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worksheets/sheet48.xml" ContentType="application/vnd.openxmlformats-officedocument.spreadsheetml.worksheet+xml"/>
  <Override PartName="/xl/worksheets/sheet47.xml" ContentType="application/vnd.openxmlformats-officedocument.spreadsheetml.worksheet+xml"/>
  <Override PartName="/xl/worksheets/sheet46.xml" ContentType="application/vnd.openxmlformats-officedocument.spreadsheetml.worksheet+xml"/>
  <Override PartName="/xl/worksheets/sheet45.xml" ContentType="application/vnd.openxmlformats-officedocument.spreadsheetml.worksheet+xml"/>
  <Override PartName="/xl/worksheets/sheet44.xml" ContentType="application/vnd.openxmlformats-officedocument.spreadsheetml.worksheet+xml"/>
  <Override PartName="/xl/worksheets/sheet43.xml" ContentType="application/vnd.openxmlformats-officedocument.spreadsheetml.worksheet+xml"/>
  <Override PartName="/xl/sharedStrings.xml" ContentType="application/vnd.openxmlformats-officedocument.spreadsheetml.sharedStrings+xml"/>
  <Override PartName="/xl/worksheets/sheet29.xml" ContentType="application/vnd.openxmlformats-officedocument.spreadsheetml.worksheet+xml"/>
  <Override PartName="/xl/worksheets/sheet27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8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16.xml" ContentType="application/vnd.openxmlformats-officedocument.spreadsheetml.worksheet+xml"/>
  <Override PartName="/xl/worksheets/sheet23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18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bbat\Desktop\FIU Final Submissions\"/>
    </mc:Choice>
  </mc:AlternateContent>
  <bookViews>
    <workbookView xWindow="0" yWindow="0" windowWidth="23040" windowHeight="9396" tabRatio="870" activeTab="8"/>
  </bookViews>
  <sheets>
    <sheet name="Instructions" sheetId="117" r:id="rId1"/>
    <sheet name="Commission Rates" sheetId="47" state="hidden" r:id="rId2"/>
    <sheet name="Exclusivity" sheetId="201" state="hidden" r:id="rId3"/>
    <sheet name="Rev. Assump. &amp; Add'l. Info." sheetId="80" r:id="rId4"/>
    <sheet name="Start Up Costs" sheetId="49" state="hidden" r:id="rId5"/>
    <sheet name="Invest. &amp; Support" sheetId="89" r:id="rId6"/>
    <sheet name="Yr 1-10 REVISED - FTIC" sheetId="202" state="hidden" r:id="rId7"/>
    <sheet name="Addl MP Voluntary" sheetId="152" state="hidden" r:id="rId8"/>
    <sheet name="Addl MP Mandatory" sheetId="199" r:id="rId9"/>
    <sheet name="Addl MP FTIC (DB)" sheetId="200" state="hidden" r:id="rId10"/>
    <sheet name="Fresh Food Co." sheetId="118" r:id="rId11"/>
    <sheet name="POD Breezeway" sheetId="15" r:id="rId12"/>
    <sheet name="Express GL" sheetId="158" r:id="rId13"/>
    <sheet name="Starbucks GL-SBX Truck" sheetId="159" r:id="rId14"/>
    <sheet name="Miro's" sheetId="160" r:id="rId15"/>
    <sheet name="Faculty Club" sheetId="161" r:id="rId16"/>
    <sheet name="Almazar " sheetId="162" r:id="rId17"/>
    <sheet name="Burger King" sheetId="163" r:id="rId18"/>
    <sheet name="Bustelo" sheetId="164" r:id="rId19"/>
    <sheet name="Chilis" sheetId="165" r:id="rId20"/>
    <sheet name="Einstein" sheetId="167" r:id="rId21"/>
    <sheet name="Jamba" sheetId="168" r:id="rId22"/>
    <sheet name="Pollo Tropical" sheetId="169" r:id="rId23"/>
    <sheet name="Subway GC" sheetId="170" r:id="rId24"/>
    <sheet name="Sushi Maki" sheetId="171" r:id="rId25"/>
    <sheet name="Panda" sheetId="172" r:id="rId26"/>
    <sheet name="Starbucks Mango" sheetId="173" r:id="rId27"/>
    <sheet name="Taco Bell" sheetId="174" r:id="rId28"/>
    <sheet name="Chick-fil-A" sheetId="175" r:id="rId29"/>
    <sheet name="Dunkin" sheetId="176" r:id="rId30"/>
    <sheet name="Misha's" sheetId="177" r:id="rId31"/>
    <sheet name="Sergios" sheetId="178" r:id="rId32"/>
    <sheet name="Moes PG5" sheetId="179" r:id="rId33"/>
    <sheet name="Papa Johns" sheetId="180" r:id="rId34"/>
    <sheet name="Salad" sheetId="181" r:id="rId35"/>
    <sheet name="Half Moon" sheetId="182" r:id="rId36"/>
    <sheet name="Athletic Training Table" sheetId="183" r:id="rId37"/>
    <sheet name="Starbucks BBC" sheetId="184" r:id="rId38"/>
    <sheet name="Moes BBC" sheetId="185" r:id="rId39"/>
    <sheet name="Grille Works BBC" sheetId="186" r:id="rId40"/>
    <sheet name="Subway BBC" sheetId="187" r:id="rId41"/>
    <sheet name="Chic Fil A BBC" sheetId="189" r:id="rId42"/>
    <sheet name="Market Pavillion" sheetId="188" r:id="rId43"/>
    <sheet name="Panera" sheetId="190" r:id="rId44"/>
    <sheet name="Heritage Market" sheetId="191" r:id="rId45"/>
    <sheet name="Retail Roll Up" sheetId="192" r:id="rId46"/>
    <sheet name="Catering MMC" sheetId="193" r:id="rId47"/>
    <sheet name="Catering BBC" sheetId="194" r:id="rId48"/>
    <sheet name="Catering Roll Up" sheetId="195" r:id="rId49"/>
    <sheet name="G&amp;A" sheetId="197" r:id="rId50"/>
    <sheet name="Total Roll Up" sheetId="198" r:id="rId51"/>
  </sheets>
  <externalReferences>
    <externalReference r:id="rId52"/>
  </externalReferences>
  <definedNames>
    <definedName name="_xlnm.Print_Area" localSheetId="16">'Almazar '!$A$1:$V$125</definedName>
    <definedName name="_xlnm.Print_Area" localSheetId="36">'Athletic Training Table'!$A$1:$V$125</definedName>
    <definedName name="_xlnm.Print_Area" localSheetId="17">'Burger King'!$A$1:$V$125</definedName>
    <definedName name="_xlnm.Print_Area" localSheetId="18">Bustelo!$A$1:$V$125</definedName>
    <definedName name="_xlnm.Print_Area" localSheetId="47">'Catering BBC'!$A$1:$V$125</definedName>
    <definedName name="_xlnm.Print_Area" localSheetId="46">'Catering MMC'!$A$1:$V$125</definedName>
    <definedName name="_xlnm.Print_Area" localSheetId="48">'Catering Roll Up'!$A$1:$V$125</definedName>
    <definedName name="_xlnm.Print_Area" localSheetId="41">'Chic Fil A BBC'!$A$1:$V$125</definedName>
    <definedName name="_xlnm.Print_Area" localSheetId="28">'Chick-fil-A'!$A$1:$V$125</definedName>
    <definedName name="_xlnm.Print_Area" localSheetId="19">Chilis!$A$1:$V$125</definedName>
    <definedName name="_xlnm.Print_Area" localSheetId="29">Dunkin!$A$1:$V$125</definedName>
    <definedName name="_xlnm.Print_Area" localSheetId="20">Einstein!$A$1:$V$125</definedName>
    <definedName name="_xlnm.Print_Area" localSheetId="12">'Express GL'!$A$1:$V$125</definedName>
    <definedName name="_xlnm.Print_Area" localSheetId="15">'Faculty Club'!$A$1:$V$125</definedName>
    <definedName name="_xlnm.Print_Area" localSheetId="10">'Fresh Food Co.'!$A$1:$V$125</definedName>
    <definedName name="_xlnm.Print_Area" localSheetId="49">'G&amp;A'!$A$1:$V$125</definedName>
    <definedName name="_xlnm.Print_Area" localSheetId="39">'Grille Works BBC'!$A$1:$V$125</definedName>
    <definedName name="_xlnm.Print_Area" localSheetId="35">'Half Moon'!$A$1:$V$125</definedName>
    <definedName name="_xlnm.Print_Area" localSheetId="44">'Heritage Market'!$A$1:$V$125</definedName>
    <definedName name="_xlnm.Print_Area" localSheetId="21">Jamba!$A$1:$V$125</definedName>
    <definedName name="_xlnm.Print_Area" localSheetId="42">'Market Pavillion'!$A$1:$V$125</definedName>
    <definedName name="_xlnm.Print_Area" localSheetId="14">'Miro''s'!$A$1:$V$125</definedName>
    <definedName name="_xlnm.Print_Area" localSheetId="30">'Misha''s'!$A$1:$V$125</definedName>
    <definedName name="_xlnm.Print_Area" localSheetId="38">'Moes BBC'!$A$1:$V$125</definedName>
    <definedName name="_xlnm.Print_Area" localSheetId="32">'Moes PG5'!$A$1:$V$125</definedName>
    <definedName name="_xlnm.Print_Area" localSheetId="25">Panda!$A$1:$V$125</definedName>
    <definedName name="_xlnm.Print_Area" localSheetId="43">Panera!$A$1:$V$125</definedName>
    <definedName name="_xlnm.Print_Area" localSheetId="33">'Papa Johns'!$A$1:$V$125</definedName>
    <definedName name="_xlnm.Print_Area" localSheetId="11">'POD Breezeway'!$A$1:$V$125</definedName>
    <definedName name="_xlnm.Print_Area" localSheetId="22">'Pollo Tropical'!$A$1:$V$125</definedName>
    <definedName name="_xlnm.Print_Area" localSheetId="45">'Retail Roll Up'!$A$1:$V$125</definedName>
    <definedName name="_xlnm.Print_Area" localSheetId="34">Salad!$A$1:$V$125</definedName>
    <definedName name="_xlnm.Print_Area" localSheetId="31">Sergios!$A$1:$V$125</definedName>
    <definedName name="_xlnm.Print_Area" localSheetId="37">'Starbucks BBC'!$A$1:$V$125</definedName>
    <definedName name="_xlnm.Print_Area" localSheetId="13">'Starbucks GL-SBX Truck'!$A$1:$V$125</definedName>
    <definedName name="_xlnm.Print_Area" localSheetId="26">'Starbucks Mango'!$A$1:$V$125</definedName>
    <definedName name="_xlnm.Print_Area" localSheetId="4">'Start Up Costs'!$A$1:$H$39</definedName>
    <definedName name="_xlnm.Print_Area" localSheetId="40">'Subway BBC'!$A$1:$V$125</definedName>
    <definedName name="_xlnm.Print_Area" localSheetId="23">'Subway GC'!$A$1:$V$125</definedName>
    <definedName name="_xlnm.Print_Area" localSheetId="24">'Sushi Maki'!$A$1:$V$125</definedName>
    <definedName name="_xlnm.Print_Area" localSheetId="27">'Taco Bell'!$A$1:$V$125</definedName>
    <definedName name="_xlnm.Print_Area" localSheetId="50">'Total Roll Up'!$A$1:$V$125</definedName>
  </definedNames>
  <calcPr calcId="152511" iterate="1" iterateCount="32767"/>
</workbook>
</file>

<file path=xl/calcChain.xml><?xml version="1.0" encoding="utf-8"?>
<calcChain xmlns="http://schemas.openxmlformats.org/spreadsheetml/2006/main">
  <c r="U115" i="198" l="1"/>
  <c r="S115" i="198"/>
  <c r="Q115" i="198"/>
  <c r="O115" i="198"/>
  <c r="M115" i="198"/>
  <c r="K115" i="198"/>
  <c r="I115" i="198"/>
  <c r="G115" i="198"/>
  <c r="E115" i="198"/>
  <c r="C115" i="198"/>
  <c r="U114" i="198"/>
  <c r="S114" i="198"/>
  <c r="Q114" i="198"/>
  <c r="O114" i="198"/>
  <c r="M114" i="198"/>
  <c r="K114" i="198"/>
  <c r="I114" i="198"/>
  <c r="G114" i="198"/>
  <c r="E114" i="198"/>
  <c r="C114" i="198"/>
  <c r="C102" i="197"/>
  <c r="A102" i="197"/>
  <c r="A102" i="198"/>
  <c r="U53" i="198"/>
  <c r="U54" i="198"/>
  <c r="U55" i="198"/>
  <c r="U56" i="198"/>
  <c r="U57" i="198"/>
  <c r="U58" i="198"/>
  <c r="U59" i="198"/>
  <c r="U60" i="198"/>
  <c r="U61" i="198"/>
  <c r="U62" i="198"/>
  <c r="U63" i="198"/>
  <c r="U64" i="198"/>
  <c r="U65" i="198"/>
  <c r="U66" i="198"/>
  <c r="U67" i="198"/>
  <c r="U68" i="198"/>
  <c r="U69" i="198"/>
  <c r="U70" i="198"/>
  <c r="U71" i="198"/>
  <c r="U72" i="198"/>
  <c r="U73" i="198"/>
  <c r="U74" i="198"/>
  <c r="U75" i="198"/>
  <c r="U76" i="198"/>
  <c r="U77" i="198"/>
  <c r="U78" i="198"/>
  <c r="U79" i="198"/>
  <c r="U80" i="198"/>
  <c r="U81" i="198"/>
  <c r="U82" i="198"/>
  <c r="U83" i="198"/>
  <c r="U84" i="198"/>
  <c r="U85" i="198"/>
  <c r="U86" i="198"/>
  <c r="U87" i="198"/>
  <c r="U88" i="198"/>
  <c r="U89" i="198"/>
  <c r="U90" i="198"/>
  <c r="U91" i="198"/>
  <c r="U92" i="198"/>
  <c r="U93" i="198"/>
  <c r="U94" i="198"/>
  <c r="U95" i="198"/>
  <c r="U96" i="198"/>
  <c r="U97" i="198"/>
  <c r="U98" i="198"/>
  <c r="U99" i="198"/>
  <c r="U100" i="198"/>
  <c r="U101" i="198"/>
  <c r="U103" i="198"/>
  <c r="U104" i="198"/>
  <c r="S53" i="198"/>
  <c r="S54" i="198"/>
  <c r="S55" i="198"/>
  <c r="S56" i="198"/>
  <c r="S57" i="198"/>
  <c r="S58" i="198"/>
  <c r="S59" i="198"/>
  <c r="S60" i="198"/>
  <c r="S61" i="198"/>
  <c r="S62" i="198"/>
  <c r="S63" i="198"/>
  <c r="S64" i="198"/>
  <c r="S65" i="198"/>
  <c r="S66" i="198"/>
  <c r="S67" i="198"/>
  <c r="S68" i="198"/>
  <c r="S69" i="198"/>
  <c r="S70" i="198"/>
  <c r="S71" i="198"/>
  <c r="S72" i="198"/>
  <c r="S73" i="198"/>
  <c r="S74" i="198"/>
  <c r="S75" i="198"/>
  <c r="S76" i="198"/>
  <c r="S77" i="198"/>
  <c r="S78" i="198"/>
  <c r="S79" i="198"/>
  <c r="S80" i="198"/>
  <c r="S81" i="198"/>
  <c r="S82" i="198"/>
  <c r="S83" i="198"/>
  <c r="S84" i="198"/>
  <c r="S85" i="198"/>
  <c r="S86" i="198"/>
  <c r="S87" i="198"/>
  <c r="S88" i="198"/>
  <c r="S89" i="198"/>
  <c r="S90" i="198"/>
  <c r="S91" i="198"/>
  <c r="S92" i="198"/>
  <c r="S93" i="198"/>
  <c r="S94" i="198"/>
  <c r="S95" i="198"/>
  <c r="S96" i="198"/>
  <c r="S97" i="198"/>
  <c r="S98" i="198"/>
  <c r="S99" i="198"/>
  <c r="S100" i="198"/>
  <c r="S101" i="198"/>
  <c r="S103" i="198"/>
  <c r="S104" i="198"/>
  <c r="Q53" i="198"/>
  <c r="Q54" i="198"/>
  <c r="Q55" i="198"/>
  <c r="Q56" i="198"/>
  <c r="Q57" i="198"/>
  <c r="Q58" i="198"/>
  <c r="Q59" i="198"/>
  <c r="Q60" i="198"/>
  <c r="Q61" i="198"/>
  <c r="Q62" i="198"/>
  <c r="Q63" i="198"/>
  <c r="Q64" i="198"/>
  <c r="Q65" i="198"/>
  <c r="Q66" i="198"/>
  <c r="Q67" i="198"/>
  <c r="Q68" i="198"/>
  <c r="Q69" i="198"/>
  <c r="Q70" i="198"/>
  <c r="Q71" i="198"/>
  <c r="Q72" i="198"/>
  <c r="Q73" i="198"/>
  <c r="Q74" i="198"/>
  <c r="Q75" i="198"/>
  <c r="Q76" i="198"/>
  <c r="Q77" i="198"/>
  <c r="Q78" i="198"/>
  <c r="Q79" i="198"/>
  <c r="Q80" i="198"/>
  <c r="Q81" i="198"/>
  <c r="Q82" i="198"/>
  <c r="Q83" i="198"/>
  <c r="Q84" i="198"/>
  <c r="Q85" i="198"/>
  <c r="Q86" i="198"/>
  <c r="Q87" i="198"/>
  <c r="Q88" i="198"/>
  <c r="Q89" i="198"/>
  <c r="Q90" i="198"/>
  <c r="Q91" i="198"/>
  <c r="Q92" i="198"/>
  <c r="Q93" i="198"/>
  <c r="Q94" i="198"/>
  <c r="Q95" i="198"/>
  <c r="Q96" i="198"/>
  <c r="Q97" i="198"/>
  <c r="Q98" i="198"/>
  <c r="Q99" i="198"/>
  <c r="Q100" i="198"/>
  <c r="Q101" i="198"/>
  <c r="Q103" i="198"/>
  <c r="Q104" i="198"/>
  <c r="O53" i="198"/>
  <c r="O54" i="198"/>
  <c r="O55" i="198"/>
  <c r="O56" i="198"/>
  <c r="O57" i="198"/>
  <c r="O58" i="198"/>
  <c r="O59" i="198"/>
  <c r="O60" i="198"/>
  <c r="O61" i="198"/>
  <c r="O62" i="198"/>
  <c r="O63" i="198"/>
  <c r="O64" i="198"/>
  <c r="O65" i="198"/>
  <c r="O66" i="198"/>
  <c r="O67" i="198"/>
  <c r="O68" i="198"/>
  <c r="O69" i="198"/>
  <c r="O70" i="198"/>
  <c r="O71" i="198"/>
  <c r="O72" i="198"/>
  <c r="O73" i="198"/>
  <c r="O74" i="198"/>
  <c r="O75" i="198"/>
  <c r="O76" i="198"/>
  <c r="O77" i="198"/>
  <c r="O78" i="198"/>
  <c r="O79" i="198"/>
  <c r="O80" i="198"/>
  <c r="O81" i="198"/>
  <c r="O82" i="198"/>
  <c r="O83" i="198"/>
  <c r="O84" i="198"/>
  <c r="O85" i="198"/>
  <c r="O86" i="198"/>
  <c r="O87" i="198"/>
  <c r="O88" i="198"/>
  <c r="O89" i="198"/>
  <c r="O90" i="198"/>
  <c r="O91" i="198"/>
  <c r="O92" i="198"/>
  <c r="O93" i="198"/>
  <c r="O94" i="198"/>
  <c r="O95" i="198"/>
  <c r="O96" i="198"/>
  <c r="O97" i="198"/>
  <c r="O98" i="198"/>
  <c r="O99" i="198"/>
  <c r="O100" i="198"/>
  <c r="O101" i="198"/>
  <c r="O103" i="198"/>
  <c r="O104" i="198"/>
  <c r="M53" i="198"/>
  <c r="M54" i="198"/>
  <c r="M55" i="198"/>
  <c r="M56" i="198"/>
  <c r="M57" i="198"/>
  <c r="M58" i="198"/>
  <c r="M59" i="198"/>
  <c r="M60" i="198"/>
  <c r="M61" i="198"/>
  <c r="M62" i="198"/>
  <c r="M63" i="198"/>
  <c r="M64" i="198"/>
  <c r="M65" i="198"/>
  <c r="M66" i="198"/>
  <c r="M67" i="198"/>
  <c r="M68" i="198"/>
  <c r="M69" i="198"/>
  <c r="M70" i="198"/>
  <c r="M71" i="198"/>
  <c r="M72" i="198"/>
  <c r="M73" i="198"/>
  <c r="M74" i="198"/>
  <c r="M75" i="198"/>
  <c r="M76" i="198"/>
  <c r="M77" i="198"/>
  <c r="M78" i="198"/>
  <c r="M79" i="198"/>
  <c r="M80" i="198"/>
  <c r="M81" i="198"/>
  <c r="M82" i="198"/>
  <c r="M83" i="198"/>
  <c r="M84" i="198"/>
  <c r="M85" i="198"/>
  <c r="M86" i="198"/>
  <c r="M87" i="198"/>
  <c r="M88" i="198"/>
  <c r="M89" i="198"/>
  <c r="M90" i="198"/>
  <c r="M91" i="198"/>
  <c r="M92" i="198"/>
  <c r="M93" i="198"/>
  <c r="M94" i="198"/>
  <c r="M95" i="198"/>
  <c r="M96" i="198"/>
  <c r="M97" i="198"/>
  <c r="M98" i="198"/>
  <c r="M99" i="198"/>
  <c r="M100" i="198"/>
  <c r="M101" i="198"/>
  <c r="M103" i="198"/>
  <c r="M104" i="198"/>
  <c r="K53" i="198"/>
  <c r="K54" i="198"/>
  <c r="K55" i="198"/>
  <c r="K56" i="198"/>
  <c r="K57" i="198"/>
  <c r="K58" i="198"/>
  <c r="K59" i="198"/>
  <c r="K60" i="198"/>
  <c r="K61" i="198"/>
  <c r="K62" i="198"/>
  <c r="K63" i="198"/>
  <c r="K64" i="198"/>
  <c r="K65" i="198"/>
  <c r="K66" i="198"/>
  <c r="K67" i="198"/>
  <c r="K68" i="198"/>
  <c r="K69" i="198"/>
  <c r="K70" i="198"/>
  <c r="K71" i="198"/>
  <c r="K72" i="198"/>
  <c r="K73" i="198"/>
  <c r="K74" i="198"/>
  <c r="K75" i="198"/>
  <c r="K76" i="198"/>
  <c r="K77" i="198"/>
  <c r="K78" i="198"/>
  <c r="K79" i="198"/>
  <c r="K80" i="198"/>
  <c r="K81" i="198"/>
  <c r="K82" i="198"/>
  <c r="K83" i="198"/>
  <c r="K84" i="198"/>
  <c r="K85" i="198"/>
  <c r="K86" i="198"/>
  <c r="K87" i="198"/>
  <c r="K88" i="198"/>
  <c r="K89" i="198"/>
  <c r="K90" i="198"/>
  <c r="K91" i="198"/>
  <c r="K92" i="198"/>
  <c r="K93" i="198"/>
  <c r="K94" i="198"/>
  <c r="K95" i="198"/>
  <c r="K96" i="198"/>
  <c r="K97" i="198"/>
  <c r="K98" i="198"/>
  <c r="K99" i="198"/>
  <c r="K100" i="198"/>
  <c r="K101" i="198"/>
  <c r="K103" i="198"/>
  <c r="K104" i="198"/>
  <c r="I53" i="198"/>
  <c r="I54" i="198"/>
  <c r="I55" i="198"/>
  <c r="I56" i="198"/>
  <c r="I57" i="198"/>
  <c r="I58" i="198"/>
  <c r="I59" i="198"/>
  <c r="I60" i="198"/>
  <c r="I61" i="198"/>
  <c r="I62" i="198"/>
  <c r="I63" i="198"/>
  <c r="I64" i="198"/>
  <c r="I65" i="198"/>
  <c r="I66" i="198"/>
  <c r="I67" i="198"/>
  <c r="I68" i="198"/>
  <c r="I69" i="198"/>
  <c r="I70" i="198"/>
  <c r="I71" i="198"/>
  <c r="I72" i="198"/>
  <c r="I73" i="198"/>
  <c r="I74" i="198"/>
  <c r="I75" i="198"/>
  <c r="I76" i="198"/>
  <c r="I77" i="198"/>
  <c r="I78" i="198"/>
  <c r="I79" i="198"/>
  <c r="I80" i="198"/>
  <c r="I81" i="198"/>
  <c r="I82" i="198"/>
  <c r="I83" i="198"/>
  <c r="I84" i="198"/>
  <c r="I85" i="198"/>
  <c r="I86" i="198"/>
  <c r="I87" i="198"/>
  <c r="I88" i="198"/>
  <c r="I89" i="198"/>
  <c r="I90" i="198"/>
  <c r="I91" i="198"/>
  <c r="I92" i="198"/>
  <c r="I93" i="198"/>
  <c r="I94" i="198"/>
  <c r="I95" i="198"/>
  <c r="I96" i="198"/>
  <c r="I97" i="198"/>
  <c r="I98" i="198"/>
  <c r="I99" i="198"/>
  <c r="I100" i="198"/>
  <c r="I101" i="198"/>
  <c r="I103" i="198"/>
  <c r="I104" i="198"/>
  <c r="G53" i="198"/>
  <c r="G54" i="198"/>
  <c r="G55" i="198"/>
  <c r="G56" i="198"/>
  <c r="G57" i="198"/>
  <c r="G58" i="198"/>
  <c r="G59" i="198"/>
  <c r="G60" i="198"/>
  <c r="G61" i="198"/>
  <c r="G62" i="198"/>
  <c r="G63" i="198"/>
  <c r="G64" i="198"/>
  <c r="G65" i="198"/>
  <c r="G66" i="198"/>
  <c r="G67" i="198"/>
  <c r="G68" i="198"/>
  <c r="G69" i="198"/>
  <c r="G70" i="198"/>
  <c r="G71" i="198"/>
  <c r="G72" i="198"/>
  <c r="G73" i="198"/>
  <c r="G74" i="198"/>
  <c r="G75" i="198"/>
  <c r="G76" i="198"/>
  <c r="G77" i="198"/>
  <c r="G78" i="198"/>
  <c r="G79" i="198"/>
  <c r="G80" i="198"/>
  <c r="G81" i="198"/>
  <c r="G82" i="198"/>
  <c r="G83" i="198"/>
  <c r="G84" i="198"/>
  <c r="G85" i="198"/>
  <c r="G86" i="198"/>
  <c r="G87" i="198"/>
  <c r="G88" i="198"/>
  <c r="G89" i="198"/>
  <c r="G90" i="198"/>
  <c r="G91" i="198"/>
  <c r="G92" i="198"/>
  <c r="G93" i="198"/>
  <c r="G94" i="198"/>
  <c r="G95" i="198"/>
  <c r="G96" i="198"/>
  <c r="G97" i="198"/>
  <c r="G98" i="198"/>
  <c r="G99" i="198"/>
  <c r="G100" i="198"/>
  <c r="G101" i="198"/>
  <c r="G103" i="198"/>
  <c r="G104" i="198"/>
  <c r="E53" i="198"/>
  <c r="E54" i="198"/>
  <c r="E55" i="198"/>
  <c r="E56" i="198"/>
  <c r="E57" i="198"/>
  <c r="E58" i="198"/>
  <c r="E59" i="198"/>
  <c r="E60" i="198"/>
  <c r="E61" i="198"/>
  <c r="E62" i="198"/>
  <c r="E63" i="198"/>
  <c r="E64" i="198"/>
  <c r="E65" i="198"/>
  <c r="E66" i="198"/>
  <c r="E67" i="198"/>
  <c r="E68" i="198"/>
  <c r="E69" i="198"/>
  <c r="E70" i="198"/>
  <c r="E71" i="198"/>
  <c r="E72" i="198"/>
  <c r="E73" i="198"/>
  <c r="E74" i="198"/>
  <c r="E75" i="198"/>
  <c r="E76" i="198"/>
  <c r="E77" i="198"/>
  <c r="E78" i="198"/>
  <c r="E79" i="198"/>
  <c r="E80" i="198"/>
  <c r="E81" i="198"/>
  <c r="E82" i="198"/>
  <c r="E83" i="198"/>
  <c r="E84" i="198"/>
  <c r="E85" i="198"/>
  <c r="E86" i="198"/>
  <c r="E87" i="198"/>
  <c r="E88" i="198"/>
  <c r="E89" i="198"/>
  <c r="E90" i="198"/>
  <c r="E91" i="198"/>
  <c r="E92" i="198"/>
  <c r="E93" i="198"/>
  <c r="E94" i="198"/>
  <c r="E95" i="198"/>
  <c r="E96" i="198"/>
  <c r="E97" i="198"/>
  <c r="E98" i="198"/>
  <c r="E99" i="198"/>
  <c r="E100" i="198"/>
  <c r="E101" i="198"/>
  <c r="E103" i="198"/>
  <c r="E104" i="198"/>
  <c r="C53" i="198"/>
  <c r="C54" i="198"/>
  <c r="C55" i="198"/>
  <c r="C56" i="198"/>
  <c r="C57" i="198"/>
  <c r="C58" i="198"/>
  <c r="C59" i="198"/>
  <c r="C60" i="198"/>
  <c r="C61" i="198"/>
  <c r="C62" i="198"/>
  <c r="C63" i="198"/>
  <c r="C64" i="198"/>
  <c r="C65" i="198"/>
  <c r="C66" i="198"/>
  <c r="C67" i="198"/>
  <c r="C68" i="198"/>
  <c r="C69" i="198"/>
  <c r="C70" i="198"/>
  <c r="C71" i="198"/>
  <c r="C72" i="198"/>
  <c r="C73" i="198"/>
  <c r="C74" i="198"/>
  <c r="C75" i="198"/>
  <c r="C76" i="198"/>
  <c r="C77" i="198"/>
  <c r="C78" i="198"/>
  <c r="C79" i="198"/>
  <c r="C80" i="198"/>
  <c r="C81" i="198"/>
  <c r="C82" i="198"/>
  <c r="C83" i="198"/>
  <c r="C84" i="198"/>
  <c r="C85" i="198"/>
  <c r="C86" i="198"/>
  <c r="C87" i="198"/>
  <c r="C88" i="198"/>
  <c r="C89" i="198"/>
  <c r="C90" i="198"/>
  <c r="C91" i="198"/>
  <c r="C92" i="198"/>
  <c r="C93" i="198"/>
  <c r="C94" i="198"/>
  <c r="C95" i="198"/>
  <c r="C96" i="198"/>
  <c r="C97" i="198"/>
  <c r="C98" i="198"/>
  <c r="C99" i="198"/>
  <c r="C100" i="198"/>
  <c r="C101" i="198"/>
  <c r="C102" i="198"/>
  <c r="C103" i="198"/>
  <c r="C104" i="198"/>
  <c r="E42" i="89" l="1"/>
  <c r="F42" i="89"/>
  <c r="G42" i="89"/>
  <c r="H42" i="89"/>
  <c r="I42" i="89"/>
  <c r="J42" i="89"/>
  <c r="K42" i="89"/>
  <c r="L42" i="89"/>
  <c r="M42" i="89"/>
  <c r="D42" i="89"/>
  <c r="E51" i="80"/>
  <c r="E50" i="80" l="1"/>
  <c r="L70" i="202" l="1"/>
  <c r="L69" i="202"/>
  <c r="K103" i="202"/>
  <c r="G3" i="194" l="1"/>
  <c r="G3" i="193"/>
  <c r="G3" i="191"/>
  <c r="G3" i="190"/>
  <c r="G3" i="188"/>
  <c r="G3" i="189"/>
  <c r="G3" i="187"/>
  <c r="G3" i="186"/>
  <c r="G3" i="185"/>
  <c r="G3" i="183"/>
  <c r="G3" i="182"/>
  <c r="G3" i="181"/>
  <c r="G3" i="180"/>
  <c r="G3" i="179"/>
  <c r="G3" i="178"/>
  <c r="G3" i="177"/>
  <c r="G3" i="176"/>
  <c r="G3" i="175"/>
  <c r="G3" i="174"/>
  <c r="G3" i="173"/>
  <c r="G3" i="172"/>
  <c r="G3" i="171"/>
  <c r="G3" i="170"/>
  <c r="G3" i="169"/>
  <c r="G3" i="168"/>
  <c r="G3" i="167"/>
  <c r="G3" i="165"/>
  <c r="G3" i="164"/>
  <c r="G3" i="163"/>
  <c r="G3" i="162"/>
  <c r="G3" i="161"/>
  <c r="G3" i="160" l="1"/>
  <c r="G3" i="159"/>
  <c r="G3" i="158"/>
  <c r="D62" i="47" l="1"/>
  <c r="D91" i="152"/>
  <c r="D92" i="152"/>
  <c r="D93" i="152"/>
  <c r="D94" i="152"/>
  <c r="D90" i="152"/>
  <c r="D83" i="152"/>
  <c r="D84" i="152"/>
  <c r="D85" i="152"/>
  <c r="D82" i="152"/>
  <c r="D79" i="152"/>
  <c r="E48" i="80"/>
  <c r="E49" i="80"/>
  <c r="E47" i="80"/>
  <c r="D44" i="47" l="1"/>
  <c r="D43" i="47"/>
  <c r="D42" i="47"/>
  <c r="G3" i="197"/>
  <c r="G32" i="49"/>
  <c r="E37" i="89"/>
  <c r="F37" i="89" s="1"/>
  <c r="G37" i="89" s="1"/>
  <c r="H37" i="89" s="1"/>
  <c r="I37" i="89" s="1"/>
  <c r="J37" i="89" s="1"/>
  <c r="K37" i="89" s="1"/>
  <c r="L37" i="89" s="1"/>
  <c r="M37" i="89" s="1"/>
  <c r="C16" i="172" l="1"/>
  <c r="C28" i="172" l="1"/>
  <c r="D55" i="172" l="1"/>
  <c r="D96" i="172"/>
  <c r="D91" i="172"/>
  <c r="D84" i="172"/>
  <c r="D80" i="172"/>
  <c r="D72" i="172"/>
  <c r="D61" i="172"/>
  <c r="D57" i="172"/>
  <c r="D95" i="172"/>
  <c r="D89" i="172"/>
  <c r="D83" i="172"/>
  <c r="D79" i="172"/>
  <c r="D71" i="172"/>
  <c r="D60" i="172"/>
  <c r="D94" i="172"/>
  <c r="D82" i="172"/>
  <c r="D69" i="172"/>
  <c r="D53" i="172"/>
  <c r="D81" i="172"/>
  <c r="D52" i="172"/>
  <c r="D87" i="172"/>
  <c r="D74" i="172"/>
  <c r="D93" i="172"/>
  <c r="D85" i="172"/>
  <c r="D73" i="172"/>
  <c r="D58" i="172"/>
  <c r="D62" i="172"/>
  <c r="D97" i="172"/>
  <c r="D59" i="172"/>
  <c r="D59" i="47" l="1"/>
  <c r="D60" i="47"/>
  <c r="D61" i="47"/>
  <c r="D58" i="47"/>
  <c r="D17" i="47"/>
  <c r="D18" i="47"/>
  <c r="D19" i="47"/>
  <c r="D20" i="47"/>
  <c r="D21" i="47"/>
  <c r="D22" i="47"/>
  <c r="D23" i="47"/>
  <c r="D24" i="47"/>
  <c r="D25" i="47"/>
  <c r="D26" i="47"/>
  <c r="D27" i="47"/>
  <c r="D28" i="47"/>
  <c r="D29" i="47"/>
  <c r="D30" i="47"/>
  <c r="D31" i="47"/>
  <c r="D32" i="47"/>
  <c r="D33" i="47"/>
  <c r="D34" i="47"/>
  <c r="D35" i="47"/>
  <c r="D36" i="47"/>
  <c r="D37" i="47"/>
  <c r="D38" i="47"/>
  <c r="D39" i="47"/>
  <c r="D40" i="47"/>
  <c r="D41" i="47"/>
  <c r="D47" i="47"/>
  <c r="D50" i="47"/>
  <c r="D51" i="47"/>
  <c r="D52" i="47"/>
  <c r="D53" i="47"/>
  <c r="D16" i="47"/>
  <c r="D15" i="47"/>
  <c r="K34" i="202" l="1"/>
  <c r="J27" i="202" l="1"/>
  <c r="H27" i="202"/>
  <c r="J26" i="202"/>
  <c r="H26" i="202"/>
  <c r="J25" i="202"/>
  <c r="H25" i="202"/>
  <c r="E267" i="202" l="1"/>
  <c r="E242" i="202"/>
  <c r="E217" i="202"/>
  <c r="E192" i="202"/>
  <c r="E167" i="202"/>
  <c r="E142" i="202"/>
  <c r="E117" i="202"/>
  <c r="E92" i="202"/>
  <c r="G67" i="202" l="1"/>
  <c r="L274" i="202" l="1"/>
  <c r="K274" i="202"/>
  <c r="L273" i="202"/>
  <c r="K273" i="202"/>
  <c r="J268" i="202"/>
  <c r="I268" i="202"/>
  <c r="H268" i="202"/>
  <c r="G268" i="202"/>
  <c r="F268" i="202"/>
  <c r="E268" i="202"/>
  <c r="L267" i="202"/>
  <c r="K267" i="202"/>
  <c r="L266" i="202"/>
  <c r="K266" i="202"/>
  <c r="L265" i="202"/>
  <c r="K265" i="202"/>
  <c r="M265" i="202" s="1"/>
  <c r="L264" i="202"/>
  <c r="K264" i="202"/>
  <c r="M264" i="202" s="1"/>
  <c r="L263" i="202"/>
  <c r="K263" i="202"/>
  <c r="L262" i="202"/>
  <c r="K262" i="202"/>
  <c r="L261" i="202"/>
  <c r="L270" i="202" s="1"/>
  <c r="K261" i="202"/>
  <c r="L260" i="202"/>
  <c r="K260" i="202"/>
  <c r="L259" i="202"/>
  <c r="K259" i="202"/>
  <c r="L258" i="202"/>
  <c r="K258" i="202"/>
  <c r="L257" i="202"/>
  <c r="K257" i="202"/>
  <c r="L256" i="202"/>
  <c r="K256" i="202"/>
  <c r="L255" i="202"/>
  <c r="K255" i="202"/>
  <c r="L254" i="202"/>
  <c r="K254" i="202"/>
  <c r="L253" i="202"/>
  <c r="K253" i="202"/>
  <c r="L249" i="202"/>
  <c r="K249" i="202"/>
  <c r="L248" i="202"/>
  <c r="K248" i="202"/>
  <c r="J243" i="202"/>
  <c r="I243" i="202"/>
  <c r="H243" i="202"/>
  <c r="G243" i="202"/>
  <c r="F243" i="202"/>
  <c r="E243" i="202"/>
  <c r="L242" i="202"/>
  <c r="L241" i="202"/>
  <c r="K241" i="202"/>
  <c r="M241" i="202" s="1"/>
  <c r="L240" i="202"/>
  <c r="K240" i="202"/>
  <c r="L239" i="202"/>
  <c r="K239" i="202"/>
  <c r="M239" i="202" s="1"/>
  <c r="L238" i="202"/>
  <c r="K238" i="202"/>
  <c r="M238" i="202" s="1"/>
  <c r="L237" i="202"/>
  <c r="K237" i="202"/>
  <c r="L236" i="202"/>
  <c r="L245" i="202" s="1"/>
  <c r="K236" i="202"/>
  <c r="L235" i="202"/>
  <c r="K235" i="202"/>
  <c r="L234" i="202"/>
  <c r="K234" i="202"/>
  <c r="L233" i="202"/>
  <c r="K233" i="202"/>
  <c r="L232" i="202"/>
  <c r="K232" i="202"/>
  <c r="L231" i="202"/>
  <c r="K231" i="202"/>
  <c r="L230" i="202"/>
  <c r="K230" i="202"/>
  <c r="L229" i="202"/>
  <c r="K229" i="202"/>
  <c r="L228" i="202"/>
  <c r="K228" i="202"/>
  <c r="L224" i="202"/>
  <c r="K224" i="202"/>
  <c r="L223" i="202"/>
  <c r="K223" i="202"/>
  <c r="J218" i="202"/>
  <c r="I218" i="202"/>
  <c r="H218" i="202"/>
  <c r="G218" i="202"/>
  <c r="F218" i="202"/>
  <c r="E218" i="202"/>
  <c r="L217" i="202"/>
  <c r="K217" i="202"/>
  <c r="M217" i="202" s="1"/>
  <c r="L216" i="202"/>
  <c r="K216" i="202"/>
  <c r="M216" i="202" s="1"/>
  <c r="L215" i="202"/>
  <c r="K215" i="202"/>
  <c r="M215" i="202" s="1"/>
  <c r="L214" i="202"/>
  <c r="K214" i="202"/>
  <c r="M214" i="202" s="1"/>
  <c r="L213" i="202"/>
  <c r="K213" i="202"/>
  <c r="L212" i="202"/>
  <c r="K212" i="202"/>
  <c r="L211" i="202"/>
  <c r="L220" i="202" s="1"/>
  <c r="K211" i="202"/>
  <c r="L210" i="202"/>
  <c r="K210" i="202"/>
  <c r="L209" i="202"/>
  <c r="K209" i="202"/>
  <c r="L208" i="202"/>
  <c r="K208" i="202"/>
  <c r="L207" i="202"/>
  <c r="K207" i="202"/>
  <c r="L206" i="202"/>
  <c r="K206" i="202"/>
  <c r="L205" i="202"/>
  <c r="K205" i="202"/>
  <c r="L204" i="202"/>
  <c r="K204" i="202"/>
  <c r="L203" i="202"/>
  <c r="K203" i="202"/>
  <c r="L199" i="202"/>
  <c r="K199" i="202"/>
  <c r="L198" i="202"/>
  <c r="K198" i="202"/>
  <c r="J193" i="202"/>
  <c r="I193" i="202"/>
  <c r="H193" i="202"/>
  <c r="G193" i="202"/>
  <c r="F193" i="202"/>
  <c r="E193" i="202"/>
  <c r="L192" i="202"/>
  <c r="K192" i="202"/>
  <c r="L191" i="202"/>
  <c r="K191" i="202"/>
  <c r="L190" i="202"/>
  <c r="K190" i="202"/>
  <c r="L189" i="202"/>
  <c r="K189" i="202"/>
  <c r="M189" i="202" s="1"/>
  <c r="L188" i="202"/>
  <c r="K188" i="202"/>
  <c r="M188" i="202" s="1"/>
  <c r="L187" i="202"/>
  <c r="K187" i="202"/>
  <c r="L186" i="202"/>
  <c r="L195" i="202" s="1"/>
  <c r="K186" i="202"/>
  <c r="L185" i="202"/>
  <c r="K185" i="202"/>
  <c r="L184" i="202"/>
  <c r="K184" i="202"/>
  <c r="L183" i="202"/>
  <c r="K183" i="202"/>
  <c r="L182" i="202"/>
  <c r="K182" i="202"/>
  <c r="L181" i="202"/>
  <c r="K181" i="202"/>
  <c r="L180" i="202"/>
  <c r="K180" i="202"/>
  <c r="L179" i="202"/>
  <c r="K179" i="202"/>
  <c r="L178" i="202"/>
  <c r="K178" i="202"/>
  <c r="L174" i="202"/>
  <c r="K174" i="202"/>
  <c r="L173" i="202"/>
  <c r="K173" i="202"/>
  <c r="J168" i="202"/>
  <c r="I168" i="202"/>
  <c r="H168" i="202"/>
  <c r="G168" i="202"/>
  <c r="F168" i="202"/>
  <c r="E168" i="202"/>
  <c r="L166" i="202"/>
  <c r="K166" i="202"/>
  <c r="M166" i="202" s="1"/>
  <c r="L165" i="202"/>
  <c r="K165" i="202"/>
  <c r="L164" i="202"/>
  <c r="K164" i="202"/>
  <c r="M164" i="202" s="1"/>
  <c r="L163" i="202"/>
  <c r="K163" i="202"/>
  <c r="M163" i="202" s="1"/>
  <c r="L162" i="202"/>
  <c r="K162" i="202"/>
  <c r="L161" i="202"/>
  <c r="L170" i="202" s="1"/>
  <c r="K161" i="202"/>
  <c r="L160" i="202"/>
  <c r="K160" i="202"/>
  <c r="L159" i="202"/>
  <c r="K159" i="202"/>
  <c r="L158" i="202"/>
  <c r="K158" i="202"/>
  <c r="L157" i="202"/>
  <c r="K157" i="202"/>
  <c r="L156" i="202"/>
  <c r="K156" i="202"/>
  <c r="L155" i="202"/>
  <c r="K155" i="202"/>
  <c r="L154" i="202"/>
  <c r="K154" i="202"/>
  <c r="L153" i="202"/>
  <c r="K153" i="202"/>
  <c r="L149" i="202"/>
  <c r="K149" i="202"/>
  <c r="L148" i="202"/>
  <c r="K148" i="202"/>
  <c r="J143" i="202"/>
  <c r="I143" i="202"/>
  <c r="H143" i="202"/>
  <c r="G143" i="202"/>
  <c r="F143" i="202"/>
  <c r="E143" i="202"/>
  <c r="L142" i="202"/>
  <c r="K142" i="202"/>
  <c r="L141" i="202"/>
  <c r="K141" i="202"/>
  <c r="M141" i="202" s="1"/>
  <c r="L140" i="202"/>
  <c r="K140" i="202"/>
  <c r="L139" i="202"/>
  <c r="K139" i="202"/>
  <c r="M139" i="202" s="1"/>
  <c r="L138" i="202"/>
  <c r="K138" i="202"/>
  <c r="L137" i="202"/>
  <c r="K137" i="202"/>
  <c r="M137" i="202" s="1"/>
  <c r="L136" i="202"/>
  <c r="L145" i="202" s="1"/>
  <c r="K136" i="202"/>
  <c r="L135" i="202"/>
  <c r="K135" i="202"/>
  <c r="M135" i="202" s="1"/>
  <c r="L134" i="202"/>
  <c r="K134" i="202"/>
  <c r="L133" i="202"/>
  <c r="K133" i="202"/>
  <c r="L132" i="202"/>
  <c r="K132" i="202"/>
  <c r="L131" i="202"/>
  <c r="K131" i="202"/>
  <c r="L130" i="202"/>
  <c r="K130" i="202"/>
  <c r="L129" i="202"/>
  <c r="K129" i="202"/>
  <c r="L128" i="202"/>
  <c r="K128" i="202"/>
  <c r="L124" i="202"/>
  <c r="K124" i="202"/>
  <c r="L123" i="202"/>
  <c r="K123" i="202"/>
  <c r="J118" i="202"/>
  <c r="I118" i="202"/>
  <c r="H118" i="202"/>
  <c r="G118" i="202"/>
  <c r="F118" i="202"/>
  <c r="E118" i="202"/>
  <c r="L117" i="202"/>
  <c r="K117" i="202"/>
  <c r="L116" i="202"/>
  <c r="K116" i="202"/>
  <c r="M116" i="202" s="1"/>
  <c r="L115" i="202"/>
  <c r="K115" i="202"/>
  <c r="L114" i="202"/>
  <c r="K114" i="202"/>
  <c r="M114" i="202" s="1"/>
  <c r="L113" i="202"/>
  <c r="K113" i="202"/>
  <c r="L112" i="202"/>
  <c r="K112" i="202"/>
  <c r="L111" i="202"/>
  <c r="L120" i="202" s="1"/>
  <c r="K111" i="202"/>
  <c r="L110" i="202"/>
  <c r="K110" i="202"/>
  <c r="M110" i="202" s="1"/>
  <c r="L109" i="202"/>
  <c r="K109" i="202"/>
  <c r="L108" i="202"/>
  <c r="K108" i="202"/>
  <c r="L107" i="202"/>
  <c r="K107" i="202"/>
  <c r="L106" i="202"/>
  <c r="K106" i="202"/>
  <c r="L105" i="202"/>
  <c r="K105" i="202"/>
  <c r="L104" i="202"/>
  <c r="K104" i="202"/>
  <c r="L103" i="202"/>
  <c r="L99" i="202"/>
  <c r="K99" i="202"/>
  <c r="L98" i="202"/>
  <c r="K98" i="202"/>
  <c r="J93" i="202"/>
  <c r="I93" i="202"/>
  <c r="H93" i="202"/>
  <c r="G93" i="202"/>
  <c r="F93" i="202"/>
  <c r="E93" i="202"/>
  <c r="L92" i="202"/>
  <c r="K92" i="202"/>
  <c r="L91" i="202"/>
  <c r="K91" i="202"/>
  <c r="M91" i="202" s="1"/>
  <c r="L90" i="202"/>
  <c r="K90" i="202"/>
  <c r="L89" i="202"/>
  <c r="K89" i="202"/>
  <c r="M89" i="202" s="1"/>
  <c r="L88" i="202"/>
  <c r="K88" i="202"/>
  <c r="L87" i="202"/>
  <c r="K87" i="202"/>
  <c r="M87" i="202" s="1"/>
  <c r="L86" i="202"/>
  <c r="L95" i="202" s="1"/>
  <c r="K86" i="202"/>
  <c r="L85" i="202"/>
  <c r="K85" i="202"/>
  <c r="L84" i="202"/>
  <c r="K84" i="202"/>
  <c r="L83" i="202"/>
  <c r="K83" i="202"/>
  <c r="L82" i="202"/>
  <c r="K82" i="202"/>
  <c r="L81" i="202"/>
  <c r="K81" i="202"/>
  <c r="L80" i="202"/>
  <c r="K80" i="202"/>
  <c r="L79" i="202"/>
  <c r="K79" i="202"/>
  <c r="L78" i="202"/>
  <c r="K78" i="202"/>
  <c r="L73" i="202"/>
  <c r="K73" i="202"/>
  <c r="L72" i="202"/>
  <c r="K72" i="202"/>
  <c r="J67" i="202"/>
  <c r="I67" i="202"/>
  <c r="H67" i="202"/>
  <c r="F67" i="202"/>
  <c r="E67" i="202"/>
  <c r="L66" i="202"/>
  <c r="K66" i="202"/>
  <c r="M66" i="202" s="1"/>
  <c r="E66" i="202"/>
  <c r="L65" i="202"/>
  <c r="K65" i="202"/>
  <c r="M65" i="202" s="1"/>
  <c r="L64" i="202"/>
  <c r="K64" i="202"/>
  <c r="M64" i="202" s="1"/>
  <c r="M63" i="202"/>
  <c r="L63" i="202"/>
  <c r="K63" i="202"/>
  <c r="L62" i="202"/>
  <c r="K62" i="202"/>
  <c r="L61" i="202"/>
  <c r="K61" i="202"/>
  <c r="L60" i="202"/>
  <c r="K60" i="202"/>
  <c r="L59" i="202"/>
  <c r="K59" i="202"/>
  <c r="M59" i="202" s="1"/>
  <c r="L58" i="202"/>
  <c r="K58" i="202"/>
  <c r="L57" i="202"/>
  <c r="K57" i="202"/>
  <c r="M57" i="202" s="1"/>
  <c r="L56" i="202"/>
  <c r="K56" i="202"/>
  <c r="L55" i="202"/>
  <c r="K55" i="202"/>
  <c r="L54" i="202"/>
  <c r="K54" i="202"/>
  <c r="L53" i="202"/>
  <c r="K53" i="202"/>
  <c r="D53" i="202"/>
  <c r="L52" i="202"/>
  <c r="K52" i="202"/>
  <c r="D52" i="202"/>
  <c r="L47" i="202"/>
  <c r="K47" i="202"/>
  <c r="L46" i="202"/>
  <c r="K46" i="202"/>
  <c r="M46" i="202" s="1"/>
  <c r="J43" i="202"/>
  <c r="I43" i="202"/>
  <c r="H43" i="202"/>
  <c r="G43" i="202"/>
  <c r="F43" i="202"/>
  <c r="E43" i="202"/>
  <c r="L42" i="202"/>
  <c r="K42" i="202"/>
  <c r="M42" i="202" s="1"/>
  <c r="M41" i="202"/>
  <c r="L41" i="202"/>
  <c r="K41" i="202"/>
  <c r="L40" i="202"/>
  <c r="M40" i="202" s="1"/>
  <c r="K40" i="202"/>
  <c r="L39" i="202"/>
  <c r="K39" i="202"/>
  <c r="M39" i="202" s="1"/>
  <c r="L38" i="202"/>
  <c r="K38" i="202"/>
  <c r="M38" i="202" s="1"/>
  <c r="M37" i="202"/>
  <c r="L37" i="202"/>
  <c r="K37" i="202"/>
  <c r="L36" i="202"/>
  <c r="M36" i="202" s="1"/>
  <c r="K36" i="202"/>
  <c r="L35" i="202"/>
  <c r="K35" i="202"/>
  <c r="M35" i="202" s="1"/>
  <c r="L34" i="202"/>
  <c r="M34" i="202"/>
  <c r="L33" i="202"/>
  <c r="K33" i="202"/>
  <c r="M33" i="202" s="1"/>
  <c r="L32" i="202"/>
  <c r="M32" i="202" s="1"/>
  <c r="K32" i="202"/>
  <c r="L31" i="202"/>
  <c r="K31" i="202"/>
  <c r="M31" i="202" s="1"/>
  <c r="L30" i="202"/>
  <c r="K30" i="202"/>
  <c r="M30" i="202" s="1"/>
  <c r="L29" i="202"/>
  <c r="K29" i="202"/>
  <c r="M29" i="202" s="1"/>
  <c r="L28" i="202"/>
  <c r="K28" i="202"/>
  <c r="L27" i="202"/>
  <c r="K27" i="202"/>
  <c r="M27" i="202" s="1"/>
  <c r="L26" i="202"/>
  <c r="K26" i="202"/>
  <c r="M25" i="202"/>
  <c r="L25" i="202"/>
  <c r="K25" i="202"/>
  <c r="L24" i="202"/>
  <c r="K24" i="202"/>
  <c r="L23" i="202"/>
  <c r="K23" i="202"/>
  <c r="L22" i="202"/>
  <c r="K22" i="202"/>
  <c r="M22" i="202" s="1"/>
  <c r="M21" i="202"/>
  <c r="L21" i="202"/>
  <c r="K21" i="202"/>
  <c r="M234" i="202" l="1"/>
  <c r="M158" i="202"/>
  <c r="M204" i="202"/>
  <c r="M160" i="202"/>
  <c r="M231" i="202"/>
  <c r="M233" i="202"/>
  <c r="M260" i="202"/>
  <c r="M255" i="202"/>
  <c r="M256" i="202"/>
  <c r="M274" i="202"/>
  <c r="M236" i="202"/>
  <c r="M208" i="202"/>
  <c r="M210" i="202"/>
  <c r="M184" i="202"/>
  <c r="M183" i="202"/>
  <c r="M185" i="202"/>
  <c r="M159" i="202"/>
  <c r="M206" i="202"/>
  <c r="M181" i="202"/>
  <c r="M156" i="202"/>
  <c r="M155" i="202"/>
  <c r="M253" i="202"/>
  <c r="M249" i="202"/>
  <c r="M262" i="202"/>
  <c r="M259" i="202"/>
  <c r="M235" i="202"/>
  <c r="M85" i="202"/>
  <c r="M53" i="202"/>
  <c r="M28" i="202"/>
  <c r="M26" i="202"/>
  <c r="M24" i="202"/>
  <c r="M23" i="202"/>
  <c r="K43" i="202"/>
  <c r="L43" i="202"/>
  <c r="M47" i="202"/>
  <c r="M261" i="202"/>
  <c r="M263" i="202"/>
  <c r="M266" i="202"/>
  <c r="M267" i="202"/>
  <c r="M228" i="202"/>
  <c r="M240" i="202"/>
  <c r="K242" i="202"/>
  <c r="M242" i="202" s="1"/>
  <c r="M209" i="202"/>
  <c r="M211" i="202"/>
  <c r="M213" i="202"/>
  <c r="M180" i="202"/>
  <c r="M191" i="202"/>
  <c r="M178" i="202"/>
  <c r="M190" i="202"/>
  <c r="M192" i="202"/>
  <c r="M165" i="202"/>
  <c r="K167" i="202"/>
  <c r="M167" i="202" s="1"/>
  <c r="M134" i="202"/>
  <c r="L167" i="202"/>
  <c r="M129" i="202"/>
  <c r="M131" i="202"/>
  <c r="M133" i="202"/>
  <c r="M140" i="202"/>
  <c r="M142" i="202"/>
  <c r="M111" i="202"/>
  <c r="M104" i="202"/>
  <c r="M106" i="202"/>
  <c r="M108" i="202"/>
  <c r="M115" i="202"/>
  <c r="M117" i="202"/>
  <c r="M84" i="202"/>
  <c r="M86" i="202"/>
  <c r="M79" i="202"/>
  <c r="M81" i="202"/>
  <c r="M83" i="202"/>
  <c r="M90" i="202"/>
  <c r="M92" i="202"/>
  <c r="M61" i="202"/>
  <c r="M198" i="202"/>
  <c r="M186" i="202"/>
  <c r="M199" i="202"/>
  <c r="M148" i="202"/>
  <c r="M161" i="202"/>
  <c r="M136" i="202"/>
  <c r="M149" i="202"/>
  <c r="M124" i="202"/>
  <c r="M98" i="202"/>
  <c r="M60" i="202"/>
  <c r="M237" i="202"/>
  <c r="M212" i="202"/>
  <c r="M187" i="202"/>
  <c r="M162" i="202"/>
  <c r="M138" i="202"/>
  <c r="M113" i="202"/>
  <c r="M112" i="202"/>
  <c r="M88" i="202"/>
  <c r="M56" i="202"/>
  <c r="M73" i="202"/>
  <c r="L93" i="202"/>
  <c r="L96" i="202" s="1"/>
  <c r="M99" i="202"/>
  <c r="M109" i="202"/>
  <c r="M105" i="202"/>
  <c r="L143" i="202"/>
  <c r="L146" i="202" s="1"/>
  <c r="M154" i="202"/>
  <c r="M153" i="202"/>
  <c r="M173" i="202"/>
  <c r="L218" i="202"/>
  <c r="L221" i="202" s="1"/>
  <c r="M205" i="202"/>
  <c r="M230" i="202"/>
  <c r="M248" i="202"/>
  <c r="M258" i="202"/>
  <c r="M273" i="202"/>
  <c r="K268" i="202"/>
  <c r="M254" i="202"/>
  <c r="L268" i="202"/>
  <c r="L271" i="202" s="1"/>
  <c r="L243" i="202"/>
  <c r="L246" i="202" s="1"/>
  <c r="M229" i="202"/>
  <c r="M224" i="202"/>
  <c r="K218" i="202"/>
  <c r="M203" i="202"/>
  <c r="M223" i="202"/>
  <c r="M179" i="202"/>
  <c r="K193" i="202"/>
  <c r="L193" i="202"/>
  <c r="L196" i="202" s="1"/>
  <c r="L168" i="202"/>
  <c r="L171" i="202" s="1"/>
  <c r="M174" i="202"/>
  <c r="M130" i="202"/>
  <c r="M132" i="202"/>
  <c r="K143" i="202"/>
  <c r="K118" i="202"/>
  <c r="L118" i="202"/>
  <c r="L121" i="202" s="1"/>
  <c r="M123" i="202"/>
  <c r="M107" i="202"/>
  <c r="M80" i="202"/>
  <c r="M82" i="202"/>
  <c r="K93" i="202"/>
  <c r="M62" i="202"/>
  <c r="L67" i="202"/>
  <c r="M55" i="202"/>
  <c r="M54" i="202"/>
  <c r="M52" i="202"/>
  <c r="M58" i="202"/>
  <c r="M72" i="202"/>
  <c r="M43" i="202"/>
  <c r="M78" i="202"/>
  <c r="M103" i="202"/>
  <c r="M128" i="202"/>
  <c r="M157" i="202"/>
  <c r="M182" i="202"/>
  <c r="M207" i="202"/>
  <c r="M232" i="202"/>
  <c r="M257" i="202"/>
  <c r="K67" i="202"/>
  <c r="M268" i="202" l="1"/>
  <c r="M193" i="202"/>
  <c r="K243" i="202"/>
  <c r="M243" i="202"/>
  <c r="M168" i="202"/>
  <c r="K168" i="202"/>
  <c r="M93" i="202"/>
  <c r="M143" i="202"/>
  <c r="M218" i="202"/>
  <c r="M118" i="202"/>
  <c r="M67" i="202"/>
  <c r="R45" i="89" l="1"/>
  <c r="R44" i="89"/>
  <c r="R43" i="89"/>
  <c r="R42" i="89"/>
  <c r="R41" i="89"/>
  <c r="R40" i="89"/>
  <c r="R39" i="89"/>
  <c r="R38" i="89"/>
  <c r="R37" i="89"/>
  <c r="R32" i="89"/>
  <c r="R29" i="89"/>
  <c r="R28" i="89"/>
  <c r="R27" i="89"/>
  <c r="R26" i="89"/>
  <c r="R25" i="89"/>
  <c r="R24" i="89"/>
  <c r="R23" i="89"/>
  <c r="R22" i="89"/>
  <c r="R21" i="89"/>
  <c r="R20" i="89"/>
  <c r="R19" i="89"/>
  <c r="R18" i="89"/>
  <c r="R17" i="89"/>
  <c r="R16" i="89"/>
  <c r="R15" i="89"/>
  <c r="R14" i="89"/>
  <c r="R13" i="89"/>
  <c r="R12" i="89"/>
  <c r="R11" i="89"/>
  <c r="Q46" i="89" l="1"/>
  <c r="P46" i="89"/>
  <c r="R46" i="89" s="1"/>
  <c r="Q30" i="89"/>
  <c r="P30" i="89"/>
  <c r="R30" i="89" s="1"/>
  <c r="C26" i="192" l="1"/>
  <c r="E26" i="192"/>
  <c r="G26" i="192"/>
  <c r="I26" i="192"/>
  <c r="K26" i="192"/>
  <c r="M26" i="192"/>
  <c r="O26" i="192"/>
  <c r="B48" i="159" l="1"/>
  <c r="B48" i="15"/>
  <c r="B48" i="158"/>
  <c r="A48" i="159" l="1"/>
  <c r="A48" i="158"/>
  <c r="A48" i="15"/>
  <c r="U50" i="198" l="1"/>
  <c r="U110" i="198" s="1"/>
  <c r="S50" i="198"/>
  <c r="S110" i="198" s="1"/>
  <c r="Q50" i="198"/>
  <c r="Q110" i="198" s="1"/>
  <c r="O50" i="198"/>
  <c r="O110" i="198" s="1"/>
  <c r="M50" i="198"/>
  <c r="M110" i="198" s="1"/>
  <c r="K50" i="198"/>
  <c r="K110" i="198" s="1"/>
  <c r="I50" i="198"/>
  <c r="I110" i="198" s="1"/>
  <c r="G50" i="198"/>
  <c r="G110" i="198" s="1"/>
  <c r="E50" i="198"/>
  <c r="E110" i="198" s="1"/>
  <c r="U16" i="198"/>
  <c r="S16" i="198"/>
  <c r="Q16" i="198"/>
  <c r="O16" i="198"/>
  <c r="M16" i="198"/>
  <c r="K16" i="198"/>
  <c r="I16" i="198"/>
  <c r="G16" i="198"/>
  <c r="E16" i="198"/>
  <c r="U14" i="198"/>
  <c r="S14" i="198"/>
  <c r="Q14" i="198"/>
  <c r="O14" i="198"/>
  <c r="M14" i="198"/>
  <c r="K14" i="198"/>
  <c r="I14" i="198"/>
  <c r="G14" i="198"/>
  <c r="E14" i="198"/>
  <c r="C14" i="198"/>
  <c r="C50" i="198"/>
  <c r="C110" i="198" s="1"/>
  <c r="B48" i="198"/>
  <c r="A48" i="198"/>
  <c r="C16" i="198"/>
  <c r="U115" i="195"/>
  <c r="S115" i="195"/>
  <c r="Q115" i="195"/>
  <c r="O115" i="195"/>
  <c r="M115" i="195"/>
  <c r="K115" i="195"/>
  <c r="I115" i="195"/>
  <c r="G115" i="195"/>
  <c r="E115" i="195"/>
  <c r="U114" i="195"/>
  <c r="S114" i="195"/>
  <c r="Q114" i="195"/>
  <c r="O114" i="195"/>
  <c r="M114" i="195"/>
  <c r="K114" i="195"/>
  <c r="I114" i="195"/>
  <c r="G114" i="195"/>
  <c r="E114" i="195"/>
  <c r="U113" i="195"/>
  <c r="S113" i="195"/>
  <c r="Q113" i="195"/>
  <c r="O113" i="195"/>
  <c r="M113" i="195"/>
  <c r="K113" i="195"/>
  <c r="I113" i="195"/>
  <c r="G113" i="195"/>
  <c r="E113" i="195"/>
  <c r="U97" i="195"/>
  <c r="S97" i="195"/>
  <c r="Q97" i="195"/>
  <c r="O97" i="195"/>
  <c r="M97" i="195"/>
  <c r="K97" i="195"/>
  <c r="I97" i="195"/>
  <c r="G97" i="195"/>
  <c r="E97" i="195"/>
  <c r="U59" i="195"/>
  <c r="S59" i="195"/>
  <c r="Q59" i="195"/>
  <c r="O59" i="195"/>
  <c r="M59" i="195"/>
  <c r="K59" i="195"/>
  <c r="I59" i="195"/>
  <c r="G59" i="195"/>
  <c r="E59" i="195"/>
  <c r="U50" i="195"/>
  <c r="U110" i="195" s="1"/>
  <c r="S50" i="195"/>
  <c r="S110" i="195" s="1"/>
  <c r="Q50" i="195"/>
  <c r="Q110" i="195" s="1"/>
  <c r="O50" i="195"/>
  <c r="O110" i="195" s="1"/>
  <c r="M50" i="195"/>
  <c r="M110" i="195" s="1"/>
  <c r="K50" i="195"/>
  <c r="K110" i="195" s="1"/>
  <c r="I50" i="195"/>
  <c r="I110" i="195" s="1"/>
  <c r="G50" i="195"/>
  <c r="G110" i="195" s="1"/>
  <c r="E50" i="195"/>
  <c r="E110" i="195" s="1"/>
  <c r="U45" i="195"/>
  <c r="S45" i="195"/>
  <c r="Q45" i="195"/>
  <c r="O45" i="195"/>
  <c r="M45" i="195"/>
  <c r="K45" i="195"/>
  <c r="I45" i="195"/>
  <c r="G45" i="195"/>
  <c r="E45" i="195"/>
  <c r="U44" i="195"/>
  <c r="S44" i="195"/>
  <c r="Q44" i="195"/>
  <c r="O44" i="195"/>
  <c r="M44" i="195"/>
  <c r="K44" i="195"/>
  <c r="I44" i="195"/>
  <c r="G44" i="195"/>
  <c r="E44" i="195"/>
  <c r="U43" i="195"/>
  <c r="S43" i="195"/>
  <c r="Q43" i="195"/>
  <c r="O43" i="195"/>
  <c r="M43" i="195"/>
  <c r="K43" i="195"/>
  <c r="I43" i="195"/>
  <c r="G43" i="195"/>
  <c r="E43" i="195"/>
  <c r="U42" i="195"/>
  <c r="S42" i="195"/>
  <c r="Q42" i="195"/>
  <c r="O42" i="195"/>
  <c r="M42" i="195"/>
  <c r="K42" i="195"/>
  <c r="I42" i="195"/>
  <c r="G42" i="195"/>
  <c r="E42" i="195"/>
  <c r="U41" i="195"/>
  <c r="S41" i="195"/>
  <c r="Q41" i="195"/>
  <c r="O41" i="195"/>
  <c r="M41" i="195"/>
  <c r="K41" i="195"/>
  <c r="I41" i="195"/>
  <c r="G41" i="195"/>
  <c r="E41" i="195"/>
  <c r="U40" i="195"/>
  <c r="S40" i="195"/>
  <c r="Q40" i="195"/>
  <c r="O40" i="195"/>
  <c r="M40" i="195"/>
  <c r="K40" i="195"/>
  <c r="I40" i="195"/>
  <c r="G40" i="195"/>
  <c r="E40" i="195"/>
  <c r="U39" i="195"/>
  <c r="S39" i="195"/>
  <c r="Q39" i="195"/>
  <c r="O39" i="195"/>
  <c r="M39" i="195"/>
  <c r="K39" i="195"/>
  <c r="I39" i="195"/>
  <c r="G39" i="195"/>
  <c r="E39" i="195"/>
  <c r="U38" i="195"/>
  <c r="S38" i="195"/>
  <c r="Q38" i="195"/>
  <c r="O38" i="195"/>
  <c r="M38" i="195"/>
  <c r="K38" i="195"/>
  <c r="I38" i="195"/>
  <c r="G38" i="195"/>
  <c r="E38" i="195"/>
  <c r="U37" i="195"/>
  <c r="S37" i="195"/>
  <c r="Q37" i="195"/>
  <c r="O37" i="195"/>
  <c r="M37" i="195"/>
  <c r="K37" i="195"/>
  <c r="I37" i="195"/>
  <c r="G37" i="195"/>
  <c r="E37" i="195"/>
  <c r="U36" i="195"/>
  <c r="S36" i="195"/>
  <c r="Q36" i="195"/>
  <c r="O36" i="195"/>
  <c r="M36" i="195"/>
  <c r="K36" i="195"/>
  <c r="I36" i="195"/>
  <c r="G36" i="195"/>
  <c r="E36" i="195"/>
  <c r="U32" i="195"/>
  <c r="S32" i="195"/>
  <c r="Q32" i="195"/>
  <c r="O32" i="195"/>
  <c r="M32" i="195"/>
  <c r="K32" i="195"/>
  <c r="I32" i="195"/>
  <c r="G32" i="195"/>
  <c r="E32" i="195"/>
  <c r="U27" i="195"/>
  <c r="S27" i="195"/>
  <c r="Q27" i="195"/>
  <c r="O27" i="195"/>
  <c r="M27" i="195"/>
  <c r="K27" i="195"/>
  <c r="I27" i="195"/>
  <c r="G27" i="195"/>
  <c r="E27" i="195"/>
  <c r="U26" i="195"/>
  <c r="S26" i="195"/>
  <c r="Q26" i="195"/>
  <c r="O26" i="195"/>
  <c r="M26" i="195"/>
  <c r="K26" i="195"/>
  <c r="I26" i="195"/>
  <c r="G26" i="195"/>
  <c r="E26" i="195"/>
  <c r="U25" i="195"/>
  <c r="S25" i="195"/>
  <c r="Q25" i="195"/>
  <c r="O25" i="195"/>
  <c r="M25" i="195"/>
  <c r="K25" i="195"/>
  <c r="I25" i="195"/>
  <c r="G25" i="195"/>
  <c r="E25" i="195"/>
  <c r="U24" i="195"/>
  <c r="S24" i="195"/>
  <c r="Q24" i="195"/>
  <c r="O24" i="195"/>
  <c r="M24" i="195"/>
  <c r="K24" i="195"/>
  <c r="I24" i="195"/>
  <c r="G24" i="195"/>
  <c r="E24" i="195"/>
  <c r="U23" i="195"/>
  <c r="S23" i="195"/>
  <c r="Q23" i="195"/>
  <c r="O23" i="195"/>
  <c r="M23" i="195"/>
  <c r="K23" i="195"/>
  <c r="I23" i="195"/>
  <c r="G23" i="195"/>
  <c r="E23" i="195"/>
  <c r="U21" i="195"/>
  <c r="S21" i="195"/>
  <c r="Q21" i="195"/>
  <c r="O21" i="195"/>
  <c r="M21" i="195"/>
  <c r="K21" i="195"/>
  <c r="I21" i="195"/>
  <c r="G21" i="195"/>
  <c r="E21" i="195"/>
  <c r="U20" i="195"/>
  <c r="S20" i="195"/>
  <c r="Q20" i="195"/>
  <c r="O20" i="195"/>
  <c r="M20" i="195"/>
  <c r="K20" i="195"/>
  <c r="I20" i="195"/>
  <c r="G20" i="195"/>
  <c r="E20" i="195"/>
  <c r="U19" i="195"/>
  <c r="S19" i="195"/>
  <c r="Q19" i="195"/>
  <c r="Q28" i="195" s="1"/>
  <c r="O19" i="195"/>
  <c r="O28" i="195" s="1"/>
  <c r="M19" i="195"/>
  <c r="K19" i="195"/>
  <c r="I19" i="195"/>
  <c r="G19" i="195"/>
  <c r="G28" i="195" s="1"/>
  <c r="E19" i="195"/>
  <c r="U16" i="195"/>
  <c r="S16" i="195"/>
  <c r="Q16" i="195"/>
  <c r="O16" i="195"/>
  <c r="M16" i="195"/>
  <c r="K16" i="195"/>
  <c r="I16" i="195"/>
  <c r="G16" i="195"/>
  <c r="E16" i="195"/>
  <c r="C115" i="195"/>
  <c r="C114" i="195"/>
  <c r="C113" i="195"/>
  <c r="C97" i="195"/>
  <c r="C59" i="195"/>
  <c r="C45" i="195"/>
  <c r="C44" i="195"/>
  <c r="C43" i="195"/>
  <c r="C42" i="195"/>
  <c r="C41" i="195"/>
  <c r="C40" i="195"/>
  <c r="C39" i="195"/>
  <c r="C38" i="195"/>
  <c r="C37" i="195"/>
  <c r="C36" i="195"/>
  <c r="C32" i="195"/>
  <c r="C27" i="195"/>
  <c r="C26" i="195"/>
  <c r="C25" i="195"/>
  <c r="C24" i="195"/>
  <c r="C23" i="195"/>
  <c r="C21" i="195"/>
  <c r="C20" i="195"/>
  <c r="C19" i="195"/>
  <c r="U14" i="195"/>
  <c r="S14" i="195"/>
  <c r="Q14" i="195"/>
  <c r="O14" i="195"/>
  <c r="M14" i="195"/>
  <c r="K14" i="195"/>
  <c r="I14" i="195"/>
  <c r="G14" i="195"/>
  <c r="E14" i="195"/>
  <c r="C14" i="195"/>
  <c r="U14" i="192"/>
  <c r="S14" i="192"/>
  <c r="Q14" i="192"/>
  <c r="O14" i="192"/>
  <c r="M14" i="192"/>
  <c r="K14" i="192"/>
  <c r="I14" i="192"/>
  <c r="G14" i="192"/>
  <c r="E14" i="192"/>
  <c r="C14" i="192"/>
  <c r="C23" i="192"/>
  <c r="C23" i="198" s="1"/>
  <c r="E23" i="192"/>
  <c r="E23" i="198" s="1"/>
  <c r="G23" i="192"/>
  <c r="I23" i="192"/>
  <c r="K23" i="192"/>
  <c r="K23" i="198" s="1"/>
  <c r="M23" i="192"/>
  <c r="M23" i="198" s="1"/>
  <c r="O23" i="192"/>
  <c r="O23" i="198" s="1"/>
  <c r="Q23" i="192"/>
  <c r="Q23" i="198" s="1"/>
  <c r="S23" i="192"/>
  <c r="S23" i="198" s="1"/>
  <c r="U23" i="192"/>
  <c r="U23" i="198" s="1"/>
  <c r="C24" i="192"/>
  <c r="C24" i="198" s="1"/>
  <c r="E24" i="192"/>
  <c r="E24" i="198" s="1"/>
  <c r="G24" i="192"/>
  <c r="I24" i="192"/>
  <c r="I24" i="198" s="1"/>
  <c r="K24" i="192"/>
  <c r="K24" i="198" s="1"/>
  <c r="M24" i="192"/>
  <c r="M24" i="198" s="1"/>
  <c r="O24" i="192"/>
  <c r="O24" i="198" s="1"/>
  <c r="Q24" i="192"/>
  <c r="Q24" i="198" s="1"/>
  <c r="S24" i="192"/>
  <c r="S24" i="198" s="1"/>
  <c r="U24" i="192"/>
  <c r="U24" i="198" s="1"/>
  <c r="U115" i="192"/>
  <c r="S115" i="192"/>
  <c r="Q115" i="192"/>
  <c r="O115" i="192"/>
  <c r="M115" i="192"/>
  <c r="K115" i="192"/>
  <c r="I115" i="192"/>
  <c r="G115" i="192"/>
  <c r="E115" i="192"/>
  <c r="U114" i="192"/>
  <c r="S114" i="192"/>
  <c r="Q114" i="192"/>
  <c r="O114" i="192"/>
  <c r="M114" i="192"/>
  <c r="K114" i="192"/>
  <c r="I114" i="192"/>
  <c r="G114" i="192"/>
  <c r="E114" i="192"/>
  <c r="U113" i="192"/>
  <c r="S113" i="192"/>
  <c r="Q113" i="192"/>
  <c r="O113" i="192"/>
  <c r="M113" i="192"/>
  <c r="K113" i="192"/>
  <c r="I113" i="192"/>
  <c r="G113" i="192"/>
  <c r="E113" i="192"/>
  <c r="U50" i="192"/>
  <c r="U110" i="192" s="1"/>
  <c r="S50" i="192"/>
  <c r="S110" i="192" s="1"/>
  <c r="Q50" i="192"/>
  <c r="Q110" i="192" s="1"/>
  <c r="O50" i="192"/>
  <c r="O110" i="192" s="1"/>
  <c r="M50" i="192"/>
  <c r="M110" i="192" s="1"/>
  <c r="K50" i="192"/>
  <c r="K110" i="192" s="1"/>
  <c r="I50" i="192"/>
  <c r="I110" i="192" s="1"/>
  <c r="G50" i="192"/>
  <c r="G110" i="192" s="1"/>
  <c r="E50" i="192"/>
  <c r="E110" i="192" s="1"/>
  <c r="U45" i="192"/>
  <c r="U45" i="198" s="1"/>
  <c r="S45" i="192"/>
  <c r="S45" i="198" s="1"/>
  <c r="Q45" i="192"/>
  <c r="Q45" i="198" s="1"/>
  <c r="O45" i="192"/>
  <c r="M45" i="192"/>
  <c r="M45" i="198" s="1"/>
  <c r="K45" i="192"/>
  <c r="K45" i="198" s="1"/>
  <c r="I45" i="192"/>
  <c r="I45" i="198" s="1"/>
  <c r="G45" i="192"/>
  <c r="E45" i="192"/>
  <c r="E45" i="198" s="1"/>
  <c r="U44" i="192"/>
  <c r="U44" i="198" s="1"/>
  <c r="S44" i="192"/>
  <c r="S44" i="198" s="1"/>
  <c r="Q44" i="192"/>
  <c r="O44" i="192"/>
  <c r="O44" i="198" s="1"/>
  <c r="M44" i="192"/>
  <c r="M44" i="198" s="1"/>
  <c r="K44" i="192"/>
  <c r="K44" i="198" s="1"/>
  <c r="I44" i="192"/>
  <c r="G44" i="192"/>
  <c r="G44" i="198" s="1"/>
  <c r="E44" i="192"/>
  <c r="E44" i="198" s="1"/>
  <c r="U43" i="192"/>
  <c r="U43" i="198" s="1"/>
  <c r="S43" i="192"/>
  <c r="Q43" i="192"/>
  <c r="Q43" i="198" s="1"/>
  <c r="O43" i="192"/>
  <c r="O43" i="198" s="1"/>
  <c r="M43" i="192"/>
  <c r="M43" i="198" s="1"/>
  <c r="K43" i="192"/>
  <c r="I43" i="192"/>
  <c r="I43" i="198" s="1"/>
  <c r="G43" i="192"/>
  <c r="G43" i="198" s="1"/>
  <c r="E43" i="192"/>
  <c r="U42" i="192"/>
  <c r="S42" i="192"/>
  <c r="S42" i="198" s="1"/>
  <c r="Q42" i="192"/>
  <c r="Q42" i="198" s="1"/>
  <c r="O42" i="192"/>
  <c r="O42" i="198" s="1"/>
  <c r="M42" i="192"/>
  <c r="K42" i="192"/>
  <c r="K42" i="198" s="1"/>
  <c r="I42" i="192"/>
  <c r="I42" i="198" s="1"/>
  <c r="G42" i="192"/>
  <c r="G42" i="198" s="1"/>
  <c r="E42" i="192"/>
  <c r="U41" i="192"/>
  <c r="U41" i="198" s="1"/>
  <c r="S41" i="192"/>
  <c r="S41" i="198" s="1"/>
  <c r="Q41" i="192"/>
  <c r="Q41" i="198" s="1"/>
  <c r="O41" i="192"/>
  <c r="M41" i="192"/>
  <c r="M41" i="198" s="1"/>
  <c r="K41" i="192"/>
  <c r="K41" i="198" s="1"/>
  <c r="I41" i="192"/>
  <c r="I41" i="198" s="1"/>
  <c r="G41" i="192"/>
  <c r="E41" i="192"/>
  <c r="E41" i="198" s="1"/>
  <c r="U40" i="192"/>
  <c r="U40" i="198" s="1"/>
  <c r="S40" i="192"/>
  <c r="S40" i="198" s="1"/>
  <c r="Q40" i="192"/>
  <c r="O40" i="192"/>
  <c r="O40" i="198" s="1"/>
  <c r="M40" i="192"/>
  <c r="M40" i="198" s="1"/>
  <c r="K40" i="192"/>
  <c r="K40" i="198" s="1"/>
  <c r="I40" i="192"/>
  <c r="G40" i="192"/>
  <c r="G40" i="198" s="1"/>
  <c r="E40" i="192"/>
  <c r="E40" i="198" s="1"/>
  <c r="U39" i="192"/>
  <c r="U39" i="198" s="1"/>
  <c r="S39" i="192"/>
  <c r="Q39" i="192"/>
  <c r="Q39" i="198" s="1"/>
  <c r="O39" i="192"/>
  <c r="O39" i="198" s="1"/>
  <c r="M39" i="192"/>
  <c r="M39" i="198" s="1"/>
  <c r="K39" i="192"/>
  <c r="I39" i="192"/>
  <c r="I39" i="198" s="1"/>
  <c r="G39" i="192"/>
  <c r="G39" i="198" s="1"/>
  <c r="E39" i="192"/>
  <c r="E39" i="198" s="1"/>
  <c r="U38" i="192"/>
  <c r="S38" i="192"/>
  <c r="S38" i="198" s="1"/>
  <c r="Q38" i="192"/>
  <c r="Q38" i="198" s="1"/>
  <c r="O38" i="192"/>
  <c r="O38" i="198" s="1"/>
  <c r="M38" i="192"/>
  <c r="K38" i="192"/>
  <c r="K38" i="198" s="1"/>
  <c r="I38" i="192"/>
  <c r="I38" i="198" s="1"/>
  <c r="G38" i="192"/>
  <c r="G38" i="198" s="1"/>
  <c r="E38" i="192"/>
  <c r="U37" i="192"/>
  <c r="U37" i="198" s="1"/>
  <c r="S37" i="192"/>
  <c r="S37" i="198" s="1"/>
  <c r="Q37" i="192"/>
  <c r="Q37" i="198" s="1"/>
  <c r="O37" i="192"/>
  <c r="M37" i="192"/>
  <c r="M37" i="198" s="1"/>
  <c r="K37" i="192"/>
  <c r="K37" i="198" s="1"/>
  <c r="I37" i="192"/>
  <c r="I37" i="198" s="1"/>
  <c r="G37" i="192"/>
  <c r="E37" i="192"/>
  <c r="E37" i="198" s="1"/>
  <c r="U36" i="192"/>
  <c r="U36" i="198" s="1"/>
  <c r="S36" i="192"/>
  <c r="S36" i="198" s="1"/>
  <c r="Q36" i="192"/>
  <c r="O36" i="192"/>
  <c r="O36" i="198" s="1"/>
  <c r="M36" i="192"/>
  <c r="M36" i="198" s="1"/>
  <c r="K36" i="192"/>
  <c r="K36" i="198" s="1"/>
  <c r="I36" i="192"/>
  <c r="G36" i="192"/>
  <c r="G36" i="198" s="1"/>
  <c r="E36" i="192"/>
  <c r="E36" i="198" s="1"/>
  <c r="U32" i="192"/>
  <c r="U32" i="198" s="1"/>
  <c r="S32" i="192"/>
  <c r="S32" i="198" s="1"/>
  <c r="Q32" i="192"/>
  <c r="Q32" i="198" s="1"/>
  <c r="O32" i="192"/>
  <c r="O32" i="198" s="1"/>
  <c r="M32" i="192"/>
  <c r="M32" i="198" s="1"/>
  <c r="K32" i="192"/>
  <c r="K32" i="198" s="1"/>
  <c r="I32" i="192"/>
  <c r="I32" i="198" s="1"/>
  <c r="G32" i="192"/>
  <c r="G32" i="198" s="1"/>
  <c r="E32" i="192"/>
  <c r="E32" i="198" s="1"/>
  <c r="U27" i="192"/>
  <c r="U27" i="198" s="1"/>
  <c r="S27" i="192"/>
  <c r="S27" i="198" s="1"/>
  <c r="Q27" i="192"/>
  <c r="Q27" i="198" s="1"/>
  <c r="O27" i="192"/>
  <c r="O27" i="198" s="1"/>
  <c r="M27" i="192"/>
  <c r="M27" i="198" s="1"/>
  <c r="K27" i="192"/>
  <c r="K27" i="198" s="1"/>
  <c r="I27" i="192"/>
  <c r="I27" i="198" s="1"/>
  <c r="G27" i="192"/>
  <c r="G27" i="198" s="1"/>
  <c r="E27" i="192"/>
  <c r="E27" i="198" s="1"/>
  <c r="U26" i="192"/>
  <c r="U26" i="198" s="1"/>
  <c r="S26" i="192"/>
  <c r="S26" i="198" s="1"/>
  <c r="Q26" i="192"/>
  <c r="Q26" i="198" s="1"/>
  <c r="O26" i="198"/>
  <c r="M26" i="198"/>
  <c r="K26" i="198"/>
  <c r="I26" i="198"/>
  <c r="G26" i="198"/>
  <c r="E26" i="198"/>
  <c r="U25" i="192"/>
  <c r="S25" i="192"/>
  <c r="S25" i="198" s="1"/>
  <c r="Q25" i="192"/>
  <c r="Q25" i="198" s="1"/>
  <c r="O25" i="192"/>
  <c r="O25" i="198" s="1"/>
  <c r="M25" i="192"/>
  <c r="K25" i="192"/>
  <c r="K25" i="198" s="1"/>
  <c r="I25" i="192"/>
  <c r="I25" i="198" s="1"/>
  <c r="G25" i="192"/>
  <c r="G25" i="198" s="1"/>
  <c r="E25" i="192"/>
  <c r="U21" i="192"/>
  <c r="U21" i="198" s="1"/>
  <c r="S21" i="192"/>
  <c r="Q21" i="192"/>
  <c r="Q21" i="198" s="1"/>
  <c r="O21" i="192"/>
  <c r="O21" i="198" s="1"/>
  <c r="M21" i="192"/>
  <c r="M21" i="198" s="1"/>
  <c r="K21" i="192"/>
  <c r="I21" i="192"/>
  <c r="I21" i="198" s="1"/>
  <c r="G21" i="192"/>
  <c r="G21" i="198" s="1"/>
  <c r="E21" i="192"/>
  <c r="E21" i="198" s="1"/>
  <c r="U16" i="192"/>
  <c r="S16" i="192"/>
  <c r="Q16" i="192"/>
  <c r="O16" i="192"/>
  <c r="M16" i="192"/>
  <c r="K16" i="192"/>
  <c r="I16" i="192"/>
  <c r="G16" i="192"/>
  <c r="E16" i="192"/>
  <c r="C115" i="192"/>
  <c r="C114" i="192"/>
  <c r="C113" i="192"/>
  <c r="C45" i="192"/>
  <c r="C44" i="192"/>
  <c r="C43" i="192"/>
  <c r="C43" i="198" s="1"/>
  <c r="C42" i="192"/>
  <c r="C42" i="198" s="1"/>
  <c r="C41" i="192"/>
  <c r="C40" i="192"/>
  <c r="C39" i="192"/>
  <c r="C38" i="192"/>
  <c r="C38" i="198" s="1"/>
  <c r="C37" i="192"/>
  <c r="C36" i="192"/>
  <c r="C50" i="192"/>
  <c r="C32" i="192"/>
  <c r="C32" i="198" s="1"/>
  <c r="C27" i="192"/>
  <c r="C26" i="198"/>
  <c r="C25" i="192"/>
  <c r="C21" i="192"/>
  <c r="C21" i="198" s="1"/>
  <c r="S110" i="197"/>
  <c r="P83" i="197"/>
  <c r="U50" i="197"/>
  <c r="U110" i="197" s="1"/>
  <c r="S50" i="197"/>
  <c r="Q50" i="197"/>
  <c r="Q110" i="197" s="1"/>
  <c r="O50" i="197"/>
  <c r="O110" i="197" s="1"/>
  <c r="M50" i="197"/>
  <c r="M110" i="197" s="1"/>
  <c r="K50" i="197"/>
  <c r="K110" i="197" s="1"/>
  <c r="I50" i="197"/>
  <c r="I110" i="197" s="1"/>
  <c r="G50" i="197"/>
  <c r="G110" i="197" s="1"/>
  <c r="E50" i="197"/>
  <c r="E110" i="197" s="1"/>
  <c r="C50" i="197"/>
  <c r="C110" i="197" s="1"/>
  <c r="B48" i="197"/>
  <c r="A48" i="197"/>
  <c r="U46" i="197"/>
  <c r="S46" i="197"/>
  <c r="Q46" i="197"/>
  <c r="O46" i="197"/>
  <c r="M46" i="197"/>
  <c r="K46" i="197"/>
  <c r="I46" i="197"/>
  <c r="G46" i="197"/>
  <c r="E46" i="197"/>
  <c r="C46" i="197"/>
  <c r="T45" i="197"/>
  <c r="J44" i="197"/>
  <c r="N43" i="197"/>
  <c r="D43" i="197"/>
  <c r="N39" i="197"/>
  <c r="D39" i="197"/>
  <c r="U33" i="197"/>
  <c r="S33" i="197"/>
  <c r="Q33" i="197"/>
  <c r="O33" i="197"/>
  <c r="M33" i="197"/>
  <c r="K33" i="197"/>
  <c r="I33" i="197"/>
  <c r="G33" i="197"/>
  <c r="E33" i="197"/>
  <c r="C33" i="197"/>
  <c r="T32" i="197"/>
  <c r="N32" i="197"/>
  <c r="L32" i="197"/>
  <c r="U28" i="197"/>
  <c r="S28" i="197"/>
  <c r="T43" i="197" s="1"/>
  <c r="Q28" i="197"/>
  <c r="O28" i="197"/>
  <c r="P84" i="197" s="1"/>
  <c r="N28" i="197"/>
  <c r="M28" i="197"/>
  <c r="K28" i="197"/>
  <c r="L43" i="197" s="1"/>
  <c r="I28" i="197"/>
  <c r="J21" i="197" s="1"/>
  <c r="G28" i="197"/>
  <c r="F28" i="197"/>
  <c r="E28" i="197"/>
  <c r="C28" i="197"/>
  <c r="D24" i="197" s="1"/>
  <c r="T27" i="197"/>
  <c r="P27" i="197"/>
  <c r="N27" i="197"/>
  <c r="L27" i="197"/>
  <c r="H27" i="197"/>
  <c r="F27" i="197"/>
  <c r="T26" i="197"/>
  <c r="P26" i="197"/>
  <c r="L26" i="197"/>
  <c r="D26" i="197"/>
  <c r="T25" i="197"/>
  <c r="P25" i="197"/>
  <c r="N25" i="197"/>
  <c r="L25" i="197"/>
  <c r="F25" i="197"/>
  <c r="T24" i="197"/>
  <c r="P24" i="197"/>
  <c r="L24" i="197"/>
  <c r="V23" i="197"/>
  <c r="T23" i="197"/>
  <c r="P23" i="197"/>
  <c r="N23" i="197"/>
  <c r="L23" i="197"/>
  <c r="D23" i="197"/>
  <c r="T21" i="197"/>
  <c r="P21" i="197"/>
  <c r="L21" i="197"/>
  <c r="D21" i="197"/>
  <c r="V20" i="197"/>
  <c r="T20" i="197"/>
  <c r="P20" i="197"/>
  <c r="N20" i="197"/>
  <c r="L20" i="197"/>
  <c r="H20" i="197"/>
  <c r="T19" i="197"/>
  <c r="P19" i="197"/>
  <c r="L19" i="197"/>
  <c r="J19" i="197"/>
  <c r="U16" i="197"/>
  <c r="S16" i="197"/>
  <c r="Q16" i="197"/>
  <c r="O16" i="197"/>
  <c r="M16" i="197"/>
  <c r="K16" i="197"/>
  <c r="I16" i="197"/>
  <c r="G16" i="197"/>
  <c r="E16" i="197"/>
  <c r="C16" i="197"/>
  <c r="C50" i="195"/>
  <c r="C110" i="195" s="1"/>
  <c r="B48" i="195"/>
  <c r="A48" i="195"/>
  <c r="C16" i="195"/>
  <c r="U111" i="194"/>
  <c r="S111" i="194"/>
  <c r="Q111" i="194"/>
  <c r="O111" i="194"/>
  <c r="M111" i="194"/>
  <c r="K111" i="194"/>
  <c r="I111" i="194"/>
  <c r="G111" i="194"/>
  <c r="E111" i="194"/>
  <c r="C111" i="194"/>
  <c r="K110" i="194"/>
  <c r="C110" i="194"/>
  <c r="U50" i="194"/>
  <c r="U110" i="194" s="1"/>
  <c r="S50" i="194"/>
  <c r="S110" i="194" s="1"/>
  <c r="Q50" i="194"/>
  <c r="Q110" i="194" s="1"/>
  <c r="O50" i="194"/>
  <c r="O110" i="194" s="1"/>
  <c r="M50" i="194"/>
  <c r="M110" i="194" s="1"/>
  <c r="K50" i="194"/>
  <c r="I50" i="194"/>
  <c r="I110" i="194" s="1"/>
  <c r="G50" i="194"/>
  <c r="G110" i="194" s="1"/>
  <c r="E50" i="194"/>
  <c r="E110" i="194" s="1"/>
  <c r="C50" i="194"/>
  <c r="B48" i="194"/>
  <c r="A48" i="194"/>
  <c r="U46" i="194"/>
  <c r="S46" i="194"/>
  <c r="Q46" i="194"/>
  <c r="O46" i="194"/>
  <c r="M46" i="194"/>
  <c r="K46" i="194"/>
  <c r="I46" i="194"/>
  <c r="G46" i="194"/>
  <c r="E46" i="194"/>
  <c r="C46" i="194"/>
  <c r="U28" i="194"/>
  <c r="S28" i="194"/>
  <c r="T38" i="194" s="1"/>
  <c r="Q28" i="194"/>
  <c r="R25" i="194" s="1"/>
  <c r="O28" i="194"/>
  <c r="P24" i="194" s="1"/>
  <c r="M28" i="194"/>
  <c r="N44" i="194" s="1"/>
  <c r="K28" i="194"/>
  <c r="I28" i="194"/>
  <c r="G28" i="194"/>
  <c r="E28" i="194"/>
  <c r="C28" i="194"/>
  <c r="D26" i="194"/>
  <c r="D25" i="194"/>
  <c r="D24" i="194"/>
  <c r="T21" i="194"/>
  <c r="D21" i="194"/>
  <c r="D20" i="194"/>
  <c r="D19" i="194"/>
  <c r="U16" i="194"/>
  <c r="S16" i="194"/>
  <c r="Q16" i="194"/>
  <c r="O16" i="194"/>
  <c r="M16" i="194"/>
  <c r="K16" i="194"/>
  <c r="I16" i="194"/>
  <c r="G16" i="194"/>
  <c r="E16" i="194"/>
  <c r="C16" i="194"/>
  <c r="U111" i="193"/>
  <c r="S111" i="193"/>
  <c r="Q111" i="193"/>
  <c r="O111" i="193"/>
  <c r="M111" i="193"/>
  <c r="K111" i="193"/>
  <c r="I111" i="193"/>
  <c r="G111" i="193"/>
  <c r="E111" i="193"/>
  <c r="C111" i="193"/>
  <c r="U50" i="193"/>
  <c r="U110" i="193" s="1"/>
  <c r="S50" i="193"/>
  <c r="S110" i="193" s="1"/>
  <c r="Q50" i="193"/>
  <c r="Q110" i="193" s="1"/>
  <c r="O50" i="193"/>
  <c r="O110" i="193" s="1"/>
  <c r="M50" i="193"/>
  <c r="M110" i="193" s="1"/>
  <c r="K50" i="193"/>
  <c r="K110" i="193" s="1"/>
  <c r="I50" i="193"/>
  <c r="I110" i="193" s="1"/>
  <c r="G50" i="193"/>
  <c r="G110" i="193" s="1"/>
  <c r="E50" i="193"/>
  <c r="E110" i="193" s="1"/>
  <c r="C50" i="193"/>
  <c r="C110" i="193" s="1"/>
  <c r="B48" i="193"/>
  <c r="A48" i="193"/>
  <c r="U46" i="193"/>
  <c r="S46" i="193"/>
  <c r="Q46" i="193"/>
  <c r="O46" i="193"/>
  <c r="M46" i="193"/>
  <c r="K46" i="193"/>
  <c r="I46" i="193"/>
  <c r="G46" i="193"/>
  <c r="E46" i="193"/>
  <c r="C46" i="193"/>
  <c r="U28" i="193"/>
  <c r="V26" i="193" s="1"/>
  <c r="S28" i="193"/>
  <c r="T19" i="193" s="1"/>
  <c r="Q28" i="193"/>
  <c r="O28" i="193"/>
  <c r="M28" i="193"/>
  <c r="K28" i="193"/>
  <c r="I28" i="193"/>
  <c r="J21" i="193" s="1"/>
  <c r="G28" i="193"/>
  <c r="H23" i="193" s="1"/>
  <c r="E28" i="193"/>
  <c r="C28" i="193"/>
  <c r="D24" i="193" s="1"/>
  <c r="J23" i="193"/>
  <c r="U16" i="193"/>
  <c r="S16" i="193"/>
  <c r="Q16" i="193"/>
  <c r="O16" i="193"/>
  <c r="M16" i="193"/>
  <c r="K16" i="193"/>
  <c r="I16" i="193"/>
  <c r="G16" i="193"/>
  <c r="E16" i="193"/>
  <c r="C16" i="193"/>
  <c r="C110" i="192"/>
  <c r="B48" i="192"/>
  <c r="A48" i="192"/>
  <c r="C16" i="192"/>
  <c r="C110" i="191"/>
  <c r="U50" i="191"/>
  <c r="U110" i="191" s="1"/>
  <c r="S50" i="191"/>
  <c r="S110" i="191" s="1"/>
  <c r="Q50" i="191"/>
  <c r="Q110" i="191" s="1"/>
  <c r="O50" i="191"/>
  <c r="O110" i="191" s="1"/>
  <c r="M50" i="191"/>
  <c r="M110" i="191" s="1"/>
  <c r="K50" i="191"/>
  <c r="K110" i="191" s="1"/>
  <c r="I50" i="191"/>
  <c r="I110" i="191" s="1"/>
  <c r="G50" i="191"/>
  <c r="G110" i="191" s="1"/>
  <c r="E50" i="191"/>
  <c r="E110" i="191" s="1"/>
  <c r="C50" i="191"/>
  <c r="B48" i="191"/>
  <c r="A48" i="191"/>
  <c r="U46" i="191"/>
  <c r="S46" i="191"/>
  <c r="Q46" i="191"/>
  <c r="O46" i="191"/>
  <c r="M46" i="191"/>
  <c r="K46" i="191"/>
  <c r="I46" i="191"/>
  <c r="G46" i="191"/>
  <c r="E46" i="191"/>
  <c r="C46" i="191"/>
  <c r="U16" i="191"/>
  <c r="S16" i="191"/>
  <c r="Q16" i="191"/>
  <c r="O16" i="191"/>
  <c r="M16" i="191"/>
  <c r="K16" i="191"/>
  <c r="I16" i="191"/>
  <c r="G16" i="191"/>
  <c r="E16" i="191"/>
  <c r="C16" i="191"/>
  <c r="U50" i="190"/>
  <c r="U110" i="190" s="1"/>
  <c r="S50" i="190"/>
  <c r="S110" i="190" s="1"/>
  <c r="Q50" i="190"/>
  <c r="Q110" i="190" s="1"/>
  <c r="O50" i="190"/>
  <c r="O110" i="190" s="1"/>
  <c r="M50" i="190"/>
  <c r="M110" i="190" s="1"/>
  <c r="K50" i="190"/>
  <c r="K110" i="190" s="1"/>
  <c r="I50" i="190"/>
  <c r="I110" i="190" s="1"/>
  <c r="G50" i="190"/>
  <c r="G110" i="190" s="1"/>
  <c r="E50" i="190"/>
  <c r="E110" i="190" s="1"/>
  <c r="C50" i="190"/>
  <c r="C110" i="190" s="1"/>
  <c r="B48" i="190"/>
  <c r="A48" i="190"/>
  <c r="U46" i="190"/>
  <c r="S46" i="190"/>
  <c r="Q46" i="190"/>
  <c r="O46" i="190"/>
  <c r="M46" i="190"/>
  <c r="K46" i="190"/>
  <c r="I46" i="190"/>
  <c r="G46" i="190"/>
  <c r="E46" i="190"/>
  <c r="C46" i="190"/>
  <c r="U16" i="190"/>
  <c r="S16" i="190"/>
  <c r="Q16" i="190"/>
  <c r="O16" i="190"/>
  <c r="M16" i="190"/>
  <c r="K16" i="190"/>
  <c r="I16" i="190"/>
  <c r="G16" i="190"/>
  <c r="E16" i="190"/>
  <c r="C16" i="190"/>
  <c r="U50" i="189"/>
  <c r="U110" i="189" s="1"/>
  <c r="S50" i="189"/>
  <c r="S110" i="189" s="1"/>
  <c r="Q50" i="189"/>
  <c r="Q110" i="189" s="1"/>
  <c r="O50" i="189"/>
  <c r="O110" i="189" s="1"/>
  <c r="M50" i="189"/>
  <c r="M110" i="189" s="1"/>
  <c r="K50" i="189"/>
  <c r="K110" i="189" s="1"/>
  <c r="I50" i="189"/>
  <c r="I110" i="189" s="1"/>
  <c r="G50" i="189"/>
  <c r="G110" i="189" s="1"/>
  <c r="E50" i="189"/>
  <c r="E110" i="189" s="1"/>
  <c r="C50" i="189"/>
  <c r="C110" i="189" s="1"/>
  <c r="B48" i="189"/>
  <c r="A48" i="189"/>
  <c r="U46" i="189"/>
  <c r="S46" i="189"/>
  <c r="Q46" i="189"/>
  <c r="O46" i="189"/>
  <c r="M46" i="189"/>
  <c r="K46" i="189"/>
  <c r="I46" i="189"/>
  <c r="G46" i="189"/>
  <c r="E46" i="189"/>
  <c r="C46" i="189"/>
  <c r="U16" i="189"/>
  <c r="S16" i="189"/>
  <c r="Q16" i="189"/>
  <c r="O16" i="189"/>
  <c r="M16" i="189"/>
  <c r="K16" i="189"/>
  <c r="I16" i="189"/>
  <c r="G16" i="189"/>
  <c r="E16" i="189"/>
  <c r="C16" i="189"/>
  <c r="U50" i="188"/>
  <c r="U110" i="188" s="1"/>
  <c r="S50" i="188"/>
  <c r="S110" i="188" s="1"/>
  <c r="Q50" i="188"/>
  <c r="Q110" i="188" s="1"/>
  <c r="O50" i="188"/>
  <c r="O110" i="188" s="1"/>
  <c r="M50" i="188"/>
  <c r="M110" i="188" s="1"/>
  <c r="K50" i="188"/>
  <c r="K110" i="188" s="1"/>
  <c r="I50" i="188"/>
  <c r="I110" i="188" s="1"/>
  <c r="G50" i="188"/>
  <c r="G110" i="188" s="1"/>
  <c r="E50" i="188"/>
  <c r="E110" i="188" s="1"/>
  <c r="C50" i="188"/>
  <c r="C110" i="188" s="1"/>
  <c r="B48" i="188"/>
  <c r="A48" i="188"/>
  <c r="U46" i="188"/>
  <c r="S46" i="188"/>
  <c r="Q46" i="188"/>
  <c r="O46" i="188"/>
  <c r="M46" i="188"/>
  <c r="K46" i="188"/>
  <c r="I46" i="188"/>
  <c r="G46" i="188"/>
  <c r="E46" i="188"/>
  <c r="C46" i="188"/>
  <c r="U16" i="188"/>
  <c r="S16" i="188"/>
  <c r="Q16" i="188"/>
  <c r="O16" i="188"/>
  <c r="M16" i="188"/>
  <c r="K16" i="188"/>
  <c r="I16" i="188"/>
  <c r="G16" i="188"/>
  <c r="E16" i="188"/>
  <c r="C16" i="188"/>
  <c r="U110" i="187"/>
  <c r="U50" i="187"/>
  <c r="S50" i="187"/>
  <c r="S110" i="187" s="1"/>
  <c r="Q50" i="187"/>
  <c r="Q110" i="187" s="1"/>
  <c r="O50" i="187"/>
  <c r="O110" i="187" s="1"/>
  <c r="M50" i="187"/>
  <c r="M110" i="187" s="1"/>
  <c r="K50" i="187"/>
  <c r="K110" i="187" s="1"/>
  <c r="I50" i="187"/>
  <c r="I110" i="187" s="1"/>
  <c r="G50" i="187"/>
  <c r="G110" i="187" s="1"/>
  <c r="E50" i="187"/>
  <c r="E110" i="187" s="1"/>
  <c r="C50" i="187"/>
  <c r="C110" i="187" s="1"/>
  <c r="B48" i="187"/>
  <c r="A48" i="187"/>
  <c r="U46" i="187"/>
  <c r="S46" i="187"/>
  <c r="Q46" i="187"/>
  <c r="O46" i="187"/>
  <c r="M46" i="187"/>
  <c r="K46" i="187"/>
  <c r="I46" i="187"/>
  <c r="G46" i="187"/>
  <c r="E46" i="187"/>
  <c r="C46" i="187"/>
  <c r="U16" i="187"/>
  <c r="S16" i="187"/>
  <c r="Q16" i="187"/>
  <c r="O16" i="187"/>
  <c r="M16" i="187"/>
  <c r="K16" i="187"/>
  <c r="I16" i="187"/>
  <c r="G16" i="187"/>
  <c r="E16" i="187"/>
  <c r="C16" i="187"/>
  <c r="U50" i="186"/>
  <c r="U110" i="186" s="1"/>
  <c r="S50" i="186"/>
  <c r="S110" i="186" s="1"/>
  <c r="Q50" i="186"/>
  <c r="Q110" i="186" s="1"/>
  <c r="O50" i="186"/>
  <c r="O110" i="186" s="1"/>
  <c r="M50" i="186"/>
  <c r="M110" i="186" s="1"/>
  <c r="K50" i="186"/>
  <c r="K110" i="186" s="1"/>
  <c r="I50" i="186"/>
  <c r="I110" i="186" s="1"/>
  <c r="G50" i="186"/>
  <c r="G110" i="186" s="1"/>
  <c r="E50" i="186"/>
  <c r="E110" i="186" s="1"/>
  <c r="C50" i="186"/>
  <c r="C110" i="186" s="1"/>
  <c r="B48" i="186"/>
  <c r="A48" i="186"/>
  <c r="U46" i="186"/>
  <c r="S46" i="186"/>
  <c r="Q46" i="186"/>
  <c r="O46" i="186"/>
  <c r="M46" i="186"/>
  <c r="K46" i="186"/>
  <c r="I46" i="186"/>
  <c r="G46" i="186"/>
  <c r="E46" i="186"/>
  <c r="C46" i="186"/>
  <c r="U16" i="186"/>
  <c r="S16" i="186"/>
  <c r="Q16" i="186"/>
  <c r="O16" i="186"/>
  <c r="M16" i="186"/>
  <c r="K16" i="186"/>
  <c r="I16" i="186"/>
  <c r="G16" i="186"/>
  <c r="E16" i="186"/>
  <c r="C16" i="186"/>
  <c r="U110" i="185"/>
  <c r="Q110" i="185"/>
  <c r="M110" i="185"/>
  <c r="I110" i="185"/>
  <c r="U50" i="185"/>
  <c r="S50" i="185"/>
  <c r="S110" i="185" s="1"/>
  <c r="Q50" i="185"/>
  <c r="O50" i="185"/>
  <c r="O110" i="185" s="1"/>
  <c r="M50" i="185"/>
  <c r="K50" i="185"/>
  <c r="K110" i="185" s="1"/>
  <c r="I50" i="185"/>
  <c r="G50" i="185"/>
  <c r="G110" i="185" s="1"/>
  <c r="E50" i="185"/>
  <c r="E110" i="185" s="1"/>
  <c r="C50" i="185"/>
  <c r="C110" i="185" s="1"/>
  <c r="B48" i="185"/>
  <c r="A48" i="185"/>
  <c r="U46" i="185"/>
  <c r="S46" i="185"/>
  <c r="Q46" i="185"/>
  <c r="O46" i="185"/>
  <c r="M46" i="185"/>
  <c r="K46" i="185"/>
  <c r="I46" i="185"/>
  <c r="G46" i="185"/>
  <c r="E46" i="185"/>
  <c r="C46" i="185"/>
  <c r="U16" i="185"/>
  <c r="S16" i="185"/>
  <c r="Q16" i="185"/>
  <c r="O16" i="185"/>
  <c r="M16" i="185"/>
  <c r="K16" i="185"/>
  <c r="I16" i="185"/>
  <c r="G16" i="185"/>
  <c r="E16" i="185"/>
  <c r="C16" i="185"/>
  <c r="U50" i="184"/>
  <c r="U110" i="184" s="1"/>
  <c r="S50" i="184"/>
  <c r="S110" i="184" s="1"/>
  <c r="Q50" i="184"/>
  <c r="Q110" i="184" s="1"/>
  <c r="O50" i="184"/>
  <c r="O110" i="184" s="1"/>
  <c r="M50" i="184"/>
  <c r="M110" i="184" s="1"/>
  <c r="K50" i="184"/>
  <c r="K110" i="184" s="1"/>
  <c r="I50" i="184"/>
  <c r="I110" i="184" s="1"/>
  <c r="G50" i="184"/>
  <c r="G110" i="184" s="1"/>
  <c r="E50" i="184"/>
  <c r="E110" i="184" s="1"/>
  <c r="C50" i="184"/>
  <c r="C110" i="184" s="1"/>
  <c r="B48" i="184"/>
  <c r="A48" i="184"/>
  <c r="U46" i="184"/>
  <c r="S46" i="184"/>
  <c r="Q46" i="184"/>
  <c r="O46" i="184"/>
  <c r="M46" i="184"/>
  <c r="K46" i="184"/>
  <c r="I46" i="184"/>
  <c r="G46" i="184"/>
  <c r="E46" i="184"/>
  <c r="C46" i="184"/>
  <c r="U16" i="184"/>
  <c r="S16" i="184"/>
  <c r="Q16" i="184"/>
  <c r="O16" i="184"/>
  <c r="M16" i="184"/>
  <c r="K16" i="184"/>
  <c r="I16" i="184"/>
  <c r="G16" i="184"/>
  <c r="E16" i="184"/>
  <c r="C16" i="184"/>
  <c r="U50" i="183"/>
  <c r="U110" i="183" s="1"/>
  <c r="S50" i="183"/>
  <c r="S110" i="183" s="1"/>
  <c r="Q50" i="183"/>
  <c r="Q110" i="183" s="1"/>
  <c r="O50" i="183"/>
  <c r="O110" i="183" s="1"/>
  <c r="M50" i="183"/>
  <c r="M110" i="183" s="1"/>
  <c r="K50" i="183"/>
  <c r="K110" i="183" s="1"/>
  <c r="I50" i="183"/>
  <c r="I110" i="183" s="1"/>
  <c r="G50" i="183"/>
  <c r="G110" i="183" s="1"/>
  <c r="E50" i="183"/>
  <c r="E110" i="183" s="1"/>
  <c r="C50" i="183"/>
  <c r="C110" i="183" s="1"/>
  <c r="B48" i="183"/>
  <c r="A48" i="183"/>
  <c r="U46" i="183"/>
  <c r="S46" i="183"/>
  <c r="Q46" i="183"/>
  <c r="O46" i="183"/>
  <c r="M46" i="183"/>
  <c r="K46" i="183"/>
  <c r="I46" i="183"/>
  <c r="G46" i="183"/>
  <c r="E46" i="183"/>
  <c r="C46" i="183"/>
  <c r="U16" i="183"/>
  <c r="S16" i="183"/>
  <c r="Q16" i="183"/>
  <c r="O16" i="183"/>
  <c r="M16" i="183"/>
  <c r="K16" i="183"/>
  <c r="I16" i="183"/>
  <c r="G16" i="183"/>
  <c r="E16" i="183"/>
  <c r="C16" i="183"/>
  <c r="E110" i="182"/>
  <c r="C110" i="182"/>
  <c r="U50" i="182"/>
  <c r="U110" i="182" s="1"/>
  <c r="S50" i="182"/>
  <c r="S110" i="182" s="1"/>
  <c r="Q50" i="182"/>
  <c r="Q110" i="182" s="1"/>
  <c r="O50" i="182"/>
  <c r="O110" i="182" s="1"/>
  <c r="M50" i="182"/>
  <c r="M110" i="182" s="1"/>
  <c r="K50" i="182"/>
  <c r="K110" i="182" s="1"/>
  <c r="I50" i="182"/>
  <c r="I110" i="182" s="1"/>
  <c r="G50" i="182"/>
  <c r="G110" i="182" s="1"/>
  <c r="E50" i="182"/>
  <c r="C50" i="182"/>
  <c r="B48" i="182"/>
  <c r="A48" i="182"/>
  <c r="U46" i="182"/>
  <c r="S46" i="182"/>
  <c r="Q46" i="182"/>
  <c r="O46" i="182"/>
  <c r="M46" i="182"/>
  <c r="K46" i="182"/>
  <c r="I46" i="182"/>
  <c r="G46" i="182"/>
  <c r="E46" i="182"/>
  <c r="C46" i="182"/>
  <c r="U16" i="182"/>
  <c r="S16" i="182"/>
  <c r="Q16" i="182"/>
  <c r="O16" i="182"/>
  <c r="M16" i="182"/>
  <c r="K16" i="182"/>
  <c r="I16" i="182"/>
  <c r="G16" i="182"/>
  <c r="E16" i="182"/>
  <c r="C16" i="182"/>
  <c r="U50" i="181"/>
  <c r="U110" i="181" s="1"/>
  <c r="S50" i="181"/>
  <c r="S110" i="181" s="1"/>
  <c r="Q50" i="181"/>
  <c r="Q110" i="181" s="1"/>
  <c r="O50" i="181"/>
  <c r="O110" i="181" s="1"/>
  <c r="M50" i="181"/>
  <c r="M110" i="181" s="1"/>
  <c r="K50" i="181"/>
  <c r="K110" i="181" s="1"/>
  <c r="I50" i="181"/>
  <c r="I110" i="181" s="1"/>
  <c r="G50" i="181"/>
  <c r="G110" i="181" s="1"/>
  <c r="E50" i="181"/>
  <c r="E110" i="181" s="1"/>
  <c r="C50" i="181"/>
  <c r="C110" i="181" s="1"/>
  <c r="B48" i="181"/>
  <c r="A48" i="181"/>
  <c r="U46" i="181"/>
  <c r="S46" i="181"/>
  <c r="Q46" i="181"/>
  <c r="O46" i="181"/>
  <c r="M46" i="181"/>
  <c r="K46" i="181"/>
  <c r="I46" i="181"/>
  <c r="G46" i="181"/>
  <c r="E46" i="181"/>
  <c r="C46" i="181"/>
  <c r="U16" i="181"/>
  <c r="S16" i="181"/>
  <c r="Q16" i="181"/>
  <c r="O16" i="181"/>
  <c r="M16" i="181"/>
  <c r="K16" i="181"/>
  <c r="I16" i="181"/>
  <c r="G16" i="181"/>
  <c r="E16" i="181"/>
  <c r="C16" i="181"/>
  <c r="G110" i="180"/>
  <c r="U50" i="180"/>
  <c r="U110" i="180" s="1"/>
  <c r="S50" i="180"/>
  <c r="S110" i="180" s="1"/>
  <c r="Q50" i="180"/>
  <c r="Q110" i="180" s="1"/>
  <c r="O50" i="180"/>
  <c r="O110" i="180" s="1"/>
  <c r="M50" i="180"/>
  <c r="M110" i="180" s="1"/>
  <c r="K50" i="180"/>
  <c r="K110" i="180" s="1"/>
  <c r="I50" i="180"/>
  <c r="I110" i="180" s="1"/>
  <c r="G50" i="180"/>
  <c r="E50" i="180"/>
  <c r="E110" i="180" s="1"/>
  <c r="C50" i="180"/>
  <c r="C110" i="180" s="1"/>
  <c r="B48" i="180"/>
  <c r="A48" i="180"/>
  <c r="U46" i="180"/>
  <c r="S46" i="180"/>
  <c r="Q46" i="180"/>
  <c r="O46" i="180"/>
  <c r="M46" i="180"/>
  <c r="K46" i="180"/>
  <c r="I46" i="180"/>
  <c r="G46" i="180"/>
  <c r="E46" i="180"/>
  <c r="C46" i="180"/>
  <c r="U16" i="180"/>
  <c r="S16" i="180"/>
  <c r="Q16" i="180"/>
  <c r="O16" i="180"/>
  <c r="M16" i="180"/>
  <c r="K16" i="180"/>
  <c r="I16" i="180"/>
  <c r="G16" i="180"/>
  <c r="E16" i="180"/>
  <c r="C16" i="180"/>
  <c r="Q110" i="179"/>
  <c r="U50" i="179"/>
  <c r="U110" i="179" s="1"/>
  <c r="S50" i="179"/>
  <c r="S110" i="179" s="1"/>
  <c r="Q50" i="179"/>
  <c r="O50" i="179"/>
  <c r="O110" i="179" s="1"/>
  <c r="M50" i="179"/>
  <c r="M110" i="179" s="1"/>
  <c r="K50" i="179"/>
  <c r="K110" i="179" s="1"/>
  <c r="I50" i="179"/>
  <c r="I110" i="179" s="1"/>
  <c r="G50" i="179"/>
  <c r="G110" i="179" s="1"/>
  <c r="E50" i="179"/>
  <c r="E110" i="179" s="1"/>
  <c r="C50" i="179"/>
  <c r="C110" i="179" s="1"/>
  <c r="B48" i="179"/>
  <c r="A48" i="179"/>
  <c r="U46" i="179"/>
  <c r="S46" i="179"/>
  <c r="Q46" i="179"/>
  <c r="O46" i="179"/>
  <c r="M46" i="179"/>
  <c r="K46" i="179"/>
  <c r="I46" i="179"/>
  <c r="G46" i="179"/>
  <c r="E46" i="179"/>
  <c r="C46" i="179"/>
  <c r="U16" i="179"/>
  <c r="S16" i="179"/>
  <c r="Q16" i="179"/>
  <c r="O16" i="179"/>
  <c r="M16" i="179"/>
  <c r="K16" i="179"/>
  <c r="I16" i="179"/>
  <c r="G16" i="179"/>
  <c r="E16" i="179"/>
  <c r="C16" i="179"/>
  <c r="C110" i="178"/>
  <c r="U50" i="178"/>
  <c r="U110" i="178" s="1"/>
  <c r="S50" i="178"/>
  <c r="S110" i="178" s="1"/>
  <c r="Q50" i="178"/>
  <c r="Q110" i="178" s="1"/>
  <c r="O50" i="178"/>
  <c r="O110" i="178" s="1"/>
  <c r="M50" i="178"/>
  <c r="M110" i="178" s="1"/>
  <c r="K50" i="178"/>
  <c r="K110" i="178" s="1"/>
  <c r="I50" i="178"/>
  <c r="I110" i="178" s="1"/>
  <c r="G50" i="178"/>
  <c r="G110" i="178" s="1"/>
  <c r="E50" i="178"/>
  <c r="E110" i="178" s="1"/>
  <c r="C50" i="178"/>
  <c r="B48" i="178"/>
  <c r="A48" i="178"/>
  <c r="U46" i="178"/>
  <c r="S46" i="178"/>
  <c r="Q46" i="178"/>
  <c r="O46" i="178"/>
  <c r="M46" i="178"/>
  <c r="K46" i="178"/>
  <c r="I46" i="178"/>
  <c r="G46" i="178"/>
  <c r="E46" i="178"/>
  <c r="C46" i="178"/>
  <c r="U16" i="178"/>
  <c r="S16" i="178"/>
  <c r="Q16" i="178"/>
  <c r="O16" i="178"/>
  <c r="M16" i="178"/>
  <c r="K16" i="178"/>
  <c r="I16" i="178"/>
  <c r="G16" i="178"/>
  <c r="E16" i="178"/>
  <c r="C16" i="178"/>
  <c r="S110" i="177"/>
  <c r="K110" i="177"/>
  <c r="C110" i="177"/>
  <c r="U50" i="177"/>
  <c r="U110" i="177" s="1"/>
  <c r="S50" i="177"/>
  <c r="Q50" i="177"/>
  <c r="Q110" i="177" s="1"/>
  <c r="O50" i="177"/>
  <c r="O110" i="177" s="1"/>
  <c r="M50" i="177"/>
  <c r="M110" i="177" s="1"/>
  <c r="K50" i="177"/>
  <c r="I50" i="177"/>
  <c r="I110" i="177" s="1"/>
  <c r="G50" i="177"/>
  <c r="G110" i="177" s="1"/>
  <c r="E50" i="177"/>
  <c r="E110" i="177" s="1"/>
  <c r="C50" i="177"/>
  <c r="B48" i="177"/>
  <c r="A48" i="177"/>
  <c r="U46" i="177"/>
  <c r="S46" i="177"/>
  <c r="Q46" i="177"/>
  <c r="O46" i="177"/>
  <c r="M46" i="177"/>
  <c r="K46" i="177"/>
  <c r="I46" i="177"/>
  <c r="G46" i="177"/>
  <c r="E46" i="177"/>
  <c r="C46" i="177"/>
  <c r="U16" i="177"/>
  <c r="S16" i="177"/>
  <c r="Q16" i="177"/>
  <c r="O16" i="177"/>
  <c r="M16" i="177"/>
  <c r="K16" i="177"/>
  <c r="I16" i="177"/>
  <c r="G16" i="177"/>
  <c r="E16" i="177"/>
  <c r="C16" i="177"/>
  <c r="U33" i="177"/>
  <c r="S33" i="177"/>
  <c r="Q33" i="177"/>
  <c r="O33" i="177"/>
  <c r="M33" i="177"/>
  <c r="K33" i="177"/>
  <c r="I33" i="177"/>
  <c r="G33" i="177"/>
  <c r="U110" i="176"/>
  <c r="E110" i="176"/>
  <c r="C110" i="176"/>
  <c r="U50" i="176"/>
  <c r="S50" i="176"/>
  <c r="S110" i="176" s="1"/>
  <c r="Q50" i="176"/>
  <c r="Q110" i="176" s="1"/>
  <c r="O50" i="176"/>
  <c r="O110" i="176" s="1"/>
  <c r="M50" i="176"/>
  <c r="M110" i="176" s="1"/>
  <c r="K50" i="176"/>
  <c r="K110" i="176" s="1"/>
  <c r="I50" i="176"/>
  <c r="I110" i="176" s="1"/>
  <c r="G50" i="176"/>
  <c r="G110" i="176" s="1"/>
  <c r="E50" i="176"/>
  <c r="C50" i="176"/>
  <c r="B48" i="176"/>
  <c r="A48" i="176"/>
  <c r="U46" i="176"/>
  <c r="S46" i="176"/>
  <c r="Q46" i="176"/>
  <c r="O46" i="176"/>
  <c r="M46" i="176"/>
  <c r="K46" i="176"/>
  <c r="I46" i="176"/>
  <c r="G46" i="176"/>
  <c r="E46" i="176"/>
  <c r="C46" i="176"/>
  <c r="U16" i="176"/>
  <c r="S16" i="176"/>
  <c r="Q16" i="176"/>
  <c r="O16" i="176"/>
  <c r="M16" i="176"/>
  <c r="K16" i="176"/>
  <c r="I16" i="176"/>
  <c r="G16" i="176"/>
  <c r="E16" i="176"/>
  <c r="C16" i="176"/>
  <c r="U33" i="176"/>
  <c r="S33" i="176"/>
  <c r="Q33" i="176"/>
  <c r="O33" i="176"/>
  <c r="M33" i="176"/>
  <c r="K33" i="176"/>
  <c r="I33" i="176"/>
  <c r="G33" i="176"/>
  <c r="I110" i="175"/>
  <c r="U50" i="175"/>
  <c r="U110" i="175" s="1"/>
  <c r="S50" i="175"/>
  <c r="S110" i="175" s="1"/>
  <c r="Q50" i="175"/>
  <c r="Q110" i="175" s="1"/>
  <c r="O50" i="175"/>
  <c r="O110" i="175" s="1"/>
  <c r="M50" i="175"/>
  <c r="M110" i="175" s="1"/>
  <c r="K50" i="175"/>
  <c r="K110" i="175" s="1"/>
  <c r="I50" i="175"/>
  <c r="G50" i="175"/>
  <c r="G110" i="175" s="1"/>
  <c r="E50" i="175"/>
  <c r="E110" i="175" s="1"/>
  <c r="C50" i="175"/>
  <c r="C110" i="175" s="1"/>
  <c r="B48" i="175"/>
  <c r="A48" i="175"/>
  <c r="U46" i="175"/>
  <c r="S46" i="175"/>
  <c r="Q46" i="175"/>
  <c r="O46" i="175"/>
  <c r="M46" i="175"/>
  <c r="K46" i="175"/>
  <c r="I46" i="175"/>
  <c r="G46" i="175"/>
  <c r="E46" i="175"/>
  <c r="C46" i="175"/>
  <c r="U33" i="175"/>
  <c r="S33" i="175"/>
  <c r="Q33" i="175"/>
  <c r="O33" i="175"/>
  <c r="M33" i="175"/>
  <c r="K33" i="175"/>
  <c r="I33" i="175"/>
  <c r="G33" i="175"/>
  <c r="E33" i="175"/>
  <c r="U28" i="175"/>
  <c r="S28" i="175"/>
  <c r="Q28" i="175"/>
  <c r="O28" i="175"/>
  <c r="M28" i="175"/>
  <c r="K28" i="175"/>
  <c r="I28" i="175"/>
  <c r="G28" i="175"/>
  <c r="E28" i="175"/>
  <c r="C28" i="175"/>
  <c r="U16" i="175"/>
  <c r="S16" i="175"/>
  <c r="Q16" i="175"/>
  <c r="O16" i="175"/>
  <c r="M16" i="175"/>
  <c r="K16" i="175"/>
  <c r="I16" i="175"/>
  <c r="G16" i="175"/>
  <c r="E16" i="175"/>
  <c r="C16" i="175"/>
  <c r="U50" i="174"/>
  <c r="U110" i="174" s="1"/>
  <c r="S50" i="174"/>
  <c r="S110" i="174" s="1"/>
  <c r="Q50" i="174"/>
  <c r="Q110" i="174" s="1"/>
  <c r="O50" i="174"/>
  <c r="O110" i="174" s="1"/>
  <c r="M50" i="174"/>
  <c r="M110" i="174" s="1"/>
  <c r="K50" i="174"/>
  <c r="K110" i="174" s="1"/>
  <c r="I50" i="174"/>
  <c r="I110" i="174" s="1"/>
  <c r="G50" i="174"/>
  <c r="G110" i="174" s="1"/>
  <c r="E50" i="174"/>
  <c r="E110" i="174" s="1"/>
  <c r="C50" i="174"/>
  <c r="C110" i="174" s="1"/>
  <c r="B48" i="174"/>
  <c r="A48" i="174"/>
  <c r="U46" i="174"/>
  <c r="S46" i="174"/>
  <c r="Q46" i="174"/>
  <c r="O46" i="174"/>
  <c r="M46" i="174"/>
  <c r="K46" i="174"/>
  <c r="I46" i="174"/>
  <c r="G46" i="174"/>
  <c r="E46" i="174"/>
  <c r="C46" i="174"/>
  <c r="U33" i="174"/>
  <c r="S33" i="174"/>
  <c r="Q33" i="174"/>
  <c r="O33" i="174"/>
  <c r="M33" i="174"/>
  <c r="K33" i="174"/>
  <c r="I33" i="174"/>
  <c r="G33" i="174"/>
  <c r="E33" i="174"/>
  <c r="U28" i="174"/>
  <c r="S28" i="174"/>
  <c r="Q28" i="174"/>
  <c r="O28" i="174"/>
  <c r="M28" i="174"/>
  <c r="K28" i="174"/>
  <c r="I28" i="174"/>
  <c r="G28" i="174"/>
  <c r="E28" i="174"/>
  <c r="C28" i="174"/>
  <c r="R26" i="174"/>
  <c r="U16" i="174"/>
  <c r="S16" i="174"/>
  <c r="Q16" i="174"/>
  <c r="O16" i="174"/>
  <c r="M16" i="174"/>
  <c r="K16" i="174"/>
  <c r="I16" i="174"/>
  <c r="G16" i="174"/>
  <c r="E16" i="174"/>
  <c r="C16" i="174"/>
  <c r="S110" i="173"/>
  <c r="C110" i="173"/>
  <c r="U50" i="173"/>
  <c r="U110" i="173" s="1"/>
  <c r="S50" i="173"/>
  <c r="Q50" i="173"/>
  <c r="Q110" i="173" s="1"/>
  <c r="O50" i="173"/>
  <c r="O110" i="173" s="1"/>
  <c r="M50" i="173"/>
  <c r="M110" i="173" s="1"/>
  <c r="K50" i="173"/>
  <c r="K110" i="173" s="1"/>
  <c r="I50" i="173"/>
  <c r="I110" i="173" s="1"/>
  <c r="G50" i="173"/>
  <c r="G110" i="173" s="1"/>
  <c r="E50" i="173"/>
  <c r="E110" i="173" s="1"/>
  <c r="C50" i="173"/>
  <c r="B48" i="173"/>
  <c r="A48" i="173"/>
  <c r="U46" i="173"/>
  <c r="S46" i="173"/>
  <c r="Q46" i="173"/>
  <c r="O46" i="173"/>
  <c r="M46" i="173"/>
  <c r="K46" i="173"/>
  <c r="I46" i="173"/>
  <c r="G46" i="173"/>
  <c r="E46" i="173"/>
  <c r="C46" i="173"/>
  <c r="U33" i="173"/>
  <c r="S33" i="173"/>
  <c r="Q33" i="173"/>
  <c r="O33" i="173"/>
  <c r="M33" i="173"/>
  <c r="K33" i="173"/>
  <c r="I33" i="173"/>
  <c r="G33" i="173"/>
  <c r="E33" i="173"/>
  <c r="U28" i="173"/>
  <c r="S28" i="173"/>
  <c r="Q28" i="173"/>
  <c r="O28" i="173"/>
  <c r="M28" i="173"/>
  <c r="K28" i="173"/>
  <c r="I28" i="173"/>
  <c r="G28" i="173"/>
  <c r="E28" i="173"/>
  <c r="C28" i="173"/>
  <c r="U16" i="173"/>
  <c r="S16" i="173"/>
  <c r="Q16" i="173"/>
  <c r="O16" i="173"/>
  <c r="M16" i="173"/>
  <c r="K16" i="173"/>
  <c r="I16" i="173"/>
  <c r="G16" i="173"/>
  <c r="E16" i="173"/>
  <c r="C16" i="173"/>
  <c r="U50" i="172"/>
  <c r="U110" i="172" s="1"/>
  <c r="S50" i="172"/>
  <c r="S110" i="172" s="1"/>
  <c r="Q50" i="172"/>
  <c r="Q110" i="172" s="1"/>
  <c r="O50" i="172"/>
  <c r="O110" i="172" s="1"/>
  <c r="M50" i="172"/>
  <c r="M110" i="172" s="1"/>
  <c r="K50" i="172"/>
  <c r="K110" i="172" s="1"/>
  <c r="I50" i="172"/>
  <c r="I110" i="172" s="1"/>
  <c r="G50" i="172"/>
  <c r="G110" i="172" s="1"/>
  <c r="E50" i="172"/>
  <c r="E110" i="172" s="1"/>
  <c r="C50" i="172"/>
  <c r="C110" i="172" s="1"/>
  <c r="B48" i="172"/>
  <c r="A48" i="172"/>
  <c r="U46" i="172"/>
  <c r="S46" i="172"/>
  <c r="Q46" i="172"/>
  <c r="O46" i="172"/>
  <c r="M46" i="172"/>
  <c r="K46" i="172"/>
  <c r="I46" i="172"/>
  <c r="G46" i="172"/>
  <c r="E46" i="172"/>
  <c r="C46" i="172"/>
  <c r="U33" i="172"/>
  <c r="S33" i="172"/>
  <c r="Q33" i="172"/>
  <c r="O33" i="172"/>
  <c r="M33" i="172"/>
  <c r="K33" i="172"/>
  <c r="I33" i="172"/>
  <c r="G33" i="172"/>
  <c r="E33" i="172"/>
  <c r="U28" i="172"/>
  <c r="S28" i="172"/>
  <c r="Q28" i="172"/>
  <c r="O28" i="172"/>
  <c r="M28" i="172"/>
  <c r="K28" i="172"/>
  <c r="I28" i="172"/>
  <c r="G28" i="172"/>
  <c r="E28" i="172"/>
  <c r="C33" i="172"/>
  <c r="U16" i="172"/>
  <c r="S16" i="172"/>
  <c r="Q16" i="172"/>
  <c r="O16" i="172"/>
  <c r="M16" i="172"/>
  <c r="K16" i="172"/>
  <c r="I16" i="172"/>
  <c r="G16" i="172"/>
  <c r="E16" i="172"/>
  <c r="U50" i="171"/>
  <c r="U110" i="171" s="1"/>
  <c r="S50" i="171"/>
  <c r="S110" i="171" s="1"/>
  <c r="Q50" i="171"/>
  <c r="Q110" i="171" s="1"/>
  <c r="O50" i="171"/>
  <c r="O110" i="171" s="1"/>
  <c r="M50" i="171"/>
  <c r="M110" i="171" s="1"/>
  <c r="K50" i="171"/>
  <c r="K110" i="171" s="1"/>
  <c r="I50" i="171"/>
  <c r="I110" i="171" s="1"/>
  <c r="G50" i="171"/>
  <c r="G110" i="171" s="1"/>
  <c r="E50" i="171"/>
  <c r="E110" i="171" s="1"/>
  <c r="C50" i="171"/>
  <c r="C110" i="171" s="1"/>
  <c r="B48" i="171"/>
  <c r="A48" i="171"/>
  <c r="U46" i="171"/>
  <c r="S46" i="171"/>
  <c r="Q46" i="171"/>
  <c r="O46" i="171"/>
  <c r="M46" i="171"/>
  <c r="K46" i="171"/>
  <c r="I46" i="171"/>
  <c r="G46" i="171"/>
  <c r="E46" i="171"/>
  <c r="C46" i="171"/>
  <c r="U16" i="171"/>
  <c r="S16" i="171"/>
  <c r="Q16" i="171"/>
  <c r="O16" i="171"/>
  <c r="M16" i="171"/>
  <c r="K16" i="171"/>
  <c r="I16" i="171"/>
  <c r="G16" i="171"/>
  <c r="E16" i="171"/>
  <c r="C16" i="171"/>
  <c r="U33" i="171"/>
  <c r="S33" i="171"/>
  <c r="Q33" i="171"/>
  <c r="O33" i="171"/>
  <c r="M33" i="171"/>
  <c r="K33" i="171"/>
  <c r="I33" i="171"/>
  <c r="G33" i="171"/>
  <c r="U50" i="170"/>
  <c r="U110" i="170" s="1"/>
  <c r="S50" i="170"/>
  <c r="S110" i="170" s="1"/>
  <c r="Q50" i="170"/>
  <c r="Q110" i="170" s="1"/>
  <c r="O50" i="170"/>
  <c r="O110" i="170" s="1"/>
  <c r="M50" i="170"/>
  <c r="M110" i="170" s="1"/>
  <c r="K50" i="170"/>
  <c r="K110" i="170" s="1"/>
  <c r="I50" i="170"/>
  <c r="I110" i="170" s="1"/>
  <c r="G50" i="170"/>
  <c r="G110" i="170" s="1"/>
  <c r="E50" i="170"/>
  <c r="E110" i="170" s="1"/>
  <c r="C50" i="170"/>
  <c r="C110" i="170" s="1"/>
  <c r="B48" i="170"/>
  <c r="A48" i="170"/>
  <c r="U46" i="170"/>
  <c r="S46" i="170"/>
  <c r="Q46" i="170"/>
  <c r="O46" i="170"/>
  <c r="M46" i="170"/>
  <c r="K46" i="170"/>
  <c r="I46" i="170"/>
  <c r="G46" i="170"/>
  <c r="E46" i="170"/>
  <c r="C46" i="170"/>
  <c r="U33" i="170"/>
  <c r="S33" i="170"/>
  <c r="Q33" i="170"/>
  <c r="O33" i="170"/>
  <c r="M33" i="170"/>
  <c r="K33" i="170"/>
  <c r="I33" i="170"/>
  <c r="G33" i="170"/>
  <c r="E33" i="170"/>
  <c r="U28" i="170"/>
  <c r="S28" i="170"/>
  <c r="Q28" i="170"/>
  <c r="O28" i="170"/>
  <c r="M28" i="170"/>
  <c r="K28" i="170"/>
  <c r="I28" i="170"/>
  <c r="G28" i="170"/>
  <c r="E28" i="170"/>
  <c r="C28" i="170"/>
  <c r="J25" i="170"/>
  <c r="U16" i="170"/>
  <c r="S16" i="170"/>
  <c r="Q16" i="170"/>
  <c r="O16" i="170"/>
  <c r="M16" i="170"/>
  <c r="K16" i="170"/>
  <c r="I16" i="170"/>
  <c r="G16" i="170"/>
  <c r="E16" i="170"/>
  <c r="C16" i="170"/>
  <c r="S110" i="169"/>
  <c r="U50" i="169"/>
  <c r="U110" i="169" s="1"/>
  <c r="S50" i="169"/>
  <c r="Q50" i="169"/>
  <c r="Q110" i="169" s="1"/>
  <c r="O50" i="169"/>
  <c r="O110" i="169" s="1"/>
  <c r="M50" i="169"/>
  <c r="M110" i="169" s="1"/>
  <c r="K50" i="169"/>
  <c r="K110" i="169" s="1"/>
  <c r="I50" i="169"/>
  <c r="I110" i="169" s="1"/>
  <c r="G50" i="169"/>
  <c r="G110" i="169" s="1"/>
  <c r="E50" i="169"/>
  <c r="E110" i="169" s="1"/>
  <c r="C50" i="169"/>
  <c r="C110" i="169" s="1"/>
  <c r="B48" i="169"/>
  <c r="A48" i="169"/>
  <c r="U46" i="169"/>
  <c r="S46" i="169"/>
  <c r="Q46" i="169"/>
  <c r="O46" i="169"/>
  <c r="M46" i="169"/>
  <c r="K46" i="169"/>
  <c r="I46" i="169"/>
  <c r="G46" i="169"/>
  <c r="E46" i="169"/>
  <c r="C46" i="169"/>
  <c r="U33" i="169"/>
  <c r="S33" i="169"/>
  <c r="Q33" i="169"/>
  <c r="O33" i="169"/>
  <c r="M33" i="169"/>
  <c r="K33" i="169"/>
  <c r="I33" i="169"/>
  <c r="G33" i="169"/>
  <c r="E33" i="169"/>
  <c r="U28" i="169"/>
  <c r="S28" i="169"/>
  <c r="Q28" i="169"/>
  <c r="O28" i="169"/>
  <c r="M28" i="169"/>
  <c r="K28" i="169"/>
  <c r="I28" i="169"/>
  <c r="G28" i="169"/>
  <c r="E28" i="169"/>
  <c r="C28" i="169"/>
  <c r="R25" i="169"/>
  <c r="U16" i="169"/>
  <c r="S16" i="169"/>
  <c r="Q16" i="169"/>
  <c r="O16" i="169"/>
  <c r="M16" i="169"/>
  <c r="K16" i="169"/>
  <c r="I16" i="169"/>
  <c r="G16" i="169"/>
  <c r="E16" i="169"/>
  <c r="C16" i="169"/>
  <c r="U50" i="168"/>
  <c r="U110" i="168" s="1"/>
  <c r="S50" i="168"/>
  <c r="S110" i="168" s="1"/>
  <c r="Q50" i="168"/>
  <c r="Q110" i="168" s="1"/>
  <c r="O50" i="168"/>
  <c r="O110" i="168" s="1"/>
  <c r="M50" i="168"/>
  <c r="M110" i="168" s="1"/>
  <c r="K50" i="168"/>
  <c r="K110" i="168" s="1"/>
  <c r="I50" i="168"/>
  <c r="I110" i="168" s="1"/>
  <c r="G50" i="168"/>
  <c r="G110" i="168" s="1"/>
  <c r="E50" i="168"/>
  <c r="E110" i="168" s="1"/>
  <c r="C50" i="168"/>
  <c r="C110" i="168" s="1"/>
  <c r="B48" i="168"/>
  <c r="A48" i="168"/>
  <c r="U46" i="168"/>
  <c r="S46" i="168"/>
  <c r="Q46" i="168"/>
  <c r="O46" i="168"/>
  <c r="M46" i="168"/>
  <c r="K46" i="168"/>
  <c r="I46" i="168"/>
  <c r="G46" i="168"/>
  <c r="E46" i="168"/>
  <c r="C46" i="168"/>
  <c r="U33" i="168"/>
  <c r="S33" i="168"/>
  <c r="Q33" i="168"/>
  <c r="O33" i="168"/>
  <c r="M33" i="168"/>
  <c r="K33" i="168"/>
  <c r="I33" i="168"/>
  <c r="G33" i="168"/>
  <c r="E33" i="168"/>
  <c r="U28" i="168"/>
  <c r="S28" i="168"/>
  <c r="Q28" i="168"/>
  <c r="O28" i="168"/>
  <c r="M28" i="168"/>
  <c r="K28" i="168"/>
  <c r="I28" i="168"/>
  <c r="G28" i="168"/>
  <c r="E28" i="168"/>
  <c r="C28" i="168"/>
  <c r="R27" i="168"/>
  <c r="P20" i="168"/>
  <c r="U16" i="168"/>
  <c r="S16" i="168"/>
  <c r="Q16" i="168"/>
  <c r="O16" i="168"/>
  <c r="M16" i="168"/>
  <c r="K16" i="168"/>
  <c r="I16" i="168"/>
  <c r="G16" i="168"/>
  <c r="E16" i="168"/>
  <c r="C16" i="168"/>
  <c r="U50" i="167"/>
  <c r="U110" i="167" s="1"/>
  <c r="S50" i="167"/>
  <c r="S110" i="167" s="1"/>
  <c r="Q50" i="167"/>
  <c r="Q110" i="167" s="1"/>
  <c r="O50" i="167"/>
  <c r="O110" i="167" s="1"/>
  <c r="M50" i="167"/>
  <c r="M110" i="167" s="1"/>
  <c r="K50" i="167"/>
  <c r="K110" i="167" s="1"/>
  <c r="I50" i="167"/>
  <c r="I110" i="167" s="1"/>
  <c r="G50" i="167"/>
  <c r="G110" i="167" s="1"/>
  <c r="E50" i="167"/>
  <c r="E110" i="167" s="1"/>
  <c r="C50" i="167"/>
  <c r="C110" i="167" s="1"/>
  <c r="B48" i="167"/>
  <c r="A48" i="167"/>
  <c r="U46" i="167"/>
  <c r="S46" i="167"/>
  <c r="Q46" i="167"/>
  <c r="O46" i="167"/>
  <c r="M46" i="167"/>
  <c r="K46" i="167"/>
  <c r="I46" i="167"/>
  <c r="G46" i="167"/>
  <c r="E46" i="167"/>
  <c r="C46" i="167"/>
  <c r="U33" i="167"/>
  <c r="S33" i="167"/>
  <c r="Q33" i="167"/>
  <c r="O33" i="167"/>
  <c r="M33" i="167"/>
  <c r="K33" i="167"/>
  <c r="I33" i="167"/>
  <c r="G33" i="167"/>
  <c r="E33" i="167"/>
  <c r="U28" i="167"/>
  <c r="V59" i="167" s="1"/>
  <c r="S28" i="167"/>
  <c r="Q28" i="167"/>
  <c r="O28" i="167"/>
  <c r="M28" i="167"/>
  <c r="K28" i="167"/>
  <c r="I28" i="167"/>
  <c r="G28" i="167"/>
  <c r="E28" i="167"/>
  <c r="C28" i="167"/>
  <c r="J20" i="167"/>
  <c r="U16" i="167"/>
  <c r="S16" i="167"/>
  <c r="Q16" i="167"/>
  <c r="O16" i="167"/>
  <c r="M16" i="167"/>
  <c r="K16" i="167"/>
  <c r="I16" i="167"/>
  <c r="G16" i="167"/>
  <c r="E16" i="167"/>
  <c r="C16" i="167"/>
  <c r="U50" i="165"/>
  <c r="U110" i="165" s="1"/>
  <c r="S50" i="165"/>
  <c r="S110" i="165" s="1"/>
  <c r="Q50" i="165"/>
  <c r="Q110" i="165" s="1"/>
  <c r="O50" i="165"/>
  <c r="O110" i="165" s="1"/>
  <c r="M50" i="165"/>
  <c r="M110" i="165" s="1"/>
  <c r="K50" i="165"/>
  <c r="K110" i="165" s="1"/>
  <c r="I50" i="165"/>
  <c r="I110" i="165" s="1"/>
  <c r="G50" i="165"/>
  <c r="G110" i="165" s="1"/>
  <c r="E50" i="165"/>
  <c r="E110" i="165" s="1"/>
  <c r="C50" i="165"/>
  <c r="C110" i="165" s="1"/>
  <c r="B48" i="165"/>
  <c r="A48" i="165"/>
  <c r="U46" i="165"/>
  <c r="S46" i="165"/>
  <c r="Q46" i="165"/>
  <c r="O46" i="165"/>
  <c r="M46" i="165"/>
  <c r="K46" i="165"/>
  <c r="I46" i="165"/>
  <c r="G46" i="165"/>
  <c r="E46" i="165"/>
  <c r="C46" i="165"/>
  <c r="U33" i="165"/>
  <c r="S33" i="165"/>
  <c r="Q33" i="165"/>
  <c r="O33" i="165"/>
  <c r="M33" i="165"/>
  <c r="K33" i="165"/>
  <c r="I33" i="165"/>
  <c r="G33" i="165"/>
  <c r="E33" i="165"/>
  <c r="U28" i="165"/>
  <c r="S28" i="165"/>
  <c r="Q28" i="165"/>
  <c r="O28" i="165"/>
  <c r="M28" i="165"/>
  <c r="K28" i="165"/>
  <c r="I28" i="165"/>
  <c r="J19" i="165" s="1"/>
  <c r="G28" i="165"/>
  <c r="E28" i="165"/>
  <c r="C28" i="165"/>
  <c r="U16" i="165"/>
  <c r="S16" i="165"/>
  <c r="Q16" i="165"/>
  <c r="O16" i="165"/>
  <c r="M16" i="165"/>
  <c r="K16" i="165"/>
  <c r="I16" i="165"/>
  <c r="G16" i="165"/>
  <c r="E16" i="165"/>
  <c r="C16" i="165"/>
  <c r="Q110" i="164"/>
  <c r="I110" i="164"/>
  <c r="U50" i="164"/>
  <c r="U110" i="164" s="1"/>
  <c r="S50" i="164"/>
  <c r="S110" i="164" s="1"/>
  <c r="Q50" i="164"/>
  <c r="O50" i="164"/>
  <c r="O110" i="164" s="1"/>
  <c r="M50" i="164"/>
  <c r="M110" i="164" s="1"/>
  <c r="K50" i="164"/>
  <c r="K110" i="164" s="1"/>
  <c r="I50" i="164"/>
  <c r="G50" i="164"/>
  <c r="G110" i="164" s="1"/>
  <c r="E50" i="164"/>
  <c r="E110" i="164" s="1"/>
  <c r="C50" i="164"/>
  <c r="C110" i="164" s="1"/>
  <c r="B48" i="164"/>
  <c r="A48" i="164"/>
  <c r="U46" i="164"/>
  <c r="S46" i="164"/>
  <c r="Q46" i="164"/>
  <c r="O46" i="164"/>
  <c r="M46" i="164"/>
  <c r="K46" i="164"/>
  <c r="I46" i="164"/>
  <c r="G46" i="164"/>
  <c r="E46" i="164"/>
  <c r="C46" i="164"/>
  <c r="U33" i="164"/>
  <c r="S33" i="164"/>
  <c r="Q33" i="164"/>
  <c r="O33" i="164"/>
  <c r="M33" i="164"/>
  <c r="K33" i="164"/>
  <c r="I33" i="164"/>
  <c r="G33" i="164"/>
  <c r="E33" i="164"/>
  <c r="U28" i="164"/>
  <c r="S28" i="164"/>
  <c r="Q28" i="164"/>
  <c r="O28" i="164"/>
  <c r="M28" i="164"/>
  <c r="K28" i="164"/>
  <c r="I28" i="164"/>
  <c r="G28" i="164"/>
  <c r="E28" i="164"/>
  <c r="C28" i="164"/>
  <c r="R20" i="164"/>
  <c r="U16" i="164"/>
  <c r="S16" i="164"/>
  <c r="Q16" i="164"/>
  <c r="O16" i="164"/>
  <c r="M16" i="164"/>
  <c r="K16" i="164"/>
  <c r="I16" i="164"/>
  <c r="G16" i="164"/>
  <c r="E16" i="164"/>
  <c r="C16" i="164"/>
  <c r="U50" i="163"/>
  <c r="U110" i="163" s="1"/>
  <c r="S50" i="163"/>
  <c r="S110" i="163" s="1"/>
  <c r="Q50" i="163"/>
  <c r="Q110" i="163" s="1"/>
  <c r="O50" i="163"/>
  <c r="O110" i="163" s="1"/>
  <c r="M50" i="163"/>
  <c r="M110" i="163" s="1"/>
  <c r="K50" i="163"/>
  <c r="K110" i="163" s="1"/>
  <c r="I50" i="163"/>
  <c r="I110" i="163" s="1"/>
  <c r="G50" i="163"/>
  <c r="G110" i="163" s="1"/>
  <c r="E50" i="163"/>
  <c r="E110" i="163" s="1"/>
  <c r="C50" i="163"/>
  <c r="C110" i="163" s="1"/>
  <c r="B48" i="163"/>
  <c r="A48" i="163"/>
  <c r="U46" i="163"/>
  <c r="S46" i="163"/>
  <c r="Q46" i="163"/>
  <c r="O46" i="163"/>
  <c r="M46" i="163"/>
  <c r="K46" i="163"/>
  <c r="I46" i="163"/>
  <c r="G46" i="163"/>
  <c r="E46" i="163"/>
  <c r="C46" i="163"/>
  <c r="U33" i="163"/>
  <c r="S33" i="163"/>
  <c r="Q33" i="163"/>
  <c r="O33" i="163"/>
  <c r="M33" i="163"/>
  <c r="K33" i="163"/>
  <c r="I33" i="163"/>
  <c r="G33" i="163"/>
  <c r="E33" i="163"/>
  <c r="U28" i="163"/>
  <c r="V20" i="163" s="1"/>
  <c r="S28" i="163"/>
  <c r="Q28" i="163"/>
  <c r="O28" i="163"/>
  <c r="M28" i="163"/>
  <c r="N25" i="163" s="1"/>
  <c r="K28" i="163"/>
  <c r="L19" i="163" s="1"/>
  <c r="I28" i="163"/>
  <c r="G28" i="163"/>
  <c r="E28" i="163"/>
  <c r="C28" i="163"/>
  <c r="D21" i="163" s="1"/>
  <c r="V21" i="163"/>
  <c r="U16" i="163"/>
  <c r="S16" i="163"/>
  <c r="Q16" i="163"/>
  <c r="O16" i="163"/>
  <c r="M16" i="163"/>
  <c r="K16" i="163"/>
  <c r="I16" i="163"/>
  <c r="G16" i="163"/>
  <c r="E16" i="163"/>
  <c r="C16" i="163"/>
  <c r="C110" i="162"/>
  <c r="U50" i="162"/>
  <c r="U110" i="162" s="1"/>
  <c r="S50" i="162"/>
  <c r="S110" i="162" s="1"/>
  <c r="Q50" i="162"/>
  <c r="Q110" i="162" s="1"/>
  <c r="O50" i="162"/>
  <c r="O110" i="162" s="1"/>
  <c r="M50" i="162"/>
  <c r="M110" i="162" s="1"/>
  <c r="K50" i="162"/>
  <c r="K110" i="162" s="1"/>
  <c r="I50" i="162"/>
  <c r="I110" i="162" s="1"/>
  <c r="G50" i="162"/>
  <c r="G110" i="162" s="1"/>
  <c r="E50" i="162"/>
  <c r="E110" i="162" s="1"/>
  <c r="C50" i="162"/>
  <c r="B48" i="162"/>
  <c r="A48" i="162"/>
  <c r="U46" i="162"/>
  <c r="S46" i="162"/>
  <c r="Q46" i="162"/>
  <c r="O46" i="162"/>
  <c r="M46" i="162"/>
  <c r="K46" i="162"/>
  <c r="I46" i="162"/>
  <c r="G46" i="162"/>
  <c r="E46" i="162"/>
  <c r="C46" i="162"/>
  <c r="U16" i="162"/>
  <c r="S16" i="162"/>
  <c r="Q16" i="162"/>
  <c r="O16" i="162"/>
  <c r="M16" i="162"/>
  <c r="K16" i="162"/>
  <c r="I16" i="162"/>
  <c r="G16" i="162"/>
  <c r="E16" i="162"/>
  <c r="C16" i="162"/>
  <c r="U33" i="162"/>
  <c r="S33" i="162"/>
  <c r="Q33" i="162"/>
  <c r="O33" i="162"/>
  <c r="M33" i="162"/>
  <c r="K33" i="162"/>
  <c r="I33" i="162"/>
  <c r="G33" i="162"/>
  <c r="G110" i="161"/>
  <c r="U50" i="161"/>
  <c r="U110" i="161" s="1"/>
  <c r="S50" i="161"/>
  <c r="S110" i="161" s="1"/>
  <c r="Q50" i="161"/>
  <c r="Q110" i="161" s="1"/>
  <c r="O50" i="161"/>
  <c r="O110" i="161" s="1"/>
  <c r="M50" i="161"/>
  <c r="M110" i="161" s="1"/>
  <c r="K50" i="161"/>
  <c r="K110" i="161" s="1"/>
  <c r="I50" i="161"/>
  <c r="I110" i="161" s="1"/>
  <c r="G50" i="161"/>
  <c r="E50" i="161"/>
  <c r="E110" i="161" s="1"/>
  <c r="C50" i="161"/>
  <c r="C110" i="161" s="1"/>
  <c r="B48" i="161"/>
  <c r="A48" i="161"/>
  <c r="U46" i="161"/>
  <c r="S46" i="161"/>
  <c r="Q46" i="161"/>
  <c r="O46" i="161"/>
  <c r="M46" i="161"/>
  <c r="K46" i="161"/>
  <c r="I46" i="161"/>
  <c r="G46" i="161"/>
  <c r="E46" i="161"/>
  <c r="C46" i="161"/>
  <c r="U33" i="161"/>
  <c r="S33" i="161"/>
  <c r="Q33" i="161"/>
  <c r="O33" i="161"/>
  <c r="M33" i="161"/>
  <c r="K33" i="161"/>
  <c r="I33" i="161"/>
  <c r="G33" i="161"/>
  <c r="E33" i="161"/>
  <c r="U28" i="161"/>
  <c r="S28" i="161"/>
  <c r="Q28" i="161"/>
  <c r="O28" i="161"/>
  <c r="M28" i="161"/>
  <c r="N27" i="161" s="1"/>
  <c r="K28" i="161"/>
  <c r="I28" i="161"/>
  <c r="G28" i="161"/>
  <c r="E28" i="161"/>
  <c r="C28" i="161"/>
  <c r="U16" i="161"/>
  <c r="S16" i="161"/>
  <c r="Q16" i="161"/>
  <c r="O16" i="161"/>
  <c r="M16" i="161"/>
  <c r="K16" i="161"/>
  <c r="I16" i="161"/>
  <c r="G16" i="161"/>
  <c r="E16" i="161"/>
  <c r="C16" i="161"/>
  <c r="U50" i="160"/>
  <c r="U110" i="160" s="1"/>
  <c r="S50" i="160"/>
  <c r="S110" i="160" s="1"/>
  <c r="Q50" i="160"/>
  <c r="Q110" i="160" s="1"/>
  <c r="O50" i="160"/>
  <c r="O110" i="160" s="1"/>
  <c r="M50" i="160"/>
  <c r="M110" i="160" s="1"/>
  <c r="K50" i="160"/>
  <c r="K110" i="160" s="1"/>
  <c r="I50" i="160"/>
  <c r="I110" i="160" s="1"/>
  <c r="G50" i="160"/>
  <c r="G110" i="160" s="1"/>
  <c r="E50" i="160"/>
  <c r="E110" i="160" s="1"/>
  <c r="C50" i="160"/>
  <c r="C110" i="160" s="1"/>
  <c r="B48" i="160"/>
  <c r="A48" i="160"/>
  <c r="U46" i="160"/>
  <c r="S46" i="160"/>
  <c r="Q46" i="160"/>
  <c r="O46" i="160"/>
  <c r="M46" i="160"/>
  <c r="K46" i="160"/>
  <c r="I46" i="160"/>
  <c r="G46" i="160"/>
  <c r="E46" i="160"/>
  <c r="C46" i="160"/>
  <c r="U16" i="160"/>
  <c r="S16" i="160"/>
  <c r="Q16" i="160"/>
  <c r="O16" i="160"/>
  <c r="M16" i="160"/>
  <c r="K16" i="160"/>
  <c r="I16" i="160"/>
  <c r="G16" i="160"/>
  <c r="E16" i="160"/>
  <c r="C16" i="160"/>
  <c r="U33" i="160"/>
  <c r="S33" i="160"/>
  <c r="Q33" i="160"/>
  <c r="O33" i="160"/>
  <c r="M33" i="160"/>
  <c r="K33" i="160"/>
  <c r="I33" i="160"/>
  <c r="G33" i="160"/>
  <c r="U50" i="159"/>
  <c r="U110" i="159" s="1"/>
  <c r="S50" i="159"/>
  <c r="S110" i="159" s="1"/>
  <c r="Q50" i="159"/>
  <c r="Q110" i="159" s="1"/>
  <c r="O50" i="159"/>
  <c r="O110" i="159" s="1"/>
  <c r="M50" i="159"/>
  <c r="M110" i="159" s="1"/>
  <c r="K50" i="159"/>
  <c r="K110" i="159" s="1"/>
  <c r="I50" i="159"/>
  <c r="I110" i="159" s="1"/>
  <c r="G50" i="159"/>
  <c r="G110" i="159" s="1"/>
  <c r="E50" i="159"/>
  <c r="E110" i="159" s="1"/>
  <c r="C50" i="159"/>
  <c r="C110" i="159" s="1"/>
  <c r="U46" i="159"/>
  <c r="S46" i="159"/>
  <c r="Q46" i="159"/>
  <c r="O46" i="159"/>
  <c r="M46" i="159"/>
  <c r="K46" i="159"/>
  <c r="I46" i="159"/>
  <c r="G46" i="159"/>
  <c r="E46" i="159"/>
  <c r="C46" i="159"/>
  <c r="U33" i="159"/>
  <c r="S33" i="159"/>
  <c r="Q33" i="159"/>
  <c r="O33" i="159"/>
  <c r="M33" i="159"/>
  <c r="K33" i="159"/>
  <c r="I33" i="159"/>
  <c r="G33" i="159"/>
  <c r="E33" i="159"/>
  <c r="U28" i="159"/>
  <c r="S28" i="159"/>
  <c r="Q28" i="159"/>
  <c r="O28" i="159"/>
  <c r="M28" i="159"/>
  <c r="K28" i="159"/>
  <c r="I28" i="159"/>
  <c r="G28" i="159"/>
  <c r="E28" i="159"/>
  <c r="C28" i="159"/>
  <c r="U16" i="159"/>
  <c r="S16" i="159"/>
  <c r="Q16" i="159"/>
  <c r="O16" i="159"/>
  <c r="M16" i="159"/>
  <c r="K16" i="159"/>
  <c r="I16" i="159"/>
  <c r="G16" i="159"/>
  <c r="E16" i="159"/>
  <c r="C16" i="159"/>
  <c r="U50" i="158"/>
  <c r="U110" i="158" s="1"/>
  <c r="S50" i="158"/>
  <c r="S110" i="158" s="1"/>
  <c r="Q50" i="158"/>
  <c r="Q110" i="158" s="1"/>
  <c r="O50" i="158"/>
  <c r="O110" i="158" s="1"/>
  <c r="M50" i="158"/>
  <c r="M110" i="158" s="1"/>
  <c r="K50" i="158"/>
  <c r="K110" i="158" s="1"/>
  <c r="I50" i="158"/>
  <c r="I110" i="158" s="1"/>
  <c r="G50" i="158"/>
  <c r="G110" i="158" s="1"/>
  <c r="E50" i="158"/>
  <c r="E110" i="158" s="1"/>
  <c r="C50" i="158"/>
  <c r="C110" i="158" s="1"/>
  <c r="U46" i="158"/>
  <c r="S46" i="158"/>
  <c r="Q46" i="158"/>
  <c r="O46" i="158"/>
  <c r="M46" i="158"/>
  <c r="K46" i="158"/>
  <c r="I46" i="158"/>
  <c r="G46" i="158"/>
  <c r="E46" i="158"/>
  <c r="C46" i="158"/>
  <c r="U33" i="158"/>
  <c r="S33" i="158"/>
  <c r="Q33" i="158"/>
  <c r="O33" i="158"/>
  <c r="M33" i="158"/>
  <c r="K33" i="158"/>
  <c r="I33" i="158"/>
  <c r="G33" i="158"/>
  <c r="E33" i="158"/>
  <c r="U28" i="158"/>
  <c r="S28" i="158"/>
  <c r="Q28" i="158"/>
  <c r="O28" i="158"/>
  <c r="M28" i="158"/>
  <c r="K28" i="158"/>
  <c r="I28" i="158"/>
  <c r="G28" i="158"/>
  <c r="E28" i="158"/>
  <c r="C28" i="158"/>
  <c r="U16" i="158"/>
  <c r="S16" i="158"/>
  <c r="Q16" i="158"/>
  <c r="O16" i="158"/>
  <c r="M16" i="158"/>
  <c r="K16" i="158"/>
  <c r="I16" i="158"/>
  <c r="G16" i="158"/>
  <c r="E16" i="158"/>
  <c r="C16" i="158"/>
  <c r="U33" i="15"/>
  <c r="U50" i="15"/>
  <c r="U110" i="15" s="1"/>
  <c r="S50" i="15"/>
  <c r="S110" i="15" s="1"/>
  <c r="Q50" i="15"/>
  <c r="Q110" i="15" s="1"/>
  <c r="O50" i="15"/>
  <c r="O110" i="15" s="1"/>
  <c r="M50" i="15"/>
  <c r="M110" i="15" s="1"/>
  <c r="K50" i="15"/>
  <c r="K110" i="15" s="1"/>
  <c r="I50" i="15"/>
  <c r="I110" i="15" s="1"/>
  <c r="G50" i="15"/>
  <c r="G110" i="15" s="1"/>
  <c r="E50" i="15"/>
  <c r="E110" i="15" s="1"/>
  <c r="C50" i="15"/>
  <c r="C110" i="15" s="1"/>
  <c r="U46" i="15"/>
  <c r="S46" i="15"/>
  <c r="Q46" i="15"/>
  <c r="O46" i="15"/>
  <c r="M46" i="15"/>
  <c r="K46" i="15"/>
  <c r="I46" i="15"/>
  <c r="G46" i="15"/>
  <c r="E46" i="15"/>
  <c r="C46" i="15"/>
  <c r="Q33" i="15"/>
  <c r="O33" i="15"/>
  <c r="I33" i="15"/>
  <c r="G33" i="15"/>
  <c r="U16" i="15"/>
  <c r="S16" i="15"/>
  <c r="Q16" i="15"/>
  <c r="O16" i="15"/>
  <c r="M16" i="15"/>
  <c r="K16" i="15"/>
  <c r="I16" i="15"/>
  <c r="G16" i="15"/>
  <c r="E16" i="15"/>
  <c r="C16" i="15"/>
  <c r="I46" i="195" l="1"/>
  <c r="J46" i="195" s="1"/>
  <c r="Q46" i="195"/>
  <c r="R46" i="195" s="1"/>
  <c r="L46" i="197"/>
  <c r="C37" i="198"/>
  <c r="C41" i="198"/>
  <c r="C45" i="198"/>
  <c r="N46" i="197"/>
  <c r="V33" i="197"/>
  <c r="V79" i="197"/>
  <c r="U111" i="197"/>
  <c r="V111" i="197" s="1"/>
  <c r="V52" i="197"/>
  <c r="V55" i="197"/>
  <c r="V71" i="197"/>
  <c r="V28" i="197"/>
  <c r="T33" i="197"/>
  <c r="T46" i="197"/>
  <c r="T39" i="197"/>
  <c r="S21" i="198"/>
  <c r="S28" i="195"/>
  <c r="T97" i="197"/>
  <c r="T85" i="197"/>
  <c r="T54" i="197"/>
  <c r="T82" i="197"/>
  <c r="T52" i="197"/>
  <c r="T66" i="197"/>
  <c r="T90" i="197"/>
  <c r="T98" i="197"/>
  <c r="S111" i="197"/>
  <c r="T56" i="197"/>
  <c r="T88" i="197"/>
  <c r="T74" i="197"/>
  <c r="T37" i="197"/>
  <c r="T41" i="197"/>
  <c r="R97" i="197"/>
  <c r="R85" i="197"/>
  <c r="R63" i="197"/>
  <c r="R92" i="197"/>
  <c r="R103" i="197"/>
  <c r="R52" i="197"/>
  <c r="R70" i="197"/>
  <c r="R104" i="197"/>
  <c r="Q111" i="197"/>
  <c r="R111" i="197" s="1"/>
  <c r="R74" i="197"/>
  <c r="P31" i="197"/>
  <c r="P38" i="197"/>
  <c r="P40" i="197"/>
  <c r="T37" i="195"/>
  <c r="T41" i="195"/>
  <c r="T45" i="195"/>
  <c r="P33" i="197"/>
  <c r="P36" i="197"/>
  <c r="P42" i="197"/>
  <c r="P97" i="197"/>
  <c r="P85" i="197"/>
  <c r="P52" i="197"/>
  <c r="O111" i="197"/>
  <c r="P111" i="197" s="1"/>
  <c r="P44" i="197"/>
  <c r="P46" i="197"/>
  <c r="P87" i="197"/>
  <c r="N97" i="197"/>
  <c r="N85" i="197"/>
  <c r="M111" i="197"/>
  <c r="N111" i="197" s="1"/>
  <c r="N52" i="197"/>
  <c r="N77" i="197"/>
  <c r="N70" i="197"/>
  <c r="N55" i="197"/>
  <c r="N68" i="197"/>
  <c r="N65" i="197"/>
  <c r="N33" i="197"/>
  <c r="N57" i="197"/>
  <c r="N81" i="197"/>
  <c r="L37" i="197"/>
  <c r="L39" i="197"/>
  <c r="L41" i="197"/>
  <c r="K21" i="198"/>
  <c r="K28" i="195"/>
  <c r="L37" i="195" s="1"/>
  <c r="L41" i="195"/>
  <c r="L45" i="195"/>
  <c r="L97" i="197"/>
  <c r="L85" i="197"/>
  <c r="L53" i="197"/>
  <c r="K111" i="197"/>
  <c r="L111" i="197" s="1"/>
  <c r="L78" i="197"/>
  <c r="L90" i="197"/>
  <c r="L68" i="197"/>
  <c r="L86" i="197"/>
  <c r="L65" i="197"/>
  <c r="L77" i="197"/>
  <c r="L54" i="197"/>
  <c r="L92" i="197"/>
  <c r="L52" i="197"/>
  <c r="L76" i="197"/>
  <c r="L99" i="197"/>
  <c r="L33" i="197"/>
  <c r="L45" i="197"/>
  <c r="J19" i="193"/>
  <c r="J25" i="193"/>
  <c r="V44" i="193"/>
  <c r="T19" i="194"/>
  <c r="P23" i="194"/>
  <c r="I28" i="195"/>
  <c r="V19" i="193"/>
  <c r="V25" i="193"/>
  <c r="T25" i="194"/>
  <c r="J97" i="197"/>
  <c r="J85" i="197"/>
  <c r="J77" i="197"/>
  <c r="J64" i="197"/>
  <c r="J52" i="197"/>
  <c r="J53" i="197"/>
  <c r="I111" i="197"/>
  <c r="J111" i="197" s="1"/>
  <c r="J66" i="197"/>
  <c r="J74" i="197"/>
  <c r="J78" i="197"/>
  <c r="J54" i="197"/>
  <c r="J82" i="197"/>
  <c r="J86" i="197"/>
  <c r="J36" i="197"/>
  <c r="J60" i="197"/>
  <c r="I23" i="198"/>
  <c r="J24" i="197"/>
  <c r="J28" i="197"/>
  <c r="J33" i="197"/>
  <c r="J40" i="197"/>
  <c r="H97" i="197"/>
  <c r="H85" i="197"/>
  <c r="H65" i="197"/>
  <c r="G111" i="197"/>
  <c r="H111" i="197" s="1"/>
  <c r="H78" i="197"/>
  <c r="H86" i="197"/>
  <c r="H52" i="197"/>
  <c r="H67" i="197"/>
  <c r="H103" i="197"/>
  <c r="H44" i="197"/>
  <c r="T24" i="194"/>
  <c r="T28" i="194"/>
  <c r="H23" i="197"/>
  <c r="H25" i="197"/>
  <c r="H40" i="197"/>
  <c r="H89" i="197"/>
  <c r="G24" i="198"/>
  <c r="V19" i="163"/>
  <c r="V26" i="163"/>
  <c r="T20" i="194"/>
  <c r="T23" i="194"/>
  <c r="T26" i="194"/>
  <c r="H33" i="197"/>
  <c r="H36" i="197"/>
  <c r="H42" i="197"/>
  <c r="T27" i="194"/>
  <c r="H19" i="197"/>
  <c r="H21" i="197"/>
  <c r="H24" i="197"/>
  <c r="H26" i="197"/>
  <c r="H31" i="197"/>
  <c r="H38" i="197"/>
  <c r="H46" i="197"/>
  <c r="H96" i="197"/>
  <c r="J20" i="165"/>
  <c r="N25" i="161"/>
  <c r="N24" i="194"/>
  <c r="F33" i="197"/>
  <c r="N42" i="194"/>
  <c r="F97" i="197"/>
  <c r="F85" i="197"/>
  <c r="F74" i="197"/>
  <c r="F54" i="197"/>
  <c r="F67" i="197"/>
  <c r="F75" i="197"/>
  <c r="F82" i="197"/>
  <c r="F64" i="197"/>
  <c r="F98" i="197"/>
  <c r="F70" i="197"/>
  <c r="F52" i="197"/>
  <c r="T93" i="193"/>
  <c r="T85" i="193"/>
  <c r="T96" i="193"/>
  <c r="T95" i="193"/>
  <c r="T89" i="193"/>
  <c r="T94" i="193"/>
  <c r="T82" i="193"/>
  <c r="T74" i="193"/>
  <c r="T69" i="193"/>
  <c r="T57" i="193"/>
  <c r="T84" i="193"/>
  <c r="T79" i="193"/>
  <c r="T91" i="193"/>
  <c r="T81" i="193"/>
  <c r="T73" i="193"/>
  <c r="T62" i="193"/>
  <c r="T53" i="193"/>
  <c r="T83" i="193"/>
  <c r="T87" i="193"/>
  <c r="T80" i="193"/>
  <c r="T72" i="193"/>
  <c r="T61" i="193"/>
  <c r="T52" i="193"/>
  <c r="T71" i="193"/>
  <c r="T60" i="193"/>
  <c r="T58" i="193"/>
  <c r="T97" i="193"/>
  <c r="T59" i="193"/>
  <c r="J23" i="194"/>
  <c r="J97" i="194"/>
  <c r="J94" i="194"/>
  <c r="J87" i="194"/>
  <c r="J82" i="194"/>
  <c r="J74" i="194"/>
  <c r="J69" i="194"/>
  <c r="J57" i="194"/>
  <c r="J93" i="194"/>
  <c r="J85" i="194"/>
  <c r="J81" i="194"/>
  <c r="J73" i="194"/>
  <c r="J62" i="194"/>
  <c r="J53" i="194"/>
  <c r="J96" i="194"/>
  <c r="J91" i="194"/>
  <c r="J84" i="194"/>
  <c r="J80" i="194"/>
  <c r="J72" i="194"/>
  <c r="J61" i="194"/>
  <c r="J52" i="194"/>
  <c r="J79" i="194"/>
  <c r="J83" i="194"/>
  <c r="J95" i="194"/>
  <c r="J71" i="194"/>
  <c r="J58" i="194"/>
  <c r="J89" i="194"/>
  <c r="J60" i="194"/>
  <c r="J59" i="194"/>
  <c r="D19" i="193"/>
  <c r="F96" i="193"/>
  <c r="F91" i="193"/>
  <c r="F95" i="193"/>
  <c r="F94" i="193"/>
  <c r="F87" i="193"/>
  <c r="F93" i="193"/>
  <c r="F81" i="193"/>
  <c r="F73" i="193"/>
  <c r="F62" i="193"/>
  <c r="F53" i="193"/>
  <c r="F89" i="193"/>
  <c r="F84" i="193"/>
  <c r="F80" i="193"/>
  <c r="F72" i="193"/>
  <c r="F61" i="193"/>
  <c r="F52" i="193"/>
  <c r="F82" i="193"/>
  <c r="F74" i="193"/>
  <c r="F85" i="193"/>
  <c r="F83" i="193"/>
  <c r="F79" i="193"/>
  <c r="F71" i="193"/>
  <c r="F60" i="193"/>
  <c r="F58" i="193"/>
  <c r="F69" i="193"/>
  <c r="F57" i="193"/>
  <c r="F97" i="193"/>
  <c r="F59" i="193"/>
  <c r="N96" i="193"/>
  <c r="N91" i="193"/>
  <c r="N95" i="193"/>
  <c r="N94" i="193"/>
  <c r="N87" i="193"/>
  <c r="N85" i="193"/>
  <c r="N81" i="193"/>
  <c r="N73" i="193"/>
  <c r="N62" i="193"/>
  <c r="N53" i="193"/>
  <c r="N89" i="193"/>
  <c r="N82" i="193"/>
  <c r="N84" i="193"/>
  <c r="N80" i="193"/>
  <c r="N72" i="193"/>
  <c r="N61" i="193"/>
  <c r="N52" i="193"/>
  <c r="N93" i="193"/>
  <c r="N83" i="193"/>
  <c r="N79" i="193"/>
  <c r="N71" i="193"/>
  <c r="N60" i="193"/>
  <c r="N58" i="193"/>
  <c r="N74" i="193"/>
  <c r="N57" i="193"/>
  <c r="N69" i="193"/>
  <c r="N97" i="193"/>
  <c r="N59" i="193"/>
  <c r="D41" i="194"/>
  <c r="D93" i="194"/>
  <c r="D85" i="194"/>
  <c r="D81" i="194"/>
  <c r="D73" i="194"/>
  <c r="D62" i="194"/>
  <c r="D53" i="194"/>
  <c r="D96" i="194"/>
  <c r="D91" i="194"/>
  <c r="D84" i="194"/>
  <c r="D80" i="194"/>
  <c r="D72" i="194"/>
  <c r="D61" i="194"/>
  <c r="D52" i="194"/>
  <c r="D95" i="194"/>
  <c r="D89" i="194"/>
  <c r="D83" i="194"/>
  <c r="D79" i="194"/>
  <c r="D71" i="194"/>
  <c r="D60" i="194"/>
  <c r="D58" i="194"/>
  <c r="D94" i="194"/>
  <c r="D69" i="194"/>
  <c r="D57" i="194"/>
  <c r="D74" i="194"/>
  <c r="D87" i="194"/>
  <c r="D82" i="194"/>
  <c r="D59" i="194"/>
  <c r="D97" i="194"/>
  <c r="C33" i="194"/>
  <c r="D33" i="194" s="1"/>
  <c r="L93" i="194"/>
  <c r="L85" i="194"/>
  <c r="L81" i="194"/>
  <c r="L73" i="194"/>
  <c r="L62" i="194"/>
  <c r="L53" i="194"/>
  <c r="L96" i="194"/>
  <c r="L91" i="194"/>
  <c r="L84" i="194"/>
  <c r="L80" i="194"/>
  <c r="L72" i="194"/>
  <c r="L61" i="194"/>
  <c r="L52" i="194"/>
  <c r="L95" i="194"/>
  <c r="L89" i="194"/>
  <c r="L83" i="194"/>
  <c r="L79" i="194"/>
  <c r="L71" i="194"/>
  <c r="L60" i="194"/>
  <c r="L58" i="194"/>
  <c r="L87" i="194"/>
  <c r="L69" i="194"/>
  <c r="L82" i="194"/>
  <c r="L74" i="194"/>
  <c r="L94" i="194"/>
  <c r="L57" i="194"/>
  <c r="L97" i="194"/>
  <c r="L59" i="194"/>
  <c r="T93" i="194"/>
  <c r="T85" i="194"/>
  <c r="T81" i="194"/>
  <c r="T73" i="194"/>
  <c r="T62" i="194"/>
  <c r="T53" i="194"/>
  <c r="T96" i="194"/>
  <c r="T91" i="194"/>
  <c r="T84" i="194"/>
  <c r="T80" i="194"/>
  <c r="T72" i="194"/>
  <c r="T61" i="194"/>
  <c r="T52" i="194"/>
  <c r="T95" i="194"/>
  <c r="T89" i="194"/>
  <c r="T83" i="194"/>
  <c r="T79" i="194"/>
  <c r="T71" i="194"/>
  <c r="T60" i="194"/>
  <c r="T58" i="194"/>
  <c r="T82" i="194"/>
  <c r="T74" i="194"/>
  <c r="T94" i="194"/>
  <c r="T69" i="194"/>
  <c r="T57" i="194"/>
  <c r="T87" i="194"/>
  <c r="T97" i="194"/>
  <c r="T59" i="194"/>
  <c r="D37" i="194"/>
  <c r="D20" i="197"/>
  <c r="C27" i="198"/>
  <c r="L23" i="195"/>
  <c r="T23" i="195"/>
  <c r="L27" i="195"/>
  <c r="T27" i="195"/>
  <c r="L93" i="193"/>
  <c r="L85" i="193"/>
  <c r="L96" i="193"/>
  <c r="L95" i="193"/>
  <c r="L89" i="193"/>
  <c r="L87" i="193"/>
  <c r="L82" i="193"/>
  <c r="L74" i="193"/>
  <c r="L69" i="193"/>
  <c r="L57" i="193"/>
  <c r="L83" i="193"/>
  <c r="L71" i="193"/>
  <c r="L94" i="193"/>
  <c r="L81" i="193"/>
  <c r="L73" i="193"/>
  <c r="L62" i="193"/>
  <c r="L53" i="193"/>
  <c r="L97" i="193"/>
  <c r="L84" i="193"/>
  <c r="L80" i="193"/>
  <c r="L72" i="193"/>
  <c r="L61" i="193"/>
  <c r="L52" i="193"/>
  <c r="L91" i="193"/>
  <c r="L79" i="193"/>
  <c r="L58" i="193"/>
  <c r="L60" i="193"/>
  <c r="L59" i="193"/>
  <c r="R94" i="194"/>
  <c r="R87" i="194"/>
  <c r="R82" i="194"/>
  <c r="R74" i="194"/>
  <c r="R69" i="194"/>
  <c r="R57" i="194"/>
  <c r="R93" i="194"/>
  <c r="R85" i="194"/>
  <c r="R81" i="194"/>
  <c r="R73" i="194"/>
  <c r="R62" i="194"/>
  <c r="R53" i="194"/>
  <c r="R97" i="194"/>
  <c r="R96" i="194"/>
  <c r="R91" i="194"/>
  <c r="R84" i="194"/>
  <c r="R80" i="194"/>
  <c r="R72" i="194"/>
  <c r="R61" i="194"/>
  <c r="R52" i="194"/>
  <c r="R95" i="194"/>
  <c r="R71" i="194"/>
  <c r="R58" i="194"/>
  <c r="R89" i="194"/>
  <c r="R60" i="194"/>
  <c r="R83" i="194"/>
  <c r="R79" i="194"/>
  <c r="R59" i="194"/>
  <c r="T26" i="193"/>
  <c r="H95" i="193"/>
  <c r="H89" i="193"/>
  <c r="H94" i="193"/>
  <c r="H93" i="193"/>
  <c r="H85" i="193"/>
  <c r="H91" i="193"/>
  <c r="H84" i="193"/>
  <c r="H80" i="193"/>
  <c r="H72" i="193"/>
  <c r="H61" i="193"/>
  <c r="H52" i="193"/>
  <c r="H81" i="193"/>
  <c r="H96" i="193"/>
  <c r="H87" i="193"/>
  <c r="H83" i="193"/>
  <c r="H79" i="193"/>
  <c r="H71" i="193"/>
  <c r="H60" i="193"/>
  <c r="H58" i="193"/>
  <c r="H82" i="193"/>
  <c r="H74" i="193"/>
  <c r="H69" i="193"/>
  <c r="H57" i="193"/>
  <c r="H73" i="193"/>
  <c r="H53" i="193"/>
  <c r="H62" i="193"/>
  <c r="H97" i="193"/>
  <c r="H59" i="193"/>
  <c r="P95" i="193"/>
  <c r="P89" i="193"/>
  <c r="P94" i="193"/>
  <c r="P93" i="193"/>
  <c r="P85" i="193"/>
  <c r="P96" i="193"/>
  <c r="P84" i="193"/>
  <c r="P80" i="193"/>
  <c r="P72" i="193"/>
  <c r="P61" i="193"/>
  <c r="P52" i="193"/>
  <c r="P73" i="193"/>
  <c r="P83" i="193"/>
  <c r="P79" i="193"/>
  <c r="P71" i="193"/>
  <c r="P60" i="193"/>
  <c r="P58" i="193"/>
  <c r="P91" i="193"/>
  <c r="P82" i="193"/>
  <c r="P74" i="193"/>
  <c r="P69" i="193"/>
  <c r="P57" i="193"/>
  <c r="P87" i="193"/>
  <c r="P81" i="193"/>
  <c r="P53" i="193"/>
  <c r="P62" i="193"/>
  <c r="P97" i="193"/>
  <c r="P59" i="193"/>
  <c r="F96" i="194"/>
  <c r="F91" i="194"/>
  <c r="F84" i="194"/>
  <c r="F80" i="194"/>
  <c r="F72" i="194"/>
  <c r="F61" i="194"/>
  <c r="F52" i="194"/>
  <c r="F95" i="194"/>
  <c r="F89" i="194"/>
  <c r="F83" i="194"/>
  <c r="F79" i="194"/>
  <c r="F71" i="194"/>
  <c r="F60" i="194"/>
  <c r="F58" i="194"/>
  <c r="F94" i="194"/>
  <c r="F87" i="194"/>
  <c r="F82" i="194"/>
  <c r="F74" i="194"/>
  <c r="F69" i="194"/>
  <c r="F57" i="194"/>
  <c r="F81" i="194"/>
  <c r="F73" i="194"/>
  <c r="F93" i="194"/>
  <c r="F62" i="194"/>
  <c r="F53" i="194"/>
  <c r="F85" i="194"/>
  <c r="F97" i="194"/>
  <c r="F59" i="194"/>
  <c r="N96" i="194"/>
  <c r="N91" i="194"/>
  <c r="N84" i="194"/>
  <c r="N80" i="194"/>
  <c r="N72" i="194"/>
  <c r="N61" i="194"/>
  <c r="N52" i="194"/>
  <c r="N97" i="194"/>
  <c r="N95" i="194"/>
  <c r="N89" i="194"/>
  <c r="N83" i="194"/>
  <c r="N79" i="194"/>
  <c r="N71" i="194"/>
  <c r="N60" i="194"/>
  <c r="N58" i="194"/>
  <c r="N94" i="194"/>
  <c r="N87" i="194"/>
  <c r="N82" i="194"/>
  <c r="N74" i="194"/>
  <c r="N69" i="194"/>
  <c r="N57" i="194"/>
  <c r="N73" i="194"/>
  <c r="N93" i="194"/>
  <c r="N62" i="194"/>
  <c r="N53" i="194"/>
  <c r="N81" i="194"/>
  <c r="N85" i="194"/>
  <c r="N59" i="194"/>
  <c r="D97" i="197"/>
  <c r="D85" i="197"/>
  <c r="C111" i="197"/>
  <c r="D111" i="197" s="1"/>
  <c r="D90" i="197"/>
  <c r="D52" i="197"/>
  <c r="D77" i="197"/>
  <c r="D75" i="197"/>
  <c r="D68" i="197"/>
  <c r="D86" i="197"/>
  <c r="D104" i="197"/>
  <c r="D32" i="197"/>
  <c r="D33" i="197"/>
  <c r="D46" i="197"/>
  <c r="C28" i="195"/>
  <c r="D93" i="193"/>
  <c r="D85" i="193"/>
  <c r="D96" i="193"/>
  <c r="D95" i="193"/>
  <c r="D89" i="193"/>
  <c r="D82" i="193"/>
  <c r="D74" i="193"/>
  <c r="D69" i="193"/>
  <c r="D57" i="193"/>
  <c r="D79" i="193"/>
  <c r="D91" i="193"/>
  <c r="D81" i="193"/>
  <c r="D73" i="193"/>
  <c r="D62" i="193"/>
  <c r="D53" i="193"/>
  <c r="D94" i="193"/>
  <c r="D87" i="193"/>
  <c r="D84" i="193"/>
  <c r="D80" i="193"/>
  <c r="D72" i="193"/>
  <c r="D61" i="193"/>
  <c r="D52" i="193"/>
  <c r="D83" i="193"/>
  <c r="D58" i="193"/>
  <c r="D71" i="193"/>
  <c r="D60" i="193"/>
  <c r="D59" i="193"/>
  <c r="D97" i="193"/>
  <c r="L46" i="193"/>
  <c r="J113" i="194"/>
  <c r="L19" i="193"/>
  <c r="L21" i="193"/>
  <c r="L24" i="193"/>
  <c r="H27" i="193"/>
  <c r="J94" i="193"/>
  <c r="J87" i="193"/>
  <c r="J93" i="193"/>
  <c r="J96" i="193"/>
  <c r="J91" i="193"/>
  <c r="J89" i="193"/>
  <c r="J83" i="193"/>
  <c r="J79" i="193"/>
  <c r="J71" i="193"/>
  <c r="J60" i="193"/>
  <c r="J58" i="193"/>
  <c r="J95" i="193"/>
  <c r="J85" i="193"/>
  <c r="J82" i="193"/>
  <c r="J74" i="193"/>
  <c r="J69" i="193"/>
  <c r="J57" i="193"/>
  <c r="J80" i="193"/>
  <c r="J72" i="193"/>
  <c r="J81" i="193"/>
  <c r="J73" i="193"/>
  <c r="J62" i="193"/>
  <c r="J53" i="193"/>
  <c r="J84" i="193"/>
  <c r="J61" i="193"/>
  <c r="J52" i="193"/>
  <c r="J97" i="193"/>
  <c r="J59" i="193"/>
  <c r="R94" i="193"/>
  <c r="R87" i="193"/>
  <c r="R93" i="193"/>
  <c r="R96" i="193"/>
  <c r="R91" i="193"/>
  <c r="R84" i="193"/>
  <c r="R83" i="193"/>
  <c r="R79" i="193"/>
  <c r="R71" i="193"/>
  <c r="R60" i="193"/>
  <c r="R58" i="193"/>
  <c r="R72" i="193"/>
  <c r="R82" i="193"/>
  <c r="R74" i="193"/>
  <c r="R69" i="193"/>
  <c r="R57" i="193"/>
  <c r="R85" i="193"/>
  <c r="R95" i="193"/>
  <c r="R89" i="193"/>
  <c r="R81" i="193"/>
  <c r="R73" i="193"/>
  <c r="R62" i="193"/>
  <c r="R53" i="193"/>
  <c r="R80" i="193"/>
  <c r="R61" i="193"/>
  <c r="R52" i="193"/>
  <c r="R97" i="193"/>
  <c r="R59" i="193"/>
  <c r="J46" i="193"/>
  <c r="N19" i="194"/>
  <c r="H95" i="194"/>
  <c r="H89" i="194"/>
  <c r="H83" i="194"/>
  <c r="H79" i="194"/>
  <c r="H71" i="194"/>
  <c r="H60" i="194"/>
  <c r="H58" i="194"/>
  <c r="H94" i="194"/>
  <c r="H87" i="194"/>
  <c r="H82" i="194"/>
  <c r="H74" i="194"/>
  <c r="H69" i="194"/>
  <c r="H57" i="194"/>
  <c r="H93" i="194"/>
  <c r="H85" i="194"/>
  <c r="H81" i="194"/>
  <c r="H73" i="194"/>
  <c r="H62" i="194"/>
  <c r="H53" i="194"/>
  <c r="H91" i="194"/>
  <c r="H61" i="194"/>
  <c r="H52" i="194"/>
  <c r="H96" i="194"/>
  <c r="H84" i="194"/>
  <c r="H80" i="194"/>
  <c r="H72" i="194"/>
  <c r="H97" i="194"/>
  <c r="H59" i="194"/>
  <c r="P43" i="194"/>
  <c r="P95" i="194"/>
  <c r="P89" i="194"/>
  <c r="P83" i="194"/>
  <c r="P79" i="194"/>
  <c r="P71" i="194"/>
  <c r="P60" i="194"/>
  <c r="P58" i="194"/>
  <c r="P94" i="194"/>
  <c r="P87" i="194"/>
  <c r="P82" i="194"/>
  <c r="P74" i="194"/>
  <c r="P69" i="194"/>
  <c r="P57" i="194"/>
  <c r="P93" i="194"/>
  <c r="P85" i="194"/>
  <c r="P81" i="194"/>
  <c r="P73" i="194"/>
  <c r="P62" i="194"/>
  <c r="P53" i="194"/>
  <c r="P84" i="194"/>
  <c r="P91" i="194"/>
  <c r="P52" i="194"/>
  <c r="P80" i="194"/>
  <c r="P96" i="194"/>
  <c r="P72" i="194"/>
  <c r="P61" i="194"/>
  <c r="P97" i="194"/>
  <c r="P59" i="194"/>
  <c r="T41" i="194"/>
  <c r="D19" i="197"/>
  <c r="D25" i="197"/>
  <c r="D27" i="197"/>
  <c r="D37" i="197"/>
  <c r="D41" i="197"/>
  <c r="D45" i="197"/>
  <c r="D93" i="197"/>
  <c r="V27" i="161"/>
  <c r="V59" i="161"/>
  <c r="L26" i="163"/>
  <c r="L55" i="163"/>
  <c r="L97" i="163"/>
  <c r="L59" i="163"/>
  <c r="V55" i="165"/>
  <c r="V59" i="165"/>
  <c r="D55" i="168"/>
  <c r="D95" i="168"/>
  <c r="D89" i="168"/>
  <c r="D83" i="168"/>
  <c r="D79" i="168"/>
  <c r="D71" i="168"/>
  <c r="D60" i="168"/>
  <c r="D97" i="168"/>
  <c r="D82" i="168"/>
  <c r="D93" i="168"/>
  <c r="D85" i="168"/>
  <c r="D81" i="168"/>
  <c r="D73" i="168"/>
  <c r="D62" i="168"/>
  <c r="D58" i="168"/>
  <c r="D52" i="168"/>
  <c r="D94" i="168"/>
  <c r="D69" i="168"/>
  <c r="D96" i="168"/>
  <c r="D91" i="168"/>
  <c r="D84" i="168"/>
  <c r="D80" i="168"/>
  <c r="D72" i="168"/>
  <c r="D61" i="168"/>
  <c r="D57" i="168"/>
  <c r="D87" i="168"/>
  <c r="D74" i="168"/>
  <c r="D53" i="168"/>
  <c r="D59" i="168"/>
  <c r="D55" i="173"/>
  <c r="D95" i="173"/>
  <c r="D89" i="173"/>
  <c r="D83" i="173"/>
  <c r="D79" i="173"/>
  <c r="D71" i="173"/>
  <c r="D60" i="173"/>
  <c r="D53" i="173"/>
  <c r="D97" i="173"/>
  <c r="D94" i="173"/>
  <c r="D87" i="173"/>
  <c r="D82" i="173"/>
  <c r="D74" i="173"/>
  <c r="D69" i="173"/>
  <c r="D52" i="173"/>
  <c r="D85" i="173"/>
  <c r="D73" i="173"/>
  <c r="D58" i="173"/>
  <c r="D96" i="173"/>
  <c r="D93" i="173"/>
  <c r="D81" i="173"/>
  <c r="D62" i="173"/>
  <c r="D72" i="173"/>
  <c r="D91" i="173"/>
  <c r="D80" i="173"/>
  <c r="D61" i="173"/>
  <c r="D84" i="173"/>
  <c r="D57" i="173"/>
  <c r="D59" i="173"/>
  <c r="J97" i="158"/>
  <c r="J59" i="158"/>
  <c r="R97" i="158"/>
  <c r="R59" i="158"/>
  <c r="J97" i="161"/>
  <c r="J59" i="161"/>
  <c r="R19" i="161"/>
  <c r="R97" i="161"/>
  <c r="R59" i="161"/>
  <c r="H55" i="163"/>
  <c r="H97" i="163"/>
  <c r="H59" i="163"/>
  <c r="P55" i="163"/>
  <c r="P97" i="163"/>
  <c r="P59" i="163"/>
  <c r="J21" i="165"/>
  <c r="J55" i="165"/>
  <c r="J87" i="165"/>
  <c r="J96" i="165"/>
  <c r="J91" i="165"/>
  <c r="J84" i="165"/>
  <c r="J80" i="165"/>
  <c r="J72" i="165"/>
  <c r="J61" i="165"/>
  <c r="J57" i="165"/>
  <c r="J94" i="165"/>
  <c r="J74" i="165"/>
  <c r="J95" i="165"/>
  <c r="J89" i="165"/>
  <c r="J83" i="165"/>
  <c r="J79" i="165"/>
  <c r="J71" i="165"/>
  <c r="J60" i="165"/>
  <c r="J53" i="165"/>
  <c r="J82" i="165"/>
  <c r="J69" i="165"/>
  <c r="J52" i="165"/>
  <c r="J58" i="165"/>
  <c r="J73" i="165"/>
  <c r="J85" i="165"/>
  <c r="J93" i="165"/>
  <c r="J62" i="165"/>
  <c r="J81" i="165"/>
  <c r="J97" i="165"/>
  <c r="J59" i="165"/>
  <c r="R19" i="165"/>
  <c r="R55" i="165"/>
  <c r="R94" i="165"/>
  <c r="R96" i="165"/>
  <c r="R91" i="165"/>
  <c r="R84" i="165"/>
  <c r="R80" i="165"/>
  <c r="R72" i="165"/>
  <c r="R61" i="165"/>
  <c r="R57" i="165"/>
  <c r="R82" i="165"/>
  <c r="R69" i="165"/>
  <c r="R52" i="165"/>
  <c r="R95" i="165"/>
  <c r="R89" i="165"/>
  <c r="R83" i="165"/>
  <c r="R79" i="165"/>
  <c r="R71" i="165"/>
  <c r="R60" i="165"/>
  <c r="R53" i="165"/>
  <c r="R87" i="165"/>
  <c r="R74" i="165"/>
  <c r="R93" i="165"/>
  <c r="R62" i="165"/>
  <c r="R81" i="165"/>
  <c r="R85" i="165"/>
  <c r="R58" i="165"/>
  <c r="R73" i="165"/>
  <c r="R97" i="165"/>
  <c r="R59" i="165"/>
  <c r="J19" i="167"/>
  <c r="J95" i="167"/>
  <c r="J71" i="167"/>
  <c r="J87" i="167"/>
  <c r="J93" i="167"/>
  <c r="J85" i="167"/>
  <c r="J81" i="167"/>
  <c r="J73" i="167"/>
  <c r="J62" i="167"/>
  <c r="J53" i="167"/>
  <c r="J89" i="167"/>
  <c r="J83" i="167"/>
  <c r="J60" i="167"/>
  <c r="J96" i="167"/>
  <c r="J91" i="167"/>
  <c r="J84" i="167"/>
  <c r="J80" i="167"/>
  <c r="J72" i="167"/>
  <c r="J61" i="167"/>
  <c r="J58" i="167"/>
  <c r="J52" i="167"/>
  <c r="J79" i="167"/>
  <c r="J57" i="167"/>
  <c r="J94" i="167"/>
  <c r="J74" i="167"/>
  <c r="J69" i="167"/>
  <c r="J82" i="167"/>
  <c r="J97" i="167"/>
  <c r="J59" i="167"/>
  <c r="R95" i="167"/>
  <c r="R89" i="167"/>
  <c r="R83" i="167"/>
  <c r="R60" i="167"/>
  <c r="R93" i="167"/>
  <c r="R85" i="167"/>
  <c r="R81" i="167"/>
  <c r="R73" i="167"/>
  <c r="R62" i="167"/>
  <c r="R53" i="167"/>
  <c r="R79" i="167"/>
  <c r="R57" i="167"/>
  <c r="R94" i="167"/>
  <c r="R87" i="167"/>
  <c r="R96" i="167"/>
  <c r="R91" i="167"/>
  <c r="R84" i="167"/>
  <c r="R80" i="167"/>
  <c r="R72" i="167"/>
  <c r="R61" i="167"/>
  <c r="R58" i="167"/>
  <c r="R52" i="167"/>
  <c r="R71" i="167"/>
  <c r="R82" i="167"/>
  <c r="R69" i="167"/>
  <c r="R74" i="167"/>
  <c r="R97" i="167"/>
  <c r="R59" i="167"/>
  <c r="F93" i="170"/>
  <c r="F85" i="170"/>
  <c r="F81" i="170"/>
  <c r="F73" i="170"/>
  <c r="F96" i="170"/>
  <c r="F91" i="170"/>
  <c r="F84" i="170"/>
  <c r="F80" i="170"/>
  <c r="F95" i="170"/>
  <c r="F83" i="170"/>
  <c r="F62" i="170"/>
  <c r="F52" i="170"/>
  <c r="F94" i="170"/>
  <c r="F61" i="170"/>
  <c r="F58" i="170"/>
  <c r="F89" i="170"/>
  <c r="F79" i="170"/>
  <c r="F71" i="170"/>
  <c r="F60" i="170"/>
  <c r="F57" i="170"/>
  <c r="F82" i="170"/>
  <c r="F72" i="170"/>
  <c r="F87" i="170"/>
  <c r="F74" i="170"/>
  <c r="F69" i="170"/>
  <c r="F53" i="170"/>
  <c r="F97" i="170"/>
  <c r="F59" i="170"/>
  <c r="N20" i="170"/>
  <c r="N93" i="170"/>
  <c r="N85" i="170"/>
  <c r="N81" i="170"/>
  <c r="N73" i="170"/>
  <c r="N96" i="170"/>
  <c r="N91" i="170"/>
  <c r="N84" i="170"/>
  <c r="N80" i="170"/>
  <c r="N89" i="170"/>
  <c r="N79" i="170"/>
  <c r="N62" i="170"/>
  <c r="N52" i="170"/>
  <c r="N74" i="170"/>
  <c r="N95" i="170"/>
  <c r="N83" i="170"/>
  <c r="N72" i="170"/>
  <c r="N71" i="170"/>
  <c r="N60" i="170"/>
  <c r="N57" i="170"/>
  <c r="N94" i="170"/>
  <c r="N82" i="170"/>
  <c r="N69" i="170"/>
  <c r="N53" i="170"/>
  <c r="N87" i="170"/>
  <c r="N61" i="170"/>
  <c r="N58" i="170"/>
  <c r="N97" i="170"/>
  <c r="N59" i="170"/>
  <c r="V19" i="170"/>
  <c r="V59" i="170"/>
  <c r="D55" i="174"/>
  <c r="D93" i="174"/>
  <c r="D85" i="174"/>
  <c r="D81" i="174"/>
  <c r="D73" i="174"/>
  <c r="D62" i="174"/>
  <c r="D58" i="174"/>
  <c r="D96" i="174"/>
  <c r="D91" i="174"/>
  <c r="D84" i="174"/>
  <c r="D80" i="174"/>
  <c r="D72" i="174"/>
  <c r="D61" i="174"/>
  <c r="D57" i="174"/>
  <c r="D87" i="174"/>
  <c r="D74" i="174"/>
  <c r="D83" i="174"/>
  <c r="D94" i="174"/>
  <c r="D82" i="174"/>
  <c r="D69" i="174"/>
  <c r="D52" i="174"/>
  <c r="D95" i="174"/>
  <c r="D53" i="174"/>
  <c r="D89" i="174"/>
  <c r="D79" i="174"/>
  <c r="D60" i="174"/>
  <c r="D71" i="174"/>
  <c r="D97" i="174"/>
  <c r="D59" i="174"/>
  <c r="N97" i="158"/>
  <c r="N59" i="158"/>
  <c r="N26" i="161"/>
  <c r="N97" i="161"/>
  <c r="N59" i="161"/>
  <c r="C33" i="164"/>
  <c r="D83" i="164"/>
  <c r="D93" i="164"/>
  <c r="D85" i="164"/>
  <c r="D81" i="164"/>
  <c r="D73" i="164"/>
  <c r="D62" i="164"/>
  <c r="D58" i="164"/>
  <c r="D95" i="164"/>
  <c r="D79" i="164"/>
  <c r="D60" i="164"/>
  <c r="D96" i="164"/>
  <c r="D91" i="164"/>
  <c r="D84" i="164"/>
  <c r="D80" i="164"/>
  <c r="D72" i="164"/>
  <c r="D61" i="164"/>
  <c r="D57" i="164"/>
  <c r="D89" i="164"/>
  <c r="D71" i="164"/>
  <c r="D53" i="164"/>
  <c r="D87" i="164"/>
  <c r="D94" i="164"/>
  <c r="D97" i="164"/>
  <c r="D82" i="164"/>
  <c r="D52" i="164"/>
  <c r="D74" i="164"/>
  <c r="D69" i="164"/>
  <c r="D59" i="164"/>
  <c r="F27" i="165"/>
  <c r="F55" i="165"/>
  <c r="F84" i="165"/>
  <c r="F94" i="165"/>
  <c r="F87" i="165"/>
  <c r="F82" i="165"/>
  <c r="F74" i="165"/>
  <c r="F69" i="165"/>
  <c r="F52" i="165"/>
  <c r="F96" i="165"/>
  <c r="F91" i="165"/>
  <c r="F80" i="165"/>
  <c r="F72" i="165"/>
  <c r="F93" i="165"/>
  <c r="F85" i="165"/>
  <c r="F81" i="165"/>
  <c r="F73" i="165"/>
  <c r="F62" i="165"/>
  <c r="F58" i="165"/>
  <c r="F61" i="165"/>
  <c r="F57" i="165"/>
  <c r="F79" i="165"/>
  <c r="F60" i="165"/>
  <c r="F83" i="165"/>
  <c r="F95" i="165"/>
  <c r="F71" i="165"/>
  <c r="F53" i="165"/>
  <c r="F89" i="165"/>
  <c r="F97" i="165"/>
  <c r="F59" i="165"/>
  <c r="F93" i="167"/>
  <c r="F85" i="167"/>
  <c r="F95" i="167"/>
  <c r="F89" i="167"/>
  <c r="F83" i="167"/>
  <c r="F79" i="167"/>
  <c r="F71" i="167"/>
  <c r="F60" i="167"/>
  <c r="F57" i="167"/>
  <c r="F81" i="167"/>
  <c r="F53" i="167"/>
  <c r="F96" i="167"/>
  <c r="F91" i="167"/>
  <c r="F84" i="167"/>
  <c r="F94" i="167"/>
  <c r="F87" i="167"/>
  <c r="F82" i="167"/>
  <c r="F74" i="167"/>
  <c r="F69" i="167"/>
  <c r="F73" i="167"/>
  <c r="F62" i="167"/>
  <c r="F61" i="167"/>
  <c r="F80" i="167"/>
  <c r="F52" i="167"/>
  <c r="F72" i="167"/>
  <c r="F58" i="167"/>
  <c r="F97" i="167"/>
  <c r="F59" i="167"/>
  <c r="J20" i="170"/>
  <c r="J95" i="170"/>
  <c r="J89" i="170"/>
  <c r="J83" i="170"/>
  <c r="J79" i="170"/>
  <c r="J94" i="170"/>
  <c r="J87" i="170"/>
  <c r="J82" i="170"/>
  <c r="J74" i="170"/>
  <c r="J93" i="170"/>
  <c r="J81" i="170"/>
  <c r="J72" i="170"/>
  <c r="J71" i="170"/>
  <c r="J60" i="170"/>
  <c r="J57" i="170"/>
  <c r="J69" i="170"/>
  <c r="J85" i="170"/>
  <c r="J73" i="170"/>
  <c r="J62" i="170"/>
  <c r="J52" i="170"/>
  <c r="J91" i="170"/>
  <c r="J80" i="170"/>
  <c r="J96" i="170"/>
  <c r="J84" i="170"/>
  <c r="J61" i="170"/>
  <c r="J58" i="170"/>
  <c r="J53" i="170"/>
  <c r="J97" i="170"/>
  <c r="J59" i="170"/>
  <c r="D97" i="158"/>
  <c r="D59" i="158"/>
  <c r="L25" i="158"/>
  <c r="L97" i="158"/>
  <c r="L59" i="158"/>
  <c r="T97" i="158"/>
  <c r="T59" i="158"/>
  <c r="N20" i="161"/>
  <c r="D97" i="161"/>
  <c r="D59" i="161"/>
  <c r="L97" i="161"/>
  <c r="L59" i="161"/>
  <c r="T24" i="161"/>
  <c r="T97" i="161"/>
  <c r="T59" i="161"/>
  <c r="J26" i="163"/>
  <c r="J97" i="163"/>
  <c r="J59" i="163"/>
  <c r="R55" i="163"/>
  <c r="R97" i="163"/>
  <c r="R59" i="163"/>
  <c r="C33" i="165"/>
  <c r="D55" i="165"/>
  <c r="D73" i="165"/>
  <c r="D95" i="165"/>
  <c r="D89" i="165"/>
  <c r="D83" i="165"/>
  <c r="D79" i="165"/>
  <c r="D71" i="165"/>
  <c r="D60" i="165"/>
  <c r="D53" i="165"/>
  <c r="D85" i="165"/>
  <c r="D94" i="165"/>
  <c r="D87" i="165"/>
  <c r="D82" i="165"/>
  <c r="D74" i="165"/>
  <c r="D69" i="165"/>
  <c r="D52" i="165"/>
  <c r="D93" i="165"/>
  <c r="D81" i="165"/>
  <c r="D62" i="165"/>
  <c r="D58" i="165"/>
  <c r="D91" i="165"/>
  <c r="D61" i="165"/>
  <c r="D57" i="165"/>
  <c r="D72" i="165"/>
  <c r="D84" i="165"/>
  <c r="D80" i="165"/>
  <c r="D96" i="165"/>
  <c r="D97" i="165"/>
  <c r="D59" i="165"/>
  <c r="L25" i="165"/>
  <c r="L55" i="165"/>
  <c r="L62" i="165"/>
  <c r="L95" i="165"/>
  <c r="L89" i="165"/>
  <c r="L83" i="165"/>
  <c r="L79" i="165"/>
  <c r="L71" i="165"/>
  <c r="L60" i="165"/>
  <c r="L53" i="165"/>
  <c r="L93" i="165"/>
  <c r="L81" i="165"/>
  <c r="L73" i="165"/>
  <c r="L58" i="165"/>
  <c r="L94" i="165"/>
  <c r="L87" i="165"/>
  <c r="L82" i="165"/>
  <c r="L74" i="165"/>
  <c r="L69" i="165"/>
  <c r="L52" i="165"/>
  <c r="L85" i="165"/>
  <c r="L84" i="165"/>
  <c r="L96" i="165"/>
  <c r="L61" i="165"/>
  <c r="L80" i="165"/>
  <c r="L57" i="165"/>
  <c r="L72" i="165"/>
  <c r="L91" i="165"/>
  <c r="L97" i="165"/>
  <c r="L59" i="165"/>
  <c r="T25" i="165"/>
  <c r="T55" i="165"/>
  <c r="T81" i="165"/>
  <c r="T95" i="165"/>
  <c r="T89" i="165"/>
  <c r="T83" i="165"/>
  <c r="T79" i="165"/>
  <c r="T71" i="165"/>
  <c r="T60" i="165"/>
  <c r="T53" i="165"/>
  <c r="T85" i="165"/>
  <c r="T62" i="165"/>
  <c r="T94" i="165"/>
  <c r="T87" i="165"/>
  <c r="T82" i="165"/>
  <c r="T74" i="165"/>
  <c r="T69" i="165"/>
  <c r="T52" i="165"/>
  <c r="T93" i="165"/>
  <c r="T73" i="165"/>
  <c r="T58" i="165"/>
  <c r="T80" i="165"/>
  <c r="T57" i="165"/>
  <c r="T91" i="165"/>
  <c r="T96" i="165"/>
  <c r="T72" i="165"/>
  <c r="T61" i="165"/>
  <c r="T84" i="165"/>
  <c r="T97" i="165"/>
  <c r="T59" i="165"/>
  <c r="D55" i="167"/>
  <c r="D94" i="167"/>
  <c r="D82" i="167"/>
  <c r="D85" i="167"/>
  <c r="D96" i="167"/>
  <c r="D91" i="167"/>
  <c r="D84" i="167"/>
  <c r="D80" i="167"/>
  <c r="D72" i="167"/>
  <c r="D61" i="167"/>
  <c r="D58" i="167"/>
  <c r="D52" i="167"/>
  <c r="D87" i="167"/>
  <c r="D69" i="167"/>
  <c r="D95" i="167"/>
  <c r="D89" i="167"/>
  <c r="D83" i="167"/>
  <c r="D79" i="167"/>
  <c r="D71" i="167"/>
  <c r="D60" i="167"/>
  <c r="D57" i="167"/>
  <c r="D74" i="167"/>
  <c r="D93" i="167"/>
  <c r="D81" i="167"/>
  <c r="D53" i="167"/>
  <c r="D73" i="167"/>
  <c r="D62" i="167"/>
  <c r="D97" i="167"/>
  <c r="D59" i="167"/>
  <c r="L94" i="167"/>
  <c r="L87" i="167"/>
  <c r="L96" i="167"/>
  <c r="L91" i="167"/>
  <c r="L84" i="167"/>
  <c r="L80" i="167"/>
  <c r="L72" i="167"/>
  <c r="L61" i="167"/>
  <c r="L58" i="167"/>
  <c r="L52" i="167"/>
  <c r="L82" i="167"/>
  <c r="L74" i="167"/>
  <c r="L93" i="167"/>
  <c r="L85" i="167"/>
  <c r="L95" i="167"/>
  <c r="L89" i="167"/>
  <c r="L83" i="167"/>
  <c r="L79" i="167"/>
  <c r="L71" i="167"/>
  <c r="L60" i="167"/>
  <c r="L57" i="167"/>
  <c r="L97" i="167"/>
  <c r="L69" i="167"/>
  <c r="L73" i="167"/>
  <c r="L53" i="167"/>
  <c r="L62" i="167"/>
  <c r="L81" i="167"/>
  <c r="L59" i="167"/>
  <c r="T94" i="167"/>
  <c r="T74" i="167"/>
  <c r="T93" i="167"/>
  <c r="T96" i="167"/>
  <c r="T91" i="167"/>
  <c r="T84" i="167"/>
  <c r="T80" i="167"/>
  <c r="T72" i="167"/>
  <c r="T61" i="167"/>
  <c r="T58" i="167"/>
  <c r="T52" i="167"/>
  <c r="T69" i="167"/>
  <c r="T95" i="167"/>
  <c r="T89" i="167"/>
  <c r="T83" i="167"/>
  <c r="T79" i="167"/>
  <c r="T71" i="167"/>
  <c r="T60" i="167"/>
  <c r="T57" i="167"/>
  <c r="T87" i="167"/>
  <c r="T82" i="167"/>
  <c r="T85" i="167"/>
  <c r="T62" i="167"/>
  <c r="T81" i="167"/>
  <c r="T53" i="167"/>
  <c r="T73" i="167"/>
  <c r="T97" i="167"/>
  <c r="T59" i="167"/>
  <c r="H25" i="170"/>
  <c r="H96" i="170"/>
  <c r="H91" i="170"/>
  <c r="H84" i="170"/>
  <c r="H80" i="170"/>
  <c r="H72" i="170"/>
  <c r="H95" i="170"/>
  <c r="H89" i="170"/>
  <c r="H83" i="170"/>
  <c r="H79" i="170"/>
  <c r="H94" i="170"/>
  <c r="H82" i="170"/>
  <c r="H61" i="170"/>
  <c r="H58" i="170"/>
  <c r="H81" i="170"/>
  <c r="H60" i="170"/>
  <c r="H87" i="170"/>
  <c r="H74" i="170"/>
  <c r="H69" i="170"/>
  <c r="H53" i="170"/>
  <c r="H85" i="170"/>
  <c r="H73" i="170"/>
  <c r="H62" i="170"/>
  <c r="H52" i="170"/>
  <c r="H93" i="170"/>
  <c r="H71" i="170"/>
  <c r="H57" i="170"/>
  <c r="H97" i="170"/>
  <c r="H59" i="170"/>
  <c r="P27" i="170"/>
  <c r="P96" i="170"/>
  <c r="P91" i="170"/>
  <c r="P84" i="170"/>
  <c r="P80" i="170"/>
  <c r="P72" i="170"/>
  <c r="P95" i="170"/>
  <c r="P89" i="170"/>
  <c r="P83" i="170"/>
  <c r="P79" i="170"/>
  <c r="P87" i="170"/>
  <c r="P74" i="170"/>
  <c r="P61" i="170"/>
  <c r="P58" i="170"/>
  <c r="P71" i="170"/>
  <c r="P94" i="170"/>
  <c r="P82" i="170"/>
  <c r="P69" i="170"/>
  <c r="P53" i="170"/>
  <c r="P85" i="170"/>
  <c r="P60" i="170"/>
  <c r="P57" i="170"/>
  <c r="P93" i="170"/>
  <c r="P81" i="170"/>
  <c r="P62" i="170"/>
  <c r="P52" i="170"/>
  <c r="P73" i="170"/>
  <c r="P97" i="170"/>
  <c r="P59" i="170"/>
  <c r="F97" i="158"/>
  <c r="F59" i="158"/>
  <c r="V25" i="158"/>
  <c r="V59" i="158"/>
  <c r="F27" i="161"/>
  <c r="F97" i="161"/>
  <c r="F59" i="161"/>
  <c r="L21" i="163"/>
  <c r="T55" i="163"/>
  <c r="T97" i="163"/>
  <c r="T59" i="163"/>
  <c r="N25" i="165"/>
  <c r="N55" i="165"/>
  <c r="N91" i="165"/>
  <c r="N80" i="165"/>
  <c r="N94" i="165"/>
  <c r="N87" i="165"/>
  <c r="N82" i="165"/>
  <c r="N74" i="165"/>
  <c r="N69" i="165"/>
  <c r="N52" i="165"/>
  <c r="N61" i="165"/>
  <c r="N57" i="165"/>
  <c r="N93" i="165"/>
  <c r="N85" i="165"/>
  <c r="N81" i="165"/>
  <c r="N73" i="165"/>
  <c r="N62" i="165"/>
  <c r="N58" i="165"/>
  <c r="N96" i="165"/>
  <c r="N84" i="165"/>
  <c r="N72" i="165"/>
  <c r="N95" i="165"/>
  <c r="N71" i="165"/>
  <c r="N53" i="165"/>
  <c r="N79" i="165"/>
  <c r="N89" i="165"/>
  <c r="N60" i="165"/>
  <c r="N83" i="165"/>
  <c r="N97" i="165"/>
  <c r="N59" i="165"/>
  <c r="N93" i="167"/>
  <c r="N62" i="167"/>
  <c r="N96" i="167"/>
  <c r="N91" i="167"/>
  <c r="N95" i="167"/>
  <c r="N89" i="167"/>
  <c r="N83" i="167"/>
  <c r="N79" i="167"/>
  <c r="N71" i="167"/>
  <c r="N60" i="167"/>
  <c r="N57" i="167"/>
  <c r="N73" i="167"/>
  <c r="N94" i="167"/>
  <c r="N87" i="167"/>
  <c r="N82" i="167"/>
  <c r="N74" i="167"/>
  <c r="N69" i="167"/>
  <c r="N85" i="167"/>
  <c r="N81" i="167"/>
  <c r="N53" i="167"/>
  <c r="N84" i="167"/>
  <c r="N80" i="167"/>
  <c r="N52" i="167"/>
  <c r="N72" i="167"/>
  <c r="N58" i="167"/>
  <c r="N61" i="167"/>
  <c r="N97" i="167"/>
  <c r="N59" i="167"/>
  <c r="D55" i="169"/>
  <c r="D93" i="169"/>
  <c r="D85" i="169"/>
  <c r="D81" i="169"/>
  <c r="D73" i="169"/>
  <c r="D62" i="169"/>
  <c r="D58" i="169"/>
  <c r="D96" i="169"/>
  <c r="D80" i="169"/>
  <c r="D61" i="169"/>
  <c r="D95" i="169"/>
  <c r="D89" i="169"/>
  <c r="D83" i="169"/>
  <c r="D79" i="169"/>
  <c r="D71" i="169"/>
  <c r="D60" i="169"/>
  <c r="D53" i="169"/>
  <c r="D84" i="169"/>
  <c r="D57" i="169"/>
  <c r="D97" i="169"/>
  <c r="D94" i="169"/>
  <c r="D87" i="169"/>
  <c r="D82" i="169"/>
  <c r="D74" i="169"/>
  <c r="D69" i="169"/>
  <c r="D52" i="169"/>
  <c r="D91" i="169"/>
  <c r="D72" i="169"/>
  <c r="D59" i="169"/>
  <c r="R19" i="170"/>
  <c r="R95" i="170"/>
  <c r="R89" i="170"/>
  <c r="R83" i="170"/>
  <c r="R79" i="170"/>
  <c r="R94" i="170"/>
  <c r="R87" i="170"/>
  <c r="R82" i="170"/>
  <c r="R74" i="170"/>
  <c r="R85" i="170"/>
  <c r="R73" i="170"/>
  <c r="R71" i="170"/>
  <c r="R60" i="170"/>
  <c r="R57" i="170"/>
  <c r="R96" i="170"/>
  <c r="R84" i="170"/>
  <c r="R72" i="170"/>
  <c r="R53" i="170"/>
  <c r="R93" i="170"/>
  <c r="R81" i="170"/>
  <c r="R62" i="170"/>
  <c r="R52" i="170"/>
  <c r="R69" i="170"/>
  <c r="R91" i="170"/>
  <c r="R80" i="170"/>
  <c r="R61" i="170"/>
  <c r="R58" i="170"/>
  <c r="R97" i="170"/>
  <c r="R59" i="170"/>
  <c r="H97" i="158"/>
  <c r="H59" i="158"/>
  <c r="P97" i="158"/>
  <c r="P59" i="158"/>
  <c r="D26" i="161"/>
  <c r="H20" i="161"/>
  <c r="H97" i="161"/>
  <c r="H59" i="161"/>
  <c r="P27" i="161"/>
  <c r="P97" i="161"/>
  <c r="P59" i="161"/>
  <c r="T19" i="163"/>
  <c r="F21" i="163"/>
  <c r="F55" i="163"/>
  <c r="F97" i="163"/>
  <c r="F59" i="163"/>
  <c r="N21" i="163"/>
  <c r="N55" i="163"/>
  <c r="N97" i="163"/>
  <c r="N59" i="163"/>
  <c r="V55" i="163"/>
  <c r="V59" i="163"/>
  <c r="H55" i="165"/>
  <c r="H79" i="165"/>
  <c r="H71" i="165"/>
  <c r="H60" i="165"/>
  <c r="H93" i="165"/>
  <c r="H85" i="165"/>
  <c r="H81" i="165"/>
  <c r="H73" i="165"/>
  <c r="H62" i="165"/>
  <c r="H58" i="165"/>
  <c r="H89" i="165"/>
  <c r="H96" i="165"/>
  <c r="H91" i="165"/>
  <c r="H84" i="165"/>
  <c r="H80" i="165"/>
  <c r="H72" i="165"/>
  <c r="H61" i="165"/>
  <c r="H57" i="165"/>
  <c r="H95" i="165"/>
  <c r="H83" i="165"/>
  <c r="H53" i="165"/>
  <c r="H87" i="165"/>
  <c r="H74" i="165"/>
  <c r="H94" i="165"/>
  <c r="H82" i="165"/>
  <c r="H69" i="165"/>
  <c r="H52" i="165"/>
  <c r="H97" i="165"/>
  <c r="H59" i="165"/>
  <c r="P55" i="165"/>
  <c r="P93" i="165"/>
  <c r="P85" i="165"/>
  <c r="P81" i="165"/>
  <c r="P73" i="165"/>
  <c r="P62" i="165"/>
  <c r="P58" i="165"/>
  <c r="P95" i="165"/>
  <c r="P83" i="165"/>
  <c r="P60" i="165"/>
  <c r="P53" i="165"/>
  <c r="P96" i="165"/>
  <c r="P91" i="165"/>
  <c r="P84" i="165"/>
  <c r="P80" i="165"/>
  <c r="P72" i="165"/>
  <c r="P61" i="165"/>
  <c r="P57" i="165"/>
  <c r="P89" i="165"/>
  <c r="P79" i="165"/>
  <c r="P71" i="165"/>
  <c r="P82" i="165"/>
  <c r="P69" i="165"/>
  <c r="P87" i="165"/>
  <c r="P74" i="165"/>
  <c r="P94" i="165"/>
  <c r="P52" i="165"/>
  <c r="P97" i="165"/>
  <c r="P59" i="165"/>
  <c r="H26" i="167"/>
  <c r="H96" i="167"/>
  <c r="H91" i="167"/>
  <c r="H80" i="167"/>
  <c r="H95" i="167"/>
  <c r="H89" i="167"/>
  <c r="H94" i="167"/>
  <c r="H87" i="167"/>
  <c r="H82" i="167"/>
  <c r="H74" i="167"/>
  <c r="H69" i="167"/>
  <c r="H72" i="167"/>
  <c r="H52" i="167"/>
  <c r="H93" i="167"/>
  <c r="H85" i="167"/>
  <c r="H81" i="167"/>
  <c r="H73" i="167"/>
  <c r="H62" i="167"/>
  <c r="H53" i="167"/>
  <c r="H84" i="167"/>
  <c r="H61" i="167"/>
  <c r="H58" i="167"/>
  <c r="H79" i="167"/>
  <c r="H60" i="167"/>
  <c r="H83" i="167"/>
  <c r="H71" i="167"/>
  <c r="H57" i="167"/>
  <c r="H97" i="167"/>
  <c r="H59" i="167"/>
  <c r="P96" i="167"/>
  <c r="P91" i="167"/>
  <c r="P72" i="167"/>
  <c r="P83" i="167"/>
  <c r="P94" i="167"/>
  <c r="P87" i="167"/>
  <c r="P82" i="167"/>
  <c r="P74" i="167"/>
  <c r="P69" i="167"/>
  <c r="P84" i="167"/>
  <c r="P61" i="167"/>
  <c r="P93" i="167"/>
  <c r="P85" i="167"/>
  <c r="P81" i="167"/>
  <c r="P73" i="167"/>
  <c r="P62" i="167"/>
  <c r="P53" i="167"/>
  <c r="P80" i="167"/>
  <c r="P58" i="167"/>
  <c r="P52" i="167"/>
  <c r="P95" i="167"/>
  <c r="P89" i="167"/>
  <c r="P71" i="167"/>
  <c r="P57" i="167"/>
  <c r="P60" i="167"/>
  <c r="P79" i="167"/>
  <c r="P97" i="167"/>
  <c r="P59" i="167"/>
  <c r="D55" i="170"/>
  <c r="D94" i="170"/>
  <c r="D87" i="170"/>
  <c r="D82" i="170"/>
  <c r="D74" i="170"/>
  <c r="D93" i="170"/>
  <c r="D85" i="170"/>
  <c r="D81" i="170"/>
  <c r="D73" i="170"/>
  <c r="D96" i="170"/>
  <c r="D84" i="170"/>
  <c r="D69" i="170"/>
  <c r="D53" i="170"/>
  <c r="D62" i="170"/>
  <c r="D91" i="170"/>
  <c r="D80" i="170"/>
  <c r="D72" i="170"/>
  <c r="D61" i="170"/>
  <c r="D58" i="170"/>
  <c r="D52" i="170"/>
  <c r="D89" i="170"/>
  <c r="D79" i="170"/>
  <c r="D71" i="170"/>
  <c r="D60" i="170"/>
  <c r="D57" i="170"/>
  <c r="D95" i="170"/>
  <c r="D83" i="170"/>
  <c r="D97" i="170"/>
  <c r="D59" i="170"/>
  <c r="L94" i="170"/>
  <c r="L87" i="170"/>
  <c r="L82" i="170"/>
  <c r="L74" i="170"/>
  <c r="L93" i="170"/>
  <c r="L85" i="170"/>
  <c r="L81" i="170"/>
  <c r="L73" i="170"/>
  <c r="L91" i="170"/>
  <c r="L80" i="170"/>
  <c r="L69" i="170"/>
  <c r="L53" i="170"/>
  <c r="L89" i="170"/>
  <c r="L52" i="170"/>
  <c r="L96" i="170"/>
  <c r="L84" i="170"/>
  <c r="L61" i="170"/>
  <c r="L58" i="170"/>
  <c r="L62" i="170"/>
  <c r="L95" i="170"/>
  <c r="L83" i="170"/>
  <c r="L72" i="170"/>
  <c r="L71" i="170"/>
  <c r="L60" i="170"/>
  <c r="L57" i="170"/>
  <c r="L79" i="170"/>
  <c r="L97" i="170"/>
  <c r="L59" i="170"/>
  <c r="T94" i="170"/>
  <c r="T87" i="170"/>
  <c r="T82" i="170"/>
  <c r="T74" i="170"/>
  <c r="T93" i="170"/>
  <c r="T85" i="170"/>
  <c r="T81" i="170"/>
  <c r="T73" i="170"/>
  <c r="T96" i="170"/>
  <c r="T84" i="170"/>
  <c r="T72" i="170"/>
  <c r="T69" i="170"/>
  <c r="T53" i="170"/>
  <c r="T83" i="170"/>
  <c r="T91" i="170"/>
  <c r="T80" i="170"/>
  <c r="T61" i="170"/>
  <c r="T58" i="170"/>
  <c r="T95" i="170"/>
  <c r="T52" i="170"/>
  <c r="T89" i="170"/>
  <c r="T79" i="170"/>
  <c r="T71" i="170"/>
  <c r="T60" i="170"/>
  <c r="T57" i="170"/>
  <c r="T62" i="170"/>
  <c r="T97" i="170"/>
  <c r="T59" i="170"/>
  <c r="D55" i="175"/>
  <c r="D95" i="175"/>
  <c r="D89" i="175"/>
  <c r="D83" i="175"/>
  <c r="D79" i="175"/>
  <c r="D71" i="175"/>
  <c r="D60" i="175"/>
  <c r="D97" i="175"/>
  <c r="D94" i="175"/>
  <c r="D87" i="175"/>
  <c r="D82" i="175"/>
  <c r="D74" i="175"/>
  <c r="D69" i="175"/>
  <c r="D53" i="175"/>
  <c r="D85" i="175"/>
  <c r="D73" i="175"/>
  <c r="D58" i="175"/>
  <c r="D72" i="175"/>
  <c r="D93" i="175"/>
  <c r="D81" i="175"/>
  <c r="D62" i="175"/>
  <c r="D52" i="175"/>
  <c r="D84" i="175"/>
  <c r="D91" i="175"/>
  <c r="D80" i="175"/>
  <c r="D61" i="175"/>
  <c r="D96" i="175"/>
  <c r="D57" i="175"/>
  <c r="D59" i="175"/>
  <c r="P96" i="168"/>
  <c r="P91" i="168"/>
  <c r="P84" i="168"/>
  <c r="P80" i="168"/>
  <c r="P72" i="168"/>
  <c r="P61" i="168"/>
  <c r="P58" i="168"/>
  <c r="P93" i="168"/>
  <c r="P85" i="168"/>
  <c r="P81" i="168"/>
  <c r="P73" i="168"/>
  <c r="P62" i="168"/>
  <c r="P97" i="168"/>
  <c r="P95" i="168"/>
  <c r="P89" i="168"/>
  <c r="P83" i="168"/>
  <c r="P79" i="168"/>
  <c r="P71" i="168"/>
  <c r="P60" i="168"/>
  <c r="P57" i="168"/>
  <c r="P53" i="168"/>
  <c r="P55" i="168"/>
  <c r="P52" i="168"/>
  <c r="P94" i="168"/>
  <c r="P87" i="168"/>
  <c r="P82" i="168"/>
  <c r="P74" i="168"/>
  <c r="P69" i="168"/>
  <c r="P59" i="168"/>
  <c r="J97" i="168"/>
  <c r="J93" i="168"/>
  <c r="J85" i="168"/>
  <c r="J81" i="168"/>
  <c r="J73" i="168"/>
  <c r="J62" i="168"/>
  <c r="J52" i="168"/>
  <c r="J94" i="168"/>
  <c r="J87" i="168"/>
  <c r="J82" i="168"/>
  <c r="J74" i="168"/>
  <c r="J69" i="168"/>
  <c r="J58" i="168"/>
  <c r="J96" i="168"/>
  <c r="J95" i="168"/>
  <c r="J91" i="168"/>
  <c r="J89" i="168"/>
  <c r="J84" i="168"/>
  <c r="J83" i="168"/>
  <c r="J80" i="168"/>
  <c r="J79" i="168"/>
  <c r="J72" i="168"/>
  <c r="J71" i="168"/>
  <c r="J61" i="168"/>
  <c r="J60" i="168"/>
  <c r="J55" i="168"/>
  <c r="J57" i="168"/>
  <c r="J53" i="168"/>
  <c r="J59" i="168"/>
  <c r="R97" i="168"/>
  <c r="R93" i="168"/>
  <c r="R85" i="168"/>
  <c r="R81" i="168"/>
  <c r="R73" i="168"/>
  <c r="R62" i="168"/>
  <c r="R52" i="168"/>
  <c r="R94" i="168"/>
  <c r="R87" i="168"/>
  <c r="R82" i="168"/>
  <c r="R74" i="168"/>
  <c r="R69" i="168"/>
  <c r="R55" i="168"/>
  <c r="R58" i="168"/>
  <c r="R96" i="168"/>
  <c r="R95" i="168"/>
  <c r="R91" i="168"/>
  <c r="R89" i="168"/>
  <c r="R84" i="168"/>
  <c r="R83" i="168"/>
  <c r="R80" i="168"/>
  <c r="R79" i="168"/>
  <c r="R72" i="168"/>
  <c r="R71" i="168"/>
  <c r="R61" i="168"/>
  <c r="R60" i="168"/>
  <c r="R57" i="168"/>
  <c r="R53" i="168"/>
  <c r="R59" i="168"/>
  <c r="L94" i="168"/>
  <c r="L87" i="168"/>
  <c r="L82" i="168"/>
  <c r="L74" i="168"/>
  <c r="L69" i="168"/>
  <c r="L53" i="168"/>
  <c r="L55" i="168"/>
  <c r="L95" i="168"/>
  <c r="L89" i="168"/>
  <c r="L83" i="168"/>
  <c r="L79" i="168"/>
  <c r="L71" i="168"/>
  <c r="L60" i="168"/>
  <c r="L96" i="168"/>
  <c r="L93" i="168"/>
  <c r="L91" i="168"/>
  <c r="L85" i="168"/>
  <c r="L84" i="168"/>
  <c r="L81" i="168"/>
  <c r="L80" i="168"/>
  <c r="L73" i="168"/>
  <c r="L72" i="168"/>
  <c r="L62" i="168"/>
  <c r="L61" i="168"/>
  <c r="L57" i="168"/>
  <c r="L97" i="168"/>
  <c r="L58" i="168"/>
  <c r="L52" i="168"/>
  <c r="L59" i="168"/>
  <c r="T94" i="168"/>
  <c r="T87" i="168"/>
  <c r="T82" i="168"/>
  <c r="T74" i="168"/>
  <c r="T69" i="168"/>
  <c r="T53" i="168"/>
  <c r="T55" i="168"/>
  <c r="T95" i="168"/>
  <c r="T89" i="168"/>
  <c r="T83" i="168"/>
  <c r="T79" i="168"/>
  <c r="T71" i="168"/>
  <c r="T60" i="168"/>
  <c r="T58" i="168"/>
  <c r="T52" i="168"/>
  <c r="T97" i="168"/>
  <c r="T96" i="168"/>
  <c r="T93" i="168"/>
  <c r="T91" i="168"/>
  <c r="T85" i="168"/>
  <c r="T84" i="168"/>
  <c r="T81" i="168"/>
  <c r="T80" i="168"/>
  <c r="T73" i="168"/>
  <c r="T72" i="168"/>
  <c r="T62" i="168"/>
  <c r="T61" i="168"/>
  <c r="T57" i="168"/>
  <c r="T59" i="168"/>
  <c r="N55" i="168"/>
  <c r="N97" i="168"/>
  <c r="N95" i="168"/>
  <c r="N89" i="168"/>
  <c r="N83" i="168"/>
  <c r="N79" i="168"/>
  <c r="N71" i="168"/>
  <c r="N60" i="168"/>
  <c r="N57" i="168"/>
  <c r="N96" i="168"/>
  <c r="N91" i="168"/>
  <c r="N84" i="168"/>
  <c r="N80" i="168"/>
  <c r="N72" i="168"/>
  <c r="N61" i="168"/>
  <c r="N94" i="168"/>
  <c r="N87" i="168"/>
  <c r="N82" i="168"/>
  <c r="N74" i="168"/>
  <c r="N69" i="168"/>
  <c r="N53" i="168"/>
  <c r="N58" i="168"/>
  <c r="N52" i="168"/>
  <c r="N93" i="168"/>
  <c r="N85" i="168"/>
  <c r="N81" i="168"/>
  <c r="N73" i="168"/>
  <c r="N62" i="168"/>
  <c r="N59" i="168"/>
  <c r="H97" i="168"/>
  <c r="H57" i="168"/>
  <c r="H52" i="168"/>
  <c r="H96" i="168"/>
  <c r="H94" i="168"/>
  <c r="H89" i="168"/>
  <c r="H85" i="168"/>
  <c r="H83" i="168"/>
  <c r="H81" i="168"/>
  <c r="H79" i="168"/>
  <c r="H73" i="168"/>
  <c r="H71" i="168"/>
  <c r="H62" i="168"/>
  <c r="H60" i="168"/>
  <c r="H58" i="168"/>
  <c r="H53" i="168"/>
  <c r="H55" i="168"/>
  <c r="H95" i="168"/>
  <c r="H93" i="168"/>
  <c r="H91" i="168"/>
  <c r="H87" i="168"/>
  <c r="H84" i="168"/>
  <c r="H82" i="168"/>
  <c r="H80" i="168"/>
  <c r="H74" i="168"/>
  <c r="H72" i="168"/>
  <c r="H69" i="168"/>
  <c r="H61" i="168"/>
  <c r="H59" i="168"/>
  <c r="F55" i="168"/>
  <c r="F94" i="168"/>
  <c r="F87" i="168"/>
  <c r="F82" i="168"/>
  <c r="F74" i="168"/>
  <c r="F69" i="168"/>
  <c r="F58" i="168"/>
  <c r="F91" i="168"/>
  <c r="F72" i="168"/>
  <c r="F61" i="168"/>
  <c r="F53" i="168"/>
  <c r="F93" i="168"/>
  <c r="F85" i="168"/>
  <c r="F81" i="168"/>
  <c r="F73" i="168"/>
  <c r="F62" i="168"/>
  <c r="F57" i="168"/>
  <c r="F96" i="168"/>
  <c r="F84" i="168"/>
  <c r="F80" i="168"/>
  <c r="F97" i="168"/>
  <c r="F95" i="168"/>
  <c r="F89" i="168"/>
  <c r="F83" i="168"/>
  <c r="F79" i="168"/>
  <c r="F71" i="168"/>
  <c r="F60" i="168"/>
  <c r="F52" i="168"/>
  <c r="F59" i="168"/>
  <c r="L55" i="174"/>
  <c r="L95" i="174"/>
  <c r="L89" i="174"/>
  <c r="L83" i="174"/>
  <c r="L79" i="174"/>
  <c r="L71" i="174"/>
  <c r="L60" i="174"/>
  <c r="L57" i="174"/>
  <c r="L53" i="174"/>
  <c r="L93" i="174"/>
  <c r="L94" i="174"/>
  <c r="L87" i="174"/>
  <c r="L82" i="174"/>
  <c r="L74" i="174"/>
  <c r="L69" i="174"/>
  <c r="L52" i="174"/>
  <c r="L85" i="174"/>
  <c r="L81" i="174"/>
  <c r="L73" i="174"/>
  <c r="L62" i="174"/>
  <c r="L96" i="174"/>
  <c r="L91" i="174"/>
  <c r="L84" i="174"/>
  <c r="L80" i="174"/>
  <c r="L72" i="174"/>
  <c r="L61" i="174"/>
  <c r="L58" i="174"/>
  <c r="L97" i="174"/>
  <c r="L59" i="174"/>
  <c r="T55" i="174"/>
  <c r="T95" i="174"/>
  <c r="T89" i="174"/>
  <c r="T83" i="174"/>
  <c r="T79" i="174"/>
  <c r="T71" i="174"/>
  <c r="T60" i="174"/>
  <c r="T57" i="174"/>
  <c r="T53" i="174"/>
  <c r="T85" i="174"/>
  <c r="T81" i="174"/>
  <c r="T73" i="174"/>
  <c r="T62" i="174"/>
  <c r="T94" i="174"/>
  <c r="T87" i="174"/>
  <c r="T82" i="174"/>
  <c r="T74" i="174"/>
  <c r="T69" i="174"/>
  <c r="T52" i="174"/>
  <c r="T93" i="174"/>
  <c r="T96" i="174"/>
  <c r="T91" i="174"/>
  <c r="T84" i="174"/>
  <c r="T80" i="174"/>
  <c r="T72" i="174"/>
  <c r="T61" i="174"/>
  <c r="T58" i="174"/>
  <c r="T97" i="174"/>
  <c r="T59" i="174"/>
  <c r="F94" i="174"/>
  <c r="F87" i="174"/>
  <c r="F82" i="174"/>
  <c r="F74" i="174"/>
  <c r="F69" i="174"/>
  <c r="F52" i="174"/>
  <c r="F96" i="174"/>
  <c r="F93" i="174"/>
  <c r="F85" i="174"/>
  <c r="F81" i="174"/>
  <c r="F73" i="174"/>
  <c r="F62" i="174"/>
  <c r="F91" i="174"/>
  <c r="F84" i="174"/>
  <c r="F80" i="174"/>
  <c r="F72" i="174"/>
  <c r="F61" i="174"/>
  <c r="F55" i="174"/>
  <c r="F95" i="174"/>
  <c r="F89" i="174"/>
  <c r="F83" i="174"/>
  <c r="F79" i="174"/>
  <c r="F71" i="174"/>
  <c r="F60" i="174"/>
  <c r="F57" i="174"/>
  <c r="F53" i="174"/>
  <c r="F58" i="174"/>
  <c r="F97" i="174"/>
  <c r="F59" i="174"/>
  <c r="N94" i="174"/>
  <c r="N87" i="174"/>
  <c r="N82" i="174"/>
  <c r="N74" i="174"/>
  <c r="N69" i="174"/>
  <c r="N52" i="174"/>
  <c r="N96" i="174"/>
  <c r="N91" i="174"/>
  <c r="N84" i="174"/>
  <c r="N80" i="174"/>
  <c r="N72" i="174"/>
  <c r="N61" i="174"/>
  <c r="N93" i="174"/>
  <c r="N85" i="174"/>
  <c r="N81" i="174"/>
  <c r="N73" i="174"/>
  <c r="N62" i="174"/>
  <c r="N55" i="174"/>
  <c r="N95" i="174"/>
  <c r="N89" i="174"/>
  <c r="N83" i="174"/>
  <c r="N79" i="174"/>
  <c r="N71" i="174"/>
  <c r="N60" i="174"/>
  <c r="N57" i="174"/>
  <c r="N53" i="174"/>
  <c r="N58" i="174"/>
  <c r="N97" i="174"/>
  <c r="N59" i="174"/>
  <c r="H93" i="174"/>
  <c r="H85" i="174"/>
  <c r="H81" i="174"/>
  <c r="H73" i="174"/>
  <c r="H62" i="174"/>
  <c r="H55" i="174"/>
  <c r="H95" i="174"/>
  <c r="H96" i="174"/>
  <c r="H91" i="174"/>
  <c r="H84" i="174"/>
  <c r="H80" i="174"/>
  <c r="H72" i="174"/>
  <c r="H61" i="174"/>
  <c r="H58" i="174"/>
  <c r="H89" i="174"/>
  <c r="H83" i="174"/>
  <c r="H79" i="174"/>
  <c r="H71" i="174"/>
  <c r="H60" i="174"/>
  <c r="H94" i="174"/>
  <c r="H87" i="174"/>
  <c r="H82" i="174"/>
  <c r="H74" i="174"/>
  <c r="H69" i="174"/>
  <c r="H52" i="174"/>
  <c r="H57" i="174"/>
  <c r="H53" i="174"/>
  <c r="H97" i="174"/>
  <c r="H59" i="174"/>
  <c r="P93" i="174"/>
  <c r="P85" i="174"/>
  <c r="P81" i="174"/>
  <c r="P73" i="174"/>
  <c r="P62" i="174"/>
  <c r="P55" i="174"/>
  <c r="P89" i="174"/>
  <c r="P83" i="174"/>
  <c r="P79" i="174"/>
  <c r="P71" i="174"/>
  <c r="P60" i="174"/>
  <c r="P96" i="174"/>
  <c r="P91" i="174"/>
  <c r="P84" i="174"/>
  <c r="P80" i="174"/>
  <c r="P72" i="174"/>
  <c r="P61" i="174"/>
  <c r="P58" i="174"/>
  <c r="P95" i="174"/>
  <c r="P94" i="174"/>
  <c r="P87" i="174"/>
  <c r="P82" i="174"/>
  <c r="P74" i="174"/>
  <c r="P69" i="174"/>
  <c r="P52" i="174"/>
  <c r="P57" i="174"/>
  <c r="P53" i="174"/>
  <c r="P97" i="174"/>
  <c r="P59" i="174"/>
  <c r="J96" i="174"/>
  <c r="J91" i="174"/>
  <c r="J84" i="174"/>
  <c r="J80" i="174"/>
  <c r="J72" i="174"/>
  <c r="J61" i="174"/>
  <c r="J58" i="174"/>
  <c r="J94" i="174"/>
  <c r="J55" i="174"/>
  <c r="J95" i="174"/>
  <c r="J89" i="174"/>
  <c r="J83" i="174"/>
  <c r="J79" i="174"/>
  <c r="J71" i="174"/>
  <c r="J60" i="174"/>
  <c r="J57" i="174"/>
  <c r="J53" i="174"/>
  <c r="J87" i="174"/>
  <c r="J82" i="174"/>
  <c r="J74" i="174"/>
  <c r="J69" i="174"/>
  <c r="J93" i="174"/>
  <c r="J85" i="174"/>
  <c r="J81" i="174"/>
  <c r="J73" i="174"/>
  <c r="J62" i="174"/>
  <c r="J52" i="174"/>
  <c r="J97" i="174"/>
  <c r="J59" i="174"/>
  <c r="R19" i="174"/>
  <c r="R96" i="174"/>
  <c r="R91" i="174"/>
  <c r="R84" i="174"/>
  <c r="R80" i="174"/>
  <c r="R72" i="174"/>
  <c r="R61" i="174"/>
  <c r="R58" i="174"/>
  <c r="R87" i="174"/>
  <c r="R82" i="174"/>
  <c r="R74" i="174"/>
  <c r="R69" i="174"/>
  <c r="R55" i="174"/>
  <c r="R95" i="174"/>
  <c r="R89" i="174"/>
  <c r="R83" i="174"/>
  <c r="R79" i="174"/>
  <c r="R71" i="174"/>
  <c r="R60" i="174"/>
  <c r="R57" i="174"/>
  <c r="R53" i="174"/>
  <c r="R94" i="174"/>
  <c r="R93" i="174"/>
  <c r="R85" i="174"/>
  <c r="R81" i="174"/>
  <c r="R73" i="174"/>
  <c r="R62" i="174"/>
  <c r="R52" i="174"/>
  <c r="R97" i="174"/>
  <c r="R59" i="174"/>
  <c r="H94" i="172"/>
  <c r="H87" i="172"/>
  <c r="H82" i="172"/>
  <c r="H74" i="172"/>
  <c r="H69" i="172"/>
  <c r="H93" i="172"/>
  <c r="H85" i="172"/>
  <c r="H55" i="172"/>
  <c r="H80" i="172"/>
  <c r="H79" i="172"/>
  <c r="H72" i="172"/>
  <c r="H71" i="172"/>
  <c r="H61" i="172"/>
  <c r="H60" i="172"/>
  <c r="H53" i="172"/>
  <c r="H95" i="172"/>
  <c r="H89" i="172"/>
  <c r="H83" i="172"/>
  <c r="H81" i="172"/>
  <c r="H73" i="172"/>
  <c r="H62" i="172"/>
  <c r="H96" i="172"/>
  <c r="H91" i="172"/>
  <c r="H52" i="172"/>
  <c r="H58" i="172"/>
  <c r="H84" i="172"/>
  <c r="H57" i="172"/>
  <c r="H97" i="172"/>
  <c r="H59" i="172"/>
  <c r="J93" i="172"/>
  <c r="J85" i="172"/>
  <c r="J81" i="172"/>
  <c r="J73" i="172"/>
  <c r="J62" i="172"/>
  <c r="J53" i="172"/>
  <c r="J55" i="172"/>
  <c r="J96" i="172"/>
  <c r="J91" i="172"/>
  <c r="J84" i="172"/>
  <c r="J95" i="172"/>
  <c r="J89" i="172"/>
  <c r="J83" i="172"/>
  <c r="J58" i="172"/>
  <c r="J57" i="172"/>
  <c r="J94" i="172"/>
  <c r="J87" i="172"/>
  <c r="J82" i="172"/>
  <c r="J80" i="172"/>
  <c r="J79" i="172"/>
  <c r="J74" i="172"/>
  <c r="J72" i="172"/>
  <c r="J71" i="172"/>
  <c r="J69" i="172"/>
  <c r="J61" i="172"/>
  <c r="J60" i="172"/>
  <c r="J52" i="172"/>
  <c r="J97" i="172"/>
  <c r="J59" i="172"/>
  <c r="L55" i="172"/>
  <c r="L96" i="172"/>
  <c r="L91" i="172"/>
  <c r="L84" i="172"/>
  <c r="L80" i="172"/>
  <c r="L72" i="172"/>
  <c r="L61" i="172"/>
  <c r="L58" i="172"/>
  <c r="L52" i="172"/>
  <c r="L95" i="172"/>
  <c r="L89" i="172"/>
  <c r="L83" i="172"/>
  <c r="L81" i="172"/>
  <c r="L73" i="172"/>
  <c r="L62" i="172"/>
  <c r="L57" i="172"/>
  <c r="L94" i="172"/>
  <c r="L87" i="172"/>
  <c r="L82" i="172"/>
  <c r="L74" i="172"/>
  <c r="L69" i="172"/>
  <c r="L93" i="172"/>
  <c r="L79" i="172"/>
  <c r="L71" i="172"/>
  <c r="L60" i="172"/>
  <c r="L53" i="172"/>
  <c r="L85" i="172"/>
  <c r="L97" i="172"/>
  <c r="L59" i="172"/>
  <c r="T55" i="172"/>
  <c r="T96" i="172"/>
  <c r="T91" i="172"/>
  <c r="T84" i="172"/>
  <c r="T80" i="172"/>
  <c r="T72" i="172"/>
  <c r="T61" i="172"/>
  <c r="T58" i="172"/>
  <c r="T52" i="172"/>
  <c r="T95" i="172"/>
  <c r="T89" i="172"/>
  <c r="T83" i="172"/>
  <c r="T93" i="172"/>
  <c r="T85" i="172"/>
  <c r="T53" i="172"/>
  <c r="T81" i="172"/>
  <c r="T73" i="172"/>
  <c r="T62" i="172"/>
  <c r="T57" i="172"/>
  <c r="T94" i="172"/>
  <c r="T87" i="172"/>
  <c r="T82" i="172"/>
  <c r="T79" i="172"/>
  <c r="T74" i="172"/>
  <c r="T71" i="172"/>
  <c r="T69" i="172"/>
  <c r="T60" i="172"/>
  <c r="T97" i="172"/>
  <c r="T59" i="172"/>
  <c r="F95" i="172"/>
  <c r="F89" i="172"/>
  <c r="F83" i="172"/>
  <c r="F79" i="172"/>
  <c r="F71" i="172"/>
  <c r="F60" i="172"/>
  <c r="F57" i="172"/>
  <c r="F94" i="172"/>
  <c r="F87" i="172"/>
  <c r="F96" i="172"/>
  <c r="F91" i="172"/>
  <c r="F84" i="172"/>
  <c r="F52" i="172"/>
  <c r="F55" i="172"/>
  <c r="F80" i="172"/>
  <c r="F72" i="172"/>
  <c r="F61" i="172"/>
  <c r="F53" i="172"/>
  <c r="F85" i="172"/>
  <c r="F93" i="172"/>
  <c r="F82" i="172"/>
  <c r="F81" i="172"/>
  <c r="F74" i="172"/>
  <c r="F73" i="172"/>
  <c r="F69" i="172"/>
  <c r="F62" i="172"/>
  <c r="F58" i="172"/>
  <c r="F97" i="172"/>
  <c r="F59" i="172"/>
  <c r="N95" i="172"/>
  <c r="N89" i="172"/>
  <c r="N83" i="172"/>
  <c r="N79" i="172"/>
  <c r="N71" i="172"/>
  <c r="N60" i="172"/>
  <c r="N57" i="172"/>
  <c r="N94" i="172"/>
  <c r="N87" i="172"/>
  <c r="N82" i="172"/>
  <c r="N74" i="172"/>
  <c r="N69" i="172"/>
  <c r="N58" i="172"/>
  <c r="N93" i="172"/>
  <c r="N85" i="172"/>
  <c r="N52" i="172"/>
  <c r="N96" i="172"/>
  <c r="N91" i="172"/>
  <c r="N55" i="172"/>
  <c r="N80" i="172"/>
  <c r="N72" i="172"/>
  <c r="N61" i="172"/>
  <c r="N81" i="172"/>
  <c r="N73" i="172"/>
  <c r="N62" i="172"/>
  <c r="N84" i="172"/>
  <c r="N53" i="172"/>
  <c r="N97" i="172"/>
  <c r="N59" i="172"/>
  <c r="P94" i="172"/>
  <c r="P87" i="172"/>
  <c r="P82" i="172"/>
  <c r="P74" i="172"/>
  <c r="P69" i="172"/>
  <c r="P93" i="172"/>
  <c r="P85" i="172"/>
  <c r="P52" i="172"/>
  <c r="P96" i="172"/>
  <c r="P91" i="172"/>
  <c r="P84" i="172"/>
  <c r="P80" i="172"/>
  <c r="P79" i="172"/>
  <c r="P72" i="172"/>
  <c r="P71" i="172"/>
  <c r="P61" i="172"/>
  <c r="P60" i="172"/>
  <c r="P53" i="172"/>
  <c r="P55" i="172"/>
  <c r="P81" i="172"/>
  <c r="P73" i="172"/>
  <c r="P62" i="172"/>
  <c r="P58" i="172"/>
  <c r="P95" i="172"/>
  <c r="P89" i="172"/>
  <c r="P83" i="172"/>
  <c r="P57" i="172"/>
  <c r="P97" i="172"/>
  <c r="P59" i="172"/>
  <c r="R93" i="172"/>
  <c r="R85" i="172"/>
  <c r="R81" i="172"/>
  <c r="R73" i="172"/>
  <c r="R62" i="172"/>
  <c r="R53" i="172"/>
  <c r="R55" i="172"/>
  <c r="R96" i="172"/>
  <c r="R91" i="172"/>
  <c r="R84" i="172"/>
  <c r="R94" i="172"/>
  <c r="R87" i="172"/>
  <c r="R82" i="172"/>
  <c r="R80" i="172"/>
  <c r="R79" i="172"/>
  <c r="R72" i="172"/>
  <c r="R71" i="172"/>
  <c r="R61" i="172"/>
  <c r="R60" i="172"/>
  <c r="R95" i="172"/>
  <c r="R89" i="172"/>
  <c r="R74" i="172"/>
  <c r="R69" i="172"/>
  <c r="R58" i="172"/>
  <c r="R83" i="172"/>
  <c r="R57" i="172"/>
  <c r="R52" i="172"/>
  <c r="R97" i="172"/>
  <c r="R59" i="172"/>
  <c r="J19" i="164"/>
  <c r="J95" i="164"/>
  <c r="J89" i="164"/>
  <c r="J83" i="164"/>
  <c r="J79" i="164"/>
  <c r="J71" i="164"/>
  <c r="J60" i="164"/>
  <c r="J57" i="164"/>
  <c r="J94" i="164"/>
  <c r="J87" i="164"/>
  <c r="J96" i="164"/>
  <c r="J91" i="164"/>
  <c r="J84" i="164"/>
  <c r="J80" i="164"/>
  <c r="J72" i="164"/>
  <c r="J61" i="164"/>
  <c r="J82" i="164"/>
  <c r="J81" i="164"/>
  <c r="J74" i="164"/>
  <c r="J73" i="164"/>
  <c r="J69" i="164"/>
  <c r="J62" i="164"/>
  <c r="J58" i="164"/>
  <c r="J85" i="164"/>
  <c r="J93" i="164"/>
  <c r="J52" i="164"/>
  <c r="J53" i="164"/>
  <c r="J97" i="164"/>
  <c r="J59" i="164"/>
  <c r="R19" i="164"/>
  <c r="R95" i="164"/>
  <c r="R89" i="164"/>
  <c r="R83" i="164"/>
  <c r="R79" i="164"/>
  <c r="R71" i="164"/>
  <c r="R60" i="164"/>
  <c r="R57" i="164"/>
  <c r="R94" i="164"/>
  <c r="R87" i="164"/>
  <c r="R82" i="164"/>
  <c r="R93" i="164"/>
  <c r="R85" i="164"/>
  <c r="R80" i="164"/>
  <c r="R72" i="164"/>
  <c r="R61" i="164"/>
  <c r="R96" i="164"/>
  <c r="R91" i="164"/>
  <c r="R84" i="164"/>
  <c r="R81" i="164"/>
  <c r="R74" i="164"/>
  <c r="R73" i="164"/>
  <c r="R69" i="164"/>
  <c r="R53" i="164"/>
  <c r="R62" i="164"/>
  <c r="R58" i="164"/>
  <c r="R52" i="164"/>
  <c r="R97" i="164"/>
  <c r="R59" i="164"/>
  <c r="L21" i="164"/>
  <c r="L94" i="164"/>
  <c r="L87" i="164"/>
  <c r="L82" i="164"/>
  <c r="L74" i="164"/>
  <c r="L69" i="164"/>
  <c r="L53" i="164"/>
  <c r="L93" i="164"/>
  <c r="L85" i="164"/>
  <c r="L95" i="164"/>
  <c r="L89" i="164"/>
  <c r="L83" i="164"/>
  <c r="L81" i="164"/>
  <c r="L73" i="164"/>
  <c r="L62" i="164"/>
  <c r="L58" i="164"/>
  <c r="L52" i="164"/>
  <c r="L79" i="164"/>
  <c r="L97" i="164"/>
  <c r="L61" i="164"/>
  <c r="L57" i="164"/>
  <c r="L96" i="164"/>
  <c r="L91" i="164"/>
  <c r="L84" i="164"/>
  <c r="L71" i="164"/>
  <c r="L60" i="164"/>
  <c r="L80" i="164"/>
  <c r="L72" i="164"/>
  <c r="L59" i="164"/>
  <c r="T23" i="164"/>
  <c r="T97" i="164"/>
  <c r="T94" i="164"/>
  <c r="T87" i="164"/>
  <c r="T82" i="164"/>
  <c r="T74" i="164"/>
  <c r="T69" i="164"/>
  <c r="T53" i="164"/>
  <c r="T93" i="164"/>
  <c r="T85" i="164"/>
  <c r="T80" i="164"/>
  <c r="T72" i="164"/>
  <c r="T61" i="164"/>
  <c r="T57" i="164"/>
  <c r="T96" i="164"/>
  <c r="T91" i="164"/>
  <c r="T84" i="164"/>
  <c r="T81" i="164"/>
  <c r="T73" i="164"/>
  <c r="T62" i="164"/>
  <c r="T58" i="164"/>
  <c r="T83" i="164"/>
  <c r="T95" i="164"/>
  <c r="T89" i="164"/>
  <c r="T79" i="164"/>
  <c r="T71" i="164"/>
  <c r="T52" i="164"/>
  <c r="T60" i="164"/>
  <c r="T59" i="164"/>
  <c r="F20" i="164"/>
  <c r="F93" i="164"/>
  <c r="F85" i="164"/>
  <c r="F81" i="164"/>
  <c r="F73" i="164"/>
  <c r="F62" i="164"/>
  <c r="F52" i="164"/>
  <c r="F96" i="164"/>
  <c r="F91" i="164"/>
  <c r="F84" i="164"/>
  <c r="F79" i="164"/>
  <c r="F71" i="164"/>
  <c r="F60" i="164"/>
  <c r="F53" i="164"/>
  <c r="F95" i="164"/>
  <c r="F89" i="164"/>
  <c r="F83" i="164"/>
  <c r="F80" i="164"/>
  <c r="F72" i="164"/>
  <c r="F61" i="164"/>
  <c r="F57" i="164"/>
  <c r="F94" i="164"/>
  <c r="F87" i="164"/>
  <c r="F69" i="164"/>
  <c r="F58" i="164"/>
  <c r="F74" i="164"/>
  <c r="F82" i="164"/>
  <c r="F97" i="164"/>
  <c r="F59" i="164"/>
  <c r="N19" i="164"/>
  <c r="N93" i="164"/>
  <c r="N85" i="164"/>
  <c r="N81" i="164"/>
  <c r="N73" i="164"/>
  <c r="N62" i="164"/>
  <c r="N52" i="164"/>
  <c r="N96" i="164"/>
  <c r="N91" i="164"/>
  <c r="N84" i="164"/>
  <c r="N94" i="164"/>
  <c r="N87" i="164"/>
  <c r="N82" i="164"/>
  <c r="N74" i="164"/>
  <c r="N69" i="164"/>
  <c r="N79" i="164"/>
  <c r="N71" i="164"/>
  <c r="N60" i="164"/>
  <c r="N53" i="164"/>
  <c r="N80" i="164"/>
  <c r="N95" i="164"/>
  <c r="N89" i="164"/>
  <c r="N83" i="164"/>
  <c r="N72" i="164"/>
  <c r="N61" i="164"/>
  <c r="N58" i="164"/>
  <c r="N57" i="164"/>
  <c r="N97" i="164"/>
  <c r="N59" i="164"/>
  <c r="V52" i="164"/>
  <c r="V59" i="164"/>
  <c r="H96" i="164"/>
  <c r="H91" i="164"/>
  <c r="H84" i="164"/>
  <c r="H80" i="164"/>
  <c r="H72" i="164"/>
  <c r="H61" i="164"/>
  <c r="H58" i="164"/>
  <c r="H97" i="164"/>
  <c r="H95" i="164"/>
  <c r="H89" i="164"/>
  <c r="H83" i="164"/>
  <c r="H57" i="164"/>
  <c r="H94" i="164"/>
  <c r="H87" i="164"/>
  <c r="H82" i="164"/>
  <c r="H81" i="164"/>
  <c r="H74" i="164"/>
  <c r="H93" i="164"/>
  <c r="H85" i="164"/>
  <c r="H73" i="164"/>
  <c r="H62" i="164"/>
  <c r="H52" i="164"/>
  <c r="H71" i="164"/>
  <c r="H60" i="164"/>
  <c r="H53" i="164"/>
  <c r="H79" i="164"/>
  <c r="H69" i="164"/>
  <c r="H59" i="164"/>
  <c r="P24" i="164"/>
  <c r="P96" i="164"/>
  <c r="P91" i="164"/>
  <c r="P84" i="164"/>
  <c r="P80" i="164"/>
  <c r="P72" i="164"/>
  <c r="P61" i="164"/>
  <c r="P58" i="164"/>
  <c r="P95" i="164"/>
  <c r="P89" i="164"/>
  <c r="P83" i="164"/>
  <c r="P79" i="164"/>
  <c r="P71" i="164"/>
  <c r="P60" i="164"/>
  <c r="P53" i="164"/>
  <c r="P52" i="164"/>
  <c r="P93" i="164"/>
  <c r="P85" i="164"/>
  <c r="P57" i="164"/>
  <c r="P74" i="164"/>
  <c r="P81" i="164"/>
  <c r="P94" i="164"/>
  <c r="P87" i="164"/>
  <c r="P82" i="164"/>
  <c r="P69" i="164"/>
  <c r="P73" i="164"/>
  <c r="P62" i="164"/>
  <c r="P97" i="164"/>
  <c r="P59" i="164"/>
  <c r="P93" i="169"/>
  <c r="P85" i="169"/>
  <c r="P81" i="169"/>
  <c r="P73" i="169"/>
  <c r="P62" i="169"/>
  <c r="P94" i="169"/>
  <c r="P87" i="169"/>
  <c r="P74" i="169"/>
  <c r="P69" i="169"/>
  <c r="P52" i="169"/>
  <c r="P89" i="169"/>
  <c r="P79" i="169"/>
  <c r="P71" i="169"/>
  <c r="P82" i="169"/>
  <c r="P95" i="169"/>
  <c r="P83" i="169"/>
  <c r="P55" i="169"/>
  <c r="P80" i="169"/>
  <c r="P60" i="169"/>
  <c r="P61" i="169"/>
  <c r="P53" i="169"/>
  <c r="P96" i="169"/>
  <c r="P91" i="169"/>
  <c r="P57" i="169"/>
  <c r="P84" i="169"/>
  <c r="P72" i="169"/>
  <c r="P58" i="169"/>
  <c r="P59" i="169"/>
  <c r="P97" i="169"/>
  <c r="R94" i="169"/>
  <c r="R87" i="169"/>
  <c r="R82" i="169"/>
  <c r="R74" i="169"/>
  <c r="R69" i="169"/>
  <c r="R52" i="169"/>
  <c r="R89" i="169"/>
  <c r="R79" i="169"/>
  <c r="R71" i="169"/>
  <c r="R53" i="169"/>
  <c r="R55" i="169"/>
  <c r="R91" i="169"/>
  <c r="R72" i="169"/>
  <c r="R95" i="169"/>
  <c r="R83" i="169"/>
  <c r="R60" i="169"/>
  <c r="R57" i="169"/>
  <c r="R96" i="169"/>
  <c r="R84" i="169"/>
  <c r="R80" i="169"/>
  <c r="R85" i="169"/>
  <c r="R73" i="169"/>
  <c r="R61" i="169"/>
  <c r="R81" i="169"/>
  <c r="R93" i="169"/>
  <c r="R62" i="169"/>
  <c r="R58" i="169"/>
  <c r="R59" i="169"/>
  <c r="R97" i="169"/>
  <c r="L95" i="169"/>
  <c r="L89" i="169"/>
  <c r="L83" i="169"/>
  <c r="L79" i="169"/>
  <c r="L71" i="169"/>
  <c r="L60" i="169"/>
  <c r="L57" i="169"/>
  <c r="L53" i="169"/>
  <c r="L61" i="169"/>
  <c r="L58" i="169"/>
  <c r="L93" i="169"/>
  <c r="L85" i="169"/>
  <c r="L81" i="169"/>
  <c r="L55" i="169"/>
  <c r="L96" i="169"/>
  <c r="L91" i="169"/>
  <c r="L84" i="169"/>
  <c r="L80" i="169"/>
  <c r="L72" i="169"/>
  <c r="L73" i="169"/>
  <c r="L62" i="169"/>
  <c r="L94" i="169"/>
  <c r="L82" i="169"/>
  <c r="L69" i="169"/>
  <c r="L87" i="169"/>
  <c r="L74" i="169"/>
  <c r="L52" i="169"/>
  <c r="L59" i="169"/>
  <c r="L97" i="169"/>
  <c r="T95" i="169"/>
  <c r="T89" i="169"/>
  <c r="T83" i="169"/>
  <c r="T79" i="169"/>
  <c r="T71" i="169"/>
  <c r="T60" i="169"/>
  <c r="T57" i="169"/>
  <c r="T53" i="169"/>
  <c r="T84" i="169"/>
  <c r="T80" i="169"/>
  <c r="T72" i="169"/>
  <c r="T58" i="169"/>
  <c r="T85" i="169"/>
  <c r="T73" i="169"/>
  <c r="T62" i="169"/>
  <c r="T55" i="169"/>
  <c r="T96" i="169"/>
  <c r="T91" i="169"/>
  <c r="T61" i="169"/>
  <c r="T93" i="169"/>
  <c r="T81" i="169"/>
  <c r="T87" i="169"/>
  <c r="T74" i="169"/>
  <c r="T52" i="169"/>
  <c r="T82" i="169"/>
  <c r="T69" i="169"/>
  <c r="T94" i="169"/>
  <c r="T59" i="169"/>
  <c r="T97" i="169"/>
  <c r="J94" i="169"/>
  <c r="J87" i="169"/>
  <c r="J82" i="169"/>
  <c r="J74" i="169"/>
  <c r="J69" i="169"/>
  <c r="J52" i="169"/>
  <c r="J83" i="169"/>
  <c r="J60" i="169"/>
  <c r="J57" i="169"/>
  <c r="J96" i="169"/>
  <c r="J84" i="169"/>
  <c r="J80" i="169"/>
  <c r="J95" i="169"/>
  <c r="J89" i="169"/>
  <c r="J79" i="169"/>
  <c r="J71" i="169"/>
  <c r="J53" i="169"/>
  <c r="J55" i="169"/>
  <c r="J91" i="169"/>
  <c r="J72" i="169"/>
  <c r="J58" i="169"/>
  <c r="J85" i="169"/>
  <c r="J93" i="169"/>
  <c r="J61" i="169"/>
  <c r="J73" i="169"/>
  <c r="J81" i="169"/>
  <c r="J62" i="169"/>
  <c r="J59" i="169"/>
  <c r="J97" i="169"/>
  <c r="N55" i="169"/>
  <c r="N96" i="169"/>
  <c r="N91" i="169"/>
  <c r="N84" i="169"/>
  <c r="N80" i="169"/>
  <c r="N72" i="169"/>
  <c r="N61" i="169"/>
  <c r="N58" i="169"/>
  <c r="N81" i="169"/>
  <c r="N62" i="169"/>
  <c r="N94" i="169"/>
  <c r="N82" i="169"/>
  <c r="N93" i="169"/>
  <c r="N85" i="169"/>
  <c r="N73" i="169"/>
  <c r="N87" i="169"/>
  <c r="N74" i="169"/>
  <c r="N69" i="169"/>
  <c r="N95" i="169"/>
  <c r="N83" i="169"/>
  <c r="N71" i="169"/>
  <c r="N79" i="169"/>
  <c r="N53" i="169"/>
  <c r="N60" i="169"/>
  <c r="N52" i="169"/>
  <c r="N89" i="169"/>
  <c r="N57" i="169"/>
  <c r="N59" i="169"/>
  <c r="N97" i="169"/>
  <c r="H96" i="169"/>
  <c r="H95" i="169"/>
  <c r="H94" i="169"/>
  <c r="H93" i="169"/>
  <c r="H91" i="169"/>
  <c r="H89" i="169"/>
  <c r="H87" i="169"/>
  <c r="H85" i="169"/>
  <c r="H84" i="169"/>
  <c r="H83" i="169"/>
  <c r="H82" i="169"/>
  <c r="H81" i="169"/>
  <c r="H80" i="169"/>
  <c r="H79" i="169"/>
  <c r="H74" i="169"/>
  <c r="H73" i="169"/>
  <c r="H72" i="169"/>
  <c r="H71" i="169"/>
  <c r="H69" i="169"/>
  <c r="H62" i="169"/>
  <c r="H61" i="169"/>
  <c r="H60" i="169"/>
  <c r="H53" i="169"/>
  <c r="H52" i="169"/>
  <c r="H55" i="169"/>
  <c r="H58" i="169"/>
  <c r="H57" i="169"/>
  <c r="H97" i="169"/>
  <c r="H59" i="169"/>
  <c r="F94" i="169"/>
  <c r="F87" i="169"/>
  <c r="F82" i="169"/>
  <c r="F74" i="169"/>
  <c r="F69" i="169"/>
  <c r="F58" i="169"/>
  <c r="F52" i="169"/>
  <c r="F93" i="169"/>
  <c r="F85" i="169"/>
  <c r="F81" i="169"/>
  <c r="F73" i="169"/>
  <c r="F62" i="169"/>
  <c r="F57" i="169"/>
  <c r="F96" i="169"/>
  <c r="F91" i="169"/>
  <c r="F84" i="169"/>
  <c r="F80" i="169"/>
  <c r="F72" i="169"/>
  <c r="F61" i="169"/>
  <c r="F55" i="169"/>
  <c r="F97" i="169"/>
  <c r="F95" i="169"/>
  <c r="F89" i="169"/>
  <c r="F83" i="169"/>
  <c r="F79" i="169"/>
  <c r="F71" i="169"/>
  <c r="F60" i="169"/>
  <c r="F53" i="169"/>
  <c r="F59" i="169"/>
  <c r="H95" i="173"/>
  <c r="H89" i="173"/>
  <c r="H83" i="173"/>
  <c r="H79" i="173"/>
  <c r="H71" i="173"/>
  <c r="H60" i="173"/>
  <c r="H58" i="173"/>
  <c r="H94" i="173"/>
  <c r="H87" i="173"/>
  <c r="H93" i="173"/>
  <c r="H85" i="173"/>
  <c r="H81" i="173"/>
  <c r="H80" i="173"/>
  <c r="H73" i="173"/>
  <c r="H72" i="173"/>
  <c r="H62" i="173"/>
  <c r="H61" i="173"/>
  <c r="H57" i="173"/>
  <c r="H97" i="173"/>
  <c r="H96" i="173"/>
  <c r="H91" i="173"/>
  <c r="H84" i="173"/>
  <c r="H82" i="173"/>
  <c r="H74" i="173"/>
  <c r="H69" i="173"/>
  <c r="H55" i="173"/>
  <c r="H53" i="173"/>
  <c r="H52" i="173"/>
  <c r="H59" i="173"/>
  <c r="P95" i="173"/>
  <c r="P89" i="173"/>
  <c r="P83" i="173"/>
  <c r="P79" i="173"/>
  <c r="P71" i="173"/>
  <c r="P60" i="173"/>
  <c r="P58" i="173"/>
  <c r="P94" i="173"/>
  <c r="P87" i="173"/>
  <c r="P97" i="173"/>
  <c r="P96" i="173"/>
  <c r="P91" i="173"/>
  <c r="P84" i="173"/>
  <c r="P53" i="173"/>
  <c r="P52" i="173"/>
  <c r="P55" i="173"/>
  <c r="P93" i="173"/>
  <c r="P85" i="173"/>
  <c r="P81" i="173"/>
  <c r="P80" i="173"/>
  <c r="P73" i="173"/>
  <c r="P72" i="173"/>
  <c r="P62" i="173"/>
  <c r="P61" i="173"/>
  <c r="P57" i="173"/>
  <c r="P82" i="173"/>
  <c r="P74" i="173"/>
  <c r="P69" i="173"/>
  <c r="P59" i="173"/>
  <c r="J94" i="173"/>
  <c r="J87" i="173"/>
  <c r="J82" i="173"/>
  <c r="J74" i="173"/>
  <c r="J69" i="173"/>
  <c r="J57" i="173"/>
  <c r="J97" i="173"/>
  <c r="J93" i="173"/>
  <c r="J85" i="173"/>
  <c r="J81" i="173"/>
  <c r="J80" i="173"/>
  <c r="J73" i="173"/>
  <c r="J72" i="173"/>
  <c r="J62" i="173"/>
  <c r="J61" i="173"/>
  <c r="J96" i="173"/>
  <c r="J91" i="173"/>
  <c r="J84" i="173"/>
  <c r="J55" i="173"/>
  <c r="J58" i="173"/>
  <c r="J53" i="173"/>
  <c r="J52" i="173"/>
  <c r="J95" i="173"/>
  <c r="J89" i="173"/>
  <c r="J83" i="173"/>
  <c r="J79" i="173"/>
  <c r="J71" i="173"/>
  <c r="J60" i="173"/>
  <c r="J59" i="173"/>
  <c r="R94" i="173"/>
  <c r="R87" i="173"/>
  <c r="R82" i="173"/>
  <c r="R74" i="173"/>
  <c r="R69" i="173"/>
  <c r="R57" i="173"/>
  <c r="R97" i="173"/>
  <c r="R93" i="173"/>
  <c r="R85" i="173"/>
  <c r="R55" i="173"/>
  <c r="R79" i="173"/>
  <c r="R71" i="173"/>
  <c r="R60" i="173"/>
  <c r="R95" i="173"/>
  <c r="R89" i="173"/>
  <c r="R83" i="173"/>
  <c r="R81" i="173"/>
  <c r="R80" i="173"/>
  <c r="R73" i="173"/>
  <c r="R72" i="173"/>
  <c r="R62" i="173"/>
  <c r="R61" i="173"/>
  <c r="R96" i="173"/>
  <c r="R91" i="173"/>
  <c r="R84" i="173"/>
  <c r="R58" i="173"/>
  <c r="R53" i="173"/>
  <c r="R52" i="173"/>
  <c r="R59" i="173"/>
  <c r="L93" i="173"/>
  <c r="L85" i="173"/>
  <c r="L81" i="173"/>
  <c r="L73" i="173"/>
  <c r="L62" i="173"/>
  <c r="L53" i="173"/>
  <c r="L55" i="173"/>
  <c r="L96" i="173"/>
  <c r="L91" i="173"/>
  <c r="L84" i="173"/>
  <c r="L57" i="173"/>
  <c r="L82" i="173"/>
  <c r="L74" i="173"/>
  <c r="L69" i="173"/>
  <c r="L58" i="173"/>
  <c r="L52" i="173"/>
  <c r="L95" i="173"/>
  <c r="L89" i="173"/>
  <c r="L83" i="173"/>
  <c r="L79" i="173"/>
  <c r="L71" i="173"/>
  <c r="L60" i="173"/>
  <c r="L97" i="173"/>
  <c r="L94" i="173"/>
  <c r="L87" i="173"/>
  <c r="L80" i="173"/>
  <c r="L72" i="173"/>
  <c r="L61" i="173"/>
  <c r="L59" i="173"/>
  <c r="T93" i="173"/>
  <c r="T85" i="173"/>
  <c r="T81" i="173"/>
  <c r="T73" i="173"/>
  <c r="T62" i="173"/>
  <c r="T53" i="173"/>
  <c r="T55" i="173"/>
  <c r="T96" i="173"/>
  <c r="T91" i="173"/>
  <c r="T84" i="173"/>
  <c r="T95" i="173"/>
  <c r="T89" i="173"/>
  <c r="T83" i="173"/>
  <c r="T80" i="173"/>
  <c r="T72" i="173"/>
  <c r="T61" i="173"/>
  <c r="T97" i="173"/>
  <c r="T94" i="173"/>
  <c r="T87" i="173"/>
  <c r="T57" i="173"/>
  <c r="T82" i="173"/>
  <c r="T74" i="173"/>
  <c r="T69" i="173"/>
  <c r="T58" i="173"/>
  <c r="T52" i="173"/>
  <c r="T79" i="173"/>
  <c r="T71" i="173"/>
  <c r="T60" i="173"/>
  <c r="T59" i="173"/>
  <c r="F55" i="173"/>
  <c r="F96" i="173"/>
  <c r="F91" i="173"/>
  <c r="F84" i="173"/>
  <c r="F80" i="173"/>
  <c r="F72" i="173"/>
  <c r="F61" i="173"/>
  <c r="F52" i="173"/>
  <c r="F97" i="173"/>
  <c r="F95" i="173"/>
  <c r="F89" i="173"/>
  <c r="F94" i="173"/>
  <c r="F87" i="173"/>
  <c r="F83" i="173"/>
  <c r="F79" i="173"/>
  <c r="F71" i="173"/>
  <c r="F60" i="173"/>
  <c r="F53" i="173"/>
  <c r="F93" i="173"/>
  <c r="F85" i="173"/>
  <c r="F81" i="173"/>
  <c r="F73" i="173"/>
  <c r="F62" i="173"/>
  <c r="F57" i="173"/>
  <c r="F82" i="173"/>
  <c r="F74" i="173"/>
  <c r="F58" i="173"/>
  <c r="F69" i="173"/>
  <c r="F59" i="173"/>
  <c r="N55" i="173"/>
  <c r="N96" i="173"/>
  <c r="N91" i="173"/>
  <c r="N84" i="173"/>
  <c r="N80" i="173"/>
  <c r="N72" i="173"/>
  <c r="N61" i="173"/>
  <c r="N52" i="173"/>
  <c r="N97" i="173"/>
  <c r="N95" i="173"/>
  <c r="N89" i="173"/>
  <c r="N83" i="173"/>
  <c r="N82" i="173"/>
  <c r="N74" i="173"/>
  <c r="N69" i="173"/>
  <c r="N58" i="173"/>
  <c r="N79" i="173"/>
  <c r="N71" i="173"/>
  <c r="N60" i="173"/>
  <c r="N53" i="173"/>
  <c r="N94" i="173"/>
  <c r="N87" i="173"/>
  <c r="N93" i="173"/>
  <c r="N85" i="173"/>
  <c r="N81" i="173"/>
  <c r="N73" i="173"/>
  <c r="N62" i="173"/>
  <c r="N57" i="173"/>
  <c r="N59" i="173"/>
  <c r="L97" i="175"/>
  <c r="L94" i="175"/>
  <c r="L87" i="175"/>
  <c r="L82" i="175"/>
  <c r="L74" i="175"/>
  <c r="L69" i="175"/>
  <c r="L57" i="175"/>
  <c r="L55" i="175"/>
  <c r="L96" i="175"/>
  <c r="L91" i="175"/>
  <c r="L93" i="175"/>
  <c r="L85" i="175"/>
  <c r="L81" i="175"/>
  <c r="L73" i="175"/>
  <c r="L62" i="175"/>
  <c r="L58" i="175"/>
  <c r="L52" i="175"/>
  <c r="L84" i="175"/>
  <c r="L80" i="175"/>
  <c r="L72" i="175"/>
  <c r="L61" i="175"/>
  <c r="L83" i="175"/>
  <c r="L79" i="175"/>
  <c r="L71" i="175"/>
  <c r="L60" i="175"/>
  <c r="L95" i="175"/>
  <c r="L89" i="175"/>
  <c r="L53" i="175"/>
  <c r="L59" i="175"/>
  <c r="T97" i="175"/>
  <c r="T94" i="175"/>
  <c r="T87" i="175"/>
  <c r="T82" i="175"/>
  <c r="T74" i="175"/>
  <c r="T69" i="175"/>
  <c r="T57" i="175"/>
  <c r="T55" i="175"/>
  <c r="T96" i="175"/>
  <c r="T91" i="175"/>
  <c r="T93" i="175"/>
  <c r="T85" i="175"/>
  <c r="T81" i="175"/>
  <c r="T73" i="175"/>
  <c r="T62" i="175"/>
  <c r="T83" i="175"/>
  <c r="T79" i="175"/>
  <c r="T71" i="175"/>
  <c r="T60" i="175"/>
  <c r="T53" i="175"/>
  <c r="T95" i="175"/>
  <c r="T89" i="175"/>
  <c r="T58" i="175"/>
  <c r="T52" i="175"/>
  <c r="T84" i="175"/>
  <c r="T80" i="175"/>
  <c r="T72" i="175"/>
  <c r="T61" i="175"/>
  <c r="T59" i="175"/>
  <c r="F93" i="175"/>
  <c r="F85" i="175"/>
  <c r="F81" i="175"/>
  <c r="F73" i="175"/>
  <c r="F62" i="175"/>
  <c r="F97" i="175"/>
  <c r="F95" i="175"/>
  <c r="F89" i="175"/>
  <c r="F55" i="175"/>
  <c r="F96" i="175"/>
  <c r="F91" i="175"/>
  <c r="F84" i="175"/>
  <c r="F80" i="175"/>
  <c r="F72" i="175"/>
  <c r="F61" i="175"/>
  <c r="F53" i="175"/>
  <c r="F82" i="175"/>
  <c r="F74" i="175"/>
  <c r="F69" i="175"/>
  <c r="F58" i="175"/>
  <c r="F52" i="175"/>
  <c r="F94" i="175"/>
  <c r="F87" i="175"/>
  <c r="F57" i="175"/>
  <c r="F83" i="175"/>
  <c r="F79" i="175"/>
  <c r="F71" i="175"/>
  <c r="F60" i="175"/>
  <c r="F59" i="175"/>
  <c r="N93" i="175"/>
  <c r="N85" i="175"/>
  <c r="N81" i="175"/>
  <c r="N73" i="175"/>
  <c r="N62" i="175"/>
  <c r="N97" i="175"/>
  <c r="N95" i="175"/>
  <c r="N89" i="175"/>
  <c r="N55" i="175"/>
  <c r="N96" i="175"/>
  <c r="N91" i="175"/>
  <c r="N84" i="175"/>
  <c r="N80" i="175"/>
  <c r="N72" i="175"/>
  <c r="N61" i="175"/>
  <c r="N53" i="175"/>
  <c r="N57" i="175"/>
  <c r="N94" i="175"/>
  <c r="N87" i="175"/>
  <c r="N83" i="175"/>
  <c r="N79" i="175"/>
  <c r="N71" i="175"/>
  <c r="N60" i="175"/>
  <c r="N82" i="175"/>
  <c r="N74" i="175"/>
  <c r="N69" i="175"/>
  <c r="N58" i="175"/>
  <c r="N52" i="175"/>
  <c r="N59" i="175"/>
  <c r="H55" i="175"/>
  <c r="H97" i="175"/>
  <c r="H96" i="175"/>
  <c r="H91" i="175"/>
  <c r="H84" i="175"/>
  <c r="H80" i="175"/>
  <c r="H72" i="175"/>
  <c r="H61" i="175"/>
  <c r="H53" i="175"/>
  <c r="H94" i="175"/>
  <c r="H87" i="175"/>
  <c r="H95" i="175"/>
  <c r="H89" i="175"/>
  <c r="H83" i="175"/>
  <c r="H79" i="175"/>
  <c r="H71" i="175"/>
  <c r="H60" i="175"/>
  <c r="H58" i="175"/>
  <c r="H52" i="175"/>
  <c r="H93" i="175"/>
  <c r="H85" i="175"/>
  <c r="H81" i="175"/>
  <c r="H73" i="175"/>
  <c r="H62" i="175"/>
  <c r="H57" i="175"/>
  <c r="H82" i="175"/>
  <c r="H74" i="175"/>
  <c r="H69" i="175"/>
  <c r="H59" i="175"/>
  <c r="P55" i="175"/>
  <c r="P97" i="175"/>
  <c r="P96" i="175"/>
  <c r="P91" i="175"/>
  <c r="P84" i="175"/>
  <c r="P80" i="175"/>
  <c r="P72" i="175"/>
  <c r="P61" i="175"/>
  <c r="P53" i="175"/>
  <c r="P94" i="175"/>
  <c r="P87" i="175"/>
  <c r="P95" i="175"/>
  <c r="P89" i="175"/>
  <c r="P83" i="175"/>
  <c r="P79" i="175"/>
  <c r="P71" i="175"/>
  <c r="P60" i="175"/>
  <c r="P58" i="175"/>
  <c r="P52" i="175"/>
  <c r="P93" i="175"/>
  <c r="P85" i="175"/>
  <c r="P82" i="175"/>
  <c r="P74" i="175"/>
  <c r="P69" i="175"/>
  <c r="P81" i="175"/>
  <c r="P73" i="175"/>
  <c r="P62" i="175"/>
  <c r="P57" i="175"/>
  <c r="P59" i="175"/>
  <c r="J95" i="175"/>
  <c r="J89" i="175"/>
  <c r="J83" i="175"/>
  <c r="J79" i="175"/>
  <c r="J71" i="175"/>
  <c r="J60" i="175"/>
  <c r="J58" i="175"/>
  <c r="J52" i="175"/>
  <c r="J97" i="175"/>
  <c r="J93" i="175"/>
  <c r="J85" i="175"/>
  <c r="J94" i="175"/>
  <c r="J87" i="175"/>
  <c r="J82" i="175"/>
  <c r="J74" i="175"/>
  <c r="J69" i="175"/>
  <c r="J57" i="175"/>
  <c r="J96" i="175"/>
  <c r="J91" i="175"/>
  <c r="J81" i="175"/>
  <c r="J73" i="175"/>
  <c r="J62" i="175"/>
  <c r="J53" i="175"/>
  <c r="J55" i="175"/>
  <c r="J84" i="175"/>
  <c r="J80" i="175"/>
  <c r="J72" i="175"/>
  <c r="J61" i="175"/>
  <c r="J59" i="175"/>
  <c r="R95" i="175"/>
  <c r="R89" i="175"/>
  <c r="R83" i="175"/>
  <c r="R79" i="175"/>
  <c r="R71" i="175"/>
  <c r="R60" i="175"/>
  <c r="R58" i="175"/>
  <c r="R52" i="175"/>
  <c r="R97" i="175"/>
  <c r="R93" i="175"/>
  <c r="R85" i="175"/>
  <c r="R94" i="175"/>
  <c r="R87" i="175"/>
  <c r="R82" i="175"/>
  <c r="R74" i="175"/>
  <c r="R69" i="175"/>
  <c r="R57" i="175"/>
  <c r="R84" i="175"/>
  <c r="R80" i="175"/>
  <c r="R72" i="175"/>
  <c r="R61" i="175"/>
  <c r="R55" i="175"/>
  <c r="R81" i="175"/>
  <c r="R73" i="175"/>
  <c r="R62" i="175"/>
  <c r="R53" i="175"/>
  <c r="R96" i="175"/>
  <c r="R91" i="175"/>
  <c r="R59" i="175"/>
  <c r="E38" i="198"/>
  <c r="E42" i="198"/>
  <c r="C44" i="198"/>
  <c r="S46" i="195"/>
  <c r="T46" i="195" s="1"/>
  <c r="M46" i="195"/>
  <c r="U46" i="195"/>
  <c r="K46" i="195"/>
  <c r="L46" i="195" s="1"/>
  <c r="I36" i="198"/>
  <c r="Q36" i="198"/>
  <c r="G37" i="198"/>
  <c r="O37" i="198"/>
  <c r="M38" i="198"/>
  <c r="U38" i="198"/>
  <c r="K39" i="198"/>
  <c r="S39" i="198"/>
  <c r="I40" i="198"/>
  <c r="Q40" i="198"/>
  <c r="G41" i="198"/>
  <c r="O41" i="198"/>
  <c r="M42" i="198"/>
  <c r="U42" i="198"/>
  <c r="K43" i="198"/>
  <c r="S43" i="198"/>
  <c r="I44" i="198"/>
  <c r="Q44" i="198"/>
  <c r="G45" i="198"/>
  <c r="G46" i="198" s="1"/>
  <c r="O45" i="198"/>
  <c r="G46" i="195"/>
  <c r="H46" i="195" s="1"/>
  <c r="O46" i="195"/>
  <c r="E43" i="198"/>
  <c r="E46" i="195"/>
  <c r="C40" i="198"/>
  <c r="C39" i="198"/>
  <c r="C36" i="198"/>
  <c r="C46" i="195"/>
  <c r="D46" i="195" s="1"/>
  <c r="J25" i="159"/>
  <c r="J55" i="159"/>
  <c r="J97" i="159"/>
  <c r="J59" i="159"/>
  <c r="R97" i="159"/>
  <c r="R59" i="159"/>
  <c r="L55" i="159"/>
  <c r="L97" i="159"/>
  <c r="L59" i="159"/>
  <c r="T97" i="159"/>
  <c r="T59" i="159"/>
  <c r="F55" i="159"/>
  <c r="F97" i="159"/>
  <c r="F59" i="159"/>
  <c r="N97" i="159"/>
  <c r="N59" i="159"/>
  <c r="V59" i="159"/>
  <c r="H55" i="159"/>
  <c r="H97" i="159"/>
  <c r="H59" i="159"/>
  <c r="P25" i="159"/>
  <c r="P55" i="159"/>
  <c r="P97" i="159"/>
  <c r="P59" i="159"/>
  <c r="C33" i="159"/>
  <c r="D33" i="159" s="1"/>
  <c r="D97" i="159"/>
  <c r="D59" i="159"/>
  <c r="G112" i="194"/>
  <c r="G116" i="194" s="1"/>
  <c r="H116" i="194" s="1"/>
  <c r="P28" i="194"/>
  <c r="P25" i="194"/>
  <c r="P26" i="194"/>
  <c r="M112" i="194"/>
  <c r="N112" i="194" s="1"/>
  <c r="S112" i="194"/>
  <c r="T32" i="194"/>
  <c r="T36" i="194"/>
  <c r="P41" i="194"/>
  <c r="P19" i="194"/>
  <c r="V59" i="194"/>
  <c r="V81" i="194"/>
  <c r="V85" i="194"/>
  <c r="V84" i="194"/>
  <c r="V83" i="194"/>
  <c r="U112" i="194"/>
  <c r="P44" i="194"/>
  <c r="Q111" i="195"/>
  <c r="R111" i="195" s="1"/>
  <c r="L32" i="194"/>
  <c r="K112" i="194"/>
  <c r="L112" i="194" s="1"/>
  <c r="Q112" i="194"/>
  <c r="Q116" i="194" s="1"/>
  <c r="R116" i="194" s="1"/>
  <c r="P36" i="194"/>
  <c r="T39" i="194"/>
  <c r="P42" i="194"/>
  <c r="T44" i="194"/>
  <c r="K116" i="194"/>
  <c r="L116" i="194" s="1"/>
  <c r="S116" i="194"/>
  <c r="T116" i="194" s="1"/>
  <c r="E112" i="194"/>
  <c r="F26" i="194"/>
  <c r="C112" i="194"/>
  <c r="C116" i="194" s="1"/>
  <c r="D116" i="194" s="1"/>
  <c r="D36" i="194"/>
  <c r="D44" i="194"/>
  <c r="D45" i="194"/>
  <c r="H113" i="193"/>
  <c r="G61" i="195"/>
  <c r="H61" i="195" s="1"/>
  <c r="G69" i="195"/>
  <c r="H69" i="195" s="1"/>
  <c r="G73" i="195"/>
  <c r="H73" i="195" s="1"/>
  <c r="G85" i="195"/>
  <c r="H85" i="195" s="1"/>
  <c r="G89" i="195"/>
  <c r="H89" i="195" s="1"/>
  <c r="G93" i="195"/>
  <c r="H93" i="195" s="1"/>
  <c r="G72" i="195"/>
  <c r="H72" i="195" s="1"/>
  <c r="G83" i="195"/>
  <c r="H83" i="195" s="1"/>
  <c r="G94" i="195"/>
  <c r="G57" i="195"/>
  <c r="H57" i="195" s="1"/>
  <c r="G79" i="195"/>
  <c r="H79" i="195" s="1"/>
  <c r="G84" i="195"/>
  <c r="H84" i="195" s="1"/>
  <c r="G95" i="195"/>
  <c r="H95" i="195" s="1"/>
  <c r="G53" i="195"/>
  <c r="H53" i="195" s="1"/>
  <c r="G80" i="195"/>
  <c r="H80" i="195" s="1"/>
  <c r="G91" i="195"/>
  <c r="H91" i="195" s="1"/>
  <c r="G96" i="195"/>
  <c r="H96" i="195" s="1"/>
  <c r="G60" i="195"/>
  <c r="H60" i="195" s="1"/>
  <c r="G82" i="195"/>
  <c r="H82" i="195" s="1"/>
  <c r="G87" i="195"/>
  <c r="H20" i="193"/>
  <c r="H25" i="193"/>
  <c r="O58" i="195"/>
  <c r="P58" i="195" s="1"/>
  <c r="O79" i="195"/>
  <c r="P79" i="195" s="1"/>
  <c r="O91" i="195"/>
  <c r="P91" i="195" s="1"/>
  <c r="O95" i="195"/>
  <c r="P95" i="195" s="1"/>
  <c r="O53" i="195"/>
  <c r="P53" i="195" s="1"/>
  <c r="O57" i="195"/>
  <c r="P57" i="195" s="1"/>
  <c r="O74" i="195"/>
  <c r="P74" i="195" s="1"/>
  <c r="O82" i="195"/>
  <c r="P82" i="195" s="1"/>
  <c r="O60" i="195"/>
  <c r="O84" i="195"/>
  <c r="P84" i="195" s="1"/>
  <c r="O61" i="195"/>
  <c r="P61" i="195" s="1"/>
  <c r="O69" i="195"/>
  <c r="P69" i="195" s="1"/>
  <c r="O72" i="195"/>
  <c r="P72" i="195" s="1"/>
  <c r="O89" i="195"/>
  <c r="P89" i="195" s="1"/>
  <c r="O80" i="195"/>
  <c r="P80" i="195" s="1"/>
  <c r="O96" i="195"/>
  <c r="P96" i="195" s="1"/>
  <c r="O81" i="195"/>
  <c r="P81" i="195" s="1"/>
  <c r="P27" i="193"/>
  <c r="P23" i="193"/>
  <c r="H20" i="195"/>
  <c r="P20" i="195"/>
  <c r="H25" i="195"/>
  <c r="P25" i="195"/>
  <c r="M53" i="195"/>
  <c r="M57" i="195"/>
  <c r="M74" i="195"/>
  <c r="M94" i="195"/>
  <c r="M69" i="195"/>
  <c r="M73" i="195"/>
  <c r="M85" i="195"/>
  <c r="M89" i="195"/>
  <c r="M60" i="195"/>
  <c r="M84" i="195"/>
  <c r="M71" i="195"/>
  <c r="M83" i="195"/>
  <c r="M95" i="195"/>
  <c r="M58" i="195"/>
  <c r="M96" i="195"/>
  <c r="M79" i="195"/>
  <c r="M91" i="195"/>
  <c r="M72" i="195"/>
  <c r="V59" i="193"/>
  <c r="U53" i="195"/>
  <c r="U57" i="195"/>
  <c r="U74" i="195"/>
  <c r="U94" i="195"/>
  <c r="U61" i="195"/>
  <c r="U69" i="195"/>
  <c r="U73" i="195"/>
  <c r="U85" i="195"/>
  <c r="U89" i="195"/>
  <c r="U93" i="195"/>
  <c r="U95" i="195"/>
  <c r="U60" i="195"/>
  <c r="U71" i="195"/>
  <c r="U87" i="195"/>
  <c r="U72" i="195"/>
  <c r="U58" i="195"/>
  <c r="U91" i="195"/>
  <c r="U80" i="195"/>
  <c r="V24" i="193"/>
  <c r="V36" i="193"/>
  <c r="K61" i="195"/>
  <c r="L61" i="195" s="1"/>
  <c r="K69" i="195"/>
  <c r="L69" i="195" s="1"/>
  <c r="K73" i="195"/>
  <c r="L73" i="195" s="1"/>
  <c r="K81" i="195"/>
  <c r="L81" i="195" s="1"/>
  <c r="K85" i="195"/>
  <c r="L85" i="195" s="1"/>
  <c r="K89" i="195"/>
  <c r="L89" i="195" s="1"/>
  <c r="K93" i="195"/>
  <c r="K60" i="195"/>
  <c r="L60" i="195" s="1"/>
  <c r="K72" i="195"/>
  <c r="L72" i="195" s="1"/>
  <c r="K84" i="195"/>
  <c r="K58" i="195"/>
  <c r="L58" i="195" s="1"/>
  <c r="K83" i="195"/>
  <c r="L83" i="195" s="1"/>
  <c r="K91" i="195"/>
  <c r="L91" i="195" s="1"/>
  <c r="K79" i="195"/>
  <c r="L79" i="195" s="1"/>
  <c r="K71" i="195"/>
  <c r="L71" i="195" s="1"/>
  <c r="K82" i="195"/>
  <c r="L82" i="195" s="1"/>
  <c r="K53" i="195"/>
  <c r="L53" i="195" s="1"/>
  <c r="K95" i="195"/>
  <c r="L95" i="195" s="1"/>
  <c r="T24" i="193"/>
  <c r="S61" i="195"/>
  <c r="T61" i="195" s="1"/>
  <c r="S69" i="195"/>
  <c r="T69" i="195" s="1"/>
  <c r="S81" i="195"/>
  <c r="T81" i="195" s="1"/>
  <c r="S85" i="195"/>
  <c r="T85" i="195" s="1"/>
  <c r="S93" i="195"/>
  <c r="S80" i="195"/>
  <c r="T80" i="195" s="1"/>
  <c r="S84" i="195"/>
  <c r="S96" i="195"/>
  <c r="T96" i="195" s="1"/>
  <c r="S83" i="195"/>
  <c r="T83" i="195" s="1"/>
  <c r="S53" i="195"/>
  <c r="T53" i="195" s="1"/>
  <c r="S94" i="195"/>
  <c r="S71" i="195"/>
  <c r="S57" i="195"/>
  <c r="T57" i="195" s="1"/>
  <c r="S79" i="195"/>
  <c r="T79" i="195" s="1"/>
  <c r="S95" i="195"/>
  <c r="T95" i="195" s="1"/>
  <c r="S82" i="195"/>
  <c r="T82" i="195" s="1"/>
  <c r="P46" i="193"/>
  <c r="M25" i="198"/>
  <c r="U25" i="198"/>
  <c r="M28" i="195"/>
  <c r="N40" i="195" s="1"/>
  <c r="U28" i="195"/>
  <c r="L20" i="195"/>
  <c r="T20" i="195"/>
  <c r="L25" i="195"/>
  <c r="T25" i="195"/>
  <c r="L26" i="193"/>
  <c r="J45" i="193"/>
  <c r="I60" i="195"/>
  <c r="J60" i="195" s="1"/>
  <c r="I58" i="195"/>
  <c r="I79" i="195"/>
  <c r="J79" i="195" s="1"/>
  <c r="I91" i="195"/>
  <c r="J91" i="195" s="1"/>
  <c r="I95" i="195"/>
  <c r="I57" i="195"/>
  <c r="J57" i="195" s="1"/>
  <c r="I82" i="195"/>
  <c r="I61" i="195"/>
  <c r="J61" i="195" s="1"/>
  <c r="I81" i="195"/>
  <c r="J81" i="195" s="1"/>
  <c r="I93" i="195"/>
  <c r="I73" i="195"/>
  <c r="J73" i="195" s="1"/>
  <c r="I85" i="195"/>
  <c r="J85" i="195" s="1"/>
  <c r="I53" i="195"/>
  <c r="J53" i="195" s="1"/>
  <c r="I96" i="195"/>
  <c r="I89" i="195"/>
  <c r="J89" i="195" s="1"/>
  <c r="Q60" i="195"/>
  <c r="R60" i="195" s="1"/>
  <c r="Q72" i="195"/>
  <c r="R72" i="195" s="1"/>
  <c r="Q80" i="195"/>
  <c r="R80" i="195" s="1"/>
  <c r="Q84" i="195"/>
  <c r="R84" i="195" s="1"/>
  <c r="Q96" i="195"/>
  <c r="R96" i="195" s="1"/>
  <c r="Q58" i="195"/>
  <c r="R58" i="195" s="1"/>
  <c r="Q71" i="195"/>
  <c r="R71" i="195" s="1"/>
  <c r="Q79" i="195"/>
  <c r="Q87" i="195"/>
  <c r="R87" i="195" s="1"/>
  <c r="Q91" i="195"/>
  <c r="R91" i="195" s="1"/>
  <c r="Q95" i="195"/>
  <c r="R95" i="195" s="1"/>
  <c r="Q57" i="195"/>
  <c r="R57" i="195" s="1"/>
  <c r="Q74" i="195"/>
  <c r="R74" i="195" s="1"/>
  <c r="Q82" i="195"/>
  <c r="R82" i="195" s="1"/>
  <c r="Q69" i="195"/>
  <c r="R69" i="195" s="1"/>
  <c r="Q85" i="195"/>
  <c r="R85" i="195" s="1"/>
  <c r="Q93" i="195"/>
  <c r="Q53" i="195"/>
  <c r="R53" i="195" s="1"/>
  <c r="Q89" i="195"/>
  <c r="R89" i="195" s="1"/>
  <c r="E60" i="195"/>
  <c r="E84" i="195"/>
  <c r="E53" i="195"/>
  <c r="E94" i="195"/>
  <c r="E58" i="195"/>
  <c r="E95" i="195"/>
  <c r="E73" i="195"/>
  <c r="E81" i="195"/>
  <c r="E89" i="195"/>
  <c r="E57" i="195"/>
  <c r="E74" i="195"/>
  <c r="E79" i="195"/>
  <c r="E83" i="195"/>
  <c r="E91" i="195"/>
  <c r="E25" i="198"/>
  <c r="E28" i="195"/>
  <c r="F32" i="195" s="1"/>
  <c r="D46" i="193"/>
  <c r="C72" i="195"/>
  <c r="C80" i="195"/>
  <c r="D80" i="195" s="1"/>
  <c r="C96" i="195"/>
  <c r="D96" i="195" s="1"/>
  <c r="C57" i="195"/>
  <c r="D57" i="195" s="1"/>
  <c r="C74" i="195"/>
  <c r="D74" i="195" s="1"/>
  <c r="C58" i="195"/>
  <c r="D58" i="195" s="1"/>
  <c r="C95" i="195"/>
  <c r="C73" i="195"/>
  <c r="D73" i="195" s="1"/>
  <c r="C81" i="195"/>
  <c r="D81" i="195" s="1"/>
  <c r="C89" i="195"/>
  <c r="D89" i="195" s="1"/>
  <c r="C53" i="195"/>
  <c r="D53" i="195" s="1"/>
  <c r="C94" i="195"/>
  <c r="D94" i="195" s="1"/>
  <c r="C71" i="195"/>
  <c r="D71" i="195" s="1"/>
  <c r="C83" i="195"/>
  <c r="D83" i="195" s="1"/>
  <c r="C91" i="195"/>
  <c r="C25" i="198"/>
  <c r="D21" i="193"/>
  <c r="D26" i="193"/>
  <c r="D31" i="193"/>
  <c r="C33" i="175"/>
  <c r="D33" i="175" s="1"/>
  <c r="C33" i="174"/>
  <c r="F28" i="173"/>
  <c r="V25" i="173"/>
  <c r="V59" i="173"/>
  <c r="P26" i="173"/>
  <c r="R25" i="174"/>
  <c r="L21" i="175"/>
  <c r="T21" i="175"/>
  <c r="L19" i="174"/>
  <c r="V55" i="175"/>
  <c r="V59" i="175"/>
  <c r="L23" i="173"/>
  <c r="N20" i="174"/>
  <c r="V19" i="174"/>
  <c r="V59" i="174"/>
  <c r="T26" i="172"/>
  <c r="F26" i="172"/>
  <c r="N21" i="172"/>
  <c r="V55" i="172"/>
  <c r="V59" i="172"/>
  <c r="L20" i="172"/>
  <c r="C33" i="170"/>
  <c r="V55" i="168"/>
  <c r="V59" i="168"/>
  <c r="P21" i="168"/>
  <c r="J27" i="168"/>
  <c r="R20" i="168"/>
  <c r="F21" i="169"/>
  <c r="V55" i="169"/>
  <c r="V59" i="169"/>
  <c r="J26" i="169"/>
  <c r="R19" i="169"/>
  <c r="T26" i="169"/>
  <c r="C33" i="169"/>
  <c r="C33" i="168"/>
  <c r="D33" i="168" s="1"/>
  <c r="C33" i="167"/>
  <c r="D33" i="167" s="1"/>
  <c r="D97" i="163"/>
  <c r="D59" i="163"/>
  <c r="U116" i="194"/>
  <c r="V116" i="194" s="1"/>
  <c r="K111" i="195"/>
  <c r="L111" i="195" s="1"/>
  <c r="S111" i="195"/>
  <c r="T111" i="195" s="1"/>
  <c r="M111" i="195"/>
  <c r="I111" i="195"/>
  <c r="J111" i="195" s="1"/>
  <c r="G111" i="195"/>
  <c r="H111" i="195" s="1"/>
  <c r="E111" i="195"/>
  <c r="C111" i="195"/>
  <c r="D111" i="195" s="1"/>
  <c r="E33" i="171"/>
  <c r="E33" i="177"/>
  <c r="E33" i="160"/>
  <c r="E33" i="162"/>
  <c r="T19" i="169"/>
  <c r="T21" i="169"/>
  <c r="J25" i="165"/>
  <c r="P20" i="161"/>
  <c r="E33" i="178"/>
  <c r="S33" i="15"/>
  <c r="K33" i="15"/>
  <c r="M33" i="15"/>
  <c r="R20" i="161"/>
  <c r="R20" i="174"/>
  <c r="R21" i="174"/>
  <c r="R20" i="169"/>
  <c r="P21" i="173"/>
  <c r="J19" i="169"/>
  <c r="R21" i="169"/>
  <c r="R26" i="161"/>
  <c r="L20" i="175"/>
  <c r="J25" i="169"/>
  <c r="J21" i="169"/>
  <c r="P20" i="170"/>
  <c r="R25" i="165"/>
  <c r="T26" i="161"/>
  <c r="T19" i="172"/>
  <c r="T19" i="161"/>
  <c r="T19" i="175"/>
  <c r="V19" i="161"/>
  <c r="V21" i="161"/>
  <c r="V21" i="170"/>
  <c r="V25" i="161"/>
  <c r="T27" i="175"/>
  <c r="R25" i="161"/>
  <c r="R27" i="161"/>
  <c r="N33" i="172"/>
  <c r="L19" i="175"/>
  <c r="L25" i="173"/>
  <c r="J27" i="163"/>
  <c r="J27" i="159"/>
  <c r="J19" i="163"/>
  <c r="J25" i="168"/>
  <c r="J26" i="168"/>
  <c r="H19" i="167"/>
  <c r="L19" i="164"/>
  <c r="P25" i="168"/>
  <c r="L27" i="173"/>
  <c r="N21" i="174"/>
  <c r="T19" i="164"/>
  <c r="P33" i="167"/>
  <c r="H24" i="161"/>
  <c r="H21" i="167"/>
  <c r="D25" i="173"/>
  <c r="C33" i="173"/>
  <c r="D33" i="173" s="1"/>
  <c r="C33" i="162"/>
  <c r="D19" i="163"/>
  <c r="C33" i="163"/>
  <c r="D33" i="163" s="1"/>
  <c r="D19" i="158"/>
  <c r="C33" i="158"/>
  <c r="D33" i="158" s="1"/>
  <c r="D24" i="161"/>
  <c r="C33" i="161"/>
  <c r="D33" i="161" s="1"/>
  <c r="D21" i="175"/>
  <c r="D19" i="161"/>
  <c r="D21" i="161"/>
  <c r="D21" i="173"/>
  <c r="D32" i="168"/>
  <c r="D21" i="169"/>
  <c r="C111" i="169"/>
  <c r="D111" i="169" s="1"/>
  <c r="D31" i="159"/>
  <c r="D58" i="159"/>
  <c r="C112" i="159"/>
  <c r="D112" i="159" s="1"/>
  <c r="D74" i="159"/>
  <c r="D82" i="159"/>
  <c r="D94" i="159"/>
  <c r="D55" i="159"/>
  <c r="D60" i="159"/>
  <c r="D71" i="159"/>
  <c r="D81" i="159"/>
  <c r="D87" i="159"/>
  <c r="D53" i="159"/>
  <c r="D61" i="159"/>
  <c r="D83" i="159"/>
  <c r="D89" i="159"/>
  <c r="D96" i="159"/>
  <c r="C111" i="159"/>
  <c r="D111" i="159" s="1"/>
  <c r="D69" i="159"/>
  <c r="D79" i="159"/>
  <c r="D72" i="159"/>
  <c r="D80" i="159"/>
  <c r="D91" i="159"/>
  <c r="D52" i="159"/>
  <c r="D73" i="159"/>
  <c r="D84" i="159"/>
  <c r="D93" i="159"/>
  <c r="D85" i="159"/>
  <c r="D57" i="159"/>
  <c r="D95" i="159"/>
  <c r="D19" i="165"/>
  <c r="C111" i="165"/>
  <c r="D111" i="165" s="1"/>
  <c r="D26" i="168"/>
  <c r="D115" i="164"/>
  <c r="C112" i="164"/>
  <c r="D112" i="164" s="1"/>
  <c r="C111" i="167"/>
  <c r="D111" i="167" s="1"/>
  <c r="C112" i="167"/>
  <c r="D112" i="167" s="1"/>
  <c r="D25" i="168"/>
  <c r="C112" i="174"/>
  <c r="D112" i="174" s="1"/>
  <c r="C111" i="174"/>
  <c r="D111" i="174" s="1"/>
  <c r="D28" i="175"/>
  <c r="C111" i="175"/>
  <c r="C112" i="175"/>
  <c r="D112" i="175" s="1"/>
  <c r="D58" i="161"/>
  <c r="D74" i="161"/>
  <c r="D82" i="161"/>
  <c r="D94" i="161"/>
  <c r="D57" i="161"/>
  <c r="D73" i="161"/>
  <c r="D79" i="161"/>
  <c r="D84" i="161"/>
  <c r="D89" i="161"/>
  <c r="D95" i="161"/>
  <c r="D71" i="161"/>
  <c r="D85" i="161"/>
  <c r="D60" i="161"/>
  <c r="D69" i="161"/>
  <c r="D80" i="161"/>
  <c r="D53" i="161"/>
  <c r="D61" i="161"/>
  <c r="D72" i="161"/>
  <c r="D81" i="161"/>
  <c r="D91" i="161"/>
  <c r="D83" i="161"/>
  <c r="D93" i="161"/>
  <c r="D87" i="161"/>
  <c r="C111" i="161"/>
  <c r="D111" i="161" s="1"/>
  <c r="D96" i="161"/>
  <c r="D52" i="161"/>
  <c r="D24" i="158"/>
  <c r="D58" i="158"/>
  <c r="C112" i="158"/>
  <c r="D112" i="158" s="1"/>
  <c r="D74" i="158"/>
  <c r="D82" i="158"/>
  <c r="D94" i="158"/>
  <c r="D53" i="158"/>
  <c r="C111" i="158"/>
  <c r="C116" i="158" s="1"/>
  <c r="D116" i="158" s="1"/>
  <c r="D69" i="158"/>
  <c r="D80" i="158"/>
  <c r="D85" i="158"/>
  <c r="D96" i="158"/>
  <c r="D71" i="158"/>
  <c r="D84" i="158"/>
  <c r="D73" i="158"/>
  <c r="D83" i="158"/>
  <c r="D93" i="158"/>
  <c r="D52" i="158"/>
  <c r="D57" i="158"/>
  <c r="D87" i="158"/>
  <c r="D95" i="158"/>
  <c r="D60" i="158"/>
  <c r="D79" i="158"/>
  <c r="D89" i="158"/>
  <c r="D61" i="158"/>
  <c r="D72" i="158"/>
  <c r="D81" i="158"/>
  <c r="D58" i="163"/>
  <c r="D55" i="163"/>
  <c r="D60" i="163"/>
  <c r="D71" i="163"/>
  <c r="D79" i="163"/>
  <c r="D83" i="163"/>
  <c r="D87" i="163"/>
  <c r="D91" i="163"/>
  <c r="D95" i="163"/>
  <c r="C111" i="163"/>
  <c r="D111" i="163" s="1"/>
  <c r="D73" i="163"/>
  <c r="D84" i="163"/>
  <c r="D89" i="163"/>
  <c r="D94" i="163"/>
  <c r="D61" i="163"/>
  <c r="D69" i="163"/>
  <c r="D85" i="163"/>
  <c r="D53" i="163"/>
  <c r="D72" i="163"/>
  <c r="D80" i="163"/>
  <c r="D93" i="163"/>
  <c r="D52" i="163"/>
  <c r="D74" i="163"/>
  <c r="D81" i="163"/>
  <c r="D96" i="163"/>
  <c r="D57" i="163"/>
  <c r="D82" i="163"/>
  <c r="D20" i="168"/>
  <c r="C112" i="173"/>
  <c r="D112" i="173" s="1"/>
  <c r="D23" i="161"/>
  <c r="D23" i="170"/>
  <c r="V53" i="169"/>
  <c r="V57" i="169"/>
  <c r="V61" i="169"/>
  <c r="V69" i="169"/>
  <c r="V73" i="169"/>
  <c r="V81" i="169"/>
  <c r="V85" i="169"/>
  <c r="V89" i="169"/>
  <c r="V93" i="169"/>
  <c r="V97" i="169"/>
  <c r="V83" i="169"/>
  <c r="V94" i="169"/>
  <c r="V58" i="169"/>
  <c r="V74" i="169"/>
  <c r="V79" i="169"/>
  <c r="V84" i="169"/>
  <c r="V95" i="169"/>
  <c r="V96" i="169"/>
  <c r="V87" i="169"/>
  <c r="V52" i="169"/>
  <c r="U111" i="169"/>
  <c r="V111" i="169" s="1"/>
  <c r="V80" i="169"/>
  <c r="V91" i="169"/>
  <c r="V82" i="169"/>
  <c r="V60" i="169"/>
  <c r="V71" i="169"/>
  <c r="V53" i="173"/>
  <c r="V61" i="173"/>
  <c r="V69" i="173"/>
  <c r="V81" i="173"/>
  <c r="V85" i="173"/>
  <c r="V93" i="173"/>
  <c r="V97" i="173"/>
  <c r="U112" i="173"/>
  <c r="V112" i="173" s="1"/>
  <c r="V72" i="173"/>
  <c r="V83" i="173"/>
  <c r="V94" i="173"/>
  <c r="V58" i="173"/>
  <c r="V74" i="173"/>
  <c r="V79" i="173"/>
  <c r="V84" i="173"/>
  <c r="U111" i="173"/>
  <c r="V80" i="173"/>
  <c r="V91" i="173"/>
  <c r="V71" i="173"/>
  <c r="V82" i="173"/>
  <c r="V96" i="173"/>
  <c r="V87" i="173"/>
  <c r="V55" i="173"/>
  <c r="V24" i="168"/>
  <c r="V53" i="168"/>
  <c r="V61" i="168"/>
  <c r="V69" i="168"/>
  <c r="V81" i="168"/>
  <c r="V85" i="168"/>
  <c r="V89" i="168"/>
  <c r="V93" i="168"/>
  <c r="V97" i="168"/>
  <c r="V60" i="168"/>
  <c r="V71" i="168"/>
  <c r="V82" i="168"/>
  <c r="V87" i="168"/>
  <c r="U112" i="168"/>
  <c r="V112" i="168" s="1"/>
  <c r="V72" i="168"/>
  <c r="V83" i="168"/>
  <c r="V94" i="168"/>
  <c r="V74" i="168"/>
  <c r="V84" i="168"/>
  <c r="V95" i="168"/>
  <c r="V52" i="168"/>
  <c r="V96" i="168"/>
  <c r="V58" i="168"/>
  <c r="V79" i="168"/>
  <c r="V91" i="168"/>
  <c r="V80" i="168"/>
  <c r="V24" i="172"/>
  <c r="V53" i="172"/>
  <c r="V57" i="172"/>
  <c r="V69" i="172"/>
  <c r="V73" i="172"/>
  <c r="V81" i="172"/>
  <c r="V85" i="172"/>
  <c r="V89" i="172"/>
  <c r="V97" i="172"/>
  <c r="V71" i="172"/>
  <c r="V87" i="172"/>
  <c r="V72" i="172"/>
  <c r="V83" i="172"/>
  <c r="V58" i="172"/>
  <c r="V79" i="172"/>
  <c r="V52" i="172"/>
  <c r="U111" i="172"/>
  <c r="V111" i="172" s="1"/>
  <c r="V80" i="172"/>
  <c r="V91" i="172"/>
  <c r="V74" i="172"/>
  <c r="V84" i="172"/>
  <c r="V95" i="172"/>
  <c r="V96" i="172"/>
  <c r="V113" i="175"/>
  <c r="V53" i="175"/>
  <c r="V57" i="175"/>
  <c r="V61" i="175"/>
  <c r="V69" i="175"/>
  <c r="V74" i="175"/>
  <c r="V82" i="175"/>
  <c r="V94" i="175"/>
  <c r="V60" i="175"/>
  <c r="V71" i="175"/>
  <c r="V79" i="175"/>
  <c r="V83" i="175"/>
  <c r="V87" i="175"/>
  <c r="V91" i="175"/>
  <c r="V95" i="175"/>
  <c r="V72" i="175"/>
  <c r="V80" i="175"/>
  <c r="V96" i="175"/>
  <c r="V73" i="175"/>
  <c r="V81" i="175"/>
  <c r="V89" i="175"/>
  <c r="V97" i="175"/>
  <c r="V84" i="175"/>
  <c r="V58" i="175"/>
  <c r="V85" i="175"/>
  <c r="V93" i="175"/>
  <c r="V71" i="158"/>
  <c r="V79" i="158"/>
  <c r="V83" i="158"/>
  <c r="V87" i="158"/>
  <c r="V95" i="158"/>
  <c r="V84" i="158"/>
  <c r="V89" i="158"/>
  <c r="V94" i="158"/>
  <c r="V53" i="158"/>
  <c r="V58" i="158"/>
  <c r="V74" i="158"/>
  <c r="V80" i="158"/>
  <c r="V85" i="158"/>
  <c r="V96" i="158"/>
  <c r="V60" i="158"/>
  <c r="V81" i="158"/>
  <c r="V61" i="158"/>
  <c r="V72" i="158"/>
  <c r="V82" i="158"/>
  <c r="V93" i="158"/>
  <c r="V97" i="158"/>
  <c r="V52" i="158"/>
  <c r="V25" i="168"/>
  <c r="V24" i="159"/>
  <c r="U111" i="159"/>
  <c r="V79" i="159"/>
  <c r="V83" i="159"/>
  <c r="V91" i="159"/>
  <c r="V95" i="159"/>
  <c r="V53" i="159"/>
  <c r="V58" i="159"/>
  <c r="V69" i="159"/>
  <c r="V74" i="159"/>
  <c r="V80" i="159"/>
  <c r="V85" i="159"/>
  <c r="V97" i="159"/>
  <c r="V61" i="159"/>
  <c r="V72" i="159"/>
  <c r="V82" i="159"/>
  <c r="V93" i="159"/>
  <c r="U112" i="159"/>
  <c r="V112" i="159" s="1"/>
  <c r="V73" i="159"/>
  <c r="V94" i="159"/>
  <c r="V89" i="159"/>
  <c r="V57" i="159"/>
  <c r="V53" i="164"/>
  <c r="V57" i="164"/>
  <c r="V61" i="164"/>
  <c r="V69" i="164"/>
  <c r="V73" i="164"/>
  <c r="V85" i="164"/>
  <c r="V89" i="164"/>
  <c r="V93" i="164"/>
  <c r="U111" i="164"/>
  <c r="V111" i="164" s="1"/>
  <c r="V91" i="164"/>
  <c r="V96" i="164"/>
  <c r="V58" i="164"/>
  <c r="V72" i="164"/>
  <c r="V79" i="164"/>
  <c r="V94" i="164"/>
  <c r="V60" i="164"/>
  <c r="V74" i="164"/>
  <c r="V82" i="164"/>
  <c r="U112" i="164"/>
  <c r="V112" i="164" s="1"/>
  <c r="V44" i="161"/>
  <c r="U111" i="161"/>
  <c r="V111" i="161" s="1"/>
  <c r="V71" i="161"/>
  <c r="V79" i="161"/>
  <c r="V83" i="161"/>
  <c r="V87" i="161"/>
  <c r="V91" i="161"/>
  <c r="V95" i="161"/>
  <c r="V61" i="161"/>
  <c r="V72" i="161"/>
  <c r="V82" i="161"/>
  <c r="V93" i="161"/>
  <c r="V57" i="161"/>
  <c r="V84" i="161"/>
  <c r="V89" i="161"/>
  <c r="V94" i="161"/>
  <c r="V53" i="161"/>
  <c r="V74" i="161"/>
  <c r="V85" i="161"/>
  <c r="V96" i="161"/>
  <c r="V97" i="161"/>
  <c r="V69" i="161"/>
  <c r="V80" i="161"/>
  <c r="V81" i="161"/>
  <c r="V58" i="161"/>
  <c r="V60" i="161"/>
  <c r="V24" i="163"/>
  <c r="V79" i="163"/>
  <c r="V85" i="163"/>
  <c r="V89" i="163"/>
  <c r="V93" i="163"/>
  <c r="V57" i="163"/>
  <c r="V72" i="163"/>
  <c r="V84" i="163"/>
  <c r="V53" i="163"/>
  <c r="U112" i="163"/>
  <c r="V112" i="163" s="1"/>
  <c r="V82" i="163"/>
  <c r="V96" i="163"/>
  <c r="V74" i="163"/>
  <c r="V83" i="163"/>
  <c r="V91" i="163"/>
  <c r="V58" i="163"/>
  <c r="V52" i="163"/>
  <c r="V61" i="163"/>
  <c r="V80" i="163"/>
  <c r="V94" i="163"/>
  <c r="V69" i="163"/>
  <c r="V53" i="165"/>
  <c r="V57" i="165"/>
  <c r="V61" i="165"/>
  <c r="V60" i="165"/>
  <c r="V69" i="165"/>
  <c r="V81" i="165"/>
  <c r="V89" i="165"/>
  <c r="V93" i="165"/>
  <c r="V97" i="165"/>
  <c r="V74" i="165"/>
  <c r="V79" i="165"/>
  <c r="V84" i="165"/>
  <c r="V95" i="165"/>
  <c r="V58" i="165"/>
  <c r="V80" i="165"/>
  <c r="V91" i="165"/>
  <c r="V96" i="165"/>
  <c r="U111" i="165"/>
  <c r="V111" i="165" s="1"/>
  <c r="V71" i="165"/>
  <c r="V82" i="165"/>
  <c r="U112" i="165"/>
  <c r="V112" i="165" s="1"/>
  <c r="V72" i="165"/>
  <c r="V83" i="165"/>
  <c r="V94" i="165"/>
  <c r="V87" i="165"/>
  <c r="V52" i="165"/>
  <c r="V53" i="167"/>
  <c r="V57" i="167"/>
  <c r="V69" i="167"/>
  <c r="V73" i="167"/>
  <c r="V81" i="167"/>
  <c r="V85" i="167"/>
  <c r="V89" i="167"/>
  <c r="V97" i="167"/>
  <c r="U111" i="167"/>
  <c r="V111" i="167" s="1"/>
  <c r="V91" i="167"/>
  <c r="V96" i="167"/>
  <c r="V60" i="167"/>
  <c r="V82" i="167"/>
  <c r="V83" i="167"/>
  <c r="V94" i="167"/>
  <c r="V74" i="167"/>
  <c r="V84" i="167"/>
  <c r="V95" i="167"/>
  <c r="V58" i="167"/>
  <c r="V52" i="167"/>
  <c r="V79" i="167"/>
  <c r="V26" i="168"/>
  <c r="V44" i="170"/>
  <c r="V53" i="170"/>
  <c r="V57" i="170"/>
  <c r="V61" i="170"/>
  <c r="V69" i="170"/>
  <c r="V73" i="170"/>
  <c r="V85" i="170"/>
  <c r="V89" i="170"/>
  <c r="V93" i="170"/>
  <c r="V58" i="170"/>
  <c r="V74" i="170"/>
  <c r="V79" i="170"/>
  <c r="V84" i="170"/>
  <c r="V95" i="170"/>
  <c r="U111" i="170"/>
  <c r="V111" i="170" s="1"/>
  <c r="V91" i="170"/>
  <c r="V96" i="170"/>
  <c r="V60" i="170"/>
  <c r="V82" i="170"/>
  <c r="V94" i="170"/>
  <c r="V83" i="170"/>
  <c r="V36" i="174"/>
  <c r="V53" i="174"/>
  <c r="V57" i="174"/>
  <c r="V61" i="174"/>
  <c r="V69" i="174"/>
  <c r="V73" i="174"/>
  <c r="V81" i="174"/>
  <c r="V85" i="174"/>
  <c r="V93" i="174"/>
  <c r="V97" i="174"/>
  <c r="V58" i="174"/>
  <c r="V74" i="174"/>
  <c r="V79" i="174"/>
  <c r="V84" i="174"/>
  <c r="V95" i="174"/>
  <c r="V80" i="174"/>
  <c r="V91" i="174"/>
  <c r="V96" i="174"/>
  <c r="V71" i="174"/>
  <c r="V82" i="174"/>
  <c r="V72" i="174"/>
  <c r="V83" i="174"/>
  <c r="V55" i="174"/>
  <c r="V87" i="174"/>
  <c r="V52" i="174"/>
  <c r="V24" i="161"/>
  <c r="S111" i="167"/>
  <c r="T111" i="167" s="1"/>
  <c r="T32" i="168"/>
  <c r="T21" i="165"/>
  <c r="S112" i="165"/>
  <c r="T112" i="165" s="1"/>
  <c r="S111" i="165"/>
  <c r="S116" i="165" s="1"/>
  <c r="T116" i="165" s="1"/>
  <c r="T114" i="172"/>
  <c r="T32" i="175"/>
  <c r="S112" i="175"/>
  <c r="T112" i="175" s="1"/>
  <c r="T23" i="165"/>
  <c r="T24" i="158"/>
  <c r="T57" i="158"/>
  <c r="T69" i="158"/>
  <c r="T73" i="158"/>
  <c r="T85" i="158"/>
  <c r="T89" i="158"/>
  <c r="S111" i="158"/>
  <c r="T91" i="158"/>
  <c r="T96" i="158"/>
  <c r="T71" i="158"/>
  <c r="T83" i="158"/>
  <c r="T60" i="158"/>
  <c r="T72" i="158"/>
  <c r="S112" i="158"/>
  <c r="T52" i="158"/>
  <c r="T95" i="158"/>
  <c r="T26" i="159"/>
  <c r="T61" i="159"/>
  <c r="T81" i="159"/>
  <c r="T93" i="159"/>
  <c r="T60" i="159"/>
  <c r="T82" i="159"/>
  <c r="T87" i="159"/>
  <c r="S112" i="159"/>
  <c r="T112" i="159" s="1"/>
  <c r="T83" i="159"/>
  <c r="S111" i="159"/>
  <c r="T111" i="159" s="1"/>
  <c r="T79" i="159"/>
  <c r="T72" i="159"/>
  <c r="T84" i="159"/>
  <c r="T95" i="159"/>
  <c r="T74" i="159"/>
  <c r="T52" i="159"/>
  <c r="T80" i="159"/>
  <c r="T53" i="163"/>
  <c r="T61" i="163"/>
  <c r="T69" i="163"/>
  <c r="T60" i="163"/>
  <c r="T71" i="163"/>
  <c r="T81" i="163"/>
  <c r="T89" i="163"/>
  <c r="S111" i="163"/>
  <c r="T111" i="163" s="1"/>
  <c r="T74" i="163"/>
  <c r="T96" i="163"/>
  <c r="S112" i="163"/>
  <c r="T112" i="163" s="1"/>
  <c r="T79" i="163"/>
  <c r="T94" i="163"/>
  <c r="T58" i="163"/>
  <c r="T83" i="163"/>
  <c r="T95" i="163"/>
  <c r="T21" i="168"/>
  <c r="T25" i="168"/>
  <c r="T24" i="169"/>
  <c r="T20" i="175"/>
  <c r="T25" i="175"/>
  <c r="T113" i="161"/>
  <c r="T53" i="161"/>
  <c r="T57" i="161"/>
  <c r="T61" i="161"/>
  <c r="T69" i="161"/>
  <c r="T81" i="161"/>
  <c r="T85" i="161"/>
  <c r="T93" i="161"/>
  <c r="T74" i="161"/>
  <c r="T84" i="161"/>
  <c r="T95" i="161"/>
  <c r="T71" i="161"/>
  <c r="T80" i="161"/>
  <c r="T82" i="161"/>
  <c r="T52" i="161"/>
  <c r="T83" i="161"/>
  <c r="T96" i="161"/>
  <c r="T87" i="161"/>
  <c r="T91" i="161"/>
  <c r="T26" i="163"/>
  <c r="T115" i="164"/>
  <c r="S111" i="164"/>
  <c r="S112" i="164"/>
  <c r="T112" i="164" s="1"/>
  <c r="T20" i="165"/>
  <c r="T24" i="170"/>
  <c r="S111" i="170"/>
  <c r="T111" i="170" s="1"/>
  <c r="T25" i="172"/>
  <c r="S112" i="173"/>
  <c r="T26" i="175"/>
  <c r="R23" i="159"/>
  <c r="R53" i="159"/>
  <c r="R57" i="159"/>
  <c r="R61" i="159"/>
  <c r="R69" i="159"/>
  <c r="R81" i="159"/>
  <c r="R85" i="159"/>
  <c r="R89" i="159"/>
  <c r="R93" i="159"/>
  <c r="R72" i="159"/>
  <c r="R83" i="159"/>
  <c r="R94" i="159"/>
  <c r="R58" i="159"/>
  <c r="R71" i="159"/>
  <c r="R79" i="159"/>
  <c r="R55" i="159"/>
  <c r="R95" i="159"/>
  <c r="Q111" i="159"/>
  <c r="R87" i="159"/>
  <c r="R96" i="159"/>
  <c r="R60" i="159"/>
  <c r="R80" i="159"/>
  <c r="R74" i="159"/>
  <c r="R52" i="159"/>
  <c r="R82" i="159"/>
  <c r="R91" i="159"/>
  <c r="R57" i="158"/>
  <c r="R61" i="158"/>
  <c r="R73" i="158"/>
  <c r="R81" i="158"/>
  <c r="R93" i="158"/>
  <c r="R60" i="158"/>
  <c r="R82" i="158"/>
  <c r="R87" i="158"/>
  <c r="Q111" i="158"/>
  <c r="R111" i="158" s="1"/>
  <c r="R74" i="158"/>
  <c r="R80" i="158"/>
  <c r="Q112" i="158"/>
  <c r="R112" i="158" s="1"/>
  <c r="R72" i="158"/>
  <c r="R83" i="158"/>
  <c r="R91" i="158"/>
  <c r="R52" i="158"/>
  <c r="R84" i="158"/>
  <c r="R94" i="158"/>
  <c r="R58" i="158"/>
  <c r="R96" i="158"/>
  <c r="Q112" i="165"/>
  <c r="R112" i="165" s="1"/>
  <c r="Q111" i="165"/>
  <c r="Q111" i="170"/>
  <c r="R115" i="173"/>
  <c r="Q112" i="173"/>
  <c r="R112" i="173" s="1"/>
  <c r="Q111" i="173"/>
  <c r="R32" i="174"/>
  <c r="Q111" i="175"/>
  <c r="R111" i="175" s="1"/>
  <c r="R24" i="174"/>
  <c r="R23" i="163"/>
  <c r="R53" i="163"/>
  <c r="R69" i="163"/>
  <c r="R82" i="163"/>
  <c r="R94" i="163"/>
  <c r="R93" i="163"/>
  <c r="R58" i="163"/>
  <c r="R91" i="163"/>
  <c r="Q111" i="163"/>
  <c r="R111" i="163" s="1"/>
  <c r="R79" i="163"/>
  <c r="R85" i="163"/>
  <c r="R60" i="163"/>
  <c r="R71" i="163"/>
  <c r="R95" i="163"/>
  <c r="R96" i="163"/>
  <c r="R81" i="163"/>
  <c r="R52" i="163"/>
  <c r="R45" i="161"/>
  <c r="R53" i="161"/>
  <c r="R61" i="161"/>
  <c r="R69" i="161"/>
  <c r="R73" i="161"/>
  <c r="R81" i="161"/>
  <c r="R85" i="161"/>
  <c r="R89" i="161"/>
  <c r="R93" i="161"/>
  <c r="Q111" i="161"/>
  <c r="R80" i="161"/>
  <c r="R91" i="161"/>
  <c r="R96" i="161"/>
  <c r="R74" i="161"/>
  <c r="R82" i="161"/>
  <c r="R95" i="161"/>
  <c r="R84" i="161"/>
  <c r="R94" i="161"/>
  <c r="R52" i="161"/>
  <c r="R58" i="161"/>
  <c r="R87" i="161"/>
  <c r="Q112" i="161"/>
  <c r="R112" i="161" s="1"/>
  <c r="R71" i="161"/>
  <c r="R79" i="161"/>
  <c r="R72" i="161"/>
  <c r="Q112" i="167"/>
  <c r="R112" i="167" s="1"/>
  <c r="Q111" i="167"/>
  <c r="R111" i="167" s="1"/>
  <c r="R23" i="168"/>
  <c r="Q112" i="168"/>
  <c r="R112" i="168" s="1"/>
  <c r="Q111" i="168"/>
  <c r="R25" i="163"/>
  <c r="R19" i="167"/>
  <c r="R25" i="172"/>
  <c r="P26" i="165"/>
  <c r="O111" i="165"/>
  <c r="P111" i="165" s="1"/>
  <c r="O112" i="165"/>
  <c r="P112" i="165" s="1"/>
  <c r="P58" i="161"/>
  <c r="P74" i="161"/>
  <c r="P82" i="161"/>
  <c r="P60" i="161"/>
  <c r="P71" i="161"/>
  <c r="P81" i="161"/>
  <c r="P87" i="161"/>
  <c r="P53" i="161"/>
  <c r="P61" i="161"/>
  <c r="P83" i="161"/>
  <c r="P89" i="161"/>
  <c r="P96" i="161"/>
  <c r="P57" i="161"/>
  <c r="P85" i="161"/>
  <c r="P95" i="161"/>
  <c r="O111" i="161"/>
  <c r="P69" i="161"/>
  <c r="P72" i="161"/>
  <c r="P80" i="161"/>
  <c r="P91" i="161"/>
  <c r="P73" i="161"/>
  <c r="P93" i="161"/>
  <c r="O111" i="167"/>
  <c r="P111" i="167" s="1"/>
  <c r="O112" i="167"/>
  <c r="P112" i="167" s="1"/>
  <c r="P23" i="168"/>
  <c r="O111" i="168"/>
  <c r="P111" i="168" s="1"/>
  <c r="O112" i="168"/>
  <c r="P112" i="168" s="1"/>
  <c r="P114" i="170"/>
  <c r="O111" i="170"/>
  <c r="O112" i="170"/>
  <c r="P112" i="170" s="1"/>
  <c r="O112" i="174"/>
  <c r="P112" i="174" s="1"/>
  <c r="P46" i="164"/>
  <c r="O112" i="164"/>
  <c r="P112" i="164" s="1"/>
  <c r="P27" i="158"/>
  <c r="P58" i="158"/>
  <c r="P74" i="158"/>
  <c r="P82" i="158"/>
  <c r="P61" i="158"/>
  <c r="P72" i="158"/>
  <c r="P83" i="158"/>
  <c r="P93" i="158"/>
  <c r="P53" i="158"/>
  <c r="P60" i="158"/>
  <c r="P89" i="158"/>
  <c r="P96" i="158"/>
  <c r="P71" i="158"/>
  <c r="P80" i="158"/>
  <c r="P91" i="158"/>
  <c r="P52" i="158"/>
  <c r="P73" i="158"/>
  <c r="P85" i="158"/>
  <c r="P95" i="158"/>
  <c r="O111" i="158"/>
  <c r="P69" i="158"/>
  <c r="O112" i="175"/>
  <c r="P112" i="175" s="1"/>
  <c r="P58" i="159"/>
  <c r="O112" i="159"/>
  <c r="P74" i="159"/>
  <c r="P82" i="159"/>
  <c r="P94" i="159"/>
  <c r="P57" i="159"/>
  <c r="P73" i="159"/>
  <c r="P79" i="159"/>
  <c r="P89" i="159"/>
  <c r="P95" i="159"/>
  <c r="O111" i="159"/>
  <c r="P72" i="159"/>
  <c r="P80" i="159"/>
  <c r="P93" i="159"/>
  <c r="P85" i="159"/>
  <c r="P96" i="159"/>
  <c r="P60" i="159"/>
  <c r="P69" i="159"/>
  <c r="P52" i="159"/>
  <c r="P53" i="159"/>
  <c r="P71" i="159"/>
  <c r="P81" i="159"/>
  <c r="P91" i="159"/>
  <c r="P83" i="159"/>
  <c r="P58" i="163"/>
  <c r="O112" i="163"/>
  <c r="P112" i="163" s="1"/>
  <c r="P74" i="163"/>
  <c r="P57" i="163"/>
  <c r="P79" i="163"/>
  <c r="P87" i="163"/>
  <c r="P95" i="163"/>
  <c r="P89" i="163"/>
  <c r="O111" i="163"/>
  <c r="P85" i="163"/>
  <c r="P53" i="163"/>
  <c r="P20" i="164"/>
  <c r="P25" i="169"/>
  <c r="O111" i="169"/>
  <c r="P111" i="169" s="1"/>
  <c r="O112" i="169"/>
  <c r="P112" i="169" s="1"/>
  <c r="O111" i="173"/>
  <c r="P111" i="173" s="1"/>
  <c r="O112" i="173"/>
  <c r="P112" i="173" s="1"/>
  <c r="N24" i="168"/>
  <c r="M112" i="168"/>
  <c r="N112" i="168" s="1"/>
  <c r="M111" i="168"/>
  <c r="N111" i="168" s="1"/>
  <c r="M112" i="169"/>
  <c r="N112" i="169" s="1"/>
  <c r="N42" i="161"/>
  <c r="M111" i="161"/>
  <c r="N111" i="161" s="1"/>
  <c r="N79" i="161"/>
  <c r="N83" i="161"/>
  <c r="N91" i="161"/>
  <c r="N95" i="161"/>
  <c r="N60" i="161"/>
  <c r="N72" i="161"/>
  <c r="N80" i="161"/>
  <c r="N57" i="161"/>
  <c r="N81" i="161"/>
  <c r="N89" i="161"/>
  <c r="N74" i="161"/>
  <c r="N82" i="161"/>
  <c r="N61" i="161"/>
  <c r="M112" i="161"/>
  <c r="N112" i="161" s="1"/>
  <c r="N94" i="161"/>
  <c r="N85" i="161"/>
  <c r="M111" i="164"/>
  <c r="N111" i="164" s="1"/>
  <c r="M111" i="158"/>
  <c r="N111" i="158" s="1"/>
  <c r="N79" i="158"/>
  <c r="N83" i="158"/>
  <c r="N91" i="158"/>
  <c r="N60" i="158"/>
  <c r="N72" i="158"/>
  <c r="N80" i="158"/>
  <c r="N96" i="158"/>
  <c r="N53" i="158"/>
  <c r="N61" i="158"/>
  <c r="N85" i="158"/>
  <c r="N93" i="158"/>
  <c r="M112" i="158"/>
  <c r="N112" i="158" s="1"/>
  <c r="N94" i="158"/>
  <c r="N57" i="158"/>
  <c r="N73" i="158"/>
  <c r="N89" i="158"/>
  <c r="N58" i="158"/>
  <c r="N81" i="158"/>
  <c r="N52" i="158"/>
  <c r="N82" i="158"/>
  <c r="N28" i="161"/>
  <c r="N20" i="163"/>
  <c r="M111" i="165"/>
  <c r="N111" i="165" s="1"/>
  <c r="N21" i="168"/>
  <c r="N44" i="170"/>
  <c r="M112" i="170"/>
  <c r="N112" i="170" s="1"/>
  <c r="M111" i="170"/>
  <c r="N24" i="172"/>
  <c r="N24" i="163"/>
  <c r="N71" i="163"/>
  <c r="N79" i="163"/>
  <c r="N60" i="163"/>
  <c r="N80" i="163"/>
  <c r="N57" i="163"/>
  <c r="N73" i="163"/>
  <c r="N81" i="163"/>
  <c r="N85" i="163"/>
  <c r="N93" i="163"/>
  <c r="N74" i="163"/>
  <c r="N82" i="163"/>
  <c r="N94" i="163"/>
  <c r="N53" i="163"/>
  <c r="N69" i="163"/>
  <c r="N83" i="163"/>
  <c r="N84" i="163"/>
  <c r="N95" i="163"/>
  <c r="N96" i="163"/>
  <c r="N52" i="163"/>
  <c r="N61" i="163"/>
  <c r="M112" i="163"/>
  <c r="M112" i="173"/>
  <c r="N112" i="173" s="1"/>
  <c r="M111" i="173"/>
  <c r="M111" i="175"/>
  <c r="N111" i="175" s="1"/>
  <c r="N24" i="159"/>
  <c r="N55" i="159"/>
  <c r="M111" i="159"/>
  <c r="N111" i="159" s="1"/>
  <c r="N71" i="159"/>
  <c r="N87" i="159"/>
  <c r="N95" i="159"/>
  <c r="N72" i="159"/>
  <c r="N84" i="159"/>
  <c r="N96" i="159"/>
  <c r="N57" i="159"/>
  <c r="N73" i="159"/>
  <c r="N81" i="159"/>
  <c r="N82" i="159"/>
  <c r="N69" i="159"/>
  <c r="N85" i="159"/>
  <c r="N94" i="159"/>
  <c r="N19" i="161"/>
  <c r="N19" i="163"/>
  <c r="N26" i="164"/>
  <c r="M112" i="167"/>
  <c r="N112" i="167" s="1"/>
  <c r="M111" i="167"/>
  <c r="N111" i="167" s="1"/>
  <c r="N25" i="168"/>
  <c r="N36" i="174"/>
  <c r="M111" i="174"/>
  <c r="N111" i="174" s="1"/>
  <c r="L24" i="159"/>
  <c r="K111" i="159"/>
  <c r="L71" i="159"/>
  <c r="L79" i="159"/>
  <c r="L83" i="159"/>
  <c r="L87" i="159"/>
  <c r="L91" i="159"/>
  <c r="L69" i="159"/>
  <c r="L80" i="159"/>
  <c r="L85" i="159"/>
  <c r="L96" i="159"/>
  <c r="L60" i="159"/>
  <c r="L73" i="159"/>
  <c r="L81" i="159"/>
  <c r="L94" i="159"/>
  <c r="L52" i="159"/>
  <c r="L61" i="159"/>
  <c r="L89" i="159"/>
  <c r="K112" i="159"/>
  <c r="L72" i="159"/>
  <c r="L82" i="159"/>
  <c r="L93" i="159"/>
  <c r="L84" i="159"/>
  <c r="K111" i="161"/>
  <c r="L111" i="161" s="1"/>
  <c r="L71" i="161"/>
  <c r="L83" i="161"/>
  <c r="L87" i="161"/>
  <c r="L95" i="161"/>
  <c r="L61" i="161"/>
  <c r="L72" i="161"/>
  <c r="L82" i="161"/>
  <c r="L93" i="161"/>
  <c r="K112" i="161"/>
  <c r="L112" i="161" s="1"/>
  <c r="L84" i="161"/>
  <c r="L58" i="161"/>
  <c r="L96" i="161"/>
  <c r="L60" i="161"/>
  <c r="L89" i="161"/>
  <c r="L73" i="161"/>
  <c r="L81" i="161"/>
  <c r="L57" i="161"/>
  <c r="L74" i="161"/>
  <c r="L85" i="161"/>
  <c r="L52" i="161"/>
  <c r="L24" i="169"/>
  <c r="K111" i="169"/>
  <c r="L111" i="169" s="1"/>
  <c r="K112" i="169"/>
  <c r="L112" i="169" s="1"/>
  <c r="K112" i="172"/>
  <c r="L112" i="172" s="1"/>
  <c r="L21" i="158"/>
  <c r="L24" i="170"/>
  <c r="K111" i="170"/>
  <c r="K112" i="170"/>
  <c r="L26" i="172"/>
  <c r="L28" i="172"/>
  <c r="L21" i="173"/>
  <c r="L19" i="172"/>
  <c r="L25" i="172"/>
  <c r="L19" i="173"/>
  <c r="L26" i="173"/>
  <c r="K112" i="175"/>
  <c r="L112" i="175" s="1"/>
  <c r="K111" i="175"/>
  <c r="L111" i="175" s="1"/>
  <c r="L24" i="158"/>
  <c r="K111" i="158"/>
  <c r="L111" i="158" s="1"/>
  <c r="L71" i="158"/>
  <c r="L83" i="158"/>
  <c r="L87" i="158"/>
  <c r="K112" i="158"/>
  <c r="L112" i="158" s="1"/>
  <c r="L73" i="158"/>
  <c r="L89" i="158"/>
  <c r="L94" i="158"/>
  <c r="L61" i="158"/>
  <c r="L69" i="158"/>
  <c r="L72" i="158"/>
  <c r="L85" i="158"/>
  <c r="L93" i="158"/>
  <c r="L60" i="158"/>
  <c r="L52" i="158"/>
  <c r="L26" i="168"/>
  <c r="K112" i="168"/>
  <c r="L112" i="168" s="1"/>
  <c r="K111" i="168"/>
  <c r="L111" i="168" s="1"/>
  <c r="K112" i="174"/>
  <c r="L112" i="174" s="1"/>
  <c r="K111" i="174"/>
  <c r="L111" i="174" s="1"/>
  <c r="L39" i="172"/>
  <c r="K112" i="173"/>
  <c r="L112" i="173" s="1"/>
  <c r="K111" i="173"/>
  <c r="L23" i="172"/>
  <c r="K111" i="163"/>
  <c r="L111" i="163" s="1"/>
  <c r="L53" i="163"/>
  <c r="L74" i="163"/>
  <c r="L84" i="163"/>
  <c r="L72" i="163"/>
  <c r="L85" i="163"/>
  <c r="L95" i="163"/>
  <c r="L60" i="163"/>
  <c r="L52" i="163"/>
  <c r="L87" i="163"/>
  <c r="L82" i="163"/>
  <c r="L83" i="163"/>
  <c r="L113" i="164"/>
  <c r="K111" i="164"/>
  <c r="L111" i="164" s="1"/>
  <c r="K112" i="164"/>
  <c r="L27" i="165"/>
  <c r="K111" i="165"/>
  <c r="L111" i="165" s="1"/>
  <c r="K112" i="165"/>
  <c r="L112" i="165" s="1"/>
  <c r="K112" i="167"/>
  <c r="L112" i="167" s="1"/>
  <c r="K111" i="167"/>
  <c r="L27" i="172"/>
  <c r="L20" i="173"/>
  <c r="L21" i="174"/>
  <c r="L26" i="175"/>
  <c r="L23" i="174"/>
  <c r="J23" i="163"/>
  <c r="J53" i="163"/>
  <c r="J57" i="163"/>
  <c r="J61" i="163"/>
  <c r="J73" i="163"/>
  <c r="I112" i="163"/>
  <c r="J112" i="163" s="1"/>
  <c r="J72" i="163"/>
  <c r="J94" i="163"/>
  <c r="J58" i="163"/>
  <c r="J84" i="163"/>
  <c r="J91" i="163"/>
  <c r="I111" i="163"/>
  <c r="J111" i="163" s="1"/>
  <c r="J79" i="163"/>
  <c r="J60" i="163"/>
  <c r="J80" i="163"/>
  <c r="J87" i="163"/>
  <c r="J95" i="163"/>
  <c r="J89" i="163"/>
  <c r="J81" i="163"/>
  <c r="J21" i="163"/>
  <c r="J25" i="163"/>
  <c r="J20" i="163"/>
  <c r="J43" i="161"/>
  <c r="J53" i="161"/>
  <c r="J57" i="161"/>
  <c r="J61" i="161"/>
  <c r="J69" i="161"/>
  <c r="J73" i="161"/>
  <c r="J85" i="161"/>
  <c r="J89" i="161"/>
  <c r="J93" i="161"/>
  <c r="I111" i="161"/>
  <c r="J111" i="161" s="1"/>
  <c r="J80" i="161"/>
  <c r="J91" i="161"/>
  <c r="J74" i="161"/>
  <c r="J82" i="161"/>
  <c r="J95" i="161"/>
  <c r="J84" i="161"/>
  <c r="J94" i="161"/>
  <c r="J52" i="161"/>
  <c r="J58" i="161"/>
  <c r="J87" i="161"/>
  <c r="I112" i="161"/>
  <c r="J112" i="161" s="1"/>
  <c r="J71" i="161"/>
  <c r="J79" i="161"/>
  <c r="J72" i="161"/>
  <c r="J24" i="161"/>
  <c r="J23" i="173"/>
  <c r="I112" i="173"/>
  <c r="I111" i="173"/>
  <c r="J111" i="173" s="1"/>
  <c r="J21" i="170"/>
  <c r="J26" i="173"/>
  <c r="J23" i="159"/>
  <c r="J53" i="159"/>
  <c r="J57" i="159"/>
  <c r="J69" i="159"/>
  <c r="J81" i="159"/>
  <c r="J85" i="159"/>
  <c r="J89" i="159"/>
  <c r="J93" i="159"/>
  <c r="I112" i="159"/>
  <c r="J112" i="159" s="1"/>
  <c r="J72" i="159"/>
  <c r="J94" i="159"/>
  <c r="J58" i="159"/>
  <c r="J71" i="159"/>
  <c r="J84" i="159"/>
  <c r="I111" i="159"/>
  <c r="J111" i="159" s="1"/>
  <c r="J96" i="159"/>
  <c r="J60" i="159"/>
  <c r="I112" i="167"/>
  <c r="J112" i="167" s="1"/>
  <c r="I111" i="167"/>
  <c r="I112" i="169"/>
  <c r="J112" i="169" s="1"/>
  <c r="I111" i="169"/>
  <c r="J111" i="169" s="1"/>
  <c r="J23" i="172"/>
  <c r="I112" i="172"/>
  <c r="J112" i="172" s="1"/>
  <c r="J32" i="174"/>
  <c r="I111" i="174"/>
  <c r="J111" i="174" s="1"/>
  <c r="I112" i="174"/>
  <c r="J19" i="173"/>
  <c r="J45" i="170"/>
  <c r="I112" i="170"/>
  <c r="J112" i="170" s="1"/>
  <c r="I111" i="170"/>
  <c r="J53" i="158"/>
  <c r="J69" i="158"/>
  <c r="J81" i="158"/>
  <c r="J85" i="158"/>
  <c r="J60" i="158"/>
  <c r="J71" i="158"/>
  <c r="J82" i="158"/>
  <c r="J87" i="158"/>
  <c r="I111" i="158"/>
  <c r="J95" i="158"/>
  <c r="I112" i="158"/>
  <c r="J112" i="158" s="1"/>
  <c r="J79" i="158"/>
  <c r="J91" i="158"/>
  <c r="J58" i="158"/>
  <c r="I112" i="164"/>
  <c r="J112" i="164" s="1"/>
  <c r="I111" i="164"/>
  <c r="I112" i="165"/>
  <c r="I111" i="165"/>
  <c r="J111" i="165" s="1"/>
  <c r="J28" i="168"/>
  <c r="I112" i="168"/>
  <c r="J112" i="168" s="1"/>
  <c r="I111" i="168"/>
  <c r="J111" i="168" s="1"/>
  <c r="J19" i="170"/>
  <c r="I111" i="175"/>
  <c r="J111" i="175" s="1"/>
  <c r="I112" i="175"/>
  <c r="J112" i="175" s="1"/>
  <c r="H58" i="163"/>
  <c r="G112" i="163"/>
  <c r="H112" i="163" s="1"/>
  <c r="H74" i="163"/>
  <c r="H57" i="163"/>
  <c r="H73" i="163"/>
  <c r="H83" i="163"/>
  <c r="H87" i="163"/>
  <c r="H91" i="163"/>
  <c r="H95" i="163"/>
  <c r="H71" i="163"/>
  <c r="H84" i="163"/>
  <c r="H89" i="163"/>
  <c r="H94" i="163"/>
  <c r="H60" i="163"/>
  <c r="H69" i="163"/>
  <c r="H80" i="163"/>
  <c r="H93" i="163"/>
  <c r="H82" i="163"/>
  <c r="H81" i="163"/>
  <c r="H53" i="163"/>
  <c r="H96" i="163"/>
  <c r="H72" i="163"/>
  <c r="H61" i="163"/>
  <c r="G111" i="169"/>
  <c r="H111" i="169" s="1"/>
  <c r="H58" i="158"/>
  <c r="G112" i="158"/>
  <c r="H74" i="158"/>
  <c r="H82" i="158"/>
  <c r="H94" i="158"/>
  <c r="H72" i="158"/>
  <c r="H93" i="158"/>
  <c r="H53" i="158"/>
  <c r="H60" i="158"/>
  <c r="H81" i="158"/>
  <c r="H89" i="158"/>
  <c r="H96" i="158"/>
  <c r="H71" i="158"/>
  <c r="H80" i="158"/>
  <c r="H91" i="158"/>
  <c r="H52" i="158"/>
  <c r="H73" i="158"/>
  <c r="H84" i="158"/>
  <c r="G111" i="158"/>
  <c r="H79" i="158"/>
  <c r="H87" i="158"/>
  <c r="H57" i="158"/>
  <c r="H85" i="158"/>
  <c r="H69" i="158"/>
  <c r="H95" i="158"/>
  <c r="G112" i="161"/>
  <c r="H112" i="161" s="1"/>
  <c r="H74" i="161"/>
  <c r="H82" i="161"/>
  <c r="H94" i="161"/>
  <c r="H60" i="161"/>
  <c r="H71" i="161"/>
  <c r="H81" i="161"/>
  <c r="H87" i="161"/>
  <c r="H53" i="161"/>
  <c r="H61" i="161"/>
  <c r="H83" i="161"/>
  <c r="H89" i="161"/>
  <c r="H96" i="161"/>
  <c r="H57" i="161"/>
  <c r="H85" i="161"/>
  <c r="H95" i="161"/>
  <c r="H79" i="161"/>
  <c r="H73" i="161"/>
  <c r="H93" i="161"/>
  <c r="H84" i="161"/>
  <c r="H80" i="161"/>
  <c r="H72" i="161"/>
  <c r="H91" i="161"/>
  <c r="H52" i="161"/>
  <c r="H25" i="163"/>
  <c r="H27" i="165"/>
  <c r="G111" i="165"/>
  <c r="H111" i="165" s="1"/>
  <c r="G112" i="165"/>
  <c r="H112" i="165" s="1"/>
  <c r="H31" i="168"/>
  <c r="G112" i="168"/>
  <c r="H112" i="168" s="1"/>
  <c r="H25" i="161"/>
  <c r="H26" i="168"/>
  <c r="G112" i="170"/>
  <c r="H112" i="170" s="1"/>
  <c r="H20" i="169"/>
  <c r="G112" i="174"/>
  <c r="H112" i="174" s="1"/>
  <c r="H31" i="175"/>
  <c r="G112" i="175"/>
  <c r="H112" i="175" s="1"/>
  <c r="G111" i="175"/>
  <c r="H111" i="175" s="1"/>
  <c r="H27" i="161"/>
  <c r="H114" i="164"/>
  <c r="G112" i="164"/>
  <c r="H112" i="164" s="1"/>
  <c r="G111" i="167"/>
  <c r="H111" i="167" s="1"/>
  <c r="G112" i="172"/>
  <c r="H112" i="172" s="1"/>
  <c r="H27" i="174"/>
  <c r="H58" i="159"/>
  <c r="G112" i="159"/>
  <c r="H112" i="159" s="1"/>
  <c r="H74" i="159"/>
  <c r="H94" i="159"/>
  <c r="H57" i="159"/>
  <c r="H73" i="159"/>
  <c r="H79" i="159"/>
  <c r="H84" i="159"/>
  <c r="H89" i="159"/>
  <c r="H95" i="159"/>
  <c r="H72" i="159"/>
  <c r="H80" i="159"/>
  <c r="H87" i="159"/>
  <c r="H93" i="159"/>
  <c r="H85" i="159"/>
  <c r="H96" i="159"/>
  <c r="H60" i="159"/>
  <c r="H69" i="159"/>
  <c r="H83" i="159"/>
  <c r="H61" i="159"/>
  <c r="H91" i="159"/>
  <c r="H81" i="159"/>
  <c r="H52" i="159"/>
  <c r="H71" i="159"/>
  <c r="H53" i="159"/>
  <c r="H20" i="167"/>
  <c r="H27" i="167"/>
  <c r="H19" i="168"/>
  <c r="H25" i="168"/>
  <c r="H113" i="173"/>
  <c r="F19" i="163"/>
  <c r="F25" i="165"/>
  <c r="F25" i="161"/>
  <c r="F19" i="161"/>
  <c r="F25" i="163"/>
  <c r="F19" i="169"/>
  <c r="F20" i="161"/>
  <c r="F21" i="164"/>
  <c r="U111" i="195"/>
  <c r="O111" i="195"/>
  <c r="P111" i="195" s="1"/>
  <c r="E116" i="194"/>
  <c r="F116" i="194" s="1"/>
  <c r="F26" i="163"/>
  <c r="F20" i="163"/>
  <c r="F19" i="172"/>
  <c r="F21" i="172"/>
  <c r="E112" i="167"/>
  <c r="F112" i="167" s="1"/>
  <c r="F36" i="174"/>
  <c r="E112" i="174"/>
  <c r="F112" i="174" s="1"/>
  <c r="E111" i="174"/>
  <c r="F111" i="174" s="1"/>
  <c r="F27" i="167"/>
  <c r="F20" i="173"/>
  <c r="F21" i="174"/>
  <c r="F27" i="174"/>
  <c r="F23" i="174"/>
  <c r="F24" i="159"/>
  <c r="F53" i="159"/>
  <c r="F57" i="159"/>
  <c r="F61" i="159"/>
  <c r="F69" i="159"/>
  <c r="F73" i="159"/>
  <c r="F81" i="159"/>
  <c r="F85" i="159"/>
  <c r="F89" i="159"/>
  <c r="F93" i="159"/>
  <c r="E112" i="159"/>
  <c r="F72" i="159"/>
  <c r="F83" i="159"/>
  <c r="F94" i="159"/>
  <c r="F58" i="159"/>
  <c r="F74" i="159"/>
  <c r="F79" i="159"/>
  <c r="F84" i="159"/>
  <c r="F95" i="159"/>
  <c r="E111" i="159"/>
  <c r="F111" i="159" s="1"/>
  <c r="F80" i="159"/>
  <c r="F91" i="159"/>
  <c r="F60" i="159"/>
  <c r="F71" i="159"/>
  <c r="F82" i="159"/>
  <c r="F87" i="159"/>
  <c r="F96" i="159"/>
  <c r="F52" i="159"/>
  <c r="F53" i="161"/>
  <c r="F57" i="161"/>
  <c r="F61" i="161"/>
  <c r="F69" i="161"/>
  <c r="F73" i="161"/>
  <c r="F81" i="161"/>
  <c r="F85" i="161"/>
  <c r="F89" i="161"/>
  <c r="F93" i="161"/>
  <c r="E111" i="161"/>
  <c r="F111" i="161" s="1"/>
  <c r="F80" i="161"/>
  <c r="F91" i="161"/>
  <c r="F96" i="161"/>
  <c r="F60" i="161"/>
  <c r="F71" i="161"/>
  <c r="F82" i="161"/>
  <c r="F87" i="161"/>
  <c r="E112" i="161"/>
  <c r="F112" i="161" s="1"/>
  <c r="F72" i="161"/>
  <c r="F83" i="161"/>
  <c r="F94" i="161"/>
  <c r="F74" i="161"/>
  <c r="F84" i="161"/>
  <c r="F95" i="161"/>
  <c r="F52" i="161"/>
  <c r="F79" i="161"/>
  <c r="F58" i="161"/>
  <c r="E112" i="164"/>
  <c r="F112" i="164" s="1"/>
  <c r="E111" i="164"/>
  <c r="F111" i="164" s="1"/>
  <c r="E112" i="169"/>
  <c r="F112" i="169" s="1"/>
  <c r="E111" i="169"/>
  <c r="E116" i="169" s="1"/>
  <c r="F116" i="169" s="1"/>
  <c r="E112" i="172"/>
  <c r="F112" i="172" s="1"/>
  <c r="F19" i="174"/>
  <c r="F20" i="174"/>
  <c r="F24" i="161"/>
  <c r="F53" i="158"/>
  <c r="F57" i="158"/>
  <c r="F61" i="158"/>
  <c r="F69" i="158"/>
  <c r="F73" i="158"/>
  <c r="F81" i="158"/>
  <c r="F85" i="158"/>
  <c r="F89" i="158"/>
  <c r="F93" i="158"/>
  <c r="F60" i="158"/>
  <c r="F71" i="158"/>
  <c r="F82" i="158"/>
  <c r="F87" i="158"/>
  <c r="E112" i="158"/>
  <c r="F112" i="158" s="1"/>
  <c r="F72" i="158"/>
  <c r="F83" i="158"/>
  <c r="F94" i="158"/>
  <c r="F58" i="158"/>
  <c r="F79" i="158"/>
  <c r="E111" i="158"/>
  <c r="F80" i="158"/>
  <c r="F91" i="158"/>
  <c r="F74" i="158"/>
  <c r="F95" i="158"/>
  <c r="F96" i="158"/>
  <c r="F84" i="158"/>
  <c r="F52" i="158"/>
  <c r="F24" i="168"/>
  <c r="E112" i="173"/>
  <c r="F112" i="173" s="1"/>
  <c r="E111" i="173"/>
  <c r="F111" i="173" s="1"/>
  <c r="F27" i="173"/>
  <c r="F25" i="174"/>
  <c r="F24" i="163"/>
  <c r="F53" i="163"/>
  <c r="F57" i="163"/>
  <c r="F61" i="163"/>
  <c r="F69" i="163"/>
  <c r="F73" i="163"/>
  <c r="E112" i="163"/>
  <c r="F112" i="163" s="1"/>
  <c r="F72" i="163"/>
  <c r="F82" i="163"/>
  <c r="F94" i="163"/>
  <c r="F58" i="163"/>
  <c r="F74" i="163"/>
  <c r="F79" i="163"/>
  <c r="F83" i="163"/>
  <c r="F87" i="163"/>
  <c r="F91" i="163"/>
  <c r="F95" i="163"/>
  <c r="F84" i="163"/>
  <c r="F85" i="163"/>
  <c r="F93" i="163"/>
  <c r="F71" i="163"/>
  <c r="F89" i="163"/>
  <c r="E111" i="163"/>
  <c r="F96" i="163"/>
  <c r="F52" i="163"/>
  <c r="F60" i="163"/>
  <c r="F80" i="163"/>
  <c r="F81" i="163"/>
  <c r="E112" i="165"/>
  <c r="E111" i="165"/>
  <c r="F111" i="165" s="1"/>
  <c r="F44" i="170"/>
  <c r="E112" i="170"/>
  <c r="F112" i="170" s="1"/>
  <c r="E111" i="170"/>
  <c r="F25" i="173"/>
  <c r="F26" i="174"/>
  <c r="E112" i="175"/>
  <c r="F112" i="175" s="1"/>
  <c r="E111" i="175"/>
  <c r="F111" i="175" s="1"/>
  <c r="P20" i="175"/>
  <c r="P21" i="175"/>
  <c r="P19" i="175"/>
  <c r="P26" i="175"/>
  <c r="P27" i="175"/>
  <c r="P25" i="175"/>
  <c r="L25" i="175"/>
  <c r="L27" i="175"/>
  <c r="H19" i="175"/>
  <c r="H20" i="175"/>
  <c r="H21" i="175"/>
  <c r="H25" i="175"/>
  <c r="H26" i="175"/>
  <c r="H27" i="175"/>
  <c r="D19" i="175"/>
  <c r="D26" i="175"/>
  <c r="D20" i="175"/>
  <c r="D27" i="175"/>
  <c r="D25" i="175"/>
  <c r="V27" i="174"/>
  <c r="R27" i="174"/>
  <c r="P25" i="174"/>
  <c r="P20" i="174"/>
  <c r="P24" i="174"/>
  <c r="L24" i="174"/>
  <c r="L26" i="174"/>
  <c r="D19" i="174"/>
  <c r="D21" i="174"/>
  <c r="D23" i="174"/>
  <c r="V20" i="173"/>
  <c r="T20" i="173"/>
  <c r="T19" i="173"/>
  <c r="T21" i="173"/>
  <c r="T25" i="173"/>
  <c r="T27" i="173"/>
  <c r="T23" i="173"/>
  <c r="T26" i="173"/>
  <c r="R26" i="173"/>
  <c r="P24" i="173"/>
  <c r="H25" i="173"/>
  <c r="H24" i="173"/>
  <c r="H19" i="173"/>
  <c r="H27" i="173"/>
  <c r="D23" i="173"/>
  <c r="D19" i="173"/>
  <c r="D26" i="173"/>
  <c r="D20" i="173"/>
  <c r="V19" i="172"/>
  <c r="T21" i="172"/>
  <c r="T27" i="172"/>
  <c r="T23" i="172"/>
  <c r="T20" i="172"/>
  <c r="R46" i="172"/>
  <c r="R20" i="172"/>
  <c r="R27" i="172"/>
  <c r="N19" i="172"/>
  <c r="N26" i="172"/>
  <c r="L43" i="172"/>
  <c r="L21" i="172"/>
  <c r="H20" i="172"/>
  <c r="H21" i="172"/>
  <c r="H25" i="172"/>
  <c r="H24" i="172"/>
  <c r="H26" i="172"/>
  <c r="H27" i="172"/>
  <c r="H19" i="172"/>
  <c r="T23" i="170"/>
  <c r="R24" i="170"/>
  <c r="R21" i="170"/>
  <c r="R25" i="170"/>
  <c r="R20" i="170"/>
  <c r="R27" i="170"/>
  <c r="P24" i="170"/>
  <c r="L23" i="170"/>
  <c r="J27" i="170"/>
  <c r="J24" i="170"/>
  <c r="H24" i="170"/>
  <c r="F19" i="170"/>
  <c r="F21" i="170"/>
  <c r="V26" i="169"/>
  <c r="V20" i="169"/>
  <c r="V25" i="169"/>
  <c r="V27" i="169"/>
  <c r="V19" i="169"/>
  <c r="V21" i="169"/>
  <c r="R26" i="169"/>
  <c r="P19" i="169"/>
  <c r="P20" i="169"/>
  <c r="N27" i="169"/>
  <c r="N25" i="169"/>
  <c r="L26" i="169"/>
  <c r="J20" i="169"/>
  <c r="J28" i="169"/>
  <c r="H25" i="169"/>
  <c r="H27" i="169"/>
  <c r="F20" i="169"/>
  <c r="T26" i="168"/>
  <c r="T27" i="168"/>
  <c r="T19" i="168"/>
  <c r="T20" i="168"/>
  <c r="T23" i="168"/>
  <c r="R25" i="168"/>
  <c r="P19" i="168"/>
  <c r="P26" i="168"/>
  <c r="P27" i="168"/>
  <c r="P24" i="168"/>
  <c r="L23" i="168"/>
  <c r="J19" i="168"/>
  <c r="J20" i="168"/>
  <c r="J21" i="168"/>
  <c r="H20" i="168"/>
  <c r="H27" i="168"/>
  <c r="H24" i="168"/>
  <c r="H21" i="168"/>
  <c r="F20" i="168"/>
  <c r="F19" i="168"/>
  <c r="D19" i="168"/>
  <c r="D28" i="168"/>
  <c r="D21" i="168"/>
  <c r="D27" i="168"/>
  <c r="D23" i="168"/>
  <c r="V25" i="167"/>
  <c r="V20" i="167"/>
  <c r="R21" i="167"/>
  <c r="R26" i="167"/>
  <c r="R20" i="167"/>
  <c r="R25" i="167"/>
  <c r="P19" i="167"/>
  <c r="P20" i="167"/>
  <c r="P21" i="167"/>
  <c r="P24" i="167"/>
  <c r="P25" i="167"/>
  <c r="P26" i="167"/>
  <c r="P27" i="167"/>
  <c r="N25" i="167"/>
  <c r="N20" i="167"/>
  <c r="J25" i="167"/>
  <c r="J21" i="167"/>
  <c r="J26" i="167"/>
  <c r="H24" i="167"/>
  <c r="H25" i="167"/>
  <c r="H33" i="167"/>
  <c r="F20" i="167"/>
  <c r="V20" i="165"/>
  <c r="V25" i="165"/>
  <c r="R20" i="165"/>
  <c r="R21" i="165"/>
  <c r="R26" i="165"/>
  <c r="N27" i="165"/>
  <c r="N20" i="165"/>
  <c r="L20" i="165"/>
  <c r="L23" i="165"/>
  <c r="J26" i="165"/>
  <c r="F20" i="165"/>
  <c r="D23" i="165"/>
  <c r="D25" i="165"/>
  <c r="D20" i="165"/>
  <c r="T26" i="164"/>
  <c r="T21" i="164"/>
  <c r="R25" i="164"/>
  <c r="R38" i="164"/>
  <c r="R21" i="164"/>
  <c r="R26" i="164"/>
  <c r="N20" i="164"/>
  <c r="N25" i="164"/>
  <c r="N28" i="164"/>
  <c r="N21" i="164"/>
  <c r="N27" i="164"/>
  <c r="L26" i="164"/>
  <c r="L23" i="164"/>
  <c r="H20" i="164"/>
  <c r="H27" i="164"/>
  <c r="H24" i="164"/>
  <c r="H25" i="164"/>
  <c r="D23" i="164"/>
  <c r="D21" i="164"/>
  <c r="D19" i="164"/>
  <c r="V27" i="163"/>
  <c r="V25" i="163"/>
  <c r="T21" i="163"/>
  <c r="R21" i="163"/>
  <c r="P20" i="163"/>
  <c r="P27" i="163"/>
  <c r="P25" i="163"/>
  <c r="D26" i="163"/>
  <c r="V20" i="161"/>
  <c r="V26" i="161"/>
  <c r="V23" i="161"/>
  <c r="T21" i="161"/>
  <c r="T23" i="161"/>
  <c r="R23" i="161"/>
  <c r="R21" i="161"/>
  <c r="R24" i="161"/>
  <c r="P25" i="161"/>
  <c r="P24" i="161"/>
  <c r="P23" i="161"/>
  <c r="N21" i="161"/>
  <c r="N24" i="161"/>
  <c r="N23" i="161"/>
  <c r="L19" i="161"/>
  <c r="L21" i="161"/>
  <c r="L26" i="161"/>
  <c r="L24" i="161"/>
  <c r="L23" i="161"/>
  <c r="J28" i="161"/>
  <c r="J23" i="161"/>
  <c r="J19" i="161"/>
  <c r="J20" i="161"/>
  <c r="J26" i="161"/>
  <c r="J27" i="161"/>
  <c r="J21" i="161"/>
  <c r="J25" i="161"/>
  <c r="H23" i="161"/>
  <c r="F26" i="161"/>
  <c r="F23" i="161"/>
  <c r="F21" i="161"/>
  <c r="R20" i="159"/>
  <c r="P21" i="159"/>
  <c r="N21" i="159"/>
  <c r="N19" i="159"/>
  <c r="V20" i="158"/>
  <c r="L23" i="159"/>
  <c r="T20" i="159"/>
  <c r="T23" i="159"/>
  <c r="L21" i="159"/>
  <c r="T42" i="159"/>
  <c r="D23" i="159"/>
  <c r="F20" i="158"/>
  <c r="F43" i="158"/>
  <c r="D23" i="158"/>
  <c r="P24" i="158"/>
  <c r="F23" i="158"/>
  <c r="R24" i="158"/>
  <c r="D27" i="158"/>
  <c r="L23" i="158"/>
  <c r="F25" i="158"/>
  <c r="V27" i="158"/>
  <c r="T23" i="158"/>
  <c r="G46" i="192"/>
  <c r="O46" i="192"/>
  <c r="C46" i="192"/>
  <c r="K46" i="192"/>
  <c r="Q46" i="198"/>
  <c r="L97" i="195"/>
  <c r="L93" i="195"/>
  <c r="L84" i="195"/>
  <c r="L44" i="195"/>
  <c r="L42" i="195"/>
  <c r="L40" i="195"/>
  <c r="L38" i="195"/>
  <c r="L36" i="195"/>
  <c r="L32" i="195"/>
  <c r="L28" i="195"/>
  <c r="L26" i="195"/>
  <c r="L24" i="195"/>
  <c r="L21" i="195"/>
  <c r="L19" i="195"/>
  <c r="T97" i="195"/>
  <c r="T93" i="195"/>
  <c r="T94" i="195"/>
  <c r="T84" i="195"/>
  <c r="T44" i="195"/>
  <c r="T42" i="195"/>
  <c r="T40" i="195"/>
  <c r="T38" i="195"/>
  <c r="T36" i="195"/>
  <c r="T32" i="195"/>
  <c r="T28" i="195"/>
  <c r="T26" i="195"/>
  <c r="T24" i="195"/>
  <c r="T21" i="195"/>
  <c r="T19" i="195"/>
  <c r="J32" i="195"/>
  <c r="R32" i="195"/>
  <c r="P46" i="195"/>
  <c r="L59" i="195"/>
  <c r="T59" i="195"/>
  <c r="N91" i="195"/>
  <c r="N45" i="195"/>
  <c r="N39" i="195"/>
  <c r="N37" i="195"/>
  <c r="N25" i="195"/>
  <c r="N23" i="195"/>
  <c r="N28" i="195"/>
  <c r="V93" i="195"/>
  <c r="V39" i="195"/>
  <c r="V23" i="195"/>
  <c r="J21" i="195"/>
  <c r="R21" i="195"/>
  <c r="H23" i="195"/>
  <c r="P23" i="195"/>
  <c r="V24" i="195"/>
  <c r="J26" i="195"/>
  <c r="R26" i="195"/>
  <c r="H27" i="195"/>
  <c r="P27" i="195"/>
  <c r="H37" i="195"/>
  <c r="P37" i="195"/>
  <c r="L39" i="195"/>
  <c r="T39" i="195"/>
  <c r="J40" i="195"/>
  <c r="R40" i="195"/>
  <c r="H41" i="195"/>
  <c r="P41" i="195"/>
  <c r="V42" i="195"/>
  <c r="L43" i="195"/>
  <c r="T43" i="195"/>
  <c r="J44" i="195"/>
  <c r="R44" i="195"/>
  <c r="H45" i="195"/>
  <c r="P45" i="195"/>
  <c r="N59" i="195"/>
  <c r="V59" i="195"/>
  <c r="H97" i="195"/>
  <c r="H94" i="195"/>
  <c r="H87" i="195"/>
  <c r="H44" i="195"/>
  <c r="H42" i="195"/>
  <c r="H40" i="195"/>
  <c r="H38" i="195"/>
  <c r="H36" i="195"/>
  <c r="H32" i="195"/>
  <c r="H28" i="195"/>
  <c r="H26" i="195"/>
  <c r="H24" i="195"/>
  <c r="H21" i="195"/>
  <c r="H19" i="195"/>
  <c r="P97" i="195"/>
  <c r="P44" i="195"/>
  <c r="P42" i="195"/>
  <c r="P40" i="195"/>
  <c r="P38" i="195"/>
  <c r="P36" i="195"/>
  <c r="P32" i="195"/>
  <c r="P28" i="195"/>
  <c r="P26" i="195"/>
  <c r="P24" i="195"/>
  <c r="P21" i="195"/>
  <c r="P19" i="195"/>
  <c r="J58" i="195"/>
  <c r="H59" i="195"/>
  <c r="P59" i="195"/>
  <c r="J96" i="195"/>
  <c r="J97" i="195"/>
  <c r="J95" i="195"/>
  <c r="J93" i="195"/>
  <c r="J45" i="195"/>
  <c r="J43" i="195"/>
  <c r="J41" i="195"/>
  <c r="J39" i="195"/>
  <c r="J37" i="195"/>
  <c r="J27" i="195"/>
  <c r="J25" i="195"/>
  <c r="J23" i="195"/>
  <c r="J20" i="195"/>
  <c r="J28" i="195"/>
  <c r="R97" i="195"/>
  <c r="R93" i="195"/>
  <c r="R45" i="195"/>
  <c r="R43" i="195"/>
  <c r="R41" i="195"/>
  <c r="R39" i="195"/>
  <c r="R37" i="195"/>
  <c r="R27" i="195"/>
  <c r="R25" i="195"/>
  <c r="R23" i="195"/>
  <c r="R20" i="195"/>
  <c r="R28" i="195"/>
  <c r="J24" i="195"/>
  <c r="R24" i="195"/>
  <c r="J38" i="195"/>
  <c r="R38" i="195"/>
  <c r="H39" i="195"/>
  <c r="P39" i="195"/>
  <c r="J42" i="195"/>
  <c r="R42" i="195"/>
  <c r="H43" i="195"/>
  <c r="P43" i="195"/>
  <c r="J59" i="195"/>
  <c r="R59" i="195"/>
  <c r="P60" i="195"/>
  <c r="F19" i="195"/>
  <c r="J19" i="195"/>
  <c r="R19" i="195"/>
  <c r="J36" i="195"/>
  <c r="R36" i="195"/>
  <c r="N60" i="195"/>
  <c r="T71" i="195"/>
  <c r="J82" i="195"/>
  <c r="R79" i="195"/>
  <c r="L113" i="195"/>
  <c r="T113" i="195"/>
  <c r="J114" i="195"/>
  <c r="R114" i="195"/>
  <c r="H115" i="195"/>
  <c r="P115" i="195"/>
  <c r="V113" i="195"/>
  <c r="L114" i="195"/>
  <c r="T114" i="195"/>
  <c r="J115" i="195"/>
  <c r="R115" i="195"/>
  <c r="H113" i="195"/>
  <c r="P113" i="195"/>
  <c r="F114" i="195"/>
  <c r="N114" i="195"/>
  <c r="L115" i="195"/>
  <c r="T115" i="195"/>
  <c r="J113" i="195"/>
  <c r="R113" i="195"/>
  <c r="H114" i="195"/>
  <c r="P114" i="195"/>
  <c r="N115" i="195"/>
  <c r="D21" i="195"/>
  <c r="D26" i="195"/>
  <c r="D24" i="195"/>
  <c r="D25" i="195"/>
  <c r="D19" i="195"/>
  <c r="D32" i="195"/>
  <c r="D20" i="195"/>
  <c r="D23" i="195"/>
  <c r="D27" i="195"/>
  <c r="D37" i="195"/>
  <c r="D45" i="195"/>
  <c r="D39" i="195"/>
  <c r="D41" i="195"/>
  <c r="D43" i="195"/>
  <c r="T40" i="194"/>
  <c r="T45" i="194"/>
  <c r="T37" i="194"/>
  <c r="R37" i="194"/>
  <c r="R45" i="194"/>
  <c r="R27" i="194"/>
  <c r="R46" i="194"/>
  <c r="P27" i="194"/>
  <c r="P32" i="194"/>
  <c r="N26" i="194"/>
  <c r="N111" i="194"/>
  <c r="N21" i="194"/>
  <c r="N36" i="194"/>
  <c r="N40" i="194"/>
  <c r="L23" i="194"/>
  <c r="L46" i="194"/>
  <c r="J20" i="194"/>
  <c r="J115" i="194"/>
  <c r="J45" i="194"/>
  <c r="J27" i="194"/>
  <c r="J37" i="194"/>
  <c r="J39" i="194"/>
  <c r="H114" i="194"/>
  <c r="H26" i="194"/>
  <c r="H27" i="194"/>
  <c r="H46" i="194"/>
  <c r="H113" i="194"/>
  <c r="H19" i="194"/>
  <c r="H45" i="194"/>
  <c r="H25" i="194"/>
  <c r="H37" i="194"/>
  <c r="H38" i="194"/>
  <c r="D32" i="194"/>
  <c r="D40" i="194"/>
  <c r="D28" i="194"/>
  <c r="D43" i="194"/>
  <c r="D46" i="194"/>
  <c r="D23" i="194"/>
  <c r="D27" i="194"/>
  <c r="D42" i="194"/>
  <c r="V20" i="193"/>
  <c r="V21" i="193"/>
  <c r="V23" i="193"/>
  <c r="V38" i="193"/>
  <c r="V40" i="193"/>
  <c r="V46" i="193"/>
  <c r="V58" i="193"/>
  <c r="V42" i="193"/>
  <c r="V60" i="193"/>
  <c r="T46" i="193"/>
  <c r="T21" i="193"/>
  <c r="R21" i="193"/>
  <c r="R27" i="193"/>
  <c r="R32" i="193"/>
  <c r="R37" i="193"/>
  <c r="R41" i="193"/>
  <c r="R45" i="193"/>
  <c r="R46" i="193"/>
  <c r="R23" i="193"/>
  <c r="R24" i="193"/>
  <c r="R19" i="193"/>
  <c r="R20" i="193"/>
  <c r="R25" i="193"/>
  <c r="R26" i="193"/>
  <c r="R39" i="193"/>
  <c r="R43" i="193"/>
  <c r="P20" i="193"/>
  <c r="P25" i="193"/>
  <c r="N20" i="193"/>
  <c r="N40" i="193"/>
  <c r="N19" i="193"/>
  <c r="N21" i="193"/>
  <c r="N26" i="193"/>
  <c r="N23" i="193"/>
  <c r="N25" i="193"/>
  <c r="N38" i="193"/>
  <c r="N24" i="193"/>
  <c r="N42" i="193"/>
  <c r="N36" i="193"/>
  <c r="N44" i="193"/>
  <c r="N46" i="193"/>
  <c r="J24" i="193"/>
  <c r="J27" i="193"/>
  <c r="J32" i="193"/>
  <c r="J20" i="193"/>
  <c r="J26" i="193"/>
  <c r="J37" i="193"/>
  <c r="J39" i="193"/>
  <c r="J41" i="193"/>
  <c r="J43" i="193"/>
  <c r="H46" i="193"/>
  <c r="F25" i="193"/>
  <c r="F23" i="193"/>
  <c r="F24" i="193"/>
  <c r="F36" i="193"/>
  <c r="F44" i="193"/>
  <c r="F42" i="193"/>
  <c r="F20" i="193"/>
  <c r="F21" i="193"/>
  <c r="F38" i="193"/>
  <c r="F26" i="193"/>
  <c r="F19" i="193"/>
  <c r="F40" i="193"/>
  <c r="F46" i="193"/>
  <c r="L32" i="175"/>
  <c r="D23" i="175"/>
  <c r="L23" i="175"/>
  <c r="T23" i="175"/>
  <c r="H24" i="175"/>
  <c r="P24" i="175"/>
  <c r="T33" i="175"/>
  <c r="F23" i="175"/>
  <c r="N23" i="175"/>
  <c r="V23" i="175"/>
  <c r="J24" i="175"/>
  <c r="R24" i="175"/>
  <c r="H23" i="175"/>
  <c r="P23" i="175"/>
  <c r="D24" i="175"/>
  <c r="L24" i="175"/>
  <c r="T24" i="175"/>
  <c r="J23" i="175"/>
  <c r="R23" i="175"/>
  <c r="F24" i="175"/>
  <c r="N24" i="175"/>
  <c r="V24" i="175"/>
  <c r="T23" i="174"/>
  <c r="J26" i="174"/>
  <c r="J27" i="174"/>
  <c r="N23" i="174"/>
  <c r="V23" i="174"/>
  <c r="J24" i="174"/>
  <c r="N19" i="174"/>
  <c r="H25" i="174"/>
  <c r="T26" i="174"/>
  <c r="N28" i="174"/>
  <c r="H20" i="174"/>
  <c r="J21" i="174"/>
  <c r="T21" i="174"/>
  <c r="J25" i="174"/>
  <c r="V25" i="174"/>
  <c r="V26" i="174"/>
  <c r="N27" i="174"/>
  <c r="H23" i="174"/>
  <c r="P23" i="174"/>
  <c r="D24" i="174"/>
  <c r="T24" i="174"/>
  <c r="H24" i="174"/>
  <c r="J28" i="174"/>
  <c r="J19" i="174"/>
  <c r="T19" i="174"/>
  <c r="J20" i="174"/>
  <c r="V20" i="174"/>
  <c r="V21" i="174"/>
  <c r="N25" i="174"/>
  <c r="D26" i="174"/>
  <c r="N26" i="174"/>
  <c r="P27" i="174"/>
  <c r="J23" i="174"/>
  <c r="R23" i="174"/>
  <c r="F24" i="174"/>
  <c r="N24" i="174"/>
  <c r="V24" i="174"/>
  <c r="N20" i="173"/>
  <c r="V27" i="173"/>
  <c r="F23" i="173"/>
  <c r="N23" i="173"/>
  <c r="V23" i="173"/>
  <c r="J24" i="173"/>
  <c r="R24" i="173"/>
  <c r="P20" i="173"/>
  <c r="H21" i="173"/>
  <c r="P25" i="173"/>
  <c r="H26" i="173"/>
  <c r="H23" i="173"/>
  <c r="P23" i="173"/>
  <c r="D24" i="173"/>
  <c r="L24" i="173"/>
  <c r="T24" i="173"/>
  <c r="P19" i="173"/>
  <c r="H20" i="173"/>
  <c r="P27" i="173"/>
  <c r="R23" i="173"/>
  <c r="F24" i="173"/>
  <c r="N24" i="173"/>
  <c r="V24" i="173"/>
  <c r="P24" i="172"/>
  <c r="D20" i="172"/>
  <c r="V21" i="172"/>
  <c r="V26" i="172"/>
  <c r="P27" i="172"/>
  <c r="D28" i="172"/>
  <c r="N31" i="172"/>
  <c r="H33" i="172"/>
  <c r="H36" i="172"/>
  <c r="H40" i="172"/>
  <c r="H44" i="172"/>
  <c r="L46" i="172"/>
  <c r="F23" i="172"/>
  <c r="N23" i="172"/>
  <c r="V23" i="172"/>
  <c r="J24" i="172"/>
  <c r="R24" i="172"/>
  <c r="D23" i="172"/>
  <c r="D19" i="172"/>
  <c r="D25" i="172"/>
  <c r="D27" i="172"/>
  <c r="D37" i="172"/>
  <c r="D41" i="172"/>
  <c r="D45" i="172"/>
  <c r="H23" i="172"/>
  <c r="P23" i="172"/>
  <c r="D24" i="172"/>
  <c r="L24" i="172"/>
  <c r="T24" i="172"/>
  <c r="V60" i="172"/>
  <c r="J20" i="172"/>
  <c r="D21" i="172"/>
  <c r="D26" i="172"/>
  <c r="T28" i="172"/>
  <c r="T37" i="172"/>
  <c r="T41" i="172"/>
  <c r="T45" i="172"/>
  <c r="R23" i="172"/>
  <c r="F24" i="172"/>
  <c r="F20" i="170"/>
  <c r="F23" i="170"/>
  <c r="N23" i="170"/>
  <c r="V23" i="170"/>
  <c r="N19" i="170"/>
  <c r="H20" i="170"/>
  <c r="N21" i="170"/>
  <c r="N26" i="170"/>
  <c r="H23" i="170"/>
  <c r="P23" i="170"/>
  <c r="D24" i="170"/>
  <c r="F26" i="170"/>
  <c r="V20" i="170"/>
  <c r="P25" i="170"/>
  <c r="V26" i="170"/>
  <c r="J23" i="170"/>
  <c r="R23" i="170"/>
  <c r="F24" i="170"/>
  <c r="N24" i="170"/>
  <c r="V24" i="170"/>
  <c r="D23" i="169"/>
  <c r="L23" i="169"/>
  <c r="T23" i="169"/>
  <c r="H24" i="169"/>
  <c r="P24" i="169"/>
  <c r="F23" i="169"/>
  <c r="N23" i="169"/>
  <c r="V23" i="169"/>
  <c r="J24" i="169"/>
  <c r="R24" i="169"/>
  <c r="L19" i="169"/>
  <c r="L21" i="169"/>
  <c r="D26" i="169"/>
  <c r="P27" i="169"/>
  <c r="H23" i="169"/>
  <c r="P23" i="169"/>
  <c r="D24" i="169"/>
  <c r="D19" i="169"/>
  <c r="N19" i="169"/>
  <c r="N20" i="169"/>
  <c r="N21" i="169"/>
  <c r="F25" i="169"/>
  <c r="N28" i="169"/>
  <c r="J23" i="169"/>
  <c r="R23" i="169"/>
  <c r="F24" i="169"/>
  <c r="N24" i="169"/>
  <c r="V24" i="169"/>
  <c r="F21" i="168"/>
  <c r="F25" i="168"/>
  <c r="N26" i="168"/>
  <c r="N27" i="168"/>
  <c r="V27" i="168"/>
  <c r="F23" i="168"/>
  <c r="N23" i="168"/>
  <c r="V23" i="168"/>
  <c r="J24" i="168"/>
  <c r="R24" i="168"/>
  <c r="V19" i="168"/>
  <c r="F26" i="168"/>
  <c r="F27" i="168"/>
  <c r="H23" i="168"/>
  <c r="D24" i="168"/>
  <c r="L24" i="168"/>
  <c r="T24" i="168"/>
  <c r="N19" i="168"/>
  <c r="N20" i="168"/>
  <c r="V20" i="168"/>
  <c r="V21" i="168"/>
  <c r="J23" i="168"/>
  <c r="D25" i="167"/>
  <c r="L25" i="167"/>
  <c r="T25" i="167"/>
  <c r="J33" i="167"/>
  <c r="R33" i="167"/>
  <c r="F23" i="167"/>
  <c r="N23" i="167"/>
  <c r="V23" i="167"/>
  <c r="J24" i="167"/>
  <c r="R24" i="167"/>
  <c r="D23" i="167"/>
  <c r="L23" i="167"/>
  <c r="T23" i="167"/>
  <c r="F25" i="167"/>
  <c r="N27" i="167"/>
  <c r="H23" i="167"/>
  <c r="P23" i="167"/>
  <c r="D24" i="167"/>
  <c r="L24" i="167"/>
  <c r="T24" i="167"/>
  <c r="D20" i="167"/>
  <c r="L20" i="167"/>
  <c r="T20" i="167"/>
  <c r="D27" i="167"/>
  <c r="J23" i="167"/>
  <c r="R23" i="167"/>
  <c r="F24" i="167"/>
  <c r="N24" i="167"/>
  <c r="V24" i="167"/>
  <c r="P24" i="165"/>
  <c r="H19" i="165"/>
  <c r="P21" i="165"/>
  <c r="H25" i="165"/>
  <c r="P25" i="165"/>
  <c r="H26" i="165"/>
  <c r="D27" i="165"/>
  <c r="P27" i="165"/>
  <c r="F23" i="165"/>
  <c r="N23" i="165"/>
  <c r="V23" i="165"/>
  <c r="J24" i="165"/>
  <c r="R24" i="165"/>
  <c r="H33" i="165"/>
  <c r="P33" i="165"/>
  <c r="H23" i="165"/>
  <c r="P23" i="165"/>
  <c r="D24" i="165"/>
  <c r="L24" i="165"/>
  <c r="T24" i="165"/>
  <c r="H24" i="165"/>
  <c r="P19" i="165"/>
  <c r="H20" i="165"/>
  <c r="P20" i="165"/>
  <c r="H21" i="165"/>
  <c r="J33" i="165"/>
  <c r="R33" i="165"/>
  <c r="J23" i="165"/>
  <c r="R23" i="165"/>
  <c r="F24" i="165"/>
  <c r="N24" i="165"/>
  <c r="V24" i="165"/>
  <c r="J21" i="164"/>
  <c r="J28" i="164"/>
  <c r="J33" i="164"/>
  <c r="J40" i="164"/>
  <c r="F23" i="164"/>
  <c r="N23" i="164"/>
  <c r="V23" i="164"/>
  <c r="J24" i="164"/>
  <c r="R24" i="164"/>
  <c r="J26" i="164"/>
  <c r="N43" i="164"/>
  <c r="H23" i="164"/>
  <c r="P23" i="164"/>
  <c r="D24" i="164"/>
  <c r="L24" i="164"/>
  <c r="T24" i="164"/>
  <c r="J20" i="164"/>
  <c r="J25" i="164"/>
  <c r="L46" i="164"/>
  <c r="J23" i="164"/>
  <c r="R23" i="164"/>
  <c r="F24" i="164"/>
  <c r="N24" i="164"/>
  <c r="V24" i="164"/>
  <c r="L33" i="163"/>
  <c r="V40" i="163"/>
  <c r="D23" i="163"/>
  <c r="L23" i="163"/>
  <c r="T23" i="163"/>
  <c r="H24" i="163"/>
  <c r="P24" i="163"/>
  <c r="N42" i="163"/>
  <c r="F23" i="163"/>
  <c r="N23" i="163"/>
  <c r="V23" i="163"/>
  <c r="J24" i="163"/>
  <c r="R24" i="163"/>
  <c r="P28" i="163"/>
  <c r="F31" i="163"/>
  <c r="F36" i="163"/>
  <c r="F44" i="163"/>
  <c r="J46" i="163"/>
  <c r="H23" i="163"/>
  <c r="P23" i="163"/>
  <c r="D24" i="163"/>
  <c r="L24" i="163"/>
  <c r="T24" i="163"/>
  <c r="N26" i="163"/>
  <c r="N27" i="163"/>
  <c r="L28" i="163"/>
  <c r="J39" i="163"/>
  <c r="R31" i="161"/>
  <c r="N33" i="161"/>
  <c r="T33" i="161"/>
  <c r="R36" i="161"/>
  <c r="J38" i="161"/>
  <c r="D40" i="161"/>
  <c r="P41" i="161"/>
  <c r="R43" i="161"/>
  <c r="L69" i="161"/>
  <c r="F32" i="161"/>
  <c r="J33" i="161"/>
  <c r="P33" i="161"/>
  <c r="F37" i="161"/>
  <c r="R38" i="161"/>
  <c r="F40" i="161"/>
  <c r="R41" i="161"/>
  <c r="N44" i="161"/>
  <c r="N46" i="161"/>
  <c r="F28" i="161"/>
  <c r="V28" i="161"/>
  <c r="N32" i="161"/>
  <c r="F33" i="161"/>
  <c r="L33" i="161"/>
  <c r="V33" i="161"/>
  <c r="N37" i="161"/>
  <c r="F39" i="161"/>
  <c r="N40" i="161"/>
  <c r="F42" i="161"/>
  <c r="J45" i="161"/>
  <c r="H46" i="161"/>
  <c r="R28" i="161"/>
  <c r="J31" i="161"/>
  <c r="V32" i="161"/>
  <c r="H33" i="161"/>
  <c r="R33" i="161"/>
  <c r="J36" i="161"/>
  <c r="V37" i="161"/>
  <c r="N39" i="161"/>
  <c r="D41" i="161"/>
  <c r="V42" i="161"/>
  <c r="P32" i="159"/>
  <c r="P39" i="159"/>
  <c r="H45" i="159"/>
  <c r="P24" i="159"/>
  <c r="P19" i="159"/>
  <c r="V21" i="159"/>
  <c r="D26" i="159"/>
  <c r="P27" i="159"/>
  <c r="P28" i="159"/>
  <c r="F31" i="159"/>
  <c r="P37" i="159"/>
  <c r="V40" i="159"/>
  <c r="V42" i="159"/>
  <c r="J45" i="159"/>
  <c r="H46" i="159"/>
  <c r="P46" i="159"/>
  <c r="P62" i="159"/>
  <c r="J115" i="159"/>
  <c r="F23" i="159"/>
  <c r="N23" i="159"/>
  <c r="V23" i="159"/>
  <c r="J24" i="159"/>
  <c r="R24" i="159"/>
  <c r="V36" i="159"/>
  <c r="V114" i="159"/>
  <c r="H24" i="159"/>
  <c r="V19" i="159"/>
  <c r="H25" i="159"/>
  <c r="F26" i="159"/>
  <c r="V31" i="159"/>
  <c r="N38" i="159"/>
  <c r="H41" i="159"/>
  <c r="P43" i="159"/>
  <c r="J46" i="159"/>
  <c r="H113" i="159"/>
  <c r="H23" i="159"/>
  <c r="P23" i="159"/>
  <c r="D24" i="159"/>
  <c r="T24" i="159"/>
  <c r="H19" i="159"/>
  <c r="P20" i="159"/>
  <c r="V26" i="159"/>
  <c r="J32" i="159"/>
  <c r="N36" i="159"/>
  <c r="T38" i="159"/>
  <c r="P41" i="159"/>
  <c r="V44" i="159"/>
  <c r="J113" i="159"/>
  <c r="N33" i="158"/>
  <c r="N23" i="158"/>
  <c r="V23" i="158"/>
  <c r="J24" i="158"/>
  <c r="N41" i="158"/>
  <c r="H24" i="158"/>
  <c r="H20" i="158"/>
  <c r="H25" i="158"/>
  <c r="H27" i="158"/>
  <c r="J19" i="158"/>
  <c r="N20" i="158"/>
  <c r="J21" i="158"/>
  <c r="J26" i="158"/>
  <c r="N27" i="158"/>
  <c r="J28" i="158"/>
  <c r="F32" i="158"/>
  <c r="J38" i="158"/>
  <c r="J44" i="158"/>
  <c r="H23" i="158"/>
  <c r="P23" i="158"/>
  <c r="H19" i="158"/>
  <c r="H21" i="158"/>
  <c r="H26" i="158"/>
  <c r="V28" i="158"/>
  <c r="P19" i="158"/>
  <c r="P20" i="158"/>
  <c r="N25" i="158"/>
  <c r="P26" i="158"/>
  <c r="F28" i="158"/>
  <c r="V39" i="158"/>
  <c r="V45" i="158"/>
  <c r="J46" i="158"/>
  <c r="N71" i="158"/>
  <c r="J23" i="158"/>
  <c r="R23" i="158"/>
  <c r="F24" i="158"/>
  <c r="N24" i="158"/>
  <c r="V24" i="158"/>
  <c r="S46" i="192"/>
  <c r="E46" i="192"/>
  <c r="I46" i="192"/>
  <c r="M46" i="192"/>
  <c r="Q46" i="192"/>
  <c r="U46" i="192"/>
  <c r="N41" i="175"/>
  <c r="J46" i="175"/>
  <c r="J19" i="175"/>
  <c r="R19" i="175"/>
  <c r="F20" i="175"/>
  <c r="N20" i="175"/>
  <c r="V20" i="175"/>
  <c r="J21" i="175"/>
  <c r="R21" i="175"/>
  <c r="F25" i="175"/>
  <c r="N25" i="175"/>
  <c r="V25" i="175"/>
  <c r="J26" i="175"/>
  <c r="R26" i="175"/>
  <c r="F27" i="175"/>
  <c r="N27" i="175"/>
  <c r="V27" i="175"/>
  <c r="F28" i="175"/>
  <c r="J28" i="175"/>
  <c r="N28" i="175"/>
  <c r="R28" i="175"/>
  <c r="V28" i="175"/>
  <c r="N31" i="175"/>
  <c r="D32" i="175"/>
  <c r="N32" i="175"/>
  <c r="N33" i="175"/>
  <c r="F37" i="175"/>
  <c r="R38" i="175"/>
  <c r="J40" i="175"/>
  <c r="V41" i="175"/>
  <c r="N43" i="175"/>
  <c r="F45" i="175"/>
  <c r="R46" i="175"/>
  <c r="R114" i="175"/>
  <c r="J31" i="175"/>
  <c r="V32" i="175"/>
  <c r="R36" i="175"/>
  <c r="V39" i="175"/>
  <c r="R44" i="175"/>
  <c r="F31" i="175"/>
  <c r="P31" i="175"/>
  <c r="F32" i="175"/>
  <c r="R32" i="175"/>
  <c r="J33" i="175"/>
  <c r="P33" i="175"/>
  <c r="V33" i="175"/>
  <c r="N37" i="175"/>
  <c r="F39" i="175"/>
  <c r="R40" i="175"/>
  <c r="J42" i="175"/>
  <c r="V43" i="175"/>
  <c r="N45" i="175"/>
  <c r="H46" i="175"/>
  <c r="V31" i="175"/>
  <c r="F33" i="175"/>
  <c r="J38" i="175"/>
  <c r="F43" i="175"/>
  <c r="F113" i="175"/>
  <c r="F19" i="175"/>
  <c r="N19" i="175"/>
  <c r="V19" i="175"/>
  <c r="J20" i="175"/>
  <c r="R20" i="175"/>
  <c r="F21" i="175"/>
  <c r="N21" i="175"/>
  <c r="V21" i="175"/>
  <c r="J25" i="175"/>
  <c r="R25" i="175"/>
  <c r="F26" i="175"/>
  <c r="N26" i="175"/>
  <c r="V26" i="175"/>
  <c r="J27" i="175"/>
  <c r="R27" i="175"/>
  <c r="H28" i="175"/>
  <c r="L28" i="175"/>
  <c r="P28" i="175"/>
  <c r="T28" i="175"/>
  <c r="R31" i="175"/>
  <c r="J32" i="175"/>
  <c r="L33" i="175"/>
  <c r="R33" i="175"/>
  <c r="J36" i="175"/>
  <c r="V37" i="175"/>
  <c r="N39" i="175"/>
  <c r="F41" i="175"/>
  <c r="R42" i="175"/>
  <c r="J44" i="175"/>
  <c r="V45" i="175"/>
  <c r="P46" i="175"/>
  <c r="N31" i="174"/>
  <c r="N32" i="174"/>
  <c r="F33" i="174"/>
  <c r="L33" i="174"/>
  <c r="V33" i="174"/>
  <c r="V39" i="174"/>
  <c r="F43" i="174"/>
  <c r="F28" i="174"/>
  <c r="V28" i="174"/>
  <c r="R31" i="174"/>
  <c r="V32" i="174"/>
  <c r="H33" i="174"/>
  <c r="R33" i="174"/>
  <c r="N37" i="174"/>
  <c r="R40" i="174"/>
  <c r="R28" i="174"/>
  <c r="F31" i="174"/>
  <c r="V31" i="174"/>
  <c r="D33" i="174"/>
  <c r="N33" i="174"/>
  <c r="T33" i="174"/>
  <c r="J38" i="174"/>
  <c r="N41" i="174"/>
  <c r="J31" i="174"/>
  <c r="F32" i="174"/>
  <c r="J33" i="174"/>
  <c r="P33" i="174"/>
  <c r="F39" i="174"/>
  <c r="J42" i="174"/>
  <c r="V28" i="173"/>
  <c r="F32" i="173"/>
  <c r="V32" i="173"/>
  <c r="P33" i="173"/>
  <c r="H36" i="173"/>
  <c r="T37" i="173"/>
  <c r="D39" i="173"/>
  <c r="V39" i="173"/>
  <c r="L41" i="173"/>
  <c r="P42" i="173"/>
  <c r="T43" i="173"/>
  <c r="D45" i="173"/>
  <c r="F46" i="173"/>
  <c r="T46" i="173"/>
  <c r="F114" i="173"/>
  <c r="H31" i="173"/>
  <c r="L32" i="173"/>
  <c r="J33" i="173"/>
  <c r="R33" i="173"/>
  <c r="P36" i="173"/>
  <c r="H38" i="173"/>
  <c r="F39" i="173"/>
  <c r="H40" i="173"/>
  <c r="T41" i="173"/>
  <c r="D43" i="173"/>
  <c r="V43" i="173"/>
  <c r="L45" i="173"/>
  <c r="H46" i="173"/>
  <c r="N46" i="173"/>
  <c r="V46" i="173"/>
  <c r="T114" i="173"/>
  <c r="D27" i="173"/>
  <c r="P31" i="173"/>
  <c r="N32" i="173"/>
  <c r="F33" i="173"/>
  <c r="L33" i="173"/>
  <c r="T33" i="173"/>
  <c r="D37" i="173"/>
  <c r="J38" i="173"/>
  <c r="L39" i="173"/>
  <c r="P40" i="173"/>
  <c r="H42" i="173"/>
  <c r="F43" i="173"/>
  <c r="H44" i="173"/>
  <c r="T45" i="173"/>
  <c r="J46" i="173"/>
  <c r="P46" i="173"/>
  <c r="D32" i="173"/>
  <c r="T32" i="173"/>
  <c r="H33" i="173"/>
  <c r="N33" i="173"/>
  <c r="V33" i="173"/>
  <c r="L37" i="173"/>
  <c r="P38" i="173"/>
  <c r="T39" i="173"/>
  <c r="D41" i="173"/>
  <c r="J42" i="173"/>
  <c r="L43" i="173"/>
  <c r="P44" i="173"/>
  <c r="D46" i="173"/>
  <c r="L46" i="173"/>
  <c r="R46" i="173"/>
  <c r="P25" i="172"/>
  <c r="P26" i="172"/>
  <c r="P28" i="172"/>
  <c r="P31" i="172"/>
  <c r="L32" i="172"/>
  <c r="D33" i="172"/>
  <c r="J33" i="172"/>
  <c r="T33" i="172"/>
  <c r="N36" i="172"/>
  <c r="J37" i="172"/>
  <c r="F38" i="172"/>
  <c r="V38" i="172"/>
  <c r="R39" i="172"/>
  <c r="N40" i="172"/>
  <c r="J41" i="172"/>
  <c r="F42" i="172"/>
  <c r="V42" i="172"/>
  <c r="R43" i="172"/>
  <c r="N44" i="172"/>
  <c r="J45" i="172"/>
  <c r="H46" i="172"/>
  <c r="N46" i="172"/>
  <c r="H113" i="172"/>
  <c r="P38" i="172"/>
  <c r="P42" i="172"/>
  <c r="P20" i="172"/>
  <c r="P21" i="172"/>
  <c r="J27" i="172"/>
  <c r="F31" i="172"/>
  <c r="V31" i="172"/>
  <c r="R32" i="172"/>
  <c r="F33" i="172"/>
  <c r="P33" i="172"/>
  <c r="V33" i="172"/>
  <c r="P36" i="172"/>
  <c r="L37" i="172"/>
  <c r="H38" i="172"/>
  <c r="D39" i="172"/>
  <c r="T39" i="172"/>
  <c r="P40" i="172"/>
  <c r="L41" i="172"/>
  <c r="H42" i="172"/>
  <c r="D43" i="172"/>
  <c r="T43" i="172"/>
  <c r="P44" i="172"/>
  <c r="L45" i="172"/>
  <c r="D46" i="172"/>
  <c r="J46" i="172"/>
  <c r="T46" i="172"/>
  <c r="P113" i="172"/>
  <c r="J32" i="172"/>
  <c r="P19" i="172"/>
  <c r="J25" i="172"/>
  <c r="H28" i="172"/>
  <c r="H31" i="172"/>
  <c r="D32" i="172"/>
  <c r="T32" i="172"/>
  <c r="L33" i="172"/>
  <c r="R33" i="172"/>
  <c r="F36" i="172"/>
  <c r="V36" i="172"/>
  <c r="R37" i="172"/>
  <c r="N38" i="172"/>
  <c r="J39" i="172"/>
  <c r="F40" i="172"/>
  <c r="V40" i="172"/>
  <c r="R41" i="172"/>
  <c r="N42" i="172"/>
  <c r="J43" i="172"/>
  <c r="F44" i="172"/>
  <c r="V44" i="172"/>
  <c r="R45" i="172"/>
  <c r="F46" i="172"/>
  <c r="P46" i="172"/>
  <c r="V46" i="172"/>
  <c r="H27" i="170"/>
  <c r="H37" i="170"/>
  <c r="F46" i="170"/>
  <c r="N46" i="170"/>
  <c r="V46" i="170"/>
  <c r="J33" i="170"/>
  <c r="R33" i="170"/>
  <c r="P43" i="170"/>
  <c r="H46" i="170"/>
  <c r="P46" i="170"/>
  <c r="H45" i="170"/>
  <c r="J46" i="170"/>
  <c r="R46" i="170"/>
  <c r="F33" i="170"/>
  <c r="N33" i="170"/>
  <c r="V33" i="170"/>
  <c r="F32" i="169"/>
  <c r="J33" i="169"/>
  <c r="P33" i="169"/>
  <c r="F37" i="169"/>
  <c r="V39" i="169"/>
  <c r="V45" i="169"/>
  <c r="F28" i="169"/>
  <c r="V28" i="169"/>
  <c r="N32" i="169"/>
  <c r="F33" i="169"/>
  <c r="L33" i="169"/>
  <c r="V33" i="169"/>
  <c r="V37" i="169"/>
  <c r="F41" i="169"/>
  <c r="R46" i="169"/>
  <c r="F27" i="169"/>
  <c r="R28" i="169"/>
  <c r="J31" i="169"/>
  <c r="V32" i="169"/>
  <c r="H33" i="169"/>
  <c r="R33" i="169"/>
  <c r="J36" i="169"/>
  <c r="J38" i="169"/>
  <c r="R42" i="169"/>
  <c r="R31" i="169"/>
  <c r="D33" i="169"/>
  <c r="N33" i="169"/>
  <c r="T33" i="169"/>
  <c r="R36" i="169"/>
  <c r="N39" i="169"/>
  <c r="J44" i="169"/>
  <c r="H46" i="169"/>
  <c r="L20" i="168"/>
  <c r="L25" i="168"/>
  <c r="L27" i="168"/>
  <c r="R19" i="168"/>
  <c r="R21" i="168"/>
  <c r="R26" i="168"/>
  <c r="N28" i="168"/>
  <c r="L19" i="168"/>
  <c r="L21" i="168"/>
  <c r="D46" i="167"/>
  <c r="L46" i="167"/>
  <c r="T46" i="167"/>
  <c r="F46" i="167"/>
  <c r="N46" i="167"/>
  <c r="V46" i="167"/>
  <c r="D19" i="167"/>
  <c r="L19" i="167"/>
  <c r="T19" i="167"/>
  <c r="D21" i="167"/>
  <c r="L21" i="167"/>
  <c r="T21" i="167"/>
  <c r="D26" i="167"/>
  <c r="L26" i="167"/>
  <c r="T26" i="167"/>
  <c r="T27" i="167"/>
  <c r="L33" i="167"/>
  <c r="T33" i="167"/>
  <c r="H46" i="167"/>
  <c r="P46" i="167"/>
  <c r="F19" i="167"/>
  <c r="N19" i="167"/>
  <c r="V19" i="167"/>
  <c r="F21" i="167"/>
  <c r="N21" i="167"/>
  <c r="V21" i="167"/>
  <c r="F26" i="167"/>
  <c r="N26" i="167"/>
  <c r="V26" i="167"/>
  <c r="L27" i="167"/>
  <c r="V27" i="167"/>
  <c r="F33" i="167"/>
  <c r="N33" i="167"/>
  <c r="V33" i="167"/>
  <c r="J46" i="167"/>
  <c r="R46" i="167"/>
  <c r="D46" i="165"/>
  <c r="F46" i="165"/>
  <c r="N46" i="165"/>
  <c r="V46" i="165"/>
  <c r="L46" i="165"/>
  <c r="L19" i="165"/>
  <c r="D21" i="165"/>
  <c r="D26" i="165"/>
  <c r="L26" i="165"/>
  <c r="T26" i="165"/>
  <c r="T27" i="165"/>
  <c r="D33" i="165"/>
  <c r="L33" i="165"/>
  <c r="T33" i="165"/>
  <c r="H46" i="165"/>
  <c r="P46" i="165"/>
  <c r="T46" i="165"/>
  <c r="T19" i="165"/>
  <c r="L21" i="165"/>
  <c r="F19" i="165"/>
  <c r="N19" i="165"/>
  <c r="V19" i="165"/>
  <c r="F21" i="165"/>
  <c r="N21" i="165"/>
  <c r="V21" i="165"/>
  <c r="F26" i="165"/>
  <c r="N26" i="165"/>
  <c r="V26" i="165"/>
  <c r="V27" i="165"/>
  <c r="F33" i="165"/>
  <c r="N33" i="165"/>
  <c r="V33" i="165"/>
  <c r="J46" i="165"/>
  <c r="R46" i="165"/>
  <c r="F37" i="164"/>
  <c r="F45" i="164"/>
  <c r="V115" i="164"/>
  <c r="F19" i="164"/>
  <c r="V25" i="164"/>
  <c r="V26" i="164"/>
  <c r="P27" i="164"/>
  <c r="F28" i="164"/>
  <c r="V28" i="164"/>
  <c r="N32" i="164"/>
  <c r="F33" i="164"/>
  <c r="L33" i="164"/>
  <c r="V33" i="164"/>
  <c r="N37" i="164"/>
  <c r="F39" i="164"/>
  <c r="R40" i="164"/>
  <c r="J42" i="164"/>
  <c r="V43" i="164"/>
  <c r="N45" i="164"/>
  <c r="F46" i="164"/>
  <c r="V46" i="164"/>
  <c r="N113" i="164"/>
  <c r="V20" i="164"/>
  <c r="V21" i="164"/>
  <c r="D26" i="164"/>
  <c r="F27" i="164"/>
  <c r="V27" i="164"/>
  <c r="R28" i="164"/>
  <c r="J31" i="164"/>
  <c r="V32" i="164"/>
  <c r="H33" i="164"/>
  <c r="R33" i="164"/>
  <c r="J36" i="164"/>
  <c r="V37" i="164"/>
  <c r="N39" i="164"/>
  <c r="F41" i="164"/>
  <c r="R42" i="164"/>
  <c r="J44" i="164"/>
  <c r="V45" i="164"/>
  <c r="H46" i="164"/>
  <c r="J114" i="164"/>
  <c r="F32" i="164"/>
  <c r="P33" i="164"/>
  <c r="V41" i="164"/>
  <c r="V19" i="164"/>
  <c r="F25" i="164"/>
  <c r="P25" i="164"/>
  <c r="F26" i="164"/>
  <c r="R31" i="164"/>
  <c r="D33" i="164"/>
  <c r="N33" i="164"/>
  <c r="T33" i="164"/>
  <c r="R36" i="164"/>
  <c r="J38" i="164"/>
  <c r="V39" i="164"/>
  <c r="N41" i="164"/>
  <c r="F43" i="164"/>
  <c r="R44" i="164"/>
  <c r="D46" i="164"/>
  <c r="R46" i="164"/>
  <c r="F115" i="164"/>
  <c r="R32" i="163"/>
  <c r="R37" i="163"/>
  <c r="R45" i="163"/>
  <c r="R46" i="163"/>
  <c r="R33" i="163"/>
  <c r="R19" i="163"/>
  <c r="H20" i="163"/>
  <c r="R20" i="163"/>
  <c r="H28" i="163"/>
  <c r="N31" i="163"/>
  <c r="H33" i="163"/>
  <c r="N33" i="163"/>
  <c r="N36" i="163"/>
  <c r="F38" i="163"/>
  <c r="R39" i="163"/>
  <c r="J41" i="163"/>
  <c r="V42" i="163"/>
  <c r="N44" i="163"/>
  <c r="D46" i="163"/>
  <c r="L46" i="163"/>
  <c r="T46" i="163"/>
  <c r="F27" i="163"/>
  <c r="D28" i="163"/>
  <c r="T28" i="163"/>
  <c r="V31" i="163"/>
  <c r="J33" i="163"/>
  <c r="T33" i="163"/>
  <c r="V36" i="163"/>
  <c r="N38" i="163"/>
  <c r="F40" i="163"/>
  <c r="R41" i="163"/>
  <c r="J43" i="163"/>
  <c r="V44" i="163"/>
  <c r="F46" i="163"/>
  <c r="N46" i="163"/>
  <c r="R26" i="163"/>
  <c r="H27" i="163"/>
  <c r="R27" i="163"/>
  <c r="J32" i="163"/>
  <c r="F33" i="163"/>
  <c r="P33" i="163"/>
  <c r="V33" i="163"/>
  <c r="J37" i="163"/>
  <c r="V38" i="163"/>
  <c r="N40" i="163"/>
  <c r="F42" i="163"/>
  <c r="R43" i="163"/>
  <c r="J45" i="163"/>
  <c r="H46" i="163"/>
  <c r="P46" i="163"/>
  <c r="J55" i="163"/>
  <c r="R41" i="159"/>
  <c r="R43" i="159"/>
  <c r="D20" i="159"/>
  <c r="N31" i="159"/>
  <c r="F33" i="159"/>
  <c r="N33" i="159"/>
  <c r="T33" i="159"/>
  <c r="R37" i="159"/>
  <c r="R39" i="159"/>
  <c r="D42" i="159"/>
  <c r="F44" i="159"/>
  <c r="F46" i="159"/>
  <c r="L46" i="159"/>
  <c r="R113" i="159"/>
  <c r="D19" i="159"/>
  <c r="J20" i="159"/>
  <c r="D21" i="159"/>
  <c r="N26" i="159"/>
  <c r="T31" i="159"/>
  <c r="R32" i="159"/>
  <c r="H33" i="159"/>
  <c r="P33" i="159"/>
  <c r="V33" i="159"/>
  <c r="H37" i="159"/>
  <c r="D38" i="159"/>
  <c r="V38" i="159"/>
  <c r="F40" i="159"/>
  <c r="J41" i="159"/>
  <c r="F42" i="159"/>
  <c r="J43" i="159"/>
  <c r="N44" i="159"/>
  <c r="P45" i="159"/>
  <c r="N46" i="159"/>
  <c r="N53" i="159"/>
  <c r="J74" i="159"/>
  <c r="J82" i="159"/>
  <c r="H114" i="159"/>
  <c r="L33" i="159"/>
  <c r="D46" i="159"/>
  <c r="R46" i="159"/>
  <c r="F19" i="159"/>
  <c r="T19" i="159"/>
  <c r="F21" i="159"/>
  <c r="R25" i="159"/>
  <c r="R27" i="159"/>
  <c r="J33" i="159"/>
  <c r="R33" i="159"/>
  <c r="F36" i="159"/>
  <c r="J37" i="159"/>
  <c r="F38" i="159"/>
  <c r="J39" i="159"/>
  <c r="N40" i="159"/>
  <c r="N42" i="159"/>
  <c r="R45" i="159"/>
  <c r="N61" i="159"/>
  <c r="N79" i="159"/>
  <c r="N93" i="159"/>
  <c r="R21" i="158"/>
  <c r="L26" i="158"/>
  <c r="F27" i="158"/>
  <c r="R28" i="158"/>
  <c r="J31" i="158"/>
  <c r="H32" i="158"/>
  <c r="J33" i="158"/>
  <c r="F37" i="158"/>
  <c r="R38" i="158"/>
  <c r="J40" i="158"/>
  <c r="V41" i="158"/>
  <c r="J43" i="158"/>
  <c r="R44" i="158"/>
  <c r="J72" i="158"/>
  <c r="L20" i="158"/>
  <c r="N28" i="158"/>
  <c r="L31" i="158"/>
  <c r="N32" i="158"/>
  <c r="F33" i="158"/>
  <c r="V33" i="158"/>
  <c r="N37" i="158"/>
  <c r="F39" i="158"/>
  <c r="R40" i="158"/>
  <c r="J42" i="158"/>
  <c r="R43" i="158"/>
  <c r="V44" i="158"/>
  <c r="F46" i="158"/>
  <c r="N46" i="158"/>
  <c r="V46" i="158"/>
  <c r="L53" i="158"/>
  <c r="R36" i="158"/>
  <c r="R46" i="158"/>
  <c r="R19" i="158"/>
  <c r="R26" i="158"/>
  <c r="R31" i="158"/>
  <c r="V32" i="158"/>
  <c r="H33" i="158"/>
  <c r="R33" i="158"/>
  <c r="J36" i="158"/>
  <c r="V37" i="158"/>
  <c r="N39" i="158"/>
  <c r="F41" i="158"/>
  <c r="R42" i="158"/>
  <c r="H44" i="158"/>
  <c r="J45" i="158"/>
  <c r="J52" i="158"/>
  <c r="J57" i="158"/>
  <c r="J74" i="158"/>
  <c r="J84" i="158"/>
  <c r="R114" i="197"/>
  <c r="R101" i="197"/>
  <c r="R99" i="197"/>
  <c r="R95" i="197"/>
  <c r="R93" i="197"/>
  <c r="R91" i="197"/>
  <c r="R89" i="197"/>
  <c r="R87" i="197"/>
  <c r="R115" i="197"/>
  <c r="R113" i="197"/>
  <c r="R100" i="197"/>
  <c r="R98" i="197"/>
  <c r="R96" i="197"/>
  <c r="R94" i="197"/>
  <c r="R90" i="197"/>
  <c r="R88" i="197"/>
  <c r="R86" i="197"/>
  <c r="R84" i="197"/>
  <c r="R82" i="197"/>
  <c r="R81" i="197"/>
  <c r="R79" i="197"/>
  <c r="R77" i="197"/>
  <c r="R75" i="197"/>
  <c r="R73" i="197"/>
  <c r="R71" i="197"/>
  <c r="R69" i="197"/>
  <c r="R67" i="197"/>
  <c r="R65" i="197"/>
  <c r="R83" i="197"/>
  <c r="R78" i="197"/>
  <c r="R66" i="197"/>
  <c r="R61" i="197"/>
  <c r="R59" i="197"/>
  <c r="R57" i="197"/>
  <c r="R55" i="197"/>
  <c r="R53" i="197"/>
  <c r="R45" i="197"/>
  <c r="R43" i="197"/>
  <c r="R41" i="197"/>
  <c r="R39" i="197"/>
  <c r="R37" i="197"/>
  <c r="R32" i="197"/>
  <c r="R27" i="197"/>
  <c r="R25" i="197"/>
  <c r="R23" i="197"/>
  <c r="R20" i="197"/>
  <c r="R80" i="197"/>
  <c r="R64" i="197"/>
  <c r="R58" i="197"/>
  <c r="R46" i="197"/>
  <c r="R42" i="197"/>
  <c r="R38" i="197"/>
  <c r="R19" i="197"/>
  <c r="R76" i="197"/>
  <c r="R56" i="197"/>
  <c r="R33" i="197"/>
  <c r="R21" i="197"/>
  <c r="R72" i="197"/>
  <c r="R54" i="197"/>
  <c r="R44" i="197"/>
  <c r="R40" i="197"/>
  <c r="R36" i="197"/>
  <c r="R28" i="197"/>
  <c r="R24" i="197"/>
  <c r="R26" i="197"/>
  <c r="R60" i="197"/>
  <c r="R31" i="197"/>
  <c r="R68" i="197"/>
  <c r="F23" i="197"/>
  <c r="J26" i="197"/>
  <c r="V27" i="197"/>
  <c r="N115" i="197"/>
  <c r="N113" i="197"/>
  <c r="N104" i="197"/>
  <c r="N100" i="197"/>
  <c r="N98" i="197"/>
  <c r="N96" i="197"/>
  <c r="N94" i="197"/>
  <c r="N92" i="197"/>
  <c r="N90" i="197"/>
  <c r="N88" i="197"/>
  <c r="N86" i="197"/>
  <c r="N114" i="197"/>
  <c r="N103" i="197"/>
  <c r="N101" i="197"/>
  <c r="N99" i="197"/>
  <c r="N95" i="197"/>
  <c r="N93" i="197"/>
  <c r="N91" i="197"/>
  <c r="N89" i="197"/>
  <c r="N87" i="197"/>
  <c r="N83" i="197"/>
  <c r="N80" i="197"/>
  <c r="N78" i="197"/>
  <c r="N76" i="197"/>
  <c r="N74" i="197"/>
  <c r="N72" i="197"/>
  <c r="N66" i="197"/>
  <c r="N64" i="197"/>
  <c r="N84" i="197"/>
  <c r="N79" i="197"/>
  <c r="N75" i="197"/>
  <c r="N71" i="197"/>
  <c r="N67" i="197"/>
  <c r="N63" i="197"/>
  <c r="N60" i="197"/>
  <c r="N58" i="197"/>
  <c r="N56" i="197"/>
  <c r="N54" i="197"/>
  <c r="N44" i="197"/>
  <c r="N42" i="197"/>
  <c r="N40" i="197"/>
  <c r="N38" i="197"/>
  <c r="N36" i="197"/>
  <c r="N31" i="197"/>
  <c r="N26" i="197"/>
  <c r="N24" i="197"/>
  <c r="N21" i="197"/>
  <c r="N19" i="197"/>
  <c r="N37" i="197"/>
  <c r="J38" i="197"/>
  <c r="F39" i="197"/>
  <c r="V39" i="197"/>
  <c r="N41" i="197"/>
  <c r="J42" i="197"/>
  <c r="F43" i="197"/>
  <c r="V43" i="197"/>
  <c r="N45" i="197"/>
  <c r="J46" i="197"/>
  <c r="F53" i="197"/>
  <c r="J56" i="197"/>
  <c r="V57" i="197"/>
  <c r="F61" i="197"/>
  <c r="F63" i="197"/>
  <c r="N69" i="197"/>
  <c r="V75" i="197"/>
  <c r="F79" i="197"/>
  <c r="N82" i="197"/>
  <c r="F20" i="197"/>
  <c r="V25" i="197"/>
  <c r="J114" i="197"/>
  <c r="J103" i="197"/>
  <c r="J101" i="197"/>
  <c r="J99" i="197"/>
  <c r="J95" i="197"/>
  <c r="J93" i="197"/>
  <c r="J91" i="197"/>
  <c r="J89" i="197"/>
  <c r="J87" i="197"/>
  <c r="J115" i="197"/>
  <c r="J113" i="197"/>
  <c r="J104" i="197"/>
  <c r="J100" i="197"/>
  <c r="J98" i="197"/>
  <c r="J96" i="197"/>
  <c r="J94" i="197"/>
  <c r="J92" i="197"/>
  <c r="J90" i="197"/>
  <c r="J88" i="197"/>
  <c r="J84" i="197"/>
  <c r="J83" i="197"/>
  <c r="J81" i="197"/>
  <c r="J79" i="197"/>
  <c r="J75" i="197"/>
  <c r="J73" i="197"/>
  <c r="J71" i="197"/>
  <c r="J69" i="197"/>
  <c r="J67" i="197"/>
  <c r="J65" i="197"/>
  <c r="J63" i="197"/>
  <c r="J80" i="197"/>
  <c r="J76" i="197"/>
  <c r="J72" i="197"/>
  <c r="J68" i="197"/>
  <c r="J61" i="197"/>
  <c r="J59" i="197"/>
  <c r="J57" i="197"/>
  <c r="J55" i="197"/>
  <c r="J45" i="197"/>
  <c r="J43" i="197"/>
  <c r="J41" i="197"/>
  <c r="J39" i="197"/>
  <c r="J37" i="197"/>
  <c r="J32" i="197"/>
  <c r="J27" i="197"/>
  <c r="J25" i="197"/>
  <c r="J23" i="197"/>
  <c r="J20" i="197"/>
  <c r="J31" i="197"/>
  <c r="F32" i="197"/>
  <c r="V32" i="197"/>
  <c r="F46" i="197"/>
  <c r="V46" i="197"/>
  <c r="N53" i="197"/>
  <c r="F55" i="197"/>
  <c r="J58" i="197"/>
  <c r="V59" i="197"/>
  <c r="N61" i="197"/>
  <c r="V63" i="197"/>
  <c r="J70" i="197"/>
  <c r="N73" i="197"/>
  <c r="F115" i="197"/>
  <c r="F113" i="197"/>
  <c r="F104" i="197"/>
  <c r="F100" i="197"/>
  <c r="F96" i="197"/>
  <c r="F94" i="197"/>
  <c r="F92" i="197"/>
  <c r="F90" i="197"/>
  <c r="F88" i="197"/>
  <c r="F86" i="197"/>
  <c r="F114" i="197"/>
  <c r="F103" i="197"/>
  <c r="F101" i="197"/>
  <c r="F99" i="197"/>
  <c r="F95" i="197"/>
  <c r="F93" i="197"/>
  <c r="F91" i="197"/>
  <c r="F89" i="197"/>
  <c r="F87" i="197"/>
  <c r="F83" i="197"/>
  <c r="F80" i="197"/>
  <c r="F78" i="197"/>
  <c r="F76" i="197"/>
  <c r="F72" i="197"/>
  <c r="F68" i="197"/>
  <c r="F66" i="197"/>
  <c r="F84" i="197"/>
  <c r="F81" i="197"/>
  <c r="F77" i="197"/>
  <c r="F73" i="197"/>
  <c r="F69" i="197"/>
  <c r="F65" i="197"/>
  <c r="F60" i="197"/>
  <c r="F58" i="197"/>
  <c r="F56" i="197"/>
  <c r="F44" i="197"/>
  <c r="F42" i="197"/>
  <c r="F40" i="197"/>
  <c r="F38" i="197"/>
  <c r="F36" i="197"/>
  <c r="F31" i="197"/>
  <c r="F26" i="197"/>
  <c r="F24" i="197"/>
  <c r="F21" i="197"/>
  <c r="F19" i="197"/>
  <c r="V115" i="197"/>
  <c r="V113" i="197"/>
  <c r="V104" i="197"/>
  <c r="V100" i="197"/>
  <c r="V98" i="197"/>
  <c r="V96" i="197"/>
  <c r="V94" i="197"/>
  <c r="V92" i="197"/>
  <c r="V90" i="197"/>
  <c r="V88" i="197"/>
  <c r="V86" i="197"/>
  <c r="V114" i="197"/>
  <c r="V103" i="197"/>
  <c r="V101" i="197"/>
  <c r="V99" i="197"/>
  <c r="V97" i="197"/>
  <c r="V95" i="197"/>
  <c r="V93" i="197"/>
  <c r="V91" i="197"/>
  <c r="V89" i="197"/>
  <c r="V87" i="197"/>
  <c r="V85" i="197"/>
  <c r="V83" i="197"/>
  <c r="V81" i="197"/>
  <c r="V84" i="197"/>
  <c r="V80" i="197"/>
  <c r="V78" i="197"/>
  <c r="V76" i="197"/>
  <c r="V74" i="197"/>
  <c r="V72" i="197"/>
  <c r="V70" i="197"/>
  <c r="V68" i="197"/>
  <c r="V66" i="197"/>
  <c r="V64" i="197"/>
  <c r="V77" i="197"/>
  <c r="V73" i="197"/>
  <c r="V69" i="197"/>
  <c r="V65" i="197"/>
  <c r="V60" i="197"/>
  <c r="V58" i="197"/>
  <c r="V56" i="197"/>
  <c r="V54" i="197"/>
  <c r="V44" i="197"/>
  <c r="V42" i="197"/>
  <c r="V40" i="197"/>
  <c r="V38" i="197"/>
  <c r="V36" i="197"/>
  <c r="V31" i="197"/>
  <c r="V26" i="197"/>
  <c r="V24" i="197"/>
  <c r="V21" i="197"/>
  <c r="V19" i="197"/>
  <c r="V82" i="197"/>
  <c r="F37" i="197"/>
  <c r="V37" i="197"/>
  <c r="F41" i="197"/>
  <c r="V41" i="197"/>
  <c r="F45" i="197"/>
  <c r="V45" i="197"/>
  <c r="V53" i="197"/>
  <c r="F57" i="197"/>
  <c r="V61" i="197"/>
  <c r="V67" i="197"/>
  <c r="F71" i="197"/>
  <c r="D115" i="197"/>
  <c r="D113" i="197"/>
  <c r="D102" i="197"/>
  <c r="D100" i="197"/>
  <c r="D98" i="197"/>
  <c r="D96" i="197"/>
  <c r="D94" i="197"/>
  <c r="D92" i="197"/>
  <c r="D114" i="197"/>
  <c r="D88" i="197"/>
  <c r="D103" i="197"/>
  <c r="D95" i="197"/>
  <c r="D91" i="197"/>
  <c r="D87" i="197"/>
  <c r="D80" i="197"/>
  <c r="D78" i="197"/>
  <c r="D76" i="197"/>
  <c r="D74" i="197"/>
  <c r="D72" i="197"/>
  <c r="D70" i="197"/>
  <c r="D66" i="197"/>
  <c r="D64" i="197"/>
  <c r="H114" i="197"/>
  <c r="H101" i="197"/>
  <c r="H99" i="197"/>
  <c r="H95" i="197"/>
  <c r="H93" i="197"/>
  <c r="H100" i="197"/>
  <c r="H92" i="197"/>
  <c r="H91" i="197"/>
  <c r="H87" i="197"/>
  <c r="H82" i="197"/>
  <c r="H115" i="197"/>
  <c r="H98" i="197"/>
  <c r="H90" i="197"/>
  <c r="H84" i="197"/>
  <c r="H83" i="197"/>
  <c r="H81" i="197"/>
  <c r="H79" i="197"/>
  <c r="H77" i="197"/>
  <c r="H75" i="197"/>
  <c r="H73" i="197"/>
  <c r="H71" i="197"/>
  <c r="H69" i="197"/>
  <c r="H63" i="197"/>
  <c r="L115" i="197"/>
  <c r="L113" i="197"/>
  <c r="L104" i="197"/>
  <c r="L100" i="197"/>
  <c r="L98" i="197"/>
  <c r="L96" i="197"/>
  <c r="L94" i="197"/>
  <c r="L114" i="197"/>
  <c r="L103" i="197"/>
  <c r="L95" i="197"/>
  <c r="L84" i="197"/>
  <c r="L101" i="197"/>
  <c r="L93" i="197"/>
  <c r="L89" i="197"/>
  <c r="L80" i="197"/>
  <c r="L74" i="197"/>
  <c r="L72" i="197"/>
  <c r="L70" i="197"/>
  <c r="L66" i="197"/>
  <c r="L64" i="197"/>
  <c r="P114" i="197"/>
  <c r="P103" i="197"/>
  <c r="P101" i="197"/>
  <c r="P99" i="197"/>
  <c r="P95" i="197"/>
  <c r="P93" i="197"/>
  <c r="P115" i="197"/>
  <c r="P98" i="197"/>
  <c r="P89" i="197"/>
  <c r="P113" i="197"/>
  <c r="P104" i="197"/>
  <c r="P96" i="197"/>
  <c r="P88" i="197"/>
  <c r="P82" i="197"/>
  <c r="P81" i="197"/>
  <c r="P79" i="197"/>
  <c r="P77" i="197"/>
  <c r="P75" i="197"/>
  <c r="P73" i="197"/>
  <c r="P71" i="197"/>
  <c r="P69" i="197"/>
  <c r="P67" i="197"/>
  <c r="P65" i="197"/>
  <c r="P63" i="197"/>
  <c r="T115" i="197"/>
  <c r="T113" i="197"/>
  <c r="T104" i="197"/>
  <c r="T100" i="197"/>
  <c r="T96" i="197"/>
  <c r="T94" i="197"/>
  <c r="T92" i="197"/>
  <c r="T101" i="197"/>
  <c r="T93" i="197"/>
  <c r="T83" i="197"/>
  <c r="T99" i="197"/>
  <c r="T91" i="197"/>
  <c r="T87" i="197"/>
  <c r="T84" i="197"/>
  <c r="T80" i="197"/>
  <c r="T78" i="197"/>
  <c r="T76" i="197"/>
  <c r="T72" i="197"/>
  <c r="T70" i="197"/>
  <c r="T68" i="197"/>
  <c r="T64" i="197"/>
  <c r="D31" i="197"/>
  <c r="L31" i="197"/>
  <c r="T31" i="197"/>
  <c r="H32" i="197"/>
  <c r="P32" i="197"/>
  <c r="D36" i="197"/>
  <c r="L36" i="197"/>
  <c r="T36" i="197"/>
  <c r="H37" i="197"/>
  <c r="P37" i="197"/>
  <c r="D38" i="197"/>
  <c r="L38" i="197"/>
  <c r="T38" i="197"/>
  <c r="H39" i="197"/>
  <c r="P39" i="197"/>
  <c r="D40" i="197"/>
  <c r="L40" i="197"/>
  <c r="T40" i="197"/>
  <c r="H41" i="197"/>
  <c r="P41" i="197"/>
  <c r="D42" i="197"/>
  <c r="L42" i="197"/>
  <c r="T42" i="197"/>
  <c r="H43" i="197"/>
  <c r="P43" i="197"/>
  <c r="D44" i="197"/>
  <c r="L44" i="197"/>
  <c r="T44" i="197"/>
  <c r="H45" i="197"/>
  <c r="P45" i="197"/>
  <c r="H53" i="197"/>
  <c r="P53" i="197"/>
  <c r="D54" i="197"/>
  <c r="H55" i="197"/>
  <c r="P55" i="197"/>
  <c r="D56" i="197"/>
  <c r="L56" i="197"/>
  <c r="H57" i="197"/>
  <c r="P57" i="197"/>
  <c r="D58" i="197"/>
  <c r="L58" i="197"/>
  <c r="T58" i="197"/>
  <c r="H59" i="197"/>
  <c r="P59" i="197"/>
  <c r="D60" i="197"/>
  <c r="L60" i="197"/>
  <c r="T60" i="197"/>
  <c r="H61" i="197"/>
  <c r="P61" i="197"/>
  <c r="L63" i="197"/>
  <c r="H64" i="197"/>
  <c r="D65" i="197"/>
  <c r="T65" i="197"/>
  <c r="P66" i="197"/>
  <c r="L67" i="197"/>
  <c r="H68" i="197"/>
  <c r="D69" i="197"/>
  <c r="T69" i="197"/>
  <c r="P70" i="197"/>
  <c r="L71" i="197"/>
  <c r="H72" i="197"/>
  <c r="D73" i="197"/>
  <c r="T73" i="197"/>
  <c r="P74" i="197"/>
  <c r="L75" i="197"/>
  <c r="H76" i="197"/>
  <c r="T77" i="197"/>
  <c r="P78" i="197"/>
  <c r="L79" i="197"/>
  <c r="H80" i="197"/>
  <c r="D81" i="197"/>
  <c r="T81" i="197"/>
  <c r="D84" i="197"/>
  <c r="P86" i="197"/>
  <c r="H88" i="197"/>
  <c r="T89" i="197"/>
  <c r="L91" i="197"/>
  <c r="H94" i="197"/>
  <c r="P100" i="197"/>
  <c r="T103" i="197"/>
  <c r="T111" i="197"/>
  <c r="H113" i="197"/>
  <c r="D28" i="197"/>
  <c r="H28" i="197"/>
  <c r="L28" i="197"/>
  <c r="P28" i="197"/>
  <c r="T28" i="197"/>
  <c r="D82" i="197"/>
  <c r="D83" i="197"/>
  <c r="T86" i="197"/>
  <c r="L88" i="197"/>
  <c r="P91" i="197"/>
  <c r="P94" i="197"/>
  <c r="D101" i="197"/>
  <c r="H104" i="197"/>
  <c r="T114" i="197"/>
  <c r="D53" i="197"/>
  <c r="T53" i="197"/>
  <c r="H54" i="197"/>
  <c r="P54" i="197"/>
  <c r="D55" i="197"/>
  <c r="L55" i="197"/>
  <c r="T55" i="197"/>
  <c r="H56" i="197"/>
  <c r="P56" i="197"/>
  <c r="D57" i="197"/>
  <c r="L57" i="197"/>
  <c r="T57" i="197"/>
  <c r="H58" i="197"/>
  <c r="P58" i="197"/>
  <c r="T59" i="197"/>
  <c r="H60" i="197"/>
  <c r="P60" i="197"/>
  <c r="D61" i="197"/>
  <c r="L61" i="197"/>
  <c r="T61" i="197"/>
  <c r="D63" i="197"/>
  <c r="T63" i="197"/>
  <c r="P64" i="197"/>
  <c r="H66" i="197"/>
  <c r="D67" i="197"/>
  <c r="T67" i="197"/>
  <c r="P68" i="197"/>
  <c r="L69" i="197"/>
  <c r="H70" i="197"/>
  <c r="D71" i="197"/>
  <c r="T71" i="197"/>
  <c r="P72" i="197"/>
  <c r="L73" i="197"/>
  <c r="H74" i="197"/>
  <c r="T75" i="197"/>
  <c r="P76" i="197"/>
  <c r="D79" i="197"/>
  <c r="T79" i="197"/>
  <c r="P80" i="197"/>
  <c r="L81" i="197"/>
  <c r="L82" i="197"/>
  <c r="L83" i="197"/>
  <c r="L87" i="197"/>
  <c r="D89" i="197"/>
  <c r="P90" i="197"/>
  <c r="P92" i="197"/>
  <c r="T95" i="197"/>
  <c r="D99" i="197"/>
  <c r="D115" i="195"/>
  <c r="D113" i="195"/>
  <c r="D97" i="195"/>
  <c r="D95" i="195"/>
  <c r="D72" i="195"/>
  <c r="D36" i="195"/>
  <c r="D38" i="195"/>
  <c r="D40" i="195"/>
  <c r="D42" i="195"/>
  <c r="D44" i="195"/>
  <c r="D59" i="195"/>
  <c r="D91" i="195"/>
  <c r="D28" i="195"/>
  <c r="D114" i="195"/>
  <c r="V21" i="194"/>
  <c r="L111" i="194"/>
  <c r="L113" i="194"/>
  <c r="L43" i="194"/>
  <c r="L42" i="194"/>
  <c r="L25" i="194"/>
  <c r="L24" i="194"/>
  <c r="L41" i="194"/>
  <c r="L45" i="194"/>
  <c r="L44" i="194"/>
  <c r="L37" i="194"/>
  <c r="L36" i="194"/>
  <c r="L27" i="194"/>
  <c r="L26" i="194"/>
  <c r="L115" i="194"/>
  <c r="L114" i="194"/>
  <c r="L39" i="194"/>
  <c r="L38" i="194"/>
  <c r="L28" i="194"/>
  <c r="L20" i="194"/>
  <c r="L19" i="194"/>
  <c r="L40" i="194"/>
  <c r="V115" i="194"/>
  <c r="V113" i="194"/>
  <c r="V96" i="194"/>
  <c r="V94" i="194"/>
  <c r="V82" i="194"/>
  <c r="V80" i="194"/>
  <c r="V74" i="194"/>
  <c r="V72" i="194"/>
  <c r="V62" i="194"/>
  <c r="V60" i="194"/>
  <c r="V58" i="194"/>
  <c r="V95" i="194"/>
  <c r="V87" i="194"/>
  <c r="V79" i="194"/>
  <c r="V71" i="194"/>
  <c r="V45" i="194"/>
  <c r="V43" i="194"/>
  <c r="V41" i="194"/>
  <c r="V39" i="194"/>
  <c r="V37" i="194"/>
  <c r="V32" i="194"/>
  <c r="V28" i="194"/>
  <c r="V27" i="194"/>
  <c r="V25" i="194"/>
  <c r="V23" i="194"/>
  <c r="V20" i="194"/>
  <c r="V97" i="194"/>
  <c r="V89" i="194"/>
  <c r="V73" i="194"/>
  <c r="V114" i="194"/>
  <c r="V91" i="194"/>
  <c r="V53" i="194"/>
  <c r="V42" i="194"/>
  <c r="V24" i="194"/>
  <c r="V61" i="194"/>
  <c r="V46" i="194"/>
  <c r="V40" i="194"/>
  <c r="V93" i="194"/>
  <c r="V57" i="194"/>
  <c r="V44" i="194"/>
  <c r="V36" i="194"/>
  <c r="V26" i="194"/>
  <c r="V38" i="194"/>
  <c r="V19" i="194"/>
  <c r="V69" i="194"/>
  <c r="L21" i="194"/>
  <c r="F115" i="194"/>
  <c r="F113" i="194"/>
  <c r="F114" i="194"/>
  <c r="F45" i="194"/>
  <c r="F43" i="194"/>
  <c r="F41" i="194"/>
  <c r="F39" i="194"/>
  <c r="F37" i="194"/>
  <c r="F32" i="194"/>
  <c r="F28" i="194"/>
  <c r="F27" i="194"/>
  <c r="F25" i="194"/>
  <c r="F23" i="194"/>
  <c r="F20" i="194"/>
  <c r="F38" i="194"/>
  <c r="F19" i="194"/>
  <c r="F40" i="194"/>
  <c r="F21" i="194"/>
  <c r="F42" i="194"/>
  <c r="F24" i="194"/>
  <c r="F44" i="194"/>
  <c r="F36" i="194"/>
  <c r="H112" i="194"/>
  <c r="H111" i="194"/>
  <c r="H115" i="194"/>
  <c r="R114" i="194"/>
  <c r="R115" i="194"/>
  <c r="R44" i="194"/>
  <c r="R42" i="194"/>
  <c r="R40" i="194"/>
  <c r="R38" i="194"/>
  <c r="R36" i="194"/>
  <c r="R28" i="194"/>
  <c r="R26" i="194"/>
  <c r="R24" i="194"/>
  <c r="R21" i="194"/>
  <c r="R19" i="194"/>
  <c r="H36" i="194"/>
  <c r="H43" i="194"/>
  <c r="R43" i="194"/>
  <c r="H44" i="194"/>
  <c r="R111" i="194"/>
  <c r="F112" i="194"/>
  <c r="P20" i="194"/>
  <c r="P21" i="194"/>
  <c r="H23" i="194"/>
  <c r="R23" i="194"/>
  <c r="H24" i="194"/>
  <c r="J25" i="194"/>
  <c r="D112" i="194"/>
  <c r="D111" i="194"/>
  <c r="D113" i="194"/>
  <c r="D115" i="194"/>
  <c r="D114" i="194"/>
  <c r="H28" i="194"/>
  <c r="N115" i="194"/>
  <c r="N113" i="194"/>
  <c r="N45" i="194"/>
  <c r="N43" i="194"/>
  <c r="N41" i="194"/>
  <c r="N39" i="194"/>
  <c r="N37" i="194"/>
  <c r="N32" i="194"/>
  <c r="N28" i="194"/>
  <c r="N27" i="194"/>
  <c r="N25" i="194"/>
  <c r="N23" i="194"/>
  <c r="N20" i="194"/>
  <c r="N114" i="194"/>
  <c r="T112" i="194"/>
  <c r="T111" i="194"/>
  <c r="H32" i="194"/>
  <c r="R32" i="194"/>
  <c r="D38" i="194"/>
  <c r="N38" i="194"/>
  <c r="D39" i="194"/>
  <c r="P39" i="194"/>
  <c r="P40" i="194"/>
  <c r="H41" i="194"/>
  <c r="R41" i="194"/>
  <c r="H42" i="194"/>
  <c r="T42" i="194"/>
  <c r="J43" i="194"/>
  <c r="T43" i="194"/>
  <c r="N46" i="194"/>
  <c r="R113" i="194"/>
  <c r="T114" i="194"/>
  <c r="T115" i="194"/>
  <c r="F46" i="194"/>
  <c r="H20" i="194"/>
  <c r="R20" i="194"/>
  <c r="H21" i="194"/>
  <c r="J114" i="194"/>
  <c r="J44" i="194"/>
  <c r="J42" i="194"/>
  <c r="J40" i="194"/>
  <c r="J38" i="194"/>
  <c r="J36" i="194"/>
  <c r="J28" i="194"/>
  <c r="J26" i="194"/>
  <c r="J24" i="194"/>
  <c r="J21" i="194"/>
  <c r="J19" i="194"/>
  <c r="P111" i="194"/>
  <c r="P114" i="194"/>
  <c r="P113" i="194"/>
  <c r="P115" i="194"/>
  <c r="J32" i="194"/>
  <c r="P37" i="194"/>
  <c r="P38" i="194"/>
  <c r="H39" i="194"/>
  <c r="R39" i="194"/>
  <c r="H40" i="194"/>
  <c r="J41" i="194"/>
  <c r="P45" i="194"/>
  <c r="J46" i="194"/>
  <c r="P46" i="194"/>
  <c r="J111" i="194"/>
  <c r="V112" i="194"/>
  <c r="T113" i="194"/>
  <c r="T46" i="194"/>
  <c r="F111" i="194"/>
  <c r="V111" i="194"/>
  <c r="D115" i="193"/>
  <c r="D113" i="193"/>
  <c r="D114" i="193"/>
  <c r="L115" i="193"/>
  <c r="L113" i="193"/>
  <c r="L114" i="193"/>
  <c r="T115" i="193"/>
  <c r="T113" i="193"/>
  <c r="D36" i="193"/>
  <c r="T36" i="193"/>
  <c r="P37" i="193"/>
  <c r="L38" i="193"/>
  <c r="H39" i="193"/>
  <c r="D40" i="193"/>
  <c r="T40" i="193"/>
  <c r="P41" i="193"/>
  <c r="L42" i="193"/>
  <c r="H43" i="193"/>
  <c r="L44" i="193"/>
  <c r="H45" i="193"/>
  <c r="P45" i="193"/>
  <c r="D28" i="193"/>
  <c r="H28" i="193"/>
  <c r="L28" i="193"/>
  <c r="P28" i="193"/>
  <c r="T28" i="193"/>
  <c r="D111" i="193"/>
  <c r="L111" i="193"/>
  <c r="T111" i="193"/>
  <c r="H114" i="193"/>
  <c r="H115" i="193"/>
  <c r="P114" i="193"/>
  <c r="P115" i="193"/>
  <c r="P113" i="193"/>
  <c r="H32" i="193"/>
  <c r="P32" i="193"/>
  <c r="L36" i="193"/>
  <c r="H37" i="193"/>
  <c r="D38" i="193"/>
  <c r="T38" i="193"/>
  <c r="P39" i="193"/>
  <c r="L40" i="193"/>
  <c r="H41" i="193"/>
  <c r="D42" i="193"/>
  <c r="T42" i="193"/>
  <c r="P43" i="193"/>
  <c r="D44" i="193"/>
  <c r="T44" i="193"/>
  <c r="H19" i="193"/>
  <c r="P19" i="193"/>
  <c r="D20" i="193"/>
  <c r="L20" i="193"/>
  <c r="T20" i="193"/>
  <c r="H21" i="193"/>
  <c r="P21" i="193"/>
  <c r="D23" i="193"/>
  <c r="L23" i="193"/>
  <c r="T23" i="193"/>
  <c r="H24" i="193"/>
  <c r="P24" i="193"/>
  <c r="D25" i="193"/>
  <c r="L25" i="193"/>
  <c r="T25" i="193"/>
  <c r="H26" i="193"/>
  <c r="P26" i="193"/>
  <c r="D27" i="193"/>
  <c r="L27" i="193"/>
  <c r="T27" i="193"/>
  <c r="F115" i="193"/>
  <c r="F113" i="193"/>
  <c r="F114" i="193"/>
  <c r="J114" i="193"/>
  <c r="J115" i="193"/>
  <c r="J113" i="193"/>
  <c r="N115" i="193"/>
  <c r="N113" i="193"/>
  <c r="N114" i="193"/>
  <c r="R114" i="193"/>
  <c r="R115" i="193"/>
  <c r="R113" i="193"/>
  <c r="V115" i="193"/>
  <c r="V113" i="193"/>
  <c r="V96" i="193"/>
  <c r="V94" i="193"/>
  <c r="V114" i="193"/>
  <c r="V97" i="193"/>
  <c r="V95" i="193"/>
  <c r="V93" i="193"/>
  <c r="V87" i="193"/>
  <c r="V81" i="193"/>
  <c r="V79" i="193"/>
  <c r="V71" i="193"/>
  <c r="D32" i="193"/>
  <c r="L32" i="193"/>
  <c r="T32" i="193"/>
  <c r="H36" i="193"/>
  <c r="P36" i="193"/>
  <c r="D37" i="193"/>
  <c r="L37" i="193"/>
  <c r="T37" i="193"/>
  <c r="H38" i="193"/>
  <c r="P38" i="193"/>
  <c r="D39" i="193"/>
  <c r="L39" i="193"/>
  <c r="T39" i="193"/>
  <c r="H40" i="193"/>
  <c r="P40" i="193"/>
  <c r="D41" i="193"/>
  <c r="L41" i="193"/>
  <c r="T41" i="193"/>
  <c r="H42" i="193"/>
  <c r="P42" i="193"/>
  <c r="D43" i="193"/>
  <c r="L43" i="193"/>
  <c r="T43" i="193"/>
  <c r="H44" i="193"/>
  <c r="P44" i="193"/>
  <c r="D45" i="193"/>
  <c r="L45" i="193"/>
  <c r="T45" i="193"/>
  <c r="T114" i="193"/>
  <c r="F27" i="193"/>
  <c r="N27" i="193"/>
  <c r="V27" i="193"/>
  <c r="F28" i="193"/>
  <c r="J28" i="193"/>
  <c r="N28" i="193"/>
  <c r="R28" i="193"/>
  <c r="V28" i="193"/>
  <c r="F32" i="193"/>
  <c r="N32" i="193"/>
  <c r="V32" i="193"/>
  <c r="J36" i="193"/>
  <c r="R36" i="193"/>
  <c r="F37" i="193"/>
  <c r="N37" i="193"/>
  <c r="V37" i="193"/>
  <c r="J38" i="193"/>
  <c r="R38" i="193"/>
  <c r="F39" i="193"/>
  <c r="N39" i="193"/>
  <c r="V39" i="193"/>
  <c r="J40" i="193"/>
  <c r="R40" i="193"/>
  <c r="F41" i="193"/>
  <c r="N41" i="193"/>
  <c r="V41" i="193"/>
  <c r="J42" i="193"/>
  <c r="R42" i="193"/>
  <c r="F43" i="193"/>
  <c r="N43" i="193"/>
  <c r="V43" i="193"/>
  <c r="J44" i="193"/>
  <c r="R44" i="193"/>
  <c r="F45" i="193"/>
  <c r="N45" i="193"/>
  <c r="V45" i="193"/>
  <c r="V61" i="193"/>
  <c r="F111" i="193"/>
  <c r="N111" i="193"/>
  <c r="V111" i="193"/>
  <c r="H111" i="193"/>
  <c r="P111" i="193"/>
  <c r="J111" i="193"/>
  <c r="R111" i="193"/>
  <c r="D114" i="175"/>
  <c r="D113" i="175"/>
  <c r="D45" i="175"/>
  <c r="D43" i="175"/>
  <c r="D41" i="175"/>
  <c r="D39" i="175"/>
  <c r="D37" i="175"/>
  <c r="D115" i="175"/>
  <c r="H115" i="175"/>
  <c r="H113" i="175"/>
  <c r="H44" i="175"/>
  <c r="H42" i="175"/>
  <c r="H40" i="175"/>
  <c r="H38" i="175"/>
  <c r="H36" i="175"/>
  <c r="H114" i="175"/>
  <c r="L114" i="175"/>
  <c r="L115" i="175"/>
  <c r="L45" i="175"/>
  <c r="L43" i="175"/>
  <c r="L41" i="175"/>
  <c r="L39" i="175"/>
  <c r="L37" i="175"/>
  <c r="L113" i="175"/>
  <c r="P115" i="175"/>
  <c r="P113" i="175"/>
  <c r="P114" i="175"/>
  <c r="P44" i="175"/>
  <c r="P42" i="175"/>
  <c r="P40" i="175"/>
  <c r="P38" i="175"/>
  <c r="P36" i="175"/>
  <c r="T114" i="175"/>
  <c r="T113" i="175"/>
  <c r="T45" i="175"/>
  <c r="T43" i="175"/>
  <c r="T41" i="175"/>
  <c r="T39" i="175"/>
  <c r="T37" i="175"/>
  <c r="T115" i="175"/>
  <c r="D31" i="175"/>
  <c r="L31" i="175"/>
  <c r="T31" i="175"/>
  <c r="H32" i="175"/>
  <c r="P32" i="175"/>
  <c r="H33" i="175"/>
  <c r="D36" i="175"/>
  <c r="T36" i="175"/>
  <c r="P37" i="175"/>
  <c r="L38" i="175"/>
  <c r="H39" i="175"/>
  <c r="D40" i="175"/>
  <c r="T40" i="175"/>
  <c r="P41" i="175"/>
  <c r="L42" i="175"/>
  <c r="H43" i="175"/>
  <c r="D44" i="175"/>
  <c r="T44" i="175"/>
  <c r="P45" i="175"/>
  <c r="F46" i="175"/>
  <c r="L46" i="175"/>
  <c r="V46" i="175"/>
  <c r="F114" i="175"/>
  <c r="F115" i="175"/>
  <c r="F44" i="175"/>
  <c r="F42" i="175"/>
  <c r="F40" i="175"/>
  <c r="F38" i="175"/>
  <c r="F36" i="175"/>
  <c r="J115" i="175"/>
  <c r="J113" i="175"/>
  <c r="J114" i="175"/>
  <c r="J45" i="175"/>
  <c r="J43" i="175"/>
  <c r="J41" i="175"/>
  <c r="J39" i="175"/>
  <c r="J37" i="175"/>
  <c r="N114" i="175"/>
  <c r="N113" i="175"/>
  <c r="N44" i="175"/>
  <c r="N42" i="175"/>
  <c r="N40" i="175"/>
  <c r="N38" i="175"/>
  <c r="N36" i="175"/>
  <c r="R115" i="175"/>
  <c r="R113" i="175"/>
  <c r="R45" i="175"/>
  <c r="R43" i="175"/>
  <c r="R41" i="175"/>
  <c r="R39" i="175"/>
  <c r="R37" i="175"/>
  <c r="V114" i="175"/>
  <c r="V115" i="175"/>
  <c r="V44" i="175"/>
  <c r="V42" i="175"/>
  <c r="V40" i="175"/>
  <c r="V38" i="175"/>
  <c r="V36" i="175"/>
  <c r="L36" i="175"/>
  <c r="H37" i="175"/>
  <c r="D38" i="175"/>
  <c r="T38" i="175"/>
  <c r="P39" i="175"/>
  <c r="L40" i="175"/>
  <c r="H41" i="175"/>
  <c r="D42" i="175"/>
  <c r="T42" i="175"/>
  <c r="P43" i="175"/>
  <c r="L44" i="175"/>
  <c r="H45" i="175"/>
  <c r="D46" i="175"/>
  <c r="N46" i="175"/>
  <c r="T46" i="175"/>
  <c r="N115" i="175"/>
  <c r="D28" i="174"/>
  <c r="H28" i="174"/>
  <c r="L28" i="174"/>
  <c r="P28" i="174"/>
  <c r="T28" i="174"/>
  <c r="P37" i="174"/>
  <c r="L38" i="174"/>
  <c r="H39" i="174"/>
  <c r="D40" i="174"/>
  <c r="T40" i="174"/>
  <c r="P41" i="174"/>
  <c r="L42" i="174"/>
  <c r="H43" i="174"/>
  <c r="L44" i="174"/>
  <c r="D46" i="174"/>
  <c r="L46" i="174"/>
  <c r="T46" i="174"/>
  <c r="D115" i="174"/>
  <c r="D113" i="174"/>
  <c r="D114" i="174"/>
  <c r="D45" i="174"/>
  <c r="D43" i="174"/>
  <c r="D41" i="174"/>
  <c r="D39" i="174"/>
  <c r="D37" i="174"/>
  <c r="L115" i="174"/>
  <c r="L113" i="174"/>
  <c r="L114" i="174"/>
  <c r="L45" i="174"/>
  <c r="L43" i="174"/>
  <c r="L41" i="174"/>
  <c r="L39" i="174"/>
  <c r="L37" i="174"/>
  <c r="T115" i="174"/>
  <c r="T113" i="174"/>
  <c r="T114" i="174"/>
  <c r="T45" i="174"/>
  <c r="T43" i="174"/>
  <c r="T41" i="174"/>
  <c r="T39" i="174"/>
  <c r="T37" i="174"/>
  <c r="L31" i="174"/>
  <c r="H32" i="174"/>
  <c r="L36" i="174"/>
  <c r="D44" i="174"/>
  <c r="H19" i="174"/>
  <c r="P19" i="174"/>
  <c r="D20" i="174"/>
  <c r="L20" i="174"/>
  <c r="T20" i="174"/>
  <c r="H21" i="174"/>
  <c r="P21" i="174"/>
  <c r="D25" i="174"/>
  <c r="L25" i="174"/>
  <c r="T25" i="174"/>
  <c r="H26" i="174"/>
  <c r="P26" i="174"/>
  <c r="D27" i="174"/>
  <c r="L27" i="174"/>
  <c r="T27" i="174"/>
  <c r="F115" i="174"/>
  <c r="F113" i="174"/>
  <c r="F114" i="174"/>
  <c r="F46" i="174"/>
  <c r="F45" i="174"/>
  <c r="F44" i="174"/>
  <c r="F42" i="174"/>
  <c r="F40" i="174"/>
  <c r="F38" i="174"/>
  <c r="J114" i="174"/>
  <c r="J115" i="174"/>
  <c r="J113" i="174"/>
  <c r="J46" i="174"/>
  <c r="J44" i="174"/>
  <c r="J45" i="174"/>
  <c r="J43" i="174"/>
  <c r="J41" i="174"/>
  <c r="J39" i="174"/>
  <c r="J37" i="174"/>
  <c r="N115" i="174"/>
  <c r="N113" i="174"/>
  <c r="N114" i="174"/>
  <c r="N46" i="174"/>
  <c r="N45" i="174"/>
  <c r="N44" i="174"/>
  <c r="N42" i="174"/>
  <c r="N40" i="174"/>
  <c r="N38" i="174"/>
  <c r="R114" i="174"/>
  <c r="R115" i="174"/>
  <c r="R113" i="174"/>
  <c r="R46" i="174"/>
  <c r="R44" i="174"/>
  <c r="R45" i="174"/>
  <c r="R43" i="174"/>
  <c r="R41" i="174"/>
  <c r="R39" i="174"/>
  <c r="R37" i="174"/>
  <c r="V115" i="174"/>
  <c r="V113" i="174"/>
  <c r="V94" i="174"/>
  <c r="V114" i="174"/>
  <c r="V89" i="174"/>
  <c r="V46" i="174"/>
  <c r="V45" i="174"/>
  <c r="V43" i="174"/>
  <c r="V60" i="174"/>
  <c r="V44" i="174"/>
  <c r="V42" i="174"/>
  <c r="V40" i="174"/>
  <c r="V38" i="174"/>
  <c r="H31" i="174"/>
  <c r="P31" i="174"/>
  <c r="D32" i="174"/>
  <c r="L32" i="174"/>
  <c r="T32" i="174"/>
  <c r="H36" i="174"/>
  <c r="P36" i="174"/>
  <c r="F37" i="174"/>
  <c r="V37" i="174"/>
  <c r="R38" i="174"/>
  <c r="N39" i="174"/>
  <c r="J40" i="174"/>
  <c r="F41" i="174"/>
  <c r="V41" i="174"/>
  <c r="R42" i="174"/>
  <c r="N43" i="174"/>
  <c r="T44" i="174"/>
  <c r="H114" i="174"/>
  <c r="H115" i="174"/>
  <c r="H44" i="174"/>
  <c r="H42" i="174"/>
  <c r="H40" i="174"/>
  <c r="H38" i="174"/>
  <c r="H113" i="174"/>
  <c r="P114" i="174"/>
  <c r="P115" i="174"/>
  <c r="P113" i="174"/>
  <c r="P44" i="174"/>
  <c r="P42" i="174"/>
  <c r="P40" i="174"/>
  <c r="P38" i="174"/>
  <c r="D31" i="174"/>
  <c r="T31" i="174"/>
  <c r="P32" i="174"/>
  <c r="D36" i="174"/>
  <c r="T36" i="174"/>
  <c r="P45" i="174"/>
  <c r="J36" i="174"/>
  <c r="R36" i="174"/>
  <c r="H37" i="174"/>
  <c r="D38" i="174"/>
  <c r="T38" i="174"/>
  <c r="P39" i="174"/>
  <c r="L40" i="174"/>
  <c r="H41" i="174"/>
  <c r="D42" i="174"/>
  <c r="T42" i="174"/>
  <c r="P43" i="174"/>
  <c r="H45" i="174"/>
  <c r="H46" i="174"/>
  <c r="P46" i="174"/>
  <c r="R21" i="173"/>
  <c r="N27" i="173"/>
  <c r="J114" i="173"/>
  <c r="J115" i="173"/>
  <c r="J45" i="173"/>
  <c r="J43" i="173"/>
  <c r="J41" i="173"/>
  <c r="J39" i="173"/>
  <c r="J37" i="173"/>
  <c r="J32" i="173"/>
  <c r="J27" i="173"/>
  <c r="J25" i="173"/>
  <c r="J20" i="173"/>
  <c r="J113" i="173"/>
  <c r="N28" i="173"/>
  <c r="J31" i="173"/>
  <c r="V52" i="173"/>
  <c r="R114" i="173"/>
  <c r="R113" i="173"/>
  <c r="R45" i="173"/>
  <c r="R43" i="173"/>
  <c r="R41" i="173"/>
  <c r="R39" i="173"/>
  <c r="R37" i="173"/>
  <c r="R32" i="173"/>
  <c r="R27" i="173"/>
  <c r="R25" i="173"/>
  <c r="R20" i="173"/>
  <c r="R31" i="173"/>
  <c r="N115" i="173"/>
  <c r="N113" i="173"/>
  <c r="N114" i="173"/>
  <c r="N44" i="173"/>
  <c r="N42" i="173"/>
  <c r="N40" i="173"/>
  <c r="N38" i="173"/>
  <c r="N36" i="173"/>
  <c r="N31" i="173"/>
  <c r="N26" i="173"/>
  <c r="N21" i="173"/>
  <c r="N19" i="173"/>
  <c r="R28" i="173"/>
  <c r="R36" i="173"/>
  <c r="N37" i="173"/>
  <c r="R40" i="173"/>
  <c r="N41" i="173"/>
  <c r="R44" i="173"/>
  <c r="N45" i="173"/>
  <c r="R19" i="173"/>
  <c r="J21" i="173"/>
  <c r="N25" i="173"/>
  <c r="F115" i="173"/>
  <c r="F113" i="173"/>
  <c r="F44" i="173"/>
  <c r="F42" i="173"/>
  <c r="F40" i="173"/>
  <c r="F38" i="173"/>
  <c r="F36" i="173"/>
  <c r="F31" i="173"/>
  <c r="F26" i="173"/>
  <c r="F21" i="173"/>
  <c r="F19" i="173"/>
  <c r="J28" i="173"/>
  <c r="V115" i="173"/>
  <c r="V113" i="173"/>
  <c r="V89" i="173"/>
  <c r="V44" i="173"/>
  <c r="V42" i="173"/>
  <c r="V40" i="173"/>
  <c r="V38" i="173"/>
  <c r="V36" i="173"/>
  <c r="V31" i="173"/>
  <c r="V26" i="173"/>
  <c r="V21" i="173"/>
  <c r="V19" i="173"/>
  <c r="V114" i="173"/>
  <c r="V95" i="173"/>
  <c r="V57" i="173"/>
  <c r="V73" i="173"/>
  <c r="V60" i="173"/>
  <c r="J36" i="173"/>
  <c r="F37" i="173"/>
  <c r="V37" i="173"/>
  <c r="R38" i="173"/>
  <c r="N39" i="173"/>
  <c r="J40" i="173"/>
  <c r="F41" i="173"/>
  <c r="V41" i="173"/>
  <c r="R42" i="173"/>
  <c r="N43" i="173"/>
  <c r="J44" i="173"/>
  <c r="F45" i="173"/>
  <c r="V45" i="173"/>
  <c r="D115" i="173"/>
  <c r="D113" i="173"/>
  <c r="H114" i="173"/>
  <c r="H115" i="173"/>
  <c r="L115" i="173"/>
  <c r="L113" i="173"/>
  <c r="L114" i="173"/>
  <c r="P114" i="173"/>
  <c r="P113" i="173"/>
  <c r="T115" i="173"/>
  <c r="T113" i="173"/>
  <c r="L31" i="173"/>
  <c r="T31" i="173"/>
  <c r="H32" i="173"/>
  <c r="P32" i="173"/>
  <c r="D36" i="173"/>
  <c r="L36" i="173"/>
  <c r="T36" i="173"/>
  <c r="H37" i="173"/>
  <c r="P37" i="173"/>
  <c r="D38" i="173"/>
  <c r="L38" i="173"/>
  <c r="T38" i="173"/>
  <c r="H39" i="173"/>
  <c r="P39" i="173"/>
  <c r="D40" i="173"/>
  <c r="L40" i="173"/>
  <c r="T40" i="173"/>
  <c r="H41" i="173"/>
  <c r="P41" i="173"/>
  <c r="D42" i="173"/>
  <c r="L42" i="173"/>
  <c r="T42" i="173"/>
  <c r="H43" i="173"/>
  <c r="P43" i="173"/>
  <c r="D44" i="173"/>
  <c r="L44" i="173"/>
  <c r="T44" i="173"/>
  <c r="H45" i="173"/>
  <c r="P45" i="173"/>
  <c r="D28" i="173"/>
  <c r="H28" i="173"/>
  <c r="L28" i="173"/>
  <c r="P28" i="173"/>
  <c r="T28" i="173"/>
  <c r="T112" i="173"/>
  <c r="D114" i="173"/>
  <c r="P115" i="173"/>
  <c r="N115" i="172"/>
  <c r="N113" i="172"/>
  <c r="N114" i="172"/>
  <c r="J114" i="172"/>
  <c r="J115" i="172"/>
  <c r="J113" i="172"/>
  <c r="V115" i="172"/>
  <c r="V113" i="172"/>
  <c r="V94" i="172"/>
  <c r="V114" i="172"/>
  <c r="V93" i="172"/>
  <c r="V82" i="172"/>
  <c r="J19" i="172"/>
  <c r="R19" i="172"/>
  <c r="F20" i="172"/>
  <c r="N20" i="172"/>
  <c r="V20" i="172"/>
  <c r="J21" i="172"/>
  <c r="R21" i="172"/>
  <c r="F25" i="172"/>
  <c r="N25" i="172"/>
  <c r="V25" i="172"/>
  <c r="J26" i="172"/>
  <c r="R26" i="172"/>
  <c r="F27" i="172"/>
  <c r="N27" i="172"/>
  <c r="V27" i="172"/>
  <c r="F28" i="172"/>
  <c r="J28" i="172"/>
  <c r="N28" i="172"/>
  <c r="R28" i="172"/>
  <c r="V28" i="172"/>
  <c r="J31" i="172"/>
  <c r="R31" i="172"/>
  <c r="F32" i="172"/>
  <c r="N32" i="172"/>
  <c r="V32" i="172"/>
  <c r="J36" i="172"/>
  <c r="R36" i="172"/>
  <c r="F37" i="172"/>
  <c r="N37" i="172"/>
  <c r="V37" i="172"/>
  <c r="J38" i="172"/>
  <c r="R38" i="172"/>
  <c r="F39" i="172"/>
  <c r="N39" i="172"/>
  <c r="V39" i="172"/>
  <c r="J40" i="172"/>
  <c r="R40" i="172"/>
  <c r="F41" i="172"/>
  <c r="N41" i="172"/>
  <c r="V41" i="172"/>
  <c r="J42" i="172"/>
  <c r="R42" i="172"/>
  <c r="F43" i="172"/>
  <c r="N43" i="172"/>
  <c r="V43" i="172"/>
  <c r="J44" i="172"/>
  <c r="R44" i="172"/>
  <c r="F45" i="172"/>
  <c r="N45" i="172"/>
  <c r="V45" i="172"/>
  <c r="V61" i="172"/>
  <c r="F115" i="172"/>
  <c r="F113" i="172"/>
  <c r="F114" i="172"/>
  <c r="R114" i="172"/>
  <c r="R115" i="172"/>
  <c r="R113" i="172"/>
  <c r="D115" i="172"/>
  <c r="D113" i="172"/>
  <c r="D114" i="172"/>
  <c r="H114" i="172"/>
  <c r="L115" i="172"/>
  <c r="L113" i="172"/>
  <c r="L114" i="172"/>
  <c r="P114" i="172"/>
  <c r="P115" i="172"/>
  <c r="T115" i="172"/>
  <c r="T113" i="172"/>
  <c r="D31" i="172"/>
  <c r="L31" i="172"/>
  <c r="T31" i="172"/>
  <c r="H32" i="172"/>
  <c r="P32" i="172"/>
  <c r="D36" i="172"/>
  <c r="L36" i="172"/>
  <c r="T36" i="172"/>
  <c r="H37" i="172"/>
  <c r="P37" i="172"/>
  <c r="D38" i="172"/>
  <c r="L38" i="172"/>
  <c r="T38" i="172"/>
  <c r="H39" i="172"/>
  <c r="P39" i="172"/>
  <c r="D40" i="172"/>
  <c r="L40" i="172"/>
  <c r="T40" i="172"/>
  <c r="H41" i="172"/>
  <c r="P41" i="172"/>
  <c r="D42" i="172"/>
  <c r="L42" i="172"/>
  <c r="T42" i="172"/>
  <c r="H43" i="172"/>
  <c r="P43" i="172"/>
  <c r="D44" i="172"/>
  <c r="L44" i="172"/>
  <c r="T44" i="172"/>
  <c r="H45" i="172"/>
  <c r="P45" i="172"/>
  <c r="H115" i="172"/>
  <c r="L114" i="170"/>
  <c r="L113" i="170"/>
  <c r="L45" i="170"/>
  <c r="L43" i="170"/>
  <c r="L41" i="170"/>
  <c r="L39" i="170"/>
  <c r="L37" i="170"/>
  <c r="L32" i="170"/>
  <c r="L27" i="170"/>
  <c r="L25" i="170"/>
  <c r="L20" i="170"/>
  <c r="L115" i="170"/>
  <c r="L28" i="170"/>
  <c r="L38" i="170"/>
  <c r="L31" i="170"/>
  <c r="L21" i="170"/>
  <c r="L44" i="170"/>
  <c r="L36" i="170"/>
  <c r="L42" i="170"/>
  <c r="T115" i="170"/>
  <c r="T114" i="170"/>
  <c r="T113" i="170"/>
  <c r="T45" i="170"/>
  <c r="T43" i="170"/>
  <c r="T41" i="170"/>
  <c r="T39" i="170"/>
  <c r="T37" i="170"/>
  <c r="T32" i="170"/>
  <c r="T27" i="170"/>
  <c r="T25" i="170"/>
  <c r="T20" i="170"/>
  <c r="T28" i="170"/>
  <c r="T44" i="170"/>
  <c r="T36" i="170"/>
  <c r="T19" i="170"/>
  <c r="T42" i="170"/>
  <c r="T26" i="170"/>
  <c r="T21" i="170"/>
  <c r="T40" i="170"/>
  <c r="D42" i="170"/>
  <c r="D115" i="169"/>
  <c r="D113" i="169"/>
  <c r="D114" i="169"/>
  <c r="D45" i="169"/>
  <c r="D43" i="169"/>
  <c r="D41" i="169"/>
  <c r="D39" i="169"/>
  <c r="D44" i="169"/>
  <c r="D42" i="169"/>
  <c r="D40" i="169"/>
  <c r="D38" i="169"/>
  <c r="H114" i="169"/>
  <c r="H44" i="169"/>
  <c r="H42" i="169"/>
  <c r="H40" i="169"/>
  <c r="H38" i="169"/>
  <c r="H115" i="169"/>
  <c r="H113" i="169"/>
  <c r="H45" i="169"/>
  <c r="H43" i="169"/>
  <c r="H41" i="169"/>
  <c r="H39" i="169"/>
  <c r="H37" i="169"/>
  <c r="L115" i="169"/>
  <c r="L113" i="169"/>
  <c r="L45" i="169"/>
  <c r="L43" i="169"/>
  <c r="L41" i="169"/>
  <c r="L39" i="169"/>
  <c r="L44" i="169"/>
  <c r="L42" i="169"/>
  <c r="L40" i="169"/>
  <c r="L38" i="169"/>
  <c r="P114" i="169"/>
  <c r="P115" i="169"/>
  <c r="P44" i="169"/>
  <c r="P42" i="169"/>
  <c r="P40" i="169"/>
  <c r="P38" i="169"/>
  <c r="P113" i="169"/>
  <c r="P45" i="169"/>
  <c r="P43" i="169"/>
  <c r="P41" i="169"/>
  <c r="P39" i="169"/>
  <c r="P37" i="169"/>
  <c r="T115" i="169"/>
  <c r="T113" i="169"/>
  <c r="T45" i="169"/>
  <c r="T43" i="169"/>
  <c r="T41" i="169"/>
  <c r="T39" i="169"/>
  <c r="T114" i="169"/>
  <c r="T44" i="169"/>
  <c r="T42" i="169"/>
  <c r="T40" i="169"/>
  <c r="T38" i="169"/>
  <c r="D31" i="169"/>
  <c r="L31" i="169"/>
  <c r="T31" i="169"/>
  <c r="H32" i="169"/>
  <c r="P32" i="169"/>
  <c r="D36" i="169"/>
  <c r="L36" i="169"/>
  <c r="T36" i="169"/>
  <c r="L37" i="169"/>
  <c r="N41" i="169"/>
  <c r="F43" i="169"/>
  <c r="R44" i="169"/>
  <c r="D46" i="169"/>
  <c r="N46" i="169"/>
  <c r="T46" i="169"/>
  <c r="D21" i="170"/>
  <c r="L26" i="170"/>
  <c r="F26" i="169"/>
  <c r="N26" i="169"/>
  <c r="J27" i="169"/>
  <c r="R27" i="169"/>
  <c r="D28" i="169"/>
  <c r="H28" i="169"/>
  <c r="L28" i="169"/>
  <c r="P28" i="169"/>
  <c r="T28" i="169"/>
  <c r="F31" i="169"/>
  <c r="N31" i="169"/>
  <c r="V31" i="169"/>
  <c r="J32" i="169"/>
  <c r="R32" i="169"/>
  <c r="F36" i="169"/>
  <c r="N36" i="169"/>
  <c r="V36" i="169"/>
  <c r="N37" i="169"/>
  <c r="R38" i="169"/>
  <c r="J40" i="169"/>
  <c r="V41" i="169"/>
  <c r="N43" i="169"/>
  <c r="F45" i="169"/>
  <c r="J46" i="169"/>
  <c r="P46" i="169"/>
  <c r="L114" i="169"/>
  <c r="L19" i="170"/>
  <c r="T31" i="170"/>
  <c r="T38" i="170"/>
  <c r="D115" i="170"/>
  <c r="D114" i="170"/>
  <c r="D113" i="170"/>
  <c r="D45" i="170"/>
  <c r="D43" i="170"/>
  <c r="D41" i="170"/>
  <c r="D39" i="170"/>
  <c r="D37" i="170"/>
  <c r="D32" i="170"/>
  <c r="D27" i="170"/>
  <c r="D25" i="170"/>
  <c r="D20" i="170"/>
  <c r="D28" i="170"/>
  <c r="D40" i="170"/>
  <c r="D38" i="170"/>
  <c r="D31" i="170"/>
  <c r="D26" i="170"/>
  <c r="D44" i="170"/>
  <c r="D36" i="170"/>
  <c r="D19" i="170"/>
  <c r="H19" i="169"/>
  <c r="D20" i="169"/>
  <c r="L20" i="169"/>
  <c r="T20" i="169"/>
  <c r="H21" i="169"/>
  <c r="P21" i="169"/>
  <c r="D25" i="169"/>
  <c r="L25" i="169"/>
  <c r="T25" i="169"/>
  <c r="H26" i="169"/>
  <c r="P26" i="169"/>
  <c r="D27" i="169"/>
  <c r="L27" i="169"/>
  <c r="T27" i="169"/>
  <c r="F115" i="169"/>
  <c r="F113" i="169"/>
  <c r="F114" i="169"/>
  <c r="F44" i="169"/>
  <c r="F42" i="169"/>
  <c r="F40" i="169"/>
  <c r="F38" i="169"/>
  <c r="J114" i="169"/>
  <c r="J115" i="169"/>
  <c r="J113" i="169"/>
  <c r="J45" i="169"/>
  <c r="J43" i="169"/>
  <c r="J41" i="169"/>
  <c r="J39" i="169"/>
  <c r="J37" i="169"/>
  <c r="N115" i="169"/>
  <c r="N113" i="169"/>
  <c r="N114" i="169"/>
  <c r="N44" i="169"/>
  <c r="N42" i="169"/>
  <c r="N40" i="169"/>
  <c r="N38" i="169"/>
  <c r="R114" i="169"/>
  <c r="R115" i="169"/>
  <c r="R113" i="169"/>
  <c r="R45" i="169"/>
  <c r="R43" i="169"/>
  <c r="R41" i="169"/>
  <c r="R39" i="169"/>
  <c r="R37" i="169"/>
  <c r="V115" i="169"/>
  <c r="V113" i="169"/>
  <c r="V114" i="169"/>
  <c r="V72" i="169"/>
  <c r="V44" i="169"/>
  <c r="V42" i="169"/>
  <c r="V40" i="169"/>
  <c r="V38" i="169"/>
  <c r="H31" i="169"/>
  <c r="P31" i="169"/>
  <c r="D32" i="169"/>
  <c r="L32" i="169"/>
  <c r="T32" i="169"/>
  <c r="H36" i="169"/>
  <c r="P36" i="169"/>
  <c r="D37" i="169"/>
  <c r="T37" i="169"/>
  <c r="F39" i="169"/>
  <c r="R40" i="169"/>
  <c r="J42" i="169"/>
  <c r="V43" i="169"/>
  <c r="N45" i="169"/>
  <c r="F46" i="169"/>
  <c r="L46" i="169"/>
  <c r="V46" i="169"/>
  <c r="L40" i="170"/>
  <c r="H32" i="170"/>
  <c r="H33" i="170"/>
  <c r="P33" i="170"/>
  <c r="P37" i="170"/>
  <c r="H39" i="170"/>
  <c r="P45" i="170"/>
  <c r="H115" i="170"/>
  <c r="H114" i="170"/>
  <c r="H113" i="170"/>
  <c r="H44" i="170"/>
  <c r="H42" i="170"/>
  <c r="H40" i="170"/>
  <c r="H38" i="170"/>
  <c r="H36" i="170"/>
  <c r="H31" i="170"/>
  <c r="H26" i="170"/>
  <c r="H21" i="170"/>
  <c r="H19" i="170"/>
  <c r="H28" i="170"/>
  <c r="P113" i="170"/>
  <c r="P115" i="170"/>
  <c r="P44" i="170"/>
  <c r="P42" i="170"/>
  <c r="P40" i="170"/>
  <c r="P38" i="170"/>
  <c r="P36" i="170"/>
  <c r="P31" i="170"/>
  <c r="P26" i="170"/>
  <c r="P21" i="170"/>
  <c r="P19" i="170"/>
  <c r="P28" i="170"/>
  <c r="P32" i="170"/>
  <c r="P39" i="170"/>
  <c r="H41" i="170"/>
  <c r="D46" i="170"/>
  <c r="L46" i="170"/>
  <c r="T46" i="170"/>
  <c r="D33" i="170"/>
  <c r="L33" i="170"/>
  <c r="T33" i="170"/>
  <c r="P41" i="170"/>
  <c r="H43" i="170"/>
  <c r="F31" i="170"/>
  <c r="N31" i="170"/>
  <c r="V31" i="170"/>
  <c r="J32" i="170"/>
  <c r="R32" i="170"/>
  <c r="F36" i="170"/>
  <c r="N36" i="170"/>
  <c r="V36" i="170"/>
  <c r="J37" i="170"/>
  <c r="R37" i="170"/>
  <c r="F38" i="170"/>
  <c r="N38" i="170"/>
  <c r="V38" i="170"/>
  <c r="J39" i="170"/>
  <c r="R39" i="170"/>
  <c r="F40" i="170"/>
  <c r="N40" i="170"/>
  <c r="V40" i="170"/>
  <c r="J41" i="170"/>
  <c r="R41" i="170"/>
  <c r="F42" i="170"/>
  <c r="N42" i="170"/>
  <c r="V42" i="170"/>
  <c r="J43" i="170"/>
  <c r="R43" i="170"/>
  <c r="R45" i="170"/>
  <c r="F115" i="170"/>
  <c r="F113" i="170"/>
  <c r="F114" i="170"/>
  <c r="J114" i="170"/>
  <c r="J115" i="170"/>
  <c r="J113" i="170"/>
  <c r="N115" i="170"/>
  <c r="N113" i="170"/>
  <c r="N114" i="170"/>
  <c r="R114" i="170"/>
  <c r="R115" i="170"/>
  <c r="R113" i="170"/>
  <c r="V115" i="170"/>
  <c r="V113" i="170"/>
  <c r="V114" i="170"/>
  <c r="V97" i="170"/>
  <c r="V87" i="170"/>
  <c r="V80" i="170"/>
  <c r="V72" i="170"/>
  <c r="V52" i="170"/>
  <c r="V81" i="170"/>
  <c r="V71" i="170"/>
  <c r="L111" i="170"/>
  <c r="F25" i="170"/>
  <c r="N25" i="170"/>
  <c r="V25" i="170"/>
  <c r="J26" i="170"/>
  <c r="R26" i="170"/>
  <c r="F27" i="170"/>
  <c r="N27" i="170"/>
  <c r="V27" i="170"/>
  <c r="F28" i="170"/>
  <c r="J28" i="170"/>
  <c r="N28" i="170"/>
  <c r="R28" i="170"/>
  <c r="V28" i="170"/>
  <c r="J31" i="170"/>
  <c r="R31" i="170"/>
  <c r="F32" i="170"/>
  <c r="N32" i="170"/>
  <c r="V32" i="170"/>
  <c r="J36" i="170"/>
  <c r="R36" i="170"/>
  <c r="F37" i="170"/>
  <c r="N37" i="170"/>
  <c r="V37" i="170"/>
  <c r="J38" i="170"/>
  <c r="R38" i="170"/>
  <c r="F39" i="170"/>
  <c r="N39" i="170"/>
  <c r="V39" i="170"/>
  <c r="J40" i="170"/>
  <c r="R40" i="170"/>
  <c r="F41" i="170"/>
  <c r="N41" i="170"/>
  <c r="V41" i="170"/>
  <c r="J42" i="170"/>
  <c r="R42" i="170"/>
  <c r="F43" i="170"/>
  <c r="N43" i="170"/>
  <c r="V43" i="170"/>
  <c r="J44" i="170"/>
  <c r="R44" i="170"/>
  <c r="F45" i="170"/>
  <c r="N45" i="170"/>
  <c r="V45" i="170"/>
  <c r="J27" i="167"/>
  <c r="R27" i="167"/>
  <c r="D28" i="167"/>
  <c r="H28" i="167"/>
  <c r="L28" i="167"/>
  <c r="P28" i="167"/>
  <c r="T28" i="167"/>
  <c r="F31" i="167"/>
  <c r="N31" i="167"/>
  <c r="V31" i="167"/>
  <c r="J32" i="167"/>
  <c r="R32" i="167"/>
  <c r="F36" i="167"/>
  <c r="N36" i="167"/>
  <c r="V36" i="167"/>
  <c r="J37" i="167"/>
  <c r="R37" i="167"/>
  <c r="F38" i="167"/>
  <c r="N38" i="167"/>
  <c r="V38" i="167"/>
  <c r="J39" i="167"/>
  <c r="R39" i="167"/>
  <c r="F40" i="167"/>
  <c r="N40" i="167"/>
  <c r="V40" i="167"/>
  <c r="J41" i="167"/>
  <c r="R41" i="167"/>
  <c r="F42" i="167"/>
  <c r="N42" i="167"/>
  <c r="V42" i="167"/>
  <c r="J43" i="167"/>
  <c r="R43" i="167"/>
  <c r="F44" i="167"/>
  <c r="N44" i="167"/>
  <c r="V44" i="167"/>
  <c r="J45" i="167"/>
  <c r="R45" i="167"/>
  <c r="F114" i="167"/>
  <c r="F115" i="167"/>
  <c r="F113" i="167"/>
  <c r="J115" i="167"/>
  <c r="J113" i="167"/>
  <c r="J114" i="167"/>
  <c r="N114" i="167"/>
  <c r="N115" i="167"/>
  <c r="N113" i="167"/>
  <c r="R115" i="167"/>
  <c r="R113" i="167"/>
  <c r="R114" i="167"/>
  <c r="V114" i="167"/>
  <c r="V93" i="167"/>
  <c r="V87" i="167"/>
  <c r="V71" i="167"/>
  <c r="V61" i="167"/>
  <c r="V115" i="167"/>
  <c r="V113" i="167"/>
  <c r="V80" i="167"/>
  <c r="V72" i="167"/>
  <c r="H31" i="167"/>
  <c r="P31" i="167"/>
  <c r="D32" i="167"/>
  <c r="L32" i="167"/>
  <c r="T32" i="167"/>
  <c r="H36" i="167"/>
  <c r="P36" i="167"/>
  <c r="D37" i="167"/>
  <c r="L37" i="167"/>
  <c r="T37" i="167"/>
  <c r="H38" i="167"/>
  <c r="P38" i="167"/>
  <c r="D39" i="167"/>
  <c r="L39" i="167"/>
  <c r="T39" i="167"/>
  <c r="H40" i="167"/>
  <c r="P40" i="167"/>
  <c r="D41" i="167"/>
  <c r="L41" i="167"/>
  <c r="T41" i="167"/>
  <c r="H42" i="167"/>
  <c r="P42" i="167"/>
  <c r="D43" i="167"/>
  <c r="L43" i="167"/>
  <c r="T43" i="167"/>
  <c r="H44" i="167"/>
  <c r="P44" i="167"/>
  <c r="D45" i="167"/>
  <c r="L45" i="167"/>
  <c r="T45" i="167"/>
  <c r="F28" i="167"/>
  <c r="J28" i="167"/>
  <c r="N28" i="167"/>
  <c r="R28" i="167"/>
  <c r="V28" i="167"/>
  <c r="J31" i="167"/>
  <c r="R31" i="167"/>
  <c r="F32" i="167"/>
  <c r="N32" i="167"/>
  <c r="V32" i="167"/>
  <c r="J36" i="167"/>
  <c r="R36" i="167"/>
  <c r="F37" i="167"/>
  <c r="N37" i="167"/>
  <c r="V37" i="167"/>
  <c r="J38" i="167"/>
  <c r="R38" i="167"/>
  <c r="F39" i="167"/>
  <c r="N39" i="167"/>
  <c r="V39" i="167"/>
  <c r="J40" i="167"/>
  <c r="R40" i="167"/>
  <c r="F41" i="167"/>
  <c r="N41" i="167"/>
  <c r="V41" i="167"/>
  <c r="J42" i="167"/>
  <c r="R42" i="167"/>
  <c r="F43" i="167"/>
  <c r="N43" i="167"/>
  <c r="V43" i="167"/>
  <c r="J44" i="167"/>
  <c r="R44" i="167"/>
  <c r="F45" i="167"/>
  <c r="N45" i="167"/>
  <c r="V45" i="167"/>
  <c r="D114" i="167"/>
  <c r="D115" i="167"/>
  <c r="D113" i="167"/>
  <c r="H115" i="167"/>
  <c r="H113" i="167"/>
  <c r="H114" i="167"/>
  <c r="L114" i="167"/>
  <c r="L115" i="167"/>
  <c r="L113" i="167"/>
  <c r="P115" i="167"/>
  <c r="P113" i="167"/>
  <c r="P114" i="167"/>
  <c r="T114" i="167"/>
  <c r="T115" i="167"/>
  <c r="T113" i="167"/>
  <c r="D31" i="167"/>
  <c r="L31" i="167"/>
  <c r="T31" i="167"/>
  <c r="H32" i="167"/>
  <c r="P32" i="167"/>
  <c r="D36" i="167"/>
  <c r="L36" i="167"/>
  <c r="T36" i="167"/>
  <c r="H37" i="167"/>
  <c r="P37" i="167"/>
  <c r="D38" i="167"/>
  <c r="L38" i="167"/>
  <c r="T38" i="167"/>
  <c r="H39" i="167"/>
  <c r="P39" i="167"/>
  <c r="D40" i="167"/>
  <c r="L40" i="167"/>
  <c r="T40" i="167"/>
  <c r="H41" i="167"/>
  <c r="P41" i="167"/>
  <c r="D42" i="167"/>
  <c r="L42" i="167"/>
  <c r="T42" i="167"/>
  <c r="H43" i="167"/>
  <c r="P43" i="167"/>
  <c r="D44" i="167"/>
  <c r="L44" i="167"/>
  <c r="T44" i="167"/>
  <c r="H45" i="167"/>
  <c r="P45" i="167"/>
  <c r="F115" i="168"/>
  <c r="F113" i="168"/>
  <c r="F114" i="168"/>
  <c r="F44" i="168"/>
  <c r="F42" i="168"/>
  <c r="F40" i="168"/>
  <c r="F38" i="168"/>
  <c r="F36" i="168"/>
  <c r="F31" i="168"/>
  <c r="F45" i="168"/>
  <c r="F43" i="168"/>
  <c r="F41" i="168"/>
  <c r="F39" i="168"/>
  <c r="F37" i="168"/>
  <c r="F32" i="168"/>
  <c r="P114" i="168"/>
  <c r="P115" i="168"/>
  <c r="P113" i="168"/>
  <c r="P44" i="168"/>
  <c r="P42" i="168"/>
  <c r="P40" i="168"/>
  <c r="P38" i="168"/>
  <c r="P36" i="168"/>
  <c r="P28" i="168"/>
  <c r="P45" i="168"/>
  <c r="P43" i="168"/>
  <c r="P41" i="168"/>
  <c r="P39" i="168"/>
  <c r="P37" i="168"/>
  <c r="P32" i="168"/>
  <c r="D31" i="168"/>
  <c r="T31" i="168"/>
  <c r="J33" i="168"/>
  <c r="R33" i="168"/>
  <c r="F46" i="168"/>
  <c r="N46" i="168"/>
  <c r="V46" i="168"/>
  <c r="F28" i="168"/>
  <c r="L115" i="168"/>
  <c r="L113" i="168"/>
  <c r="L114" i="168"/>
  <c r="L45" i="168"/>
  <c r="L43" i="168"/>
  <c r="L41" i="168"/>
  <c r="L39" i="168"/>
  <c r="L37" i="168"/>
  <c r="L28" i="168"/>
  <c r="L44" i="168"/>
  <c r="L42" i="168"/>
  <c r="L40" i="168"/>
  <c r="L38" i="168"/>
  <c r="L36" i="168"/>
  <c r="R114" i="168"/>
  <c r="R115" i="168"/>
  <c r="R113" i="168"/>
  <c r="R45" i="168"/>
  <c r="R43" i="168"/>
  <c r="R41" i="168"/>
  <c r="R39" i="168"/>
  <c r="R37" i="168"/>
  <c r="R32" i="168"/>
  <c r="R44" i="168"/>
  <c r="R42" i="168"/>
  <c r="R40" i="168"/>
  <c r="R38" i="168"/>
  <c r="R36" i="168"/>
  <c r="R31" i="168"/>
  <c r="R28" i="168"/>
  <c r="L33" i="168"/>
  <c r="T33" i="168"/>
  <c r="H46" i="168"/>
  <c r="P46" i="168"/>
  <c r="D115" i="168"/>
  <c r="D113" i="168"/>
  <c r="D114" i="168"/>
  <c r="D45" i="168"/>
  <c r="D43" i="168"/>
  <c r="D41" i="168"/>
  <c r="D39" i="168"/>
  <c r="D37" i="168"/>
  <c r="D44" i="168"/>
  <c r="D42" i="168"/>
  <c r="D40" i="168"/>
  <c r="D38" i="168"/>
  <c r="D36" i="168"/>
  <c r="H114" i="168"/>
  <c r="H115" i="168"/>
  <c r="H113" i="168"/>
  <c r="H44" i="168"/>
  <c r="H42" i="168"/>
  <c r="H40" i="168"/>
  <c r="H38" i="168"/>
  <c r="H36" i="168"/>
  <c r="H28" i="168"/>
  <c r="H45" i="168"/>
  <c r="H43" i="168"/>
  <c r="H41" i="168"/>
  <c r="H39" i="168"/>
  <c r="H37" i="168"/>
  <c r="N115" i="168"/>
  <c r="N113" i="168"/>
  <c r="N114" i="168"/>
  <c r="N44" i="168"/>
  <c r="N42" i="168"/>
  <c r="N40" i="168"/>
  <c r="N38" i="168"/>
  <c r="N36" i="168"/>
  <c r="N31" i="168"/>
  <c r="N45" i="168"/>
  <c r="N43" i="168"/>
  <c r="N41" i="168"/>
  <c r="N39" i="168"/>
  <c r="N37" i="168"/>
  <c r="N32" i="168"/>
  <c r="T115" i="168"/>
  <c r="T113" i="168"/>
  <c r="T114" i="168"/>
  <c r="T45" i="168"/>
  <c r="T43" i="168"/>
  <c r="T41" i="168"/>
  <c r="T39" i="168"/>
  <c r="T37" i="168"/>
  <c r="T28" i="168"/>
  <c r="T44" i="168"/>
  <c r="T42" i="168"/>
  <c r="T40" i="168"/>
  <c r="T38" i="168"/>
  <c r="T36" i="168"/>
  <c r="L31" i="168"/>
  <c r="H32" i="168"/>
  <c r="F33" i="168"/>
  <c r="N33" i="168"/>
  <c r="V33" i="168"/>
  <c r="J46" i="168"/>
  <c r="R46" i="168"/>
  <c r="J114" i="168"/>
  <c r="J115" i="168"/>
  <c r="J113" i="168"/>
  <c r="J45" i="168"/>
  <c r="J43" i="168"/>
  <c r="J41" i="168"/>
  <c r="J39" i="168"/>
  <c r="J37" i="168"/>
  <c r="J32" i="168"/>
  <c r="J44" i="168"/>
  <c r="J42" i="168"/>
  <c r="J40" i="168"/>
  <c r="J38" i="168"/>
  <c r="J36" i="168"/>
  <c r="J31" i="168"/>
  <c r="V115" i="168"/>
  <c r="V113" i="168"/>
  <c r="V114" i="168"/>
  <c r="V73" i="168"/>
  <c r="V44" i="168"/>
  <c r="V42" i="168"/>
  <c r="V40" i="168"/>
  <c r="V38" i="168"/>
  <c r="V36" i="168"/>
  <c r="V31" i="168"/>
  <c r="V57" i="168"/>
  <c r="V45" i="168"/>
  <c r="V43" i="168"/>
  <c r="V41" i="168"/>
  <c r="V39" i="168"/>
  <c r="V37" i="168"/>
  <c r="V32" i="168"/>
  <c r="V28" i="168"/>
  <c r="P31" i="168"/>
  <c r="L32" i="168"/>
  <c r="H33" i="168"/>
  <c r="P33" i="168"/>
  <c r="D46" i="168"/>
  <c r="L46" i="168"/>
  <c r="T46" i="168"/>
  <c r="J27" i="164"/>
  <c r="R27" i="164"/>
  <c r="D28" i="164"/>
  <c r="H28" i="164"/>
  <c r="L28" i="164"/>
  <c r="P28" i="164"/>
  <c r="T28" i="164"/>
  <c r="F31" i="164"/>
  <c r="N31" i="164"/>
  <c r="V31" i="164"/>
  <c r="J32" i="164"/>
  <c r="R32" i="164"/>
  <c r="F36" i="164"/>
  <c r="N36" i="164"/>
  <c r="V36" i="164"/>
  <c r="J37" i="164"/>
  <c r="R37" i="164"/>
  <c r="F38" i="164"/>
  <c r="N38" i="164"/>
  <c r="V38" i="164"/>
  <c r="J39" i="164"/>
  <c r="R39" i="164"/>
  <c r="F40" i="164"/>
  <c r="N40" i="164"/>
  <c r="V40" i="164"/>
  <c r="J41" i="164"/>
  <c r="R41" i="164"/>
  <c r="F42" i="164"/>
  <c r="N42" i="164"/>
  <c r="V42" i="164"/>
  <c r="J43" i="164"/>
  <c r="R43" i="164"/>
  <c r="F44" i="164"/>
  <c r="N44" i="164"/>
  <c r="V44" i="164"/>
  <c r="J45" i="164"/>
  <c r="R45" i="164"/>
  <c r="N46" i="164"/>
  <c r="V80" i="164"/>
  <c r="V84" i="164"/>
  <c r="L112" i="164"/>
  <c r="D113" i="164"/>
  <c r="T113" i="164"/>
  <c r="P114" i="164"/>
  <c r="L115" i="164"/>
  <c r="H19" i="164"/>
  <c r="P19" i="164"/>
  <c r="D20" i="164"/>
  <c r="L20" i="164"/>
  <c r="T20" i="164"/>
  <c r="H21" i="164"/>
  <c r="P21" i="164"/>
  <c r="D25" i="164"/>
  <c r="L25" i="164"/>
  <c r="T25" i="164"/>
  <c r="H26" i="164"/>
  <c r="P26" i="164"/>
  <c r="D27" i="164"/>
  <c r="L27" i="164"/>
  <c r="T27" i="164"/>
  <c r="F114" i="164"/>
  <c r="J115" i="164"/>
  <c r="J113" i="164"/>
  <c r="N114" i="164"/>
  <c r="R115" i="164"/>
  <c r="R113" i="164"/>
  <c r="V114" i="164"/>
  <c r="V97" i="164"/>
  <c r="V95" i="164"/>
  <c r="V87" i="164"/>
  <c r="V83" i="164"/>
  <c r="V81" i="164"/>
  <c r="V71" i="164"/>
  <c r="H31" i="164"/>
  <c r="P31" i="164"/>
  <c r="D32" i="164"/>
  <c r="L32" i="164"/>
  <c r="T32" i="164"/>
  <c r="H36" i="164"/>
  <c r="P36" i="164"/>
  <c r="D37" i="164"/>
  <c r="L37" i="164"/>
  <c r="T37" i="164"/>
  <c r="H38" i="164"/>
  <c r="P38" i="164"/>
  <c r="D39" i="164"/>
  <c r="L39" i="164"/>
  <c r="T39" i="164"/>
  <c r="H40" i="164"/>
  <c r="P40" i="164"/>
  <c r="D41" i="164"/>
  <c r="L41" i="164"/>
  <c r="T41" i="164"/>
  <c r="H42" i="164"/>
  <c r="P42" i="164"/>
  <c r="D43" i="164"/>
  <c r="L43" i="164"/>
  <c r="T43" i="164"/>
  <c r="H44" i="164"/>
  <c r="P44" i="164"/>
  <c r="D45" i="164"/>
  <c r="L45" i="164"/>
  <c r="T45" i="164"/>
  <c r="J46" i="164"/>
  <c r="T46" i="164"/>
  <c r="F113" i="164"/>
  <c r="V113" i="164"/>
  <c r="R114" i="164"/>
  <c r="N115" i="164"/>
  <c r="D114" i="164"/>
  <c r="H115" i="164"/>
  <c r="H113" i="164"/>
  <c r="L114" i="164"/>
  <c r="P115" i="164"/>
  <c r="P113" i="164"/>
  <c r="T114" i="164"/>
  <c r="D31" i="164"/>
  <c r="L31" i="164"/>
  <c r="T31" i="164"/>
  <c r="H32" i="164"/>
  <c r="P32" i="164"/>
  <c r="D36" i="164"/>
  <c r="L36" i="164"/>
  <c r="T36" i="164"/>
  <c r="H37" i="164"/>
  <c r="P37" i="164"/>
  <c r="D38" i="164"/>
  <c r="L38" i="164"/>
  <c r="T38" i="164"/>
  <c r="H39" i="164"/>
  <c r="P39" i="164"/>
  <c r="D40" i="164"/>
  <c r="L40" i="164"/>
  <c r="T40" i="164"/>
  <c r="H41" i="164"/>
  <c r="P41" i="164"/>
  <c r="D42" i="164"/>
  <c r="L42" i="164"/>
  <c r="T42" i="164"/>
  <c r="H43" i="164"/>
  <c r="P43" i="164"/>
  <c r="D44" i="164"/>
  <c r="L44" i="164"/>
  <c r="T44" i="164"/>
  <c r="H45" i="164"/>
  <c r="P45" i="164"/>
  <c r="D115" i="165"/>
  <c r="D113" i="165"/>
  <c r="D114" i="165"/>
  <c r="H114" i="165"/>
  <c r="H115" i="165"/>
  <c r="H113" i="165"/>
  <c r="L115" i="165"/>
  <c r="L113" i="165"/>
  <c r="L114" i="165"/>
  <c r="P114" i="165"/>
  <c r="P115" i="165"/>
  <c r="P113" i="165"/>
  <c r="T115" i="165"/>
  <c r="T113" i="165"/>
  <c r="T114" i="165"/>
  <c r="D31" i="165"/>
  <c r="L31" i="165"/>
  <c r="T31" i="165"/>
  <c r="H32" i="165"/>
  <c r="P32" i="165"/>
  <c r="D36" i="165"/>
  <c r="L36" i="165"/>
  <c r="T36" i="165"/>
  <c r="H37" i="165"/>
  <c r="P37" i="165"/>
  <c r="D38" i="165"/>
  <c r="L38" i="165"/>
  <c r="T38" i="165"/>
  <c r="H39" i="165"/>
  <c r="P39" i="165"/>
  <c r="D40" i="165"/>
  <c r="L40" i="165"/>
  <c r="T40" i="165"/>
  <c r="H41" i="165"/>
  <c r="P41" i="165"/>
  <c r="D42" i="165"/>
  <c r="L42" i="165"/>
  <c r="T42" i="165"/>
  <c r="H43" i="165"/>
  <c r="P43" i="165"/>
  <c r="D44" i="165"/>
  <c r="L44" i="165"/>
  <c r="T44" i="165"/>
  <c r="H45" i="165"/>
  <c r="P45" i="165"/>
  <c r="J27" i="165"/>
  <c r="R27" i="165"/>
  <c r="D28" i="165"/>
  <c r="H28" i="165"/>
  <c r="L28" i="165"/>
  <c r="P28" i="165"/>
  <c r="T28" i="165"/>
  <c r="F31" i="165"/>
  <c r="N31" i="165"/>
  <c r="V31" i="165"/>
  <c r="J32" i="165"/>
  <c r="R32" i="165"/>
  <c r="F36" i="165"/>
  <c r="N36" i="165"/>
  <c r="V36" i="165"/>
  <c r="J37" i="165"/>
  <c r="R37" i="165"/>
  <c r="F38" i="165"/>
  <c r="N38" i="165"/>
  <c r="V38" i="165"/>
  <c r="J39" i="165"/>
  <c r="R39" i="165"/>
  <c r="F40" i="165"/>
  <c r="N40" i="165"/>
  <c r="V40" i="165"/>
  <c r="J41" i="165"/>
  <c r="R41" i="165"/>
  <c r="F42" i="165"/>
  <c r="N42" i="165"/>
  <c r="V42" i="165"/>
  <c r="J43" i="165"/>
  <c r="R43" i="165"/>
  <c r="F44" i="165"/>
  <c r="N44" i="165"/>
  <c r="V44" i="165"/>
  <c r="J45" i="165"/>
  <c r="R45" i="165"/>
  <c r="F115" i="165"/>
  <c r="F113" i="165"/>
  <c r="F114" i="165"/>
  <c r="J114" i="165"/>
  <c r="J115" i="165"/>
  <c r="J113" i="165"/>
  <c r="N115" i="165"/>
  <c r="N113" i="165"/>
  <c r="N114" i="165"/>
  <c r="R114" i="165"/>
  <c r="R115" i="165"/>
  <c r="R113" i="165"/>
  <c r="V115" i="165"/>
  <c r="V113" i="165"/>
  <c r="V114" i="165"/>
  <c r="V85" i="165"/>
  <c r="V73" i="165"/>
  <c r="H31" i="165"/>
  <c r="P31" i="165"/>
  <c r="D32" i="165"/>
  <c r="L32" i="165"/>
  <c r="T32" i="165"/>
  <c r="H36" i="165"/>
  <c r="P36" i="165"/>
  <c r="D37" i="165"/>
  <c r="L37" i="165"/>
  <c r="T37" i="165"/>
  <c r="H38" i="165"/>
  <c r="P38" i="165"/>
  <c r="D39" i="165"/>
  <c r="L39" i="165"/>
  <c r="T39" i="165"/>
  <c r="H40" i="165"/>
  <c r="P40" i="165"/>
  <c r="D41" i="165"/>
  <c r="L41" i="165"/>
  <c r="T41" i="165"/>
  <c r="H42" i="165"/>
  <c r="P42" i="165"/>
  <c r="D43" i="165"/>
  <c r="L43" i="165"/>
  <c r="T43" i="165"/>
  <c r="H44" i="165"/>
  <c r="P44" i="165"/>
  <c r="D45" i="165"/>
  <c r="L45" i="165"/>
  <c r="T45" i="165"/>
  <c r="F28" i="165"/>
  <c r="J28" i="165"/>
  <c r="N28" i="165"/>
  <c r="R28" i="165"/>
  <c r="V28" i="165"/>
  <c r="J31" i="165"/>
  <c r="R31" i="165"/>
  <c r="F32" i="165"/>
  <c r="N32" i="165"/>
  <c r="V32" i="165"/>
  <c r="J36" i="165"/>
  <c r="R36" i="165"/>
  <c r="F37" i="165"/>
  <c r="N37" i="165"/>
  <c r="V37" i="165"/>
  <c r="J38" i="165"/>
  <c r="R38" i="165"/>
  <c r="F39" i="165"/>
  <c r="N39" i="165"/>
  <c r="V39" i="165"/>
  <c r="J40" i="165"/>
  <c r="R40" i="165"/>
  <c r="F41" i="165"/>
  <c r="N41" i="165"/>
  <c r="V41" i="165"/>
  <c r="J42" i="165"/>
  <c r="R42" i="165"/>
  <c r="F43" i="165"/>
  <c r="N43" i="165"/>
  <c r="V43" i="165"/>
  <c r="J44" i="165"/>
  <c r="R44" i="165"/>
  <c r="F45" i="165"/>
  <c r="N45" i="165"/>
  <c r="V45" i="165"/>
  <c r="H19" i="163"/>
  <c r="P19" i="163"/>
  <c r="D20" i="163"/>
  <c r="L20" i="163"/>
  <c r="T20" i="163"/>
  <c r="H21" i="163"/>
  <c r="P21" i="163"/>
  <c r="D25" i="163"/>
  <c r="L25" i="163"/>
  <c r="T25" i="163"/>
  <c r="H26" i="163"/>
  <c r="P26" i="163"/>
  <c r="D27" i="163"/>
  <c r="L27" i="163"/>
  <c r="T27" i="163"/>
  <c r="F115" i="163"/>
  <c r="F113" i="163"/>
  <c r="F114" i="163"/>
  <c r="J114" i="163"/>
  <c r="J93" i="163"/>
  <c r="J85" i="163"/>
  <c r="J115" i="163"/>
  <c r="J113" i="163"/>
  <c r="J96" i="163"/>
  <c r="J82" i="163"/>
  <c r="J74" i="163"/>
  <c r="J62" i="163"/>
  <c r="J83" i="163"/>
  <c r="J71" i="163"/>
  <c r="J69" i="163"/>
  <c r="N115" i="163"/>
  <c r="N113" i="163"/>
  <c r="N114" i="163"/>
  <c r="N91" i="163"/>
  <c r="N89" i="163"/>
  <c r="N87" i="163"/>
  <c r="N72" i="163"/>
  <c r="N62" i="163"/>
  <c r="N58" i="163"/>
  <c r="R114" i="163"/>
  <c r="R89" i="163"/>
  <c r="R87" i="163"/>
  <c r="R115" i="163"/>
  <c r="R113" i="163"/>
  <c r="R84" i="163"/>
  <c r="R80" i="163"/>
  <c r="R74" i="163"/>
  <c r="R72" i="163"/>
  <c r="R83" i="163"/>
  <c r="R73" i="163"/>
  <c r="R61" i="163"/>
  <c r="R57" i="163"/>
  <c r="V115" i="163"/>
  <c r="V113" i="163"/>
  <c r="V114" i="163"/>
  <c r="V97" i="163"/>
  <c r="V95" i="163"/>
  <c r="V87" i="163"/>
  <c r="V81" i="163"/>
  <c r="V73" i="163"/>
  <c r="V71" i="163"/>
  <c r="V60" i="163"/>
  <c r="H31" i="163"/>
  <c r="P31" i="163"/>
  <c r="D32" i="163"/>
  <c r="L32" i="163"/>
  <c r="T32" i="163"/>
  <c r="H36" i="163"/>
  <c r="P36" i="163"/>
  <c r="D37" i="163"/>
  <c r="L37" i="163"/>
  <c r="T37" i="163"/>
  <c r="H38" i="163"/>
  <c r="P38" i="163"/>
  <c r="D39" i="163"/>
  <c r="L39" i="163"/>
  <c r="T39" i="163"/>
  <c r="H40" i="163"/>
  <c r="P40" i="163"/>
  <c r="D41" i="163"/>
  <c r="L41" i="163"/>
  <c r="T41" i="163"/>
  <c r="H42" i="163"/>
  <c r="P42" i="163"/>
  <c r="D43" i="163"/>
  <c r="L43" i="163"/>
  <c r="T43" i="163"/>
  <c r="H44" i="163"/>
  <c r="P44" i="163"/>
  <c r="D45" i="163"/>
  <c r="L45" i="163"/>
  <c r="T45" i="163"/>
  <c r="P52" i="163"/>
  <c r="F28" i="163"/>
  <c r="J28" i="163"/>
  <c r="N28" i="163"/>
  <c r="R28" i="163"/>
  <c r="V28" i="163"/>
  <c r="J31" i="163"/>
  <c r="R31" i="163"/>
  <c r="F32" i="163"/>
  <c r="N32" i="163"/>
  <c r="V32" i="163"/>
  <c r="J36" i="163"/>
  <c r="R36" i="163"/>
  <c r="F37" i="163"/>
  <c r="N37" i="163"/>
  <c r="V37" i="163"/>
  <c r="J38" i="163"/>
  <c r="R38" i="163"/>
  <c r="F39" i="163"/>
  <c r="N39" i="163"/>
  <c r="V39" i="163"/>
  <c r="J40" i="163"/>
  <c r="R40" i="163"/>
  <c r="F41" i="163"/>
  <c r="N41" i="163"/>
  <c r="V41" i="163"/>
  <c r="J42" i="163"/>
  <c r="R42" i="163"/>
  <c r="F43" i="163"/>
  <c r="N43" i="163"/>
  <c r="V43" i="163"/>
  <c r="J44" i="163"/>
  <c r="R44" i="163"/>
  <c r="F45" i="163"/>
  <c r="N45" i="163"/>
  <c r="V45" i="163"/>
  <c r="V46" i="163"/>
  <c r="D115" i="163"/>
  <c r="D113" i="163"/>
  <c r="D114" i="163"/>
  <c r="H114" i="163"/>
  <c r="H85" i="163"/>
  <c r="H115" i="163"/>
  <c r="H113" i="163"/>
  <c r="H79" i="163"/>
  <c r="L115" i="163"/>
  <c r="L113" i="163"/>
  <c r="L96" i="163"/>
  <c r="L94" i="163"/>
  <c r="L114" i="163"/>
  <c r="L93" i="163"/>
  <c r="L89" i="163"/>
  <c r="L80" i="163"/>
  <c r="L58" i="163"/>
  <c r="L81" i="163"/>
  <c r="L79" i="163"/>
  <c r="L73" i="163"/>
  <c r="L71" i="163"/>
  <c r="L69" i="163"/>
  <c r="L61" i="163"/>
  <c r="L57" i="163"/>
  <c r="L91" i="163"/>
  <c r="P114" i="163"/>
  <c r="P93" i="163"/>
  <c r="P91" i="163"/>
  <c r="P115" i="163"/>
  <c r="P113" i="163"/>
  <c r="P96" i="163"/>
  <c r="P94" i="163"/>
  <c r="P83" i="163"/>
  <c r="P81" i="163"/>
  <c r="P73" i="163"/>
  <c r="P71" i="163"/>
  <c r="P69" i="163"/>
  <c r="P61" i="163"/>
  <c r="P84" i="163"/>
  <c r="P82" i="163"/>
  <c r="P80" i="163"/>
  <c r="P72" i="163"/>
  <c r="P62" i="163"/>
  <c r="P60" i="163"/>
  <c r="T115" i="163"/>
  <c r="T113" i="163"/>
  <c r="T114" i="163"/>
  <c r="T93" i="163"/>
  <c r="T87" i="163"/>
  <c r="T84" i="163"/>
  <c r="T82" i="163"/>
  <c r="T80" i="163"/>
  <c r="T72" i="163"/>
  <c r="T62" i="163"/>
  <c r="T85" i="163"/>
  <c r="T91" i="163"/>
  <c r="T73" i="163"/>
  <c r="T57" i="163"/>
  <c r="L31" i="163"/>
  <c r="T31" i="163"/>
  <c r="H32" i="163"/>
  <c r="P32" i="163"/>
  <c r="D36" i="163"/>
  <c r="L36" i="163"/>
  <c r="T36" i="163"/>
  <c r="H37" i="163"/>
  <c r="P37" i="163"/>
  <c r="D38" i="163"/>
  <c r="L38" i="163"/>
  <c r="T38" i="163"/>
  <c r="H39" i="163"/>
  <c r="P39" i="163"/>
  <c r="D40" i="163"/>
  <c r="L40" i="163"/>
  <c r="T40" i="163"/>
  <c r="H41" i="163"/>
  <c r="P41" i="163"/>
  <c r="D42" i="163"/>
  <c r="L42" i="163"/>
  <c r="T42" i="163"/>
  <c r="H43" i="163"/>
  <c r="P43" i="163"/>
  <c r="D44" i="163"/>
  <c r="L44" i="163"/>
  <c r="T44" i="163"/>
  <c r="H45" i="163"/>
  <c r="P45" i="163"/>
  <c r="T52" i="163"/>
  <c r="N112" i="163"/>
  <c r="D114" i="161"/>
  <c r="D115" i="161"/>
  <c r="D113" i="161"/>
  <c r="D44" i="161"/>
  <c r="H115" i="161"/>
  <c r="H113" i="161"/>
  <c r="H69" i="161"/>
  <c r="H45" i="161"/>
  <c r="H43" i="161"/>
  <c r="H114" i="161"/>
  <c r="L114" i="161"/>
  <c r="L113" i="161"/>
  <c r="L94" i="161"/>
  <c r="L80" i="161"/>
  <c r="L44" i="161"/>
  <c r="L42" i="161"/>
  <c r="P115" i="161"/>
  <c r="P113" i="161"/>
  <c r="P114" i="161"/>
  <c r="P79" i="161"/>
  <c r="P45" i="161"/>
  <c r="P43" i="161"/>
  <c r="T114" i="161"/>
  <c r="T94" i="161"/>
  <c r="T72" i="161"/>
  <c r="T60" i="161"/>
  <c r="T58" i="161"/>
  <c r="T44" i="161"/>
  <c r="T42" i="161"/>
  <c r="T115" i="161"/>
  <c r="D31" i="161"/>
  <c r="L31" i="161"/>
  <c r="T31" i="161"/>
  <c r="H32" i="161"/>
  <c r="P32" i="161"/>
  <c r="D36" i="161"/>
  <c r="L36" i="161"/>
  <c r="T36" i="161"/>
  <c r="H37" i="161"/>
  <c r="P37" i="161"/>
  <c r="D38" i="161"/>
  <c r="L38" i="161"/>
  <c r="T38" i="161"/>
  <c r="H39" i="161"/>
  <c r="P39" i="161"/>
  <c r="P40" i="161"/>
  <c r="H41" i="161"/>
  <c r="H42" i="161"/>
  <c r="D43" i="161"/>
  <c r="T43" i="161"/>
  <c r="P44" i="161"/>
  <c r="L45" i="161"/>
  <c r="D46" i="161"/>
  <c r="J46" i="161"/>
  <c r="T46" i="161"/>
  <c r="N52" i="161"/>
  <c r="L79" i="161"/>
  <c r="L115" i="161"/>
  <c r="D28" i="161"/>
  <c r="H28" i="161"/>
  <c r="L28" i="161"/>
  <c r="P28" i="161"/>
  <c r="T28" i="161"/>
  <c r="F31" i="161"/>
  <c r="N31" i="161"/>
  <c r="V31" i="161"/>
  <c r="J32" i="161"/>
  <c r="R32" i="161"/>
  <c r="F36" i="161"/>
  <c r="N36" i="161"/>
  <c r="V36" i="161"/>
  <c r="J37" i="161"/>
  <c r="R37" i="161"/>
  <c r="F38" i="161"/>
  <c r="N38" i="161"/>
  <c r="V38" i="161"/>
  <c r="J39" i="161"/>
  <c r="R39" i="161"/>
  <c r="H40" i="161"/>
  <c r="T40" i="161"/>
  <c r="J41" i="161"/>
  <c r="T41" i="161"/>
  <c r="F44" i="161"/>
  <c r="F46" i="161"/>
  <c r="P46" i="161"/>
  <c r="V46" i="161"/>
  <c r="L53" i="161"/>
  <c r="H58" i="161"/>
  <c r="T79" i="161"/>
  <c r="P84" i="161"/>
  <c r="H19" i="161"/>
  <c r="P19" i="161"/>
  <c r="D20" i="161"/>
  <c r="L20" i="161"/>
  <c r="T20" i="161"/>
  <c r="H21" i="161"/>
  <c r="P21" i="161"/>
  <c r="D25" i="161"/>
  <c r="L25" i="161"/>
  <c r="T25" i="161"/>
  <c r="H26" i="161"/>
  <c r="P26" i="161"/>
  <c r="D27" i="161"/>
  <c r="L27" i="161"/>
  <c r="T27" i="161"/>
  <c r="F114" i="161"/>
  <c r="F115" i="161"/>
  <c r="F113" i="161"/>
  <c r="F45" i="161"/>
  <c r="F43" i="161"/>
  <c r="F41" i="161"/>
  <c r="J115" i="161"/>
  <c r="J113" i="161"/>
  <c r="J114" i="161"/>
  <c r="J83" i="161"/>
  <c r="J81" i="161"/>
  <c r="J96" i="161"/>
  <c r="J60" i="161"/>
  <c r="J44" i="161"/>
  <c r="J42" i="161"/>
  <c r="J40" i="161"/>
  <c r="N114" i="161"/>
  <c r="N115" i="161"/>
  <c r="N113" i="161"/>
  <c r="N96" i="161"/>
  <c r="N84" i="161"/>
  <c r="N93" i="161"/>
  <c r="N87" i="161"/>
  <c r="N73" i="161"/>
  <c r="N71" i="161"/>
  <c r="N69" i="161"/>
  <c r="N53" i="161"/>
  <c r="N45" i="161"/>
  <c r="N43" i="161"/>
  <c r="N41" i="161"/>
  <c r="R115" i="161"/>
  <c r="R113" i="161"/>
  <c r="R114" i="161"/>
  <c r="R83" i="161"/>
  <c r="R60" i="161"/>
  <c r="R44" i="161"/>
  <c r="R42" i="161"/>
  <c r="R40" i="161"/>
  <c r="V114" i="161"/>
  <c r="V115" i="161"/>
  <c r="V113" i="161"/>
  <c r="V73" i="161"/>
  <c r="V45" i="161"/>
  <c r="V43" i="161"/>
  <c r="V41" i="161"/>
  <c r="V39" i="161"/>
  <c r="H31" i="161"/>
  <c r="P31" i="161"/>
  <c r="D32" i="161"/>
  <c r="L32" i="161"/>
  <c r="T32" i="161"/>
  <c r="H36" i="161"/>
  <c r="P36" i="161"/>
  <c r="D37" i="161"/>
  <c r="L37" i="161"/>
  <c r="T37" i="161"/>
  <c r="H38" i="161"/>
  <c r="P38" i="161"/>
  <c r="D39" i="161"/>
  <c r="L39" i="161"/>
  <c r="T39" i="161"/>
  <c r="L40" i="161"/>
  <c r="V40" i="161"/>
  <c r="L41" i="161"/>
  <c r="D42" i="161"/>
  <c r="P42" i="161"/>
  <c r="L43" i="161"/>
  <c r="H44" i="161"/>
  <c r="D45" i="161"/>
  <c r="T45" i="161"/>
  <c r="L46" i="161"/>
  <c r="R46" i="161"/>
  <c r="R57" i="161"/>
  <c r="N58" i="161"/>
  <c r="T73" i="161"/>
  <c r="T89" i="161"/>
  <c r="L91" i="161"/>
  <c r="P94" i="161"/>
  <c r="L112" i="159"/>
  <c r="L95" i="159"/>
  <c r="L113" i="159"/>
  <c r="L74" i="159"/>
  <c r="L58" i="159"/>
  <c r="L57" i="159"/>
  <c r="L45" i="159"/>
  <c r="L43" i="159"/>
  <c r="L41" i="159"/>
  <c r="L39" i="159"/>
  <c r="L37" i="159"/>
  <c r="L32" i="159"/>
  <c r="L27" i="159"/>
  <c r="L25" i="159"/>
  <c r="L36" i="159"/>
  <c r="L40" i="159"/>
  <c r="L44" i="159"/>
  <c r="L62" i="159"/>
  <c r="L19" i="159"/>
  <c r="L20" i="159"/>
  <c r="H115" i="159"/>
  <c r="H44" i="159"/>
  <c r="H42" i="159"/>
  <c r="H40" i="159"/>
  <c r="H38" i="159"/>
  <c r="H36" i="159"/>
  <c r="H31" i="159"/>
  <c r="H26" i="159"/>
  <c r="L28" i="159"/>
  <c r="V46" i="159"/>
  <c r="L114" i="159"/>
  <c r="L115" i="159"/>
  <c r="L26" i="159"/>
  <c r="H27" i="159"/>
  <c r="D113" i="159"/>
  <c r="D115" i="159"/>
  <c r="D114" i="159"/>
  <c r="D45" i="159"/>
  <c r="D43" i="159"/>
  <c r="D41" i="159"/>
  <c r="D39" i="159"/>
  <c r="D37" i="159"/>
  <c r="D32" i="159"/>
  <c r="D27" i="159"/>
  <c r="D25" i="159"/>
  <c r="H28" i="159"/>
  <c r="T94" i="159"/>
  <c r="T85" i="159"/>
  <c r="T69" i="159"/>
  <c r="T53" i="159"/>
  <c r="T96" i="159"/>
  <c r="T71" i="159"/>
  <c r="T55" i="159"/>
  <c r="T45" i="159"/>
  <c r="T43" i="159"/>
  <c r="T41" i="159"/>
  <c r="T39" i="159"/>
  <c r="T37" i="159"/>
  <c r="T32" i="159"/>
  <c r="T27" i="159"/>
  <c r="T25" i="159"/>
  <c r="D36" i="159"/>
  <c r="T36" i="159"/>
  <c r="L38" i="159"/>
  <c r="H39" i="159"/>
  <c r="D40" i="159"/>
  <c r="T40" i="159"/>
  <c r="L42" i="159"/>
  <c r="H43" i="159"/>
  <c r="D44" i="159"/>
  <c r="T44" i="159"/>
  <c r="L53" i="159"/>
  <c r="H82" i="159"/>
  <c r="T91" i="159"/>
  <c r="T114" i="159"/>
  <c r="T115" i="159"/>
  <c r="H20" i="159"/>
  <c r="H21" i="159"/>
  <c r="T21" i="159"/>
  <c r="D28" i="159"/>
  <c r="P112" i="159"/>
  <c r="P114" i="159"/>
  <c r="P113" i="159"/>
  <c r="P115" i="159"/>
  <c r="P84" i="159"/>
  <c r="P61" i="159"/>
  <c r="P44" i="159"/>
  <c r="P42" i="159"/>
  <c r="P40" i="159"/>
  <c r="P38" i="159"/>
  <c r="P36" i="159"/>
  <c r="P31" i="159"/>
  <c r="P26" i="159"/>
  <c r="T28" i="159"/>
  <c r="L31" i="159"/>
  <c r="H32" i="159"/>
  <c r="T57" i="159"/>
  <c r="T58" i="159"/>
  <c r="T73" i="159"/>
  <c r="P87" i="159"/>
  <c r="T89" i="159"/>
  <c r="T113" i="159"/>
  <c r="F115" i="159"/>
  <c r="F113" i="159"/>
  <c r="J114" i="159"/>
  <c r="J95" i="159"/>
  <c r="J91" i="159"/>
  <c r="J87" i="159"/>
  <c r="J83" i="159"/>
  <c r="J79" i="159"/>
  <c r="J73" i="159"/>
  <c r="J61" i="159"/>
  <c r="N115" i="159"/>
  <c r="N113" i="159"/>
  <c r="N80" i="159"/>
  <c r="N74" i="159"/>
  <c r="N60" i="159"/>
  <c r="N58" i="159"/>
  <c r="N52" i="159"/>
  <c r="R114" i="159"/>
  <c r="R73" i="159"/>
  <c r="V115" i="159"/>
  <c r="V113" i="159"/>
  <c r="V96" i="159"/>
  <c r="V84" i="159"/>
  <c r="V60" i="159"/>
  <c r="V52" i="159"/>
  <c r="J80" i="159"/>
  <c r="V81" i="159"/>
  <c r="N83" i="159"/>
  <c r="N91" i="159"/>
  <c r="N114" i="159"/>
  <c r="J19" i="159"/>
  <c r="R19" i="159"/>
  <c r="F20" i="159"/>
  <c r="N20" i="159"/>
  <c r="V20" i="159"/>
  <c r="J21" i="159"/>
  <c r="R21" i="159"/>
  <c r="F25" i="159"/>
  <c r="N25" i="159"/>
  <c r="V25" i="159"/>
  <c r="J26" i="159"/>
  <c r="R26" i="159"/>
  <c r="F27" i="159"/>
  <c r="N27" i="159"/>
  <c r="V27" i="159"/>
  <c r="F28" i="159"/>
  <c r="J28" i="159"/>
  <c r="N28" i="159"/>
  <c r="R28" i="159"/>
  <c r="V28" i="159"/>
  <c r="J31" i="159"/>
  <c r="R31" i="159"/>
  <c r="F32" i="159"/>
  <c r="N32" i="159"/>
  <c r="V32" i="159"/>
  <c r="J36" i="159"/>
  <c r="R36" i="159"/>
  <c r="F37" i="159"/>
  <c r="N37" i="159"/>
  <c r="V37" i="159"/>
  <c r="J38" i="159"/>
  <c r="R38" i="159"/>
  <c r="F39" i="159"/>
  <c r="N39" i="159"/>
  <c r="V39" i="159"/>
  <c r="J40" i="159"/>
  <c r="R40" i="159"/>
  <c r="F41" i="159"/>
  <c r="N41" i="159"/>
  <c r="V41" i="159"/>
  <c r="J42" i="159"/>
  <c r="R42" i="159"/>
  <c r="F43" i="159"/>
  <c r="N43" i="159"/>
  <c r="V43" i="159"/>
  <c r="J44" i="159"/>
  <c r="R44" i="159"/>
  <c r="F45" i="159"/>
  <c r="N45" i="159"/>
  <c r="V45" i="159"/>
  <c r="T46" i="159"/>
  <c r="V55" i="159"/>
  <c r="J62" i="159"/>
  <c r="V71" i="159"/>
  <c r="R84" i="159"/>
  <c r="V87" i="159"/>
  <c r="N89" i="159"/>
  <c r="F114" i="159"/>
  <c r="R115" i="159"/>
  <c r="D115" i="158"/>
  <c r="D113" i="158"/>
  <c r="D114" i="158"/>
  <c r="D91" i="158"/>
  <c r="D44" i="158"/>
  <c r="D46" i="158"/>
  <c r="D43" i="158"/>
  <c r="D41" i="158"/>
  <c r="D39" i="158"/>
  <c r="D37" i="158"/>
  <c r="D32" i="158"/>
  <c r="D45" i="158"/>
  <c r="D28" i="158"/>
  <c r="D42" i="158"/>
  <c r="D40" i="158"/>
  <c r="D38" i="158"/>
  <c r="T115" i="158"/>
  <c r="T113" i="158"/>
  <c r="T87" i="158"/>
  <c r="T84" i="158"/>
  <c r="T82" i="158"/>
  <c r="T80" i="158"/>
  <c r="T74" i="158"/>
  <c r="T81" i="158"/>
  <c r="T62" i="158"/>
  <c r="T58" i="158"/>
  <c r="T44" i="158"/>
  <c r="T61" i="158"/>
  <c r="T53" i="158"/>
  <c r="T46" i="158"/>
  <c r="T41" i="158"/>
  <c r="T39" i="158"/>
  <c r="T37" i="158"/>
  <c r="T32" i="158"/>
  <c r="T94" i="158"/>
  <c r="T28" i="158"/>
  <c r="T114" i="158"/>
  <c r="T43" i="158"/>
  <c r="T42" i="158"/>
  <c r="T40" i="158"/>
  <c r="T38" i="158"/>
  <c r="T36" i="158"/>
  <c r="D36" i="158"/>
  <c r="T93" i="158"/>
  <c r="T20" i="158"/>
  <c r="T21" i="158"/>
  <c r="D25" i="158"/>
  <c r="D26" i="158"/>
  <c r="P114" i="158"/>
  <c r="P115" i="158"/>
  <c r="P81" i="158"/>
  <c r="P79" i="158"/>
  <c r="P94" i="158"/>
  <c r="P57" i="158"/>
  <c r="P45" i="158"/>
  <c r="P43" i="158"/>
  <c r="P46" i="158"/>
  <c r="P44" i="158"/>
  <c r="P42" i="158"/>
  <c r="P40" i="158"/>
  <c r="P38" i="158"/>
  <c r="P36" i="158"/>
  <c r="P31" i="158"/>
  <c r="P84" i="158"/>
  <c r="P28" i="158"/>
  <c r="P87" i="158"/>
  <c r="P41" i="158"/>
  <c r="P39" i="158"/>
  <c r="P37" i="158"/>
  <c r="T33" i="158"/>
  <c r="T79" i="158"/>
  <c r="T19" i="158"/>
  <c r="P25" i="158"/>
  <c r="T27" i="158"/>
  <c r="L115" i="158"/>
  <c r="L113" i="158"/>
  <c r="L114" i="158"/>
  <c r="L84" i="158"/>
  <c r="L82" i="158"/>
  <c r="L80" i="158"/>
  <c r="L74" i="158"/>
  <c r="L91" i="158"/>
  <c r="L79" i="158"/>
  <c r="L62" i="158"/>
  <c r="L58" i="158"/>
  <c r="L44" i="158"/>
  <c r="L95" i="158"/>
  <c r="L46" i="158"/>
  <c r="L41" i="158"/>
  <c r="L39" i="158"/>
  <c r="L37" i="158"/>
  <c r="L32" i="158"/>
  <c r="L81" i="158"/>
  <c r="L57" i="158"/>
  <c r="L43" i="158"/>
  <c r="L28" i="158"/>
  <c r="L96" i="158"/>
  <c r="L45" i="158"/>
  <c r="L42" i="158"/>
  <c r="L40" i="158"/>
  <c r="L38" i="158"/>
  <c r="L36" i="158"/>
  <c r="P33" i="158"/>
  <c r="T45" i="158"/>
  <c r="P113" i="158"/>
  <c r="L19" i="158"/>
  <c r="D20" i="158"/>
  <c r="D21" i="158"/>
  <c r="P21" i="158"/>
  <c r="T25" i="158"/>
  <c r="T26" i="158"/>
  <c r="L27" i="158"/>
  <c r="H114" i="158"/>
  <c r="H83" i="158"/>
  <c r="H113" i="158"/>
  <c r="H61" i="158"/>
  <c r="H45" i="158"/>
  <c r="H43" i="158"/>
  <c r="H46" i="158"/>
  <c r="H42" i="158"/>
  <c r="H40" i="158"/>
  <c r="H38" i="158"/>
  <c r="H36" i="158"/>
  <c r="H31" i="158"/>
  <c r="H115" i="158"/>
  <c r="H28" i="158"/>
  <c r="H41" i="158"/>
  <c r="H39" i="158"/>
  <c r="H37" i="158"/>
  <c r="T31" i="158"/>
  <c r="P32" i="158"/>
  <c r="L33" i="158"/>
  <c r="F19" i="158"/>
  <c r="N19" i="158"/>
  <c r="V19" i="158"/>
  <c r="J20" i="158"/>
  <c r="R20" i="158"/>
  <c r="F21" i="158"/>
  <c r="N21" i="158"/>
  <c r="V21" i="158"/>
  <c r="J25" i="158"/>
  <c r="R25" i="158"/>
  <c r="F26" i="158"/>
  <c r="N26" i="158"/>
  <c r="V26" i="158"/>
  <c r="J27" i="158"/>
  <c r="R27" i="158"/>
  <c r="F31" i="158"/>
  <c r="N31" i="158"/>
  <c r="V31" i="158"/>
  <c r="J32" i="158"/>
  <c r="R32" i="158"/>
  <c r="F36" i="158"/>
  <c r="N36" i="158"/>
  <c r="V36" i="158"/>
  <c r="J37" i="158"/>
  <c r="R37" i="158"/>
  <c r="F38" i="158"/>
  <c r="N38" i="158"/>
  <c r="V38" i="158"/>
  <c r="J39" i="158"/>
  <c r="R39" i="158"/>
  <c r="F40" i="158"/>
  <c r="N40" i="158"/>
  <c r="V40" i="158"/>
  <c r="J41" i="158"/>
  <c r="R41" i="158"/>
  <c r="F42" i="158"/>
  <c r="N42" i="158"/>
  <c r="V42" i="158"/>
  <c r="V43" i="158"/>
  <c r="N44" i="158"/>
  <c r="N45" i="158"/>
  <c r="R53" i="158"/>
  <c r="V57" i="158"/>
  <c r="R62" i="158"/>
  <c r="N69" i="158"/>
  <c r="V73" i="158"/>
  <c r="J80" i="158"/>
  <c r="F115" i="158"/>
  <c r="F113" i="158"/>
  <c r="F114" i="158"/>
  <c r="J114" i="158"/>
  <c r="J93" i="158"/>
  <c r="J89" i="158"/>
  <c r="J115" i="158"/>
  <c r="J113" i="158"/>
  <c r="J96" i="158"/>
  <c r="J94" i="158"/>
  <c r="J83" i="158"/>
  <c r="J73" i="158"/>
  <c r="N115" i="158"/>
  <c r="N113" i="158"/>
  <c r="N114" i="158"/>
  <c r="N95" i="158"/>
  <c r="N87" i="158"/>
  <c r="N84" i="158"/>
  <c r="N74" i="158"/>
  <c r="R114" i="158"/>
  <c r="R95" i="158"/>
  <c r="R89" i="158"/>
  <c r="R85" i="158"/>
  <c r="R115" i="158"/>
  <c r="R113" i="158"/>
  <c r="R79" i="158"/>
  <c r="R71" i="158"/>
  <c r="R69" i="158"/>
  <c r="V115" i="158"/>
  <c r="V113" i="158"/>
  <c r="V114" i="158"/>
  <c r="V91" i="158"/>
  <c r="N43" i="158"/>
  <c r="F44" i="158"/>
  <c r="F45" i="158"/>
  <c r="R45" i="158"/>
  <c r="J61" i="158"/>
  <c r="J62" i="158"/>
  <c r="V69" i="158"/>
  <c r="T111" i="158"/>
  <c r="H112" i="158"/>
  <c r="U46" i="198" l="1"/>
  <c r="M46" i="198"/>
  <c r="K46" i="198"/>
  <c r="V46" i="195"/>
  <c r="I46" i="198"/>
  <c r="N59" i="197"/>
  <c r="L59" i="197"/>
  <c r="V73" i="195"/>
  <c r="V19" i="195"/>
  <c r="F24" i="195"/>
  <c r="V25" i="195"/>
  <c r="V41" i="195"/>
  <c r="V97" i="195"/>
  <c r="F25" i="195"/>
  <c r="T111" i="165"/>
  <c r="V115" i="195"/>
  <c r="V114" i="195"/>
  <c r="V36" i="195"/>
  <c r="V28" i="195"/>
  <c r="V27" i="195"/>
  <c r="V43" i="195"/>
  <c r="F39" i="195"/>
  <c r="F91" i="195"/>
  <c r="F95" i="195"/>
  <c r="V80" i="195"/>
  <c r="V87" i="195"/>
  <c r="V69" i="195"/>
  <c r="V57" i="195"/>
  <c r="N95" i="195"/>
  <c r="N69" i="195"/>
  <c r="E111" i="197"/>
  <c r="F111" i="197" s="1"/>
  <c r="F59" i="197"/>
  <c r="V38" i="195"/>
  <c r="V20" i="195"/>
  <c r="V37" i="195"/>
  <c r="V45" i="195"/>
  <c r="D59" i="197"/>
  <c r="F58" i="195"/>
  <c r="V91" i="195"/>
  <c r="V71" i="195"/>
  <c r="V89" i="195"/>
  <c r="V53" i="195"/>
  <c r="V40" i="195"/>
  <c r="C33" i="193"/>
  <c r="D33" i="193" s="1"/>
  <c r="C31" i="195"/>
  <c r="D31" i="194"/>
  <c r="E33" i="194" s="1"/>
  <c r="F33" i="194" s="1"/>
  <c r="F79" i="195"/>
  <c r="F81" i="195"/>
  <c r="V58" i="195"/>
  <c r="V60" i="195"/>
  <c r="V85" i="195"/>
  <c r="V94" i="195"/>
  <c r="N96" i="195"/>
  <c r="N85" i="195"/>
  <c r="N74" i="195"/>
  <c r="V72" i="195"/>
  <c r="V95" i="195"/>
  <c r="V74" i="195"/>
  <c r="N84" i="195"/>
  <c r="C28" i="160"/>
  <c r="D59" i="160" s="1"/>
  <c r="C28" i="171"/>
  <c r="C111" i="171"/>
  <c r="D111" i="171" s="1"/>
  <c r="M116" i="167"/>
  <c r="N116" i="167" s="1"/>
  <c r="O116" i="159"/>
  <c r="P116" i="159" s="1"/>
  <c r="I116" i="170"/>
  <c r="J116" i="170" s="1"/>
  <c r="M116" i="194"/>
  <c r="N116" i="194" s="1"/>
  <c r="R112" i="194"/>
  <c r="M116" i="173"/>
  <c r="N116" i="173" s="1"/>
  <c r="Q116" i="173"/>
  <c r="R116" i="173" s="1"/>
  <c r="K116" i="167"/>
  <c r="L116" i="167" s="1"/>
  <c r="I116" i="167"/>
  <c r="J116" i="167" s="1"/>
  <c r="K116" i="165"/>
  <c r="L116" i="165" s="1"/>
  <c r="Q116" i="165"/>
  <c r="R116" i="165" s="1"/>
  <c r="C46" i="198"/>
  <c r="O46" i="198"/>
  <c r="E46" i="198"/>
  <c r="O116" i="163"/>
  <c r="P116" i="163" s="1"/>
  <c r="S46" i="198"/>
  <c r="P111" i="159"/>
  <c r="T62" i="159"/>
  <c r="D42" i="171"/>
  <c r="D19" i="171"/>
  <c r="D27" i="171"/>
  <c r="D58" i="171"/>
  <c r="D98" i="171"/>
  <c r="F31" i="194"/>
  <c r="E31" i="195"/>
  <c r="E33" i="195" s="1"/>
  <c r="F33" i="195" s="1"/>
  <c r="E33" i="193"/>
  <c r="F33" i="193" s="1"/>
  <c r="F31" i="193"/>
  <c r="H31" i="193" s="1"/>
  <c r="J31" i="193" s="1"/>
  <c r="L31" i="193" s="1"/>
  <c r="Q94" i="195"/>
  <c r="R94" i="195" s="1"/>
  <c r="Q73" i="195"/>
  <c r="R73" i="195" s="1"/>
  <c r="I94" i="195"/>
  <c r="J94" i="195" s="1"/>
  <c r="I87" i="195"/>
  <c r="J87" i="195" s="1"/>
  <c r="I71" i="195"/>
  <c r="J71" i="195" s="1"/>
  <c r="I80" i="195"/>
  <c r="J80" i="195" s="1"/>
  <c r="N46" i="195"/>
  <c r="N97" i="195"/>
  <c r="N41" i="195"/>
  <c r="N27" i="195"/>
  <c r="N19" i="195"/>
  <c r="N36" i="195"/>
  <c r="N21" i="195"/>
  <c r="N26" i="195"/>
  <c r="N43" i="195"/>
  <c r="N20" i="195"/>
  <c r="N24" i="195"/>
  <c r="N38" i="195"/>
  <c r="N42" i="195"/>
  <c r="N83" i="195"/>
  <c r="N113" i="195"/>
  <c r="N32" i="195"/>
  <c r="U83" i="195"/>
  <c r="V83" i="195" s="1"/>
  <c r="U84" i="195"/>
  <c r="V84" i="195" s="1"/>
  <c r="N58" i="195"/>
  <c r="N71" i="195"/>
  <c r="N89" i="195"/>
  <c r="N73" i="195"/>
  <c r="N57" i="195"/>
  <c r="O112" i="194"/>
  <c r="I112" i="194"/>
  <c r="V52" i="194"/>
  <c r="Q81" i="195"/>
  <c r="R81" i="195" s="1"/>
  <c r="I69" i="195"/>
  <c r="J69" i="195" s="1"/>
  <c r="I74" i="195"/>
  <c r="J74" i="195" s="1"/>
  <c r="I84" i="195"/>
  <c r="J84" i="195" s="1"/>
  <c r="S74" i="195"/>
  <c r="T74" i="195" s="1"/>
  <c r="S91" i="195"/>
  <c r="T91" i="195" s="1"/>
  <c r="S58" i="195"/>
  <c r="T58" i="195" s="1"/>
  <c r="S72" i="195"/>
  <c r="T72" i="195" s="1"/>
  <c r="S89" i="195"/>
  <c r="T89" i="195" s="1"/>
  <c r="S73" i="195"/>
  <c r="T73" i="195" s="1"/>
  <c r="K87" i="195"/>
  <c r="L87" i="195" s="1"/>
  <c r="K74" i="195"/>
  <c r="L74" i="195" s="1"/>
  <c r="K94" i="195"/>
  <c r="L94" i="195" s="1"/>
  <c r="K57" i="195"/>
  <c r="L57" i="195" s="1"/>
  <c r="K96" i="195"/>
  <c r="L96" i="195" s="1"/>
  <c r="K80" i="195"/>
  <c r="L80" i="195" s="1"/>
  <c r="U96" i="195"/>
  <c r="V96" i="195" s="1"/>
  <c r="N72" i="195"/>
  <c r="M80" i="195"/>
  <c r="N80" i="195" s="1"/>
  <c r="N79" i="195"/>
  <c r="M93" i="195"/>
  <c r="N93" i="195" s="1"/>
  <c r="M61" i="195"/>
  <c r="N61" i="195" s="1"/>
  <c r="N94" i="195"/>
  <c r="O85" i="195"/>
  <c r="P85" i="195" s="1"/>
  <c r="O94" i="195"/>
  <c r="P94" i="195" s="1"/>
  <c r="O83" i="195"/>
  <c r="P83" i="195" s="1"/>
  <c r="G71" i="195"/>
  <c r="H71" i="195" s="1"/>
  <c r="G58" i="195"/>
  <c r="H58" i="195" s="1"/>
  <c r="G74" i="195"/>
  <c r="H74" i="195" s="1"/>
  <c r="G81" i="195"/>
  <c r="H81" i="195" s="1"/>
  <c r="Q61" i="195"/>
  <c r="R61" i="195" s="1"/>
  <c r="Q83" i="195"/>
  <c r="R83" i="195" s="1"/>
  <c r="I72" i="195"/>
  <c r="J72" i="195" s="1"/>
  <c r="S87" i="195"/>
  <c r="T87" i="195" s="1"/>
  <c r="S60" i="195"/>
  <c r="T60" i="195" s="1"/>
  <c r="U79" i="195"/>
  <c r="V79" i="195" s="1"/>
  <c r="U81" i="195"/>
  <c r="V81" i="195" s="1"/>
  <c r="M87" i="195"/>
  <c r="N87" i="195" s="1"/>
  <c r="M81" i="195"/>
  <c r="N81" i="195" s="1"/>
  <c r="M82" i="195"/>
  <c r="N82" i="195" s="1"/>
  <c r="V26" i="195"/>
  <c r="V21" i="195"/>
  <c r="O73" i="195"/>
  <c r="P73" i="195" s="1"/>
  <c r="O93" i="195"/>
  <c r="P93" i="195" s="1"/>
  <c r="O87" i="195"/>
  <c r="P87" i="195" s="1"/>
  <c r="O71" i="195"/>
  <c r="P71" i="195" s="1"/>
  <c r="E85" i="195"/>
  <c r="F85" i="195" s="1"/>
  <c r="E69" i="195"/>
  <c r="F69" i="195" s="1"/>
  <c r="E72" i="195"/>
  <c r="F72" i="195" s="1"/>
  <c r="F83" i="195"/>
  <c r="E82" i="195"/>
  <c r="F82" i="195" s="1"/>
  <c r="E71" i="195"/>
  <c r="F71" i="195" s="1"/>
  <c r="E93" i="195"/>
  <c r="F93" i="195" s="1"/>
  <c r="E61" i="195"/>
  <c r="F61" i="195" s="1"/>
  <c r="E87" i="195"/>
  <c r="F87" i="195" s="1"/>
  <c r="E96" i="195"/>
  <c r="F96" i="195" s="1"/>
  <c r="E80" i="195"/>
  <c r="F80" i="195" s="1"/>
  <c r="C79" i="195"/>
  <c r="D79" i="195" s="1"/>
  <c r="C85" i="195"/>
  <c r="D85" i="195" s="1"/>
  <c r="C69" i="195"/>
  <c r="D69" i="195" s="1"/>
  <c r="C82" i="195"/>
  <c r="D82" i="195" s="1"/>
  <c r="C84" i="195"/>
  <c r="D84" i="195" s="1"/>
  <c r="C93" i="195"/>
  <c r="D93" i="195" s="1"/>
  <c r="C61" i="195"/>
  <c r="D61" i="195" s="1"/>
  <c r="C87" i="195"/>
  <c r="D87" i="195" s="1"/>
  <c r="C60" i="195"/>
  <c r="D60" i="195" s="1"/>
  <c r="V72" i="193"/>
  <c r="V53" i="193"/>
  <c r="V69" i="193"/>
  <c r="V85" i="193"/>
  <c r="I52" i="195"/>
  <c r="V32" i="195"/>
  <c r="V61" i="195"/>
  <c r="U112" i="193"/>
  <c r="U62" i="195"/>
  <c r="V62" i="195" s="1"/>
  <c r="V62" i="193"/>
  <c r="N44" i="195"/>
  <c r="G52" i="195"/>
  <c r="Q62" i="195"/>
  <c r="R62" i="195" s="1"/>
  <c r="Q112" i="193"/>
  <c r="Q52" i="195"/>
  <c r="I83" i="195"/>
  <c r="J83" i="195" s="1"/>
  <c r="S52" i="195"/>
  <c r="M112" i="193"/>
  <c r="M62" i="195"/>
  <c r="N62" i="195" s="1"/>
  <c r="V73" i="193"/>
  <c r="V89" i="193"/>
  <c r="V84" i="193"/>
  <c r="K112" i="193"/>
  <c r="K62" i="195"/>
  <c r="L62" i="195" s="1"/>
  <c r="M52" i="195"/>
  <c r="O62" i="195"/>
  <c r="P62" i="195" s="1"/>
  <c r="O112" i="193"/>
  <c r="V80" i="193"/>
  <c r="V57" i="193"/>
  <c r="V83" i="193"/>
  <c r="V91" i="193"/>
  <c r="V74" i="193"/>
  <c r="I62" i="195"/>
  <c r="J62" i="195" s="1"/>
  <c r="I112" i="193"/>
  <c r="S112" i="193"/>
  <c r="S62" i="195"/>
  <c r="T62" i="195" s="1"/>
  <c r="K52" i="195"/>
  <c r="V52" i="193"/>
  <c r="U52" i="195"/>
  <c r="U82" i="195"/>
  <c r="V82" i="195" s="1"/>
  <c r="V82" i="193"/>
  <c r="N53" i="195"/>
  <c r="V44" i="195"/>
  <c r="O52" i="195"/>
  <c r="G62" i="195"/>
  <c r="H62" i="195" s="1"/>
  <c r="G112" i="193"/>
  <c r="F46" i="195"/>
  <c r="F53" i="195"/>
  <c r="F74" i="195"/>
  <c r="F42" i="195"/>
  <c r="F28" i="195"/>
  <c r="F27" i="195"/>
  <c r="E52" i="195"/>
  <c r="F115" i="195"/>
  <c r="F38" i="195"/>
  <c r="F20" i="195"/>
  <c r="F43" i="195"/>
  <c r="F73" i="195"/>
  <c r="F44" i="195"/>
  <c r="F21" i="195"/>
  <c r="F84" i="195"/>
  <c r="F41" i="195"/>
  <c r="F94" i="195"/>
  <c r="F26" i="195"/>
  <c r="F113" i="195"/>
  <c r="F36" i="195"/>
  <c r="F59" i="195"/>
  <c r="F23" i="195"/>
  <c r="F37" i="195"/>
  <c r="F45" i="195"/>
  <c r="F89" i="195"/>
  <c r="F97" i="195"/>
  <c r="F40" i="195"/>
  <c r="F57" i="195"/>
  <c r="E112" i="193"/>
  <c r="E62" i="195"/>
  <c r="F62" i="195" s="1"/>
  <c r="F60" i="195"/>
  <c r="C62" i="195"/>
  <c r="D62" i="195" s="1"/>
  <c r="C112" i="193"/>
  <c r="C52" i="195"/>
  <c r="D31" i="171"/>
  <c r="D81" i="171"/>
  <c r="D78" i="171"/>
  <c r="D77" i="171"/>
  <c r="D45" i="171"/>
  <c r="D115" i="171"/>
  <c r="D96" i="171"/>
  <c r="D52" i="171"/>
  <c r="D56" i="171"/>
  <c r="D37" i="171"/>
  <c r="D86" i="171"/>
  <c r="D69" i="171"/>
  <c r="D91" i="171"/>
  <c r="D43" i="171"/>
  <c r="D24" i="171"/>
  <c r="D68" i="171"/>
  <c r="D100" i="171"/>
  <c r="D90" i="171"/>
  <c r="D93" i="171"/>
  <c r="D103" i="171"/>
  <c r="D71" i="171"/>
  <c r="D41" i="171"/>
  <c r="D28" i="171"/>
  <c r="D38" i="171"/>
  <c r="D114" i="171"/>
  <c r="D26" i="171"/>
  <c r="D25" i="171"/>
  <c r="D89" i="171"/>
  <c r="D102" i="171"/>
  <c r="D101" i="171"/>
  <c r="D73" i="171"/>
  <c r="D92" i="171"/>
  <c r="D64" i="171"/>
  <c r="D84" i="171"/>
  <c r="D54" i="171"/>
  <c r="D88" i="171"/>
  <c r="D66" i="171"/>
  <c r="D99" i="171"/>
  <c r="D83" i="171"/>
  <c r="D97" i="171"/>
  <c r="D32" i="171"/>
  <c r="D40" i="171"/>
  <c r="D46" i="171"/>
  <c r="D20" i="171"/>
  <c r="D53" i="171"/>
  <c r="D80" i="171"/>
  <c r="D70" i="171"/>
  <c r="C112" i="171"/>
  <c r="D112" i="171" s="1"/>
  <c r="D72" i="171"/>
  <c r="D87" i="171"/>
  <c r="D55" i="171"/>
  <c r="D39" i="171"/>
  <c r="D44" i="171"/>
  <c r="D36" i="171"/>
  <c r="D113" i="171"/>
  <c r="D21" i="171"/>
  <c r="D23" i="171"/>
  <c r="D60" i="171"/>
  <c r="D74" i="171"/>
  <c r="D94" i="171"/>
  <c r="D65" i="171"/>
  <c r="D85" i="171"/>
  <c r="D57" i="171"/>
  <c r="D76" i="171"/>
  <c r="D104" i="171"/>
  <c r="D82" i="171"/>
  <c r="D61" i="171"/>
  <c r="D95" i="171"/>
  <c r="D79" i="171"/>
  <c r="D63" i="171"/>
  <c r="D97" i="160"/>
  <c r="N111" i="195"/>
  <c r="V111" i="195"/>
  <c r="F111" i="195"/>
  <c r="R111" i="173"/>
  <c r="K112" i="163"/>
  <c r="L62" i="163"/>
  <c r="J112" i="165"/>
  <c r="I116" i="165"/>
  <c r="J116" i="165" s="1"/>
  <c r="M112" i="175"/>
  <c r="N112" i="175" s="1"/>
  <c r="Q112" i="172"/>
  <c r="R112" i="172" s="1"/>
  <c r="Q112" i="159"/>
  <c r="R112" i="159" s="1"/>
  <c r="R62" i="159"/>
  <c r="S112" i="169"/>
  <c r="T112" i="169" s="1"/>
  <c r="O116" i="170"/>
  <c r="P116" i="170" s="1"/>
  <c r="P111" i="170"/>
  <c r="K116" i="170"/>
  <c r="L116" i="170" s="1"/>
  <c r="Q116" i="167"/>
  <c r="R116" i="167" s="1"/>
  <c r="L111" i="167"/>
  <c r="P111" i="163"/>
  <c r="S116" i="158"/>
  <c r="T116" i="158" s="1"/>
  <c r="J111" i="170"/>
  <c r="I116" i="169"/>
  <c r="J116" i="169" s="1"/>
  <c r="E28" i="171"/>
  <c r="C33" i="171"/>
  <c r="D33" i="171" s="1"/>
  <c r="C33" i="160"/>
  <c r="D86" i="160"/>
  <c r="D65" i="160"/>
  <c r="D96" i="160"/>
  <c r="D26" i="160"/>
  <c r="D56" i="160"/>
  <c r="D101" i="160"/>
  <c r="D81" i="160"/>
  <c r="D67" i="160"/>
  <c r="C111" i="160"/>
  <c r="D64" i="160"/>
  <c r="D100" i="160"/>
  <c r="D76" i="160"/>
  <c r="C112" i="160"/>
  <c r="D112" i="160" s="1"/>
  <c r="D23" i="160"/>
  <c r="E28" i="162"/>
  <c r="C28" i="162"/>
  <c r="D19" i="162" s="1"/>
  <c r="V62" i="168"/>
  <c r="R111" i="165"/>
  <c r="N62" i="161"/>
  <c r="H62" i="161"/>
  <c r="I116" i="159"/>
  <c r="J116" i="159" s="1"/>
  <c r="O111" i="175"/>
  <c r="P111" i="175" s="1"/>
  <c r="Q112" i="174"/>
  <c r="R112" i="174" s="1"/>
  <c r="S111" i="174"/>
  <c r="T111" i="174" s="1"/>
  <c r="V62" i="163"/>
  <c r="V62" i="164"/>
  <c r="G116" i="158"/>
  <c r="H116" i="158" s="1"/>
  <c r="I116" i="158"/>
  <c r="J116" i="158" s="1"/>
  <c r="I116" i="174"/>
  <c r="J116" i="174" s="1"/>
  <c r="M116" i="168"/>
  <c r="N116" i="168" s="1"/>
  <c r="N111" i="173"/>
  <c r="N62" i="158"/>
  <c r="L112" i="170"/>
  <c r="L62" i="161"/>
  <c r="J111" i="167"/>
  <c r="G112" i="167"/>
  <c r="H112" i="167" s="1"/>
  <c r="G111" i="170"/>
  <c r="H111" i="170" s="1"/>
  <c r="G112" i="173"/>
  <c r="H112" i="173" s="1"/>
  <c r="G111" i="161"/>
  <c r="H111" i="161" s="1"/>
  <c r="O116" i="173"/>
  <c r="P116" i="173" s="1"/>
  <c r="O116" i="165"/>
  <c r="P116" i="165" s="1"/>
  <c r="Q111" i="174"/>
  <c r="Q111" i="169"/>
  <c r="Q112" i="169"/>
  <c r="R112" i="169" s="1"/>
  <c r="Q116" i="168"/>
  <c r="R116" i="168" s="1"/>
  <c r="S112" i="174"/>
  <c r="T112" i="174" s="1"/>
  <c r="S112" i="167"/>
  <c r="T112" i="167" s="1"/>
  <c r="S112" i="170"/>
  <c r="S111" i="169"/>
  <c r="S111" i="175"/>
  <c r="T111" i="175" s="1"/>
  <c r="U111" i="175"/>
  <c r="V111" i="175" s="1"/>
  <c r="U112" i="172"/>
  <c r="V112" i="172" s="1"/>
  <c r="V62" i="172"/>
  <c r="U111" i="168"/>
  <c r="V111" i="168" s="1"/>
  <c r="U112" i="174"/>
  <c r="V112" i="174" s="1"/>
  <c r="V62" i="174"/>
  <c r="U112" i="161"/>
  <c r="V112" i="161" s="1"/>
  <c r="V62" i="161"/>
  <c r="U116" i="159"/>
  <c r="V116" i="159" s="1"/>
  <c r="U112" i="175"/>
  <c r="V112" i="175" s="1"/>
  <c r="V62" i="175"/>
  <c r="V111" i="159"/>
  <c r="S111" i="173"/>
  <c r="S116" i="173" s="1"/>
  <c r="T116" i="173" s="1"/>
  <c r="S111" i="172"/>
  <c r="S111" i="168"/>
  <c r="T111" i="168" s="1"/>
  <c r="S112" i="168"/>
  <c r="T112" i="168" s="1"/>
  <c r="T112" i="158"/>
  <c r="S112" i="161"/>
  <c r="T112" i="161" s="1"/>
  <c r="T62" i="161"/>
  <c r="S112" i="172"/>
  <c r="T112" i="172" s="1"/>
  <c r="S111" i="161"/>
  <c r="T111" i="161" s="1"/>
  <c r="Q112" i="164"/>
  <c r="R112" i="164" s="1"/>
  <c r="R111" i="170"/>
  <c r="Q112" i="170"/>
  <c r="R112" i="170" s="1"/>
  <c r="Q112" i="163"/>
  <c r="R112" i="163" s="1"/>
  <c r="R62" i="163"/>
  <c r="O111" i="174"/>
  <c r="P111" i="174" s="1"/>
  <c r="O112" i="161"/>
  <c r="P112" i="161" s="1"/>
  <c r="P62" i="161"/>
  <c r="M111" i="172"/>
  <c r="N111" i="172" s="1"/>
  <c r="M112" i="165"/>
  <c r="K111" i="172"/>
  <c r="K116" i="174"/>
  <c r="L116" i="174" s="1"/>
  <c r="K116" i="159"/>
  <c r="L116" i="159" s="1"/>
  <c r="J111" i="158"/>
  <c r="J62" i="161"/>
  <c r="I116" i="168"/>
  <c r="J116" i="168" s="1"/>
  <c r="J112" i="174"/>
  <c r="G111" i="159"/>
  <c r="G116" i="159" s="1"/>
  <c r="H116" i="159" s="1"/>
  <c r="G111" i="168"/>
  <c r="H111" i="168" s="1"/>
  <c r="H62" i="159"/>
  <c r="G111" i="163"/>
  <c r="H111" i="163" s="1"/>
  <c r="H62" i="158"/>
  <c r="Q116" i="158"/>
  <c r="R116" i="158" s="1"/>
  <c r="K116" i="173"/>
  <c r="L116" i="173" s="1"/>
  <c r="L111" i="173"/>
  <c r="U111" i="158"/>
  <c r="V111" i="158" s="1"/>
  <c r="I116" i="163"/>
  <c r="J116" i="163" s="1"/>
  <c r="O116" i="168"/>
  <c r="P116" i="168" s="1"/>
  <c r="U116" i="165"/>
  <c r="V116" i="165" s="1"/>
  <c r="O116" i="167"/>
  <c r="P116" i="167" s="1"/>
  <c r="I116" i="173"/>
  <c r="J116" i="173" s="1"/>
  <c r="K116" i="161"/>
  <c r="L116" i="161" s="1"/>
  <c r="V62" i="173"/>
  <c r="G112" i="169"/>
  <c r="H112" i="169" s="1"/>
  <c r="H111" i="158"/>
  <c r="G111" i="173"/>
  <c r="H111" i="173" s="1"/>
  <c r="G111" i="172"/>
  <c r="G111" i="164"/>
  <c r="H111" i="164" s="1"/>
  <c r="G111" i="174"/>
  <c r="H111" i="174" s="1"/>
  <c r="D31" i="163"/>
  <c r="D31" i="173"/>
  <c r="D31" i="158"/>
  <c r="D31" i="162"/>
  <c r="E116" i="174"/>
  <c r="F116" i="174" s="1"/>
  <c r="C112" i="172"/>
  <c r="D112" i="172" s="1"/>
  <c r="D111" i="158"/>
  <c r="D62" i="159"/>
  <c r="D62" i="158"/>
  <c r="C111" i="173"/>
  <c r="C112" i="170"/>
  <c r="D112" i="170" s="1"/>
  <c r="C111" i="170"/>
  <c r="C112" i="161"/>
  <c r="D112" i="161" s="1"/>
  <c r="D62" i="161"/>
  <c r="C112" i="168"/>
  <c r="D112" i="168" s="1"/>
  <c r="C112" i="163"/>
  <c r="D112" i="163" s="1"/>
  <c r="D62" i="163"/>
  <c r="C111" i="164"/>
  <c r="C116" i="164" s="1"/>
  <c r="D116" i="164" s="1"/>
  <c r="C112" i="169"/>
  <c r="D112" i="169" s="1"/>
  <c r="C111" i="168"/>
  <c r="C112" i="165"/>
  <c r="C116" i="159"/>
  <c r="D116" i="159" s="1"/>
  <c r="C116" i="175"/>
  <c r="D116" i="175" s="1"/>
  <c r="D111" i="175"/>
  <c r="C111" i="172"/>
  <c r="C116" i="167"/>
  <c r="D116" i="167" s="1"/>
  <c r="C116" i="174"/>
  <c r="D116" i="174" s="1"/>
  <c r="F62" i="163"/>
  <c r="E116" i="163"/>
  <c r="F116" i="163" s="1"/>
  <c r="U111" i="163"/>
  <c r="U112" i="170"/>
  <c r="V62" i="170"/>
  <c r="V52" i="161"/>
  <c r="V52" i="175"/>
  <c r="U111" i="174"/>
  <c r="U112" i="167"/>
  <c r="V62" i="167"/>
  <c r="V111" i="173"/>
  <c r="U116" i="173"/>
  <c r="V116" i="173" s="1"/>
  <c r="U112" i="169"/>
  <c r="V62" i="169"/>
  <c r="U112" i="158"/>
  <c r="V62" i="158"/>
  <c r="V62" i="159"/>
  <c r="V62" i="165"/>
  <c r="U116" i="164"/>
  <c r="V116" i="164" s="1"/>
  <c r="S116" i="164"/>
  <c r="T116" i="164" s="1"/>
  <c r="T111" i="164"/>
  <c r="S116" i="159"/>
  <c r="T116" i="159" s="1"/>
  <c r="S116" i="163"/>
  <c r="T116" i="163" s="1"/>
  <c r="Q111" i="164"/>
  <c r="Q116" i="161"/>
  <c r="R116" i="161" s="1"/>
  <c r="R111" i="168"/>
  <c r="R111" i="161"/>
  <c r="R62" i="161"/>
  <c r="Q111" i="172"/>
  <c r="R111" i="159"/>
  <c r="Q112" i="175"/>
  <c r="R112" i="175" s="1"/>
  <c r="Q116" i="163"/>
  <c r="R116" i="163" s="1"/>
  <c r="P111" i="158"/>
  <c r="O112" i="158"/>
  <c r="P112" i="158" s="1"/>
  <c r="P62" i="158"/>
  <c r="P111" i="161"/>
  <c r="O111" i="172"/>
  <c r="P111" i="172" s="1"/>
  <c r="O111" i="164"/>
  <c r="P52" i="161"/>
  <c r="O112" i="172"/>
  <c r="O116" i="169"/>
  <c r="P116" i="169" s="1"/>
  <c r="M112" i="174"/>
  <c r="M116" i="170"/>
  <c r="N116" i="170" s="1"/>
  <c r="N111" i="170"/>
  <c r="M116" i="158"/>
  <c r="N116" i="158" s="1"/>
  <c r="M112" i="172"/>
  <c r="M111" i="169"/>
  <c r="M112" i="159"/>
  <c r="N62" i="159"/>
  <c r="M111" i="163"/>
  <c r="M112" i="164"/>
  <c r="N112" i="164" s="1"/>
  <c r="M116" i="161"/>
  <c r="N116" i="161" s="1"/>
  <c r="K116" i="175"/>
  <c r="L116" i="175" s="1"/>
  <c r="L111" i="159"/>
  <c r="K116" i="169"/>
  <c r="L116" i="169" s="1"/>
  <c r="K116" i="158"/>
  <c r="L116" i="158" s="1"/>
  <c r="K116" i="164"/>
  <c r="L116" i="164" s="1"/>
  <c r="K116" i="168"/>
  <c r="L116" i="168" s="1"/>
  <c r="J112" i="173"/>
  <c r="I116" i="164"/>
  <c r="J116" i="164" s="1"/>
  <c r="J111" i="164"/>
  <c r="I111" i="172"/>
  <c r="J52" i="159"/>
  <c r="J52" i="163"/>
  <c r="I116" i="175"/>
  <c r="J116" i="175" s="1"/>
  <c r="I116" i="161"/>
  <c r="J116" i="161" s="1"/>
  <c r="H62" i="163"/>
  <c r="H52" i="163"/>
  <c r="G116" i="175"/>
  <c r="H116" i="175" s="1"/>
  <c r="G116" i="165"/>
  <c r="H116" i="165" s="1"/>
  <c r="F62" i="158"/>
  <c r="E116" i="165"/>
  <c r="F116" i="165" s="1"/>
  <c r="E116" i="173"/>
  <c r="F116" i="173" s="1"/>
  <c r="E116" i="158"/>
  <c r="F116" i="158" s="1"/>
  <c r="F112" i="165"/>
  <c r="E116" i="159"/>
  <c r="F116" i="159" s="1"/>
  <c r="F112" i="159"/>
  <c r="E111" i="167"/>
  <c r="F111" i="167" s="1"/>
  <c r="F111" i="158"/>
  <c r="F62" i="159"/>
  <c r="E111" i="172"/>
  <c r="F111" i="163"/>
  <c r="F62" i="161"/>
  <c r="E116" i="170"/>
  <c r="F116" i="170" s="1"/>
  <c r="F111" i="170"/>
  <c r="E111" i="168"/>
  <c r="E112" i="168"/>
  <c r="F112" i="168" s="1"/>
  <c r="E116" i="175"/>
  <c r="F116" i="175" s="1"/>
  <c r="F111" i="169"/>
  <c r="E116" i="164"/>
  <c r="F116" i="164" s="1"/>
  <c r="E116" i="161"/>
  <c r="F116" i="161" s="1"/>
  <c r="B48" i="118"/>
  <c r="A48" i="118"/>
  <c r="U50" i="118"/>
  <c r="U110" i="118" s="1"/>
  <c r="S50" i="118"/>
  <c r="S110" i="118" s="1"/>
  <c r="Q50" i="118"/>
  <c r="Q110" i="118" s="1"/>
  <c r="O50" i="118"/>
  <c r="O110" i="118" s="1"/>
  <c r="M50" i="118"/>
  <c r="M110" i="118" s="1"/>
  <c r="K50" i="118"/>
  <c r="K110" i="118" s="1"/>
  <c r="I50" i="118"/>
  <c r="I110" i="118" s="1"/>
  <c r="G50" i="118"/>
  <c r="G110" i="118" s="1"/>
  <c r="E50" i="118"/>
  <c r="E110" i="118" s="1"/>
  <c r="U46" i="118"/>
  <c r="S46" i="118"/>
  <c r="Q46" i="118"/>
  <c r="O46" i="118"/>
  <c r="M46" i="118"/>
  <c r="K46" i="118"/>
  <c r="I46" i="118"/>
  <c r="G46" i="118"/>
  <c r="E46" i="118"/>
  <c r="G116" i="167" l="1"/>
  <c r="H116" i="167" s="1"/>
  <c r="D52" i="160"/>
  <c r="D69" i="160"/>
  <c r="D104" i="160"/>
  <c r="D79" i="160"/>
  <c r="D87" i="160"/>
  <c r="D98" i="160"/>
  <c r="D60" i="160"/>
  <c r="D73" i="160"/>
  <c r="D90" i="160"/>
  <c r="D91" i="160"/>
  <c r="D57" i="160"/>
  <c r="D93" i="160"/>
  <c r="D70" i="160"/>
  <c r="D61" i="160"/>
  <c r="D55" i="160"/>
  <c r="D92" i="160"/>
  <c r="D80" i="160"/>
  <c r="D78" i="160"/>
  <c r="D85" i="160"/>
  <c r="D111" i="160"/>
  <c r="D82" i="160"/>
  <c r="D68" i="160"/>
  <c r="D99" i="160"/>
  <c r="D74" i="160"/>
  <c r="D71" i="160"/>
  <c r="D75" i="160"/>
  <c r="D72" i="160"/>
  <c r="D54" i="160"/>
  <c r="G33" i="193"/>
  <c r="H33" i="193" s="1"/>
  <c r="D20" i="160"/>
  <c r="D24" i="160"/>
  <c r="D83" i="160"/>
  <c r="D94" i="160"/>
  <c r="D53" i="160"/>
  <c r="D103" i="160"/>
  <c r="D88" i="160"/>
  <c r="D66" i="160"/>
  <c r="D84" i="160"/>
  <c r="D77" i="160"/>
  <c r="D58" i="160"/>
  <c r="D89" i="160"/>
  <c r="D95" i="160"/>
  <c r="D102" i="160"/>
  <c r="D33" i="160"/>
  <c r="C33" i="195"/>
  <c r="D33" i="195" s="1"/>
  <c r="D31" i="195"/>
  <c r="D59" i="171"/>
  <c r="D67" i="171"/>
  <c r="D75" i="171"/>
  <c r="D21" i="160"/>
  <c r="D46" i="160"/>
  <c r="D113" i="160"/>
  <c r="D40" i="160"/>
  <c r="D43" i="160"/>
  <c r="D31" i="160"/>
  <c r="D36" i="160"/>
  <c r="D42" i="160"/>
  <c r="D63" i="160"/>
  <c r="D28" i="160"/>
  <c r="D27" i="160"/>
  <c r="D114" i="160"/>
  <c r="D38" i="160"/>
  <c r="D41" i="160"/>
  <c r="D32" i="160"/>
  <c r="D44" i="160"/>
  <c r="D39" i="160"/>
  <c r="D19" i="160"/>
  <c r="D25" i="160"/>
  <c r="D115" i="160"/>
  <c r="D45" i="160"/>
  <c r="D37" i="160"/>
  <c r="F31" i="195"/>
  <c r="D62" i="160"/>
  <c r="G33" i="194"/>
  <c r="H33" i="194" s="1"/>
  <c r="H31" i="194"/>
  <c r="I33" i="193"/>
  <c r="J33" i="193" s="1"/>
  <c r="K33" i="193"/>
  <c r="L33" i="193" s="1"/>
  <c r="G31" i="195"/>
  <c r="G33" i="195" s="1"/>
  <c r="H33" i="195" s="1"/>
  <c r="M33" i="193"/>
  <c r="N33" i="193" s="1"/>
  <c r="N31" i="193"/>
  <c r="O116" i="194"/>
  <c r="P116" i="194" s="1"/>
  <c r="P112" i="194"/>
  <c r="I116" i="194"/>
  <c r="J116" i="194" s="1"/>
  <c r="J112" i="194"/>
  <c r="I116" i="193"/>
  <c r="J116" i="193" s="1"/>
  <c r="J112" i="193"/>
  <c r="I112" i="195"/>
  <c r="T52" i="195"/>
  <c r="Q112" i="195"/>
  <c r="R112" i="193"/>
  <c r="Q116" i="193"/>
  <c r="R116" i="193" s="1"/>
  <c r="J52" i="195"/>
  <c r="G112" i="195"/>
  <c r="G116" i="193"/>
  <c r="H116" i="193" s="1"/>
  <c r="H112" i="193"/>
  <c r="V52" i="195"/>
  <c r="K112" i="195"/>
  <c r="K116" i="193"/>
  <c r="L116" i="193" s="1"/>
  <c r="L112" i="193"/>
  <c r="H52" i="195"/>
  <c r="P52" i="195"/>
  <c r="T112" i="193"/>
  <c r="S116" i="193"/>
  <c r="T116" i="193" s="1"/>
  <c r="S112" i="195"/>
  <c r="L52" i="195"/>
  <c r="O112" i="195"/>
  <c r="O116" i="193"/>
  <c r="P116" i="193" s="1"/>
  <c r="P112" i="193"/>
  <c r="N52" i="195"/>
  <c r="M112" i="195"/>
  <c r="N112" i="193"/>
  <c r="M116" i="193"/>
  <c r="N116" i="193" s="1"/>
  <c r="R52" i="195"/>
  <c r="U112" i="195"/>
  <c r="V112" i="193"/>
  <c r="U116" i="193"/>
  <c r="V116" i="193" s="1"/>
  <c r="F112" i="193"/>
  <c r="E112" i="195"/>
  <c r="E116" i="193"/>
  <c r="F116" i="193" s="1"/>
  <c r="F52" i="195"/>
  <c r="C112" i="195"/>
  <c r="C116" i="193"/>
  <c r="D116" i="193" s="1"/>
  <c r="D112" i="193"/>
  <c r="D52" i="195"/>
  <c r="G116" i="168"/>
  <c r="H116" i="168" s="1"/>
  <c r="F97" i="171"/>
  <c r="F59" i="171"/>
  <c r="D62" i="171"/>
  <c r="F97" i="162"/>
  <c r="F59" i="162"/>
  <c r="F19" i="162"/>
  <c r="D97" i="162"/>
  <c r="D59" i="162"/>
  <c r="S116" i="174"/>
  <c r="T116" i="174" s="1"/>
  <c r="M116" i="175"/>
  <c r="N116" i="175" s="1"/>
  <c r="Q116" i="159"/>
  <c r="R116" i="159" s="1"/>
  <c r="K116" i="163"/>
  <c r="L116" i="163" s="1"/>
  <c r="L112" i="163"/>
  <c r="T111" i="173"/>
  <c r="G116" i="161"/>
  <c r="H116" i="161" s="1"/>
  <c r="H111" i="159"/>
  <c r="F25" i="171"/>
  <c r="F58" i="171"/>
  <c r="F74" i="171"/>
  <c r="F90" i="171"/>
  <c r="F55" i="171"/>
  <c r="F71" i="171"/>
  <c r="F87" i="171"/>
  <c r="F103" i="171"/>
  <c r="F84" i="171"/>
  <c r="F61" i="171"/>
  <c r="F93" i="171"/>
  <c r="F88" i="171"/>
  <c r="F73" i="171"/>
  <c r="F78" i="171"/>
  <c r="F94" i="171"/>
  <c r="F75" i="171"/>
  <c r="F91" i="171"/>
  <c r="F60" i="171"/>
  <c r="F92" i="171"/>
  <c r="F69" i="171"/>
  <c r="F101" i="171"/>
  <c r="F104" i="171"/>
  <c r="F89" i="171"/>
  <c r="F65" i="171"/>
  <c r="F26" i="171"/>
  <c r="F54" i="171"/>
  <c r="F70" i="171"/>
  <c r="F86" i="171"/>
  <c r="F102" i="171"/>
  <c r="F67" i="171"/>
  <c r="F83" i="171"/>
  <c r="F99" i="171"/>
  <c r="F76" i="171"/>
  <c r="F53" i="171"/>
  <c r="F85" i="171"/>
  <c r="F72" i="171"/>
  <c r="F57" i="171"/>
  <c r="F96" i="171"/>
  <c r="F20" i="171"/>
  <c r="F23" i="171"/>
  <c r="F24" i="171"/>
  <c r="F46" i="171"/>
  <c r="F19" i="171"/>
  <c r="F82" i="171"/>
  <c r="F95" i="171"/>
  <c r="F56" i="171"/>
  <c r="F27" i="171"/>
  <c r="F41" i="171"/>
  <c r="F40" i="171"/>
  <c r="F113" i="171"/>
  <c r="F98" i="171"/>
  <c r="F68" i="171"/>
  <c r="F80" i="171"/>
  <c r="F66" i="171"/>
  <c r="F79" i="171"/>
  <c r="F77" i="171"/>
  <c r="F81" i="171"/>
  <c r="F39" i="171"/>
  <c r="F38" i="171"/>
  <c r="F115" i="171"/>
  <c r="F64" i="171"/>
  <c r="F43" i="171"/>
  <c r="F42" i="171"/>
  <c r="F31" i="171"/>
  <c r="F37" i="171"/>
  <c r="F36" i="171"/>
  <c r="F63" i="171"/>
  <c r="F21" i="171"/>
  <c r="F32" i="171"/>
  <c r="F114" i="171"/>
  <c r="F100" i="171"/>
  <c r="F28" i="171"/>
  <c r="F45" i="171"/>
  <c r="F44" i="171"/>
  <c r="G28" i="171"/>
  <c r="F33" i="171"/>
  <c r="E28" i="177"/>
  <c r="C28" i="177"/>
  <c r="D19" i="177" s="1"/>
  <c r="E28" i="160"/>
  <c r="F19" i="160" s="1"/>
  <c r="C116" i="160"/>
  <c r="D116" i="160" s="1"/>
  <c r="F53" i="162"/>
  <c r="F69" i="162"/>
  <c r="F85" i="162"/>
  <c r="F101" i="162"/>
  <c r="F71" i="162"/>
  <c r="F92" i="162"/>
  <c r="F57" i="162"/>
  <c r="F73" i="162"/>
  <c r="F89" i="162"/>
  <c r="F55" i="162"/>
  <c r="F76" i="162"/>
  <c r="F98" i="162"/>
  <c r="F67" i="162"/>
  <c r="F65" i="162"/>
  <c r="F87" i="162"/>
  <c r="F78" i="162"/>
  <c r="F99" i="162"/>
  <c r="F84" i="162"/>
  <c r="F75" i="162"/>
  <c r="F79" i="162"/>
  <c r="F102" i="162"/>
  <c r="F91" i="162"/>
  <c r="F26" i="162"/>
  <c r="F36" i="162"/>
  <c r="F33" i="162"/>
  <c r="F27" i="162"/>
  <c r="F39" i="162"/>
  <c r="F77" i="162"/>
  <c r="F60" i="162"/>
  <c r="F103" i="162"/>
  <c r="F83" i="162"/>
  <c r="F104" i="162"/>
  <c r="F95" i="162"/>
  <c r="F86" i="162"/>
  <c r="F100" i="162"/>
  <c r="F68" i="162"/>
  <c r="F24" i="162"/>
  <c r="F38" i="162"/>
  <c r="F46" i="162"/>
  <c r="F115" i="162"/>
  <c r="F41" i="162"/>
  <c r="F93" i="162"/>
  <c r="F72" i="162"/>
  <c r="F74" i="162"/>
  <c r="F58" i="162"/>
  <c r="F70" i="162"/>
  <c r="F21" i="162"/>
  <c r="F42" i="162"/>
  <c r="F28" i="162"/>
  <c r="F45" i="162"/>
  <c r="F82" i="162"/>
  <c r="F64" i="162"/>
  <c r="F25" i="162"/>
  <c r="F81" i="162"/>
  <c r="F63" i="162"/>
  <c r="F90" i="162"/>
  <c r="F32" i="162"/>
  <c r="F20" i="162"/>
  <c r="F66" i="162"/>
  <c r="F88" i="162"/>
  <c r="F54" i="162"/>
  <c r="F23" i="162"/>
  <c r="F31" i="162"/>
  <c r="F113" i="162"/>
  <c r="F43" i="162"/>
  <c r="F61" i="162"/>
  <c r="F94" i="162"/>
  <c r="F80" i="162"/>
  <c r="F40" i="162"/>
  <c r="F114" i="162"/>
  <c r="F37" i="162"/>
  <c r="F56" i="162"/>
  <c r="F96" i="162"/>
  <c r="F44" i="162"/>
  <c r="G28" i="162"/>
  <c r="D23" i="162"/>
  <c r="D58" i="162"/>
  <c r="D74" i="162"/>
  <c r="D90" i="162"/>
  <c r="D53" i="162"/>
  <c r="D75" i="162"/>
  <c r="D96" i="162"/>
  <c r="D68" i="162"/>
  <c r="D73" i="162"/>
  <c r="D87" i="162"/>
  <c r="D79" i="162"/>
  <c r="D81" i="162"/>
  <c r="D66" i="162"/>
  <c r="D82" i="162"/>
  <c r="D98" i="162"/>
  <c r="D64" i="162"/>
  <c r="D85" i="162"/>
  <c r="D55" i="162"/>
  <c r="D83" i="162"/>
  <c r="D56" i="162"/>
  <c r="D93" i="162"/>
  <c r="D67" i="162"/>
  <c r="D60" i="162"/>
  <c r="D99" i="162"/>
  <c r="D63" i="162"/>
  <c r="D94" i="162"/>
  <c r="D80" i="162"/>
  <c r="D76" i="162"/>
  <c r="D84" i="162"/>
  <c r="D95" i="162"/>
  <c r="D92" i="162"/>
  <c r="D70" i="162"/>
  <c r="D102" i="162"/>
  <c r="D91" i="162"/>
  <c r="D89" i="162"/>
  <c r="D103" i="162"/>
  <c r="D71" i="162"/>
  <c r="D100" i="162"/>
  <c r="D78" i="162"/>
  <c r="D101" i="162"/>
  <c r="D57" i="162"/>
  <c r="D38" i="162"/>
  <c r="D115" i="162"/>
  <c r="D43" i="162"/>
  <c r="D32" i="162"/>
  <c r="D36" i="162"/>
  <c r="D40" i="162"/>
  <c r="D44" i="162"/>
  <c r="D104" i="162"/>
  <c r="D86" i="162"/>
  <c r="D61" i="162"/>
  <c r="D77" i="162"/>
  <c r="D21" i="162"/>
  <c r="D26" i="162"/>
  <c r="D42" i="162"/>
  <c r="D113" i="162"/>
  <c r="D41" i="162"/>
  <c r="D27" i="162"/>
  <c r="D88" i="162"/>
  <c r="D69" i="162"/>
  <c r="D24" i="162"/>
  <c r="D45" i="162"/>
  <c r="D20" i="162"/>
  <c r="D46" i="162"/>
  <c r="D114" i="162"/>
  <c r="D65" i="162"/>
  <c r="D39" i="162"/>
  <c r="D72" i="162"/>
  <c r="D37" i="162"/>
  <c r="D54" i="162"/>
  <c r="D25" i="162"/>
  <c r="D28" i="162"/>
  <c r="D33" i="162"/>
  <c r="O116" i="175"/>
  <c r="P116" i="175" s="1"/>
  <c r="Q116" i="175"/>
  <c r="R116" i="175" s="1"/>
  <c r="E28" i="178"/>
  <c r="O116" i="161"/>
  <c r="P116" i="161" s="1"/>
  <c r="U116" i="172"/>
  <c r="V116" i="172" s="1"/>
  <c r="G116" i="170"/>
  <c r="H116" i="170" s="1"/>
  <c r="R111" i="174"/>
  <c r="Q116" i="174"/>
  <c r="R116" i="174" s="1"/>
  <c r="Q116" i="169"/>
  <c r="R116" i="169" s="1"/>
  <c r="R111" i="169"/>
  <c r="S116" i="169"/>
  <c r="T116" i="169" s="1"/>
  <c r="T111" i="169"/>
  <c r="S116" i="167"/>
  <c r="T116" i="167" s="1"/>
  <c r="S116" i="175"/>
  <c r="T116" i="175" s="1"/>
  <c r="S116" i="170"/>
  <c r="T116" i="170" s="1"/>
  <c r="T112" i="170"/>
  <c r="U116" i="168"/>
  <c r="V116" i="168" s="1"/>
  <c r="U116" i="175"/>
  <c r="V116" i="175" s="1"/>
  <c r="U116" i="161"/>
  <c r="V116" i="161" s="1"/>
  <c r="S116" i="172"/>
  <c r="T116" i="172" s="1"/>
  <c r="T111" i="172"/>
  <c r="S116" i="161"/>
  <c r="T116" i="161" s="1"/>
  <c r="S116" i="168"/>
  <c r="T116" i="168" s="1"/>
  <c r="Q116" i="170"/>
  <c r="R116" i="170" s="1"/>
  <c r="O116" i="174"/>
  <c r="P116" i="174" s="1"/>
  <c r="M116" i="165"/>
  <c r="N116" i="165" s="1"/>
  <c r="N112" i="165"/>
  <c r="K116" i="172"/>
  <c r="L116" i="172" s="1"/>
  <c r="L111" i="172"/>
  <c r="G116" i="173"/>
  <c r="H116" i="173" s="1"/>
  <c r="G116" i="163"/>
  <c r="H116" i="163" s="1"/>
  <c r="O116" i="158"/>
  <c r="P116" i="158" s="1"/>
  <c r="G116" i="169"/>
  <c r="H116" i="169" s="1"/>
  <c r="G116" i="174"/>
  <c r="H116" i="174" s="1"/>
  <c r="G116" i="164"/>
  <c r="H116" i="164" s="1"/>
  <c r="G116" i="172"/>
  <c r="H116" i="172" s="1"/>
  <c r="H111" i="172"/>
  <c r="C116" i="169"/>
  <c r="D116" i="169" s="1"/>
  <c r="C116" i="161"/>
  <c r="D116" i="161" s="1"/>
  <c r="C116" i="170"/>
  <c r="D116" i="170" s="1"/>
  <c r="D111" i="170"/>
  <c r="C116" i="163"/>
  <c r="D116" i="163" s="1"/>
  <c r="C116" i="173"/>
  <c r="D116" i="173" s="1"/>
  <c r="D111" i="173"/>
  <c r="C116" i="168"/>
  <c r="D116" i="168" s="1"/>
  <c r="D111" i="168"/>
  <c r="C116" i="171"/>
  <c r="D116" i="171" s="1"/>
  <c r="D111" i="164"/>
  <c r="D112" i="165"/>
  <c r="C116" i="165"/>
  <c r="D116" i="165" s="1"/>
  <c r="C116" i="172"/>
  <c r="D116" i="172" s="1"/>
  <c r="D111" i="172"/>
  <c r="V112" i="158"/>
  <c r="U116" i="158"/>
  <c r="V116" i="158" s="1"/>
  <c r="U116" i="167"/>
  <c r="V116" i="167" s="1"/>
  <c r="V112" i="167"/>
  <c r="V112" i="169"/>
  <c r="U116" i="169"/>
  <c r="V116" i="169" s="1"/>
  <c r="U116" i="174"/>
  <c r="V116" i="174" s="1"/>
  <c r="V111" i="174"/>
  <c r="V112" i="170"/>
  <c r="U116" i="170"/>
  <c r="V116" i="170" s="1"/>
  <c r="U116" i="163"/>
  <c r="V116" i="163" s="1"/>
  <c r="V111" i="163"/>
  <c r="Q116" i="172"/>
  <c r="R116" i="172" s="1"/>
  <c r="R111" i="172"/>
  <c r="R111" i="164"/>
  <c r="Q116" i="164"/>
  <c r="R116" i="164" s="1"/>
  <c r="O116" i="172"/>
  <c r="P116" i="172" s="1"/>
  <c r="P112" i="172"/>
  <c r="O116" i="164"/>
  <c r="P116" i="164" s="1"/>
  <c r="P111" i="164"/>
  <c r="N111" i="169"/>
  <c r="M116" i="169"/>
  <c r="N116" i="169" s="1"/>
  <c r="M116" i="163"/>
  <c r="N116" i="163" s="1"/>
  <c r="N111" i="163"/>
  <c r="M116" i="159"/>
  <c r="N116" i="159" s="1"/>
  <c r="N112" i="159"/>
  <c r="M116" i="164"/>
  <c r="N116" i="164" s="1"/>
  <c r="M116" i="174"/>
  <c r="N116" i="174" s="1"/>
  <c r="N112" i="174"/>
  <c r="M116" i="172"/>
  <c r="N116" i="172" s="1"/>
  <c r="N112" i="172"/>
  <c r="I116" i="172"/>
  <c r="J116" i="172" s="1"/>
  <c r="J111" i="172"/>
  <c r="E116" i="167"/>
  <c r="F116" i="167" s="1"/>
  <c r="E116" i="172"/>
  <c r="F116" i="172" s="1"/>
  <c r="F111" i="172"/>
  <c r="E116" i="168"/>
  <c r="F116" i="168" s="1"/>
  <c r="F111" i="168"/>
  <c r="C105" i="171" l="1"/>
  <c r="C107" i="171" s="1"/>
  <c r="D107" i="171" s="1"/>
  <c r="C105" i="160"/>
  <c r="D105" i="160" s="1"/>
  <c r="F95" i="178"/>
  <c r="F89" i="178"/>
  <c r="F83" i="178"/>
  <c r="F79" i="178"/>
  <c r="F71" i="178"/>
  <c r="F60" i="178"/>
  <c r="F57" i="178"/>
  <c r="F53" i="178"/>
  <c r="F96" i="178"/>
  <c r="F91" i="178"/>
  <c r="F84" i="178"/>
  <c r="F55" i="178"/>
  <c r="F97" i="178"/>
  <c r="F94" i="178"/>
  <c r="F87" i="178"/>
  <c r="F82" i="178"/>
  <c r="F74" i="178"/>
  <c r="F69" i="178"/>
  <c r="F52" i="178"/>
  <c r="F93" i="178"/>
  <c r="F85" i="178"/>
  <c r="F81" i="178"/>
  <c r="F73" i="178"/>
  <c r="F62" i="178"/>
  <c r="F58" i="178"/>
  <c r="F80" i="178"/>
  <c r="F72" i="178"/>
  <c r="F61" i="178"/>
  <c r="F59" i="178"/>
  <c r="H31" i="195"/>
  <c r="I33" i="194"/>
  <c r="J31" i="194"/>
  <c r="I31" i="195"/>
  <c r="O33" i="193"/>
  <c r="P31" i="193"/>
  <c r="T112" i="195"/>
  <c r="S116" i="195"/>
  <c r="T116" i="195" s="1"/>
  <c r="J112" i="195"/>
  <c r="I116" i="195"/>
  <c r="J116" i="195" s="1"/>
  <c r="V112" i="195"/>
  <c r="U116" i="195"/>
  <c r="V116" i="195" s="1"/>
  <c r="R112" i="195"/>
  <c r="Q116" i="195"/>
  <c r="R116" i="195" s="1"/>
  <c r="N112" i="195"/>
  <c r="M116" i="195"/>
  <c r="N116" i="195" s="1"/>
  <c r="P112" i="195"/>
  <c r="O116" i="195"/>
  <c r="P116" i="195" s="1"/>
  <c r="K116" i="195"/>
  <c r="L116" i="195" s="1"/>
  <c r="L112" i="195"/>
  <c r="H112" i="195"/>
  <c r="G116" i="195"/>
  <c r="H116" i="195" s="1"/>
  <c r="F112" i="195"/>
  <c r="E116" i="195"/>
  <c r="F116" i="195" s="1"/>
  <c r="C116" i="195"/>
  <c r="D116" i="195" s="1"/>
  <c r="D112" i="195"/>
  <c r="D97" i="177"/>
  <c r="D59" i="177"/>
  <c r="F97" i="177"/>
  <c r="F59" i="177"/>
  <c r="H97" i="171"/>
  <c r="H59" i="171"/>
  <c r="H97" i="162"/>
  <c r="H59" i="162"/>
  <c r="F97" i="160"/>
  <c r="F59" i="160"/>
  <c r="C107" i="160"/>
  <c r="D107" i="160" s="1"/>
  <c r="H20" i="171"/>
  <c r="H21" i="171"/>
  <c r="H67" i="171"/>
  <c r="H83" i="171"/>
  <c r="H99" i="171"/>
  <c r="H66" i="171"/>
  <c r="H88" i="171"/>
  <c r="H54" i="171"/>
  <c r="H84" i="171"/>
  <c r="H57" i="171"/>
  <c r="H92" i="171"/>
  <c r="H74" i="171"/>
  <c r="H80" i="171"/>
  <c r="H94" i="171"/>
  <c r="H81" i="171"/>
  <c r="H26" i="171"/>
  <c r="H46" i="171"/>
  <c r="H55" i="171"/>
  <c r="H71" i="171"/>
  <c r="H87" i="171"/>
  <c r="H103" i="171"/>
  <c r="H72" i="171"/>
  <c r="H93" i="171"/>
  <c r="H90" i="171"/>
  <c r="H70" i="171"/>
  <c r="H100" i="171"/>
  <c r="H89" i="171"/>
  <c r="H96" i="171"/>
  <c r="H86" i="171"/>
  <c r="H65" i="171"/>
  <c r="H25" i="171"/>
  <c r="H27" i="171"/>
  <c r="H24" i="171"/>
  <c r="H23" i="171"/>
  <c r="H63" i="171"/>
  <c r="H79" i="171"/>
  <c r="H95" i="171"/>
  <c r="H61" i="171"/>
  <c r="H82" i="171"/>
  <c r="H104" i="171"/>
  <c r="H76" i="171"/>
  <c r="H85" i="171"/>
  <c r="H60" i="171"/>
  <c r="H58" i="171"/>
  <c r="H73" i="171"/>
  <c r="H68" i="171"/>
  <c r="H33" i="171"/>
  <c r="H91" i="171"/>
  <c r="H69" i="171"/>
  <c r="H102" i="171"/>
  <c r="H115" i="171"/>
  <c r="H41" i="171"/>
  <c r="H56" i="171"/>
  <c r="H53" i="171"/>
  <c r="H75" i="171"/>
  <c r="H98" i="171"/>
  <c r="H64" i="171"/>
  <c r="H114" i="171"/>
  <c r="H39" i="171"/>
  <c r="H78" i="171"/>
  <c r="H32" i="171"/>
  <c r="H37" i="171"/>
  <c r="H43" i="171"/>
  <c r="H45" i="171"/>
  <c r="H28" i="171"/>
  <c r="H40" i="171"/>
  <c r="H36" i="171"/>
  <c r="H44" i="171"/>
  <c r="H101" i="171"/>
  <c r="H31" i="171"/>
  <c r="H42" i="171"/>
  <c r="H113" i="171"/>
  <c r="H77" i="171"/>
  <c r="H38" i="171"/>
  <c r="I28" i="171"/>
  <c r="E112" i="171"/>
  <c r="F112" i="171" s="1"/>
  <c r="F62" i="171"/>
  <c r="E105" i="171"/>
  <c r="F52" i="171"/>
  <c r="E111" i="171"/>
  <c r="H19" i="171"/>
  <c r="F78" i="177"/>
  <c r="F94" i="177"/>
  <c r="F75" i="177"/>
  <c r="F24" i="177"/>
  <c r="F66" i="177"/>
  <c r="F82" i="177"/>
  <c r="F98" i="177"/>
  <c r="F63" i="177"/>
  <c r="F79" i="177"/>
  <c r="F95" i="177"/>
  <c r="F64" i="177"/>
  <c r="F74" i="177"/>
  <c r="F55" i="177"/>
  <c r="F87" i="177"/>
  <c r="F56" i="177"/>
  <c r="F96" i="177"/>
  <c r="F92" i="177"/>
  <c r="F81" i="177"/>
  <c r="F68" i="177"/>
  <c r="F85" i="177"/>
  <c r="F101" i="177"/>
  <c r="F42" i="177"/>
  <c r="F45" i="177"/>
  <c r="F36" i="177"/>
  <c r="F21" i="177"/>
  <c r="F115" i="177"/>
  <c r="F58" i="177"/>
  <c r="F71" i="177"/>
  <c r="F80" i="177"/>
  <c r="F65" i="177"/>
  <c r="F100" i="177"/>
  <c r="F23" i="177"/>
  <c r="F54" i="177"/>
  <c r="F86" i="177"/>
  <c r="F67" i="177"/>
  <c r="F91" i="177"/>
  <c r="F72" i="177"/>
  <c r="F104" i="177"/>
  <c r="F57" i="177"/>
  <c r="F89" i="177"/>
  <c r="F84" i="177"/>
  <c r="F61" i="177"/>
  <c r="F77" i="177"/>
  <c r="F43" i="177"/>
  <c r="F38" i="177"/>
  <c r="F41" i="177"/>
  <c r="F20" i="177"/>
  <c r="F40" i="177"/>
  <c r="F26" i="177"/>
  <c r="F44" i="177"/>
  <c r="F113" i="177"/>
  <c r="F90" i="177"/>
  <c r="F99" i="177"/>
  <c r="F60" i="177"/>
  <c r="F93" i="177"/>
  <c r="F83" i="177"/>
  <c r="F73" i="177"/>
  <c r="F33" i="177"/>
  <c r="F70" i="177"/>
  <c r="F88" i="177"/>
  <c r="F53" i="177"/>
  <c r="F46" i="177"/>
  <c r="F27" i="177"/>
  <c r="F32" i="177"/>
  <c r="F102" i="177"/>
  <c r="F76" i="177"/>
  <c r="F69" i="177"/>
  <c r="F39" i="177"/>
  <c r="F37" i="177"/>
  <c r="F25" i="177"/>
  <c r="F28" i="177"/>
  <c r="F114" i="177"/>
  <c r="F103" i="177"/>
  <c r="F31" i="177"/>
  <c r="G28" i="177"/>
  <c r="C33" i="177"/>
  <c r="D61" i="177"/>
  <c r="D77" i="177"/>
  <c r="D93" i="177"/>
  <c r="D60" i="177"/>
  <c r="D82" i="177"/>
  <c r="D103" i="177"/>
  <c r="D72" i="177"/>
  <c r="D94" i="177"/>
  <c r="D68" i="177"/>
  <c r="D102" i="177"/>
  <c r="D95" i="177"/>
  <c r="D75" i="177"/>
  <c r="D24" i="177"/>
  <c r="D65" i="177"/>
  <c r="D81" i="177"/>
  <c r="D66" i="177"/>
  <c r="D87" i="177"/>
  <c r="D56" i="177"/>
  <c r="D78" i="177"/>
  <c r="D99" i="177"/>
  <c r="D79" i="177"/>
  <c r="D70" i="177"/>
  <c r="D63" i="177"/>
  <c r="D86" i="177"/>
  <c r="D57" i="177"/>
  <c r="D89" i="177"/>
  <c r="D76" i="177"/>
  <c r="D67" i="177"/>
  <c r="D58" i="177"/>
  <c r="D91" i="177"/>
  <c r="D64" i="177"/>
  <c r="D69" i="177"/>
  <c r="D101" i="177"/>
  <c r="D92" i="177"/>
  <c r="D83" i="177"/>
  <c r="D90" i="177"/>
  <c r="D74" i="177"/>
  <c r="D96" i="177"/>
  <c r="D73" i="177"/>
  <c r="D98" i="177"/>
  <c r="D100" i="177"/>
  <c r="D21" i="177"/>
  <c r="D23" i="177"/>
  <c r="D46" i="177"/>
  <c r="D36" i="177"/>
  <c r="D44" i="177"/>
  <c r="D32" i="177"/>
  <c r="D43" i="177"/>
  <c r="D55" i="177"/>
  <c r="D85" i="177"/>
  <c r="D80" i="177"/>
  <c r="D25" i="177"/>
  <c r="D27" i="177"/>
  <c r="D38" i="177"/>
  <c r="D37" i="177"/>
  <c r="D45" i="177"/>
  <c r="D88" i="177"/>
  <c r="D84" i="177"/>
  <c r="D26" i="177"/>
  <c r="D71" i="177"/>
  <c r="D42" i="177"/>
  <c r="D104" i="177"/>
  <c r="D54" i="177"/>
  <c r="D114" i="177"/>
  <c r="D31" i="177"/>
  <c r="D41" i="177"/>
  <c r="D113" i="177"/>
  <c r="D53" i="177"/>
  <c r="D40" i="177"/>
  <c r="D28" i="177"/>
  <c r="D115" i="177"/>
  <c r="D39" i="177"/>
  <c r="D20" i="177"/>
  <c r="F19" i="177"/>
  <c r="G28" i="160"/>
  <c r="H19" i="160" s="1"/>
  <c r="F21" i="160"/>
  <c r="F57" i="160"/>
  <c r="F73" i="160"/>
  <c r="F89" i="160"/>
  <c r="F58" i="160"/>
  <c r="F79" i="160"/>
  <c r="F100" i="160"/>
  <c r="F70" i="160"/>
  <c r="F91" i="160"/>
  <c r="F71" i="160"/>
  <c r="F104" i="160"/>
  <c r="F56" i="160"/>
  <c r="F88" i="160"/>
  <c r="F23" i="160"/>
  <c r="F61" i="160"/>
  <c r="F77" i="160"/>
  <c r="F93" i="160"/>
  <c r="F63" i="160"/>
  <c r="F84" i="160"/>
  <c r="F54" i="160"/>
  <c r="F75" i="160"/>
  <c r="F96" i="160"/>
  <c r="F82" i="160"/>
  <c r="F72" i="160"/>
  <c r="F55" i="160"/>
  <c r="F78" i="160"/>
  <c r="F53" i="160"/>
  <c r="F69" i="160"/>
  <c r="F85" i="160"/>
  <c r="F101" i="160"/>
  <c r="F74" i="160"/>
  <c r="F95" i="160"/>
  <c r="F64" i="160"/>
  <c r="F86" i="160"/>
  <c r="F60" i="160"/>
  <c r="F103" i="160"/>
  <c r="F94" i="160"/>
  <c r="F98" i="160"/>
  <c r="F87" i="160"/>
  <c r="F67" i="160"/>
  <c r="F26" i="160"/>
  <c r="F68" i="160"/>
  <c r="F102" i="160"/>
  <c r="F99" i="160"/>
  <c r="F27" i="160"/>
  <c r="F37" i="160"/>
  <c r="F114" i="160"/>
  <c r="F41" i="160"/>
  <c r="F42" i="160"/>
  <c r="F81" i="160"/>
  <c r="F83" i="160"/>
  <c r="F33" i="160"/>
  <c r="F44" i="160"/>
  <c r="F31" i="160"/>
  <c r="F115" i="160"/>
  <c r="F45" i="160"/>
  <c r="F80" i="160"/>
  <c r="F76" i="160"/>
  <c r="F24" i="160"/>
  <c r="F25" i="160"/>
  <c r="F36" i="160"/>
  <c r="F28" i="160"/>
  <c r="F113" i="160"/>
  <c r="F43" i="160"/>
  <c r="F65" i="160"/>
  <c r="F20" i="160"/>
  <c r="F32" i="160"/>
  <c r="F46" i="160"/>
  <c r="F92" i="160"/>
  <c r="F90" i="160"/>
  <c r="F39" i="160"/>
  <c r="F66" i="160"/>
  <c r="F40" i="160"/>
  <c r="F38" i="160"/>
  <c r="H19" i="162"/>
  <c r="H58" i="162"/>
  <c r="H74" i="162"/>
  <c r="H90" i="162"/>
  <c r="H56" i="162"/>
  <c r="H77" i="162"/>
  <c r="H99" i="162"/>
  <c r="H73" i="162"/>
  <c r="H101" i="162"/>
  <c r="H81" i="162"/>
  <c r="H64" i="162"/>
  <c r="H92" i="162"/>
  <c r="H89" i="162"/>
  <c r="H78" i="162"/>
  <c r="H94" i="162"/>
  <c r="H61" i="162"/>
  <c r="H83" i="162"/>
  <c r="H104" i="162"/>
  <c r="H80" i="162"/>
  <c r="H53" i="162"/>
  <c r="H91" i="162"/>
  <c r="H55" i="162"/>
  <c r="H103" i="162"/>
  <c r="H57" i="162"/>
  <c r="H96" i="162"/>
  <c r="H54" i="162"/>
  <c r="H86" i="162"/>
  <c r="H72" i="162"/>
  <c r="H65" i="162"/>
  <c r="H71" i="162"/>
  <c r="H84" i="162"/>
  <c r="H76" i="162"/>
  <c r="H23" i="162"/>
  <c r="H45" i="162"/>
  <c r="H38" i="162"/>
  <c r="H21" i="162"/>
  <c r="H28" i="162"/>
  <c r="H66" i="162"/>
  <c r="H98" i="162"/>
  <c r="H88" i="162"/>
  <c r="H87" i="162"/>
  <c r="H100" i="162"/>
  <c r="H60" i="162"/>
  <c r="H68" i="162"/>
  <c r="H37" i="162"/>
  <c r="H41" i="162"/>
  <c r="H114" i="162"/>
  <c r="H44" i="162"/>
  <c r="H36" i="162"/>
  <c r="H115" i="162"/>
  <c r="H113" i="162"/>
  <c r="H32" i="162"/>
  <c r="H46" i="162"/>
  <c r="H67" i="162"/>
  <c r="H63" i="162"/>
  <c r="H85" i="162"/>
  <c r="H33" i="162"/>
  <c r="H40" i="162"/>
  <c r="H43" i="162"/>
  <c r="H82" i="162"/>
  <c r="H24" i="162"/>
  <c r="H95" i="162"/>
  <c r="H70" i="162"/>
  <c r="H93" i="162"/>
  <c r="H69" i="162"/>
  <c r="H20" i="162"/>
  <c r="H31" i="162"/>
  <c r="H25" i="162"/>
  <c r="H75" i="162"/>
  <c r="H26" i="162"/>
  <c r="H27" i="162"/>
  <c r="H39" i="162"/>
  <c r="H102" i="162"/>
  <c r="H79" i="162"/>
  <c r="H42" i="162"/>
  <c r="I28" i="162"/>
  <c r="C112" i="162"/>
  <c r="D112" i="162" s="1"/>
  <c r="D62" i="162"/>
  <c r="C111" i="162"/>
  <c r="F52" i="162"/>
  <c r="E105" i="162"/>
  <c r="E112" i="162"/>
  <c r="F112" i="162" s="1"/>
  <c r="F62" i="162"/>
  <c r="D52" i="162"/>
  <c r="C105" i="162"/>
  <c r="E111" i="162"/>
  <c r="F24" i="178"/>
  <c r="F115" i="178"/>
  <c r="F43" i="178"/>
  <c r="F32" i="178"/>
  <c r="F20" i="178"/>
  <c r="F38" i="178"/>
  <c r="F21" i="178"/>
  <c r="F23" i="178"/>
  <c r="F113" i="178"/>
  <c r="F41" i="178"/>
  <c r="F28" i="178"/>
  <c r="F44" i="178"/>
  <c r="F36" i="178"/>
  <c r="F39" i="178"/>
  <c r="F42" i="178"/>
  <c r="F27" i="178"/>
  <c r="F45" i="178"/>
  <c r="F37" i="178"/>
  <c r="F40" i="178"/>
  <c r="F46" i="178"/>
  <c r="F114" i="178"/>
  <c r="F25" i="178"/>
  <c r="F26" i="178"/>
  <c r="F33" i="178"/>
  <c r="F31" i="178"/>
  <c r="G28" i="178"/>
  <c r="F19" i="178"/>
  <c r="N22" i="89"/>
  <c r="N21" i="89"/>
  <c r="N20" i="89"/>
  <c r="N19" i="89"/>
  <c r="N18" i="89"/>
  <c r="N17" i="89"/>
  <c r="N16" i="89"/>
  <c r="D105" i="171" l="1"/>
  <c r="H55" i="178"/>
  <c r="H94" i="178"/>
  <c r="H87" i="178"/>
  <c r="H82" i="178"/>
  <c r="H74" i="178"/>
  <c r="H69" i="178"/>
  <c r="H52" i="178"/>
  <c r="H95" i="178"/>
  <c r="H89" i="178"/>
  <c r="H83" i="178"/>
  <c r="H93" i="178"/>
  <c r="H85" i="178"/>
  <c r="H81" i="178"/>
  <c r="H73" i="178"/>
  <c r="H62" i="178"/>
  <c r="H96" i="178"/>
  <c r="H91" i="178"/>
  <c r="H84" i="178"/>
  <c r="H80" i="178"/>
  <c r="H72" i="178"/>
  <c r="H61" i="178"/>
  <c r="H58" i="178"/>
  <c r="H71" i="178"/>
  <c r="H60" i="178"/>
  <c r="H57" i="178"/>
  <c r="H53" i="178"/>
  <c r="H79" i="178"/>
  <c r="H97" i="178"/>
  <c r="H59" i="178"/>
  <c r="I33" i="195"/>
  <c r="J31" i="195"/>
  <c r="K33" i="194"/>
  <c r="L31" i="194"/>
  <c r="K31" i="195"/>
  <c r="J33" i="194"/>
  <c r="P33" i="193"/>
  <c r="Q33" i="193"/>
  <c r="R31" i="193"/>
  <c r="H97" i="177"/>
  <c r="H59" i="177"/>
  <c r="J97" i="171"/>
  <c r="J59" i="171"/>
  <c r="J97" i="162"/>
  <c r="J59" i="162"/>
  <c r="H97" i="160"/>
  <c r="H59" i="160"/>
  <c r="K28" i="171"/>
  <c r="G111" i="171"/>
  <c r="H52" i="171"/>
  <c r="G105" i="171"/>
  <c r="E107" i="171"/>
  <c r="F107" i="171" s="1"/>
  <c r="F105" i="171"/>
  <c r="E116" i="171"/>
  <c r="F116" i="171" s="1"/>
  <c r="F111" i="171"/>
  <c r="J66" i="171"/>
  <c r="J82" i="171"/>
  <c r="J98" i="171"/>
  <c r="J65" i="171"/>
  <c r="J87" i="171"/>
  <c r="J53" i="171"/>
  <c r="J83" i="171"/>
  <c r="J56" i="171"/>
  <c r="J84" i="171"/>
  <c r="J64" i="171"/>
  <c r="J73" i="171"/>
  <c r="J85" i="171"/>
  <c r="J67" i="171"/>
  <c r="J20" i="171"/>
  <c r="J54" i="171"/>
  <c r="J70" i="171"/>
  <c r="J86" i="171"/>
  <c r="J102" i="171"/>
  <c r="J71" i="171"/>
  <c r="J92" i="171"/>
  <c r="J61" i="171"/>
  <c r="J89" i="171"/>
  <c r="J63" i="171"/>
  <c r="J91" i="171"/>
  <c r="J79" i="171"/>
  <c r="J88" i="171"/>
  <c r="J72" i="171"/>
  <c r="J95" i="171"/>
  <c r="J26" i="171"/>
  <c r="J23" i="171"/>
  <c r="J78" i="171"/>
  <c r="J94" i="171"/>
  <c r="J60" i="171"/>
  <c r="J81" i="171"/>
  <c r="J103" i="171"/>
  <c r="J75" i="171"/>
  <c r="J104" i="171"/>
  <c r="J77" i="171"/>
  <c r="J80" i="171"/>
  <c r="J57" i="171"/>
  <c r="J33" i="171"/>
  <c r="J90" i="171"/>
  <c r="J68" i="171"/>
  <c r="J93" i="171"/>
  <c r="J36" i="171"/>
  <c r="J44" i="171"/>
  <c r="J32" i="171"/>
  <c r="J43" i="171"/>
  <c r="J113" i="171"/>
  <c r="J55" i="171"/>
  <c r="J96" i="171"/>
  <c r="J101" i="171"/>
  <c r="J74" i="171"/>
  <c r="J99" i="171"/>
  <c r="J25" i="171"/>
  <c r="J24" i="171"/>
  <c r="J46" i="171"/>
  <c r="J28" i="171"/>
  <c r="J31" i="171"/>
  <c r="J42" i="171"/>
  <c r="J41" i="171"/>
  <c r="J115" i="171"/>
  <c r="J76" i="171"/>
  <c r="J45" i="171"/>
  <c r="J37" i="171"/>
  <c r="J69" i="171"/>
  <c r="J40" i="171"/>
  <c r="J39" i="171"/>
  <c r="J100" i="171"/>
  <c r="J21" i="171"/>
  <c r="J38" i="171"/>
  <c r="J27" i="171"/>
  <c r="J58" i="171"/>
  <c r="J114" i="171"/>
  <c r="G112" i="171"/>
  <c r="H112" i="171" s="1"/>
  <c r="H62" i="171"/>
  <c r="J19" i="171"/>
  <c r="H61" i="177"/>
  <c r="H77" i="177"/>
  <c r="H93" i="177"/>
  <c r="H63" i="177"/>
  <c r="H84" i="177"/>
  <c r="H54" i="177"/>
  <c r="H86" i="177"/>
  <c r="H80" i="177"/>
  <c r="H78" i="177"/>
  <c r="H82" i="177"/>
  <c r="H92" i="177"/>
  <c r="H103" i="177"/>
  <c r="H98" i="177"/>
  <c r="H65" i="177"/>
  <c r="H81" i="177"/>
  <c r="H68" i="177"/>
  <c r="H90" i="177"/>
  <c r="H64" i="177"/>
  <c r="H91" i="177"/>
  <c r="H96" i="177"/>
  <c r="H88" i="177"/>
  <c r="H94" i="177"/>
  <c r="H104" i="177"/>
  <c r="H83" i="177"/>
  <c r="H55" i="177"/>
  <c r="H53" i="177"/>
  <c r="H85" i="177"/>
  <c r="H74" i="177"/>
  <c r="H70" i="177"/>
  <c r="H56" i="177"/>
  <c r="H60" i="177"/>
  <c r="H26" i="177"/>
  <c r="H113" i="177"/>
  <c r="H39" i="177"/>
  <c r="H38" i="177"/>
  <c r="H101" i="177"/>
  <c r="H102" i="177"/>
  <c r="H57" i="177"/>
  <c r="H89" i="177"/>
  <c r="H79" i="177"/>
  <c r="H75" i="177"/>
  <c r="H67" i="177"/>
  <c r="H76" i="177"/>
  <c r="H71" i="177"/>
  <c r="H33" i="177"/>
  <c r="H41" i="177"/>
  <c r="H114" i="177"/>
  <c r="H40" i="177"/>
  <c r="H69" i="177"/>
  <c r="H95" i="177"/>
  <c r="H99" i="177"/>
  <c r="H87" i="177"/>
  <c r="H100" i="177"/>
  <c r="H27" i="177"/>
  <c r="H115" i="177"/>
  <c r="H28" i="177"/>
  <c r="H45" i="177"/>
  <c r="H36" i="177"/>
  <c r="H73" i="177"/>
  <c r="H66" i="177"/>
  <c r="H25" i="177"/>
  <c r="H37" i="177"/>
  <c r="H44" i="177"/>
  <c r="H58" i="177"/>
  <c r="H72" i="177"/>
  <c r="H24" i="177"/>
  <c r="H21" i="177"/>
  <c r="H46" i="177"/>
  <c r="H23" i="177"/>
  <c r="H31" i="177"/>
  <c r="H32" i="177"/>
  <c r="H42" i="177"/>
  <c r="H43" i="177"/>
  <c r="H20" i="177"/>
  <c r="I28" i="177"/>
  <c r="J19" i="177" s="1"/>
  <c r="E111" i="177"/>
  <c r="D33" i="177"/>
  <c r="D62" i="177"/>
  <c r="C112" i="177"/>
  <c r="D112" i="177" s="1"/>
  <c r="D52" i="177"/>
  <c r="C105" i="177"/>
  <c r="D105" i="177" s="1"/>
  <c r="C111" i="177"/>
  <c r="H19" i="177"/>
  <c r="F52" i="177"/>
  <c r="E105" i="177"/>
  <c r="E112" i="177"/>
  <c r="F112" i="177" s="1"/>
  <c r="F62" i="177"/>
  <c r="H66" i="160"/>
  <c r="H82" i="160"/>
  <c r="H98" i="160"/>
  <c r="H64" i="160"/>
  <c r="H85" i="160"/>
  <c r="H56" i="160"/>
  <c r="H84" i="160"/>
  <c r="H72" i="160"/>
  <c r="H55" i="160"/>
  <c r="H93" i="160"/>
  <c r="H60" i="160"/>
  <c r="H104" i="160"/>
  <c r="H67" i="160"/>
  <c r="H54" i="160"/>
  <c r="H70" i="160"/>
  <c r="H86" i="160"/>
  <c r="H102" i="160"/>
  <c r="H69" i="160"/>
  <c r="H91" i="160"/>
  <c r="H63" i="160"/>
  <c r="H92" i="160"/>
  <c r="H81" i="160"/>
  <c r="H65" i="160"/>
  <c r="H103" i="160"/>
  <c r="H87" i="160"/>
  <c r="H23" i="160"/>
  <c r="H78" i="160"/>
  <c r="H94" i="160"/>
  <c r="H80" i="160"/>
  <c r="H101" i="160"/>
  <c r="H77" i="160"/>
  <c r="H61" i="160"/>
  <c r="H100" i="160"/>
  <c r="H83" i="160"/>
  <c r="H88" i="160"/>
  <c r="H79" i="160"/>
  <c r="H95" i="160"/>
  <c r="H74" i="160"/>
  <c r="H96" i="160"/>
  <c r="H73" i="160"/>
  <c r="H24" i="160"/>
  <c r="H27" i="160"/>
  <c r="H21" i="160"/>
  <c r="H115" i="160"/>
  <c r="H43" i="160"/>
  <c r="H113" i="160"/>
  <c r="H40" i="160"/>
  <c r="H53" i="160"/>
  <c r="H99" i="160"/>
  <c r="H57" i="160"/>
  <c r="H28" i="160"/>
  <c r="H39" i="160"/>
  <c r="H44" i="160"/>
  <c r="H36" i="160"/>
  <c r="H58" i="160"/>
  <c r="H75" i="160"/>
  <c r="H89" i="160"/>
  <c r="H76" i="160"/>
  <c r="H33" i="160"/>
  <c r="H31" i="160"/>
  <c r="H45" i="160"/>
  <c r="H37" i="160"/>
  <c r="H42" i="160"/>
  <c r="H46" i="160"/>
  <c r="H71" i="160"/>
  <c r="H90" i="160"/>
  <c r="H26" i="160"/>
  <c r="H41" i="160"/>
  <c r="H32" i="160"/>
  <c r="H68" i="160"/>
  <c r="H25" i="160"/>
  <c r="H114" i="160"/>
  <c r="H38" i="160"/>
  <c r="H20" i="160"/>
  <c r="E111" i="160"/>
  <c r="F52" i="160"/>
  <c r="E105" i="160"/>
  <c r="E112" i="160"/>
  <c r="F112" i="160" s="1"/>
  <c r="F62" i="160"/>
  <c r="I28" i="160"/>
  <c r="J19" i="160" s="1"/>
  <c r="K28" i="162"/>
  <c r="L19" i="162" s="1"/>
  <c r="G111" i="162"/>
  <c r="H52" i="162"/>
  <c r="G105" i="162"/>
  <c r="G112" i="162"/>
  <c r="H112" i="162" s="1"/>
  <c r="H62" i="162"/>
  <c r="F111" i="162"/>
  <c r="E116" i="162"/>
  <c r="F116" i="162" s="1"/>
  <c r="D105" i="162"/>
  <c r="C107" i="162"/>
  <c r="D107" i="162" s="1"/>
  <c r="C116" i="162"/>
  <c r="D116" i="162" s="1"/>
  <c r="D111" i="162"/>
  <c r="E107" i="162"/>
  <c r="F107" i="162" s="1"/>
  <c r="F105" i="162"/>
  <c r="J19" i="162"/>
  <c r="J25" i="162"/>
  <c r="J53" i="162"/>
  <c r="J69" i="162"/>
  <c r="J85" i="162"/>
  <c r="J101" i="162"/>
  <c r="J71" i="162"/>
  <c r="J92" i="162"/>
  <c r="J64" i="162"/>
  <c r="J94" i="162"/>
  <c r="J80" i="162"/>
  <c r="J63" i="162"/>
  <c r="J102" i="162"/>
  <c r="J75" i="162"/>
  <c r="J68" i="162"/>
  <c r="J88" i="162"/>
  <c r="J57" i="162"/>
  <c r="J73" i="162"/>
  <c r="J89" i="162"/>
  <c r="J55" i="162"/>
  <c r="J76" i="162"/>
  <c r="J98" i="162"/>
  <c r="J72" i="162"/>
  <c r="J100" i="162"/>
  <c r="J90" i="162"/>
  <c r="J74" i="162"/>
  <c r="J84" i="162"/>
  <c r="J61" i="162"/>
  <c r="J93" i="162"/>
  <c r="J82" i="162"/>
  <c r="J79" i="162"/>
  <c r="J99" i="162"/>
  <c r="J56" i="162"/>
  <c r="J96" i="162"/>
  <c r="J32" i="162"/>
  <c r="J114" i="162"/>
  <c r="J28" i="162"/>
  <c r="J31" i="162"/>
  <c r="J42" i="162"/>
  <c r="J65" i="162"/>
  <c r="J87" i="162"/>
  <c r="J86" i="162"/>
  <c r="J54" i="162"/>
  <c r="J67" i="162"/>
  <c r="J78" i="162"/>
  <c r="J20" i="162"/>
  <c r="J46" i="162"/>
  <c r="J37" i="162"/>
  <c r="J45" i="162"/>
  <c r="J115" i="162"/>
  <c r="J36" i="162"/>
  <c r="J44" i="162"/>
  <c r="J81" i="162"/>
  <c r="J58" i="162"/>
  <c r="J91" i="162"/>
  <c r="J39" i="162"/>
  <c r="J66" i="162"/>
  <c r="J104" i="162"/>
  <c r="J24" i="162"/>
  <c r="J77" i="162"/>
  <c r="J41" i="162"/>
  <c r="J60" i="162"/>
  <c r="J95" i="162"/>
  <c r="J27" i="162"/>
  <c r="J43" i="162"/>
  <c r="J113" i="162"/>
  <c r="J26" i="162"/>
  <c r="J23" i="162"/>
  <c r="J70" i="162"/>
  <c r="J33" i="162"/>
  <c r="J40" i="162"/>
  <c r="J21" i="162"/>
  <c r="J103" i="162"/>
  <c r="J83" i="162"/>
  <c r="J38" i="162"/>
  <c r="I28" i="178"/>
  <c r="H24" i="178"/>
  <c r="H26" i="178"/>
  <c r="H45" i="178"/>
  <c r="H25" i="178"/>
  <c r="H41" i="178"/>
  <c r="H23" i="178"/>
  <c r="H27" i="178"/>
  <c r="H113" i="178"/>
  <c r="H46" i="178"/>
  <c r="H38" i="178"/>
  <c r="H114" i="178"/>
  <c r="H28" i="178"/>
  <c r="H42" i="178"/>
  <c r="H40" i="178"/>
  <c r="H115" i="178"/>
  <c r="H43" i="178"/>
  <c r="H37" i="178"/>
  <c r="H36" i="178"/>
  <c r="H32" i="178"/>
  <c r="H39" i="178"/>
  <c r="H21" i="178"/>
  <c r="H44" i="178"/>
  <c r="H20" i="178"/>
  <c r="H19" i="178"/>
  <c r="E112" i="178"/>
  <c r="F112" i="178" s="1"/>
  <c r="E111" i="178"/>
  <c r="M46" i="89"/>
  <c r="L46" i="89"/>
  <c r="K46" i="89"/>
  <c r="J46" i="89"/>
  <c r="I46" i="89"/>
  <c r="M30" i="89"/>
  <c r="L30" i="89"/>
  <c r="K30" i="89"/>
  <c r="J30" i="89"/>
  <c r="I30" i="89"/>
  <c r="N45" i="89"/>
  <c r="N44" i="89"/>
  <c r="N43" i="89"/>
  <c r="N42" i="89"/>
  <c r="N41" i="89"/>
  <c r="N40" i="89"/>
  <c r="N39" i="89"/>
  <c r="N38" i="89"/>
  <c r="N37" i="89"/>
  <c r="N32" i="89"/>
  <c r="N29" i="89"/>
  <c r="N28" i="89"/>
  <c r="N27" i="89"/>
  <c r="N26" i="89"/>
  <c r="N25" i="89"/>
  <c r="N24" i="89"/>
  <c r="N23" i="89"/>
  <c r="N15" i="89"/>
  <c r="N14" i="89"/>
  <c r="N13" i="89"/>
  <c r="N12" i="89"/>
  <c r="N11" i="89"/>
  <c r="C50" i="118"/>
  <c r="C110" i="118" s="1"/>
  <c r="C46" i="118"/>
  <c r="U16" i="118"/>
  <c r="S16" i="118"/>
  <c r="Q16" i="118"/>
  <c r="O16" i="118"/>
  <c r="M16" i="118"/>
  <c r="K16" i="118"/>
  <c r="I16" i="118"/>
  <c r="G16" i="118"/>
  <c r="E16" i="118"/>
  <c r="C16" i="118"/>
  <c r="J19" i="178" l="1"/>
  <c r="J93" i="178"/>
  <c r="J85" i="178"/>
  <c r="J81" i="178"/>
  <c r="J73" i="178"/>
  <c r="J62" i="178"/>
  <c r="J94" i="178"/>
  <c r="J87" i="178"/>
  <c r="J82" i="178"/>
  <c r="J96" i="178"/>
  <c r="J91" i="178"/>
  <c r="J84" i="178"/>
  <c r="J80" i="178"/>
  <c r="J72" i="178"/>
  <c r="J61" i="178"/>
  <c r="J58" i="178"/>
  <c r="J97" i="178"/>
  <c r="J95" i="178"/>
  <c r="J89" i="178"/>
  <c r="J83" i="178"/>
  <c r="J79" i="178"/>
  <c r="J71" i="178"/>
  <c r="J60" i="178"/>
  <c r="J57" i="178"/>
  <c r="J53" i="178"/>
  <c r="J55" i="178"/>
  <c r="J52" i="178"/>
  <c r="J74" i="178"/>
  <c r="J69" i="178"/>
  <c r="J59" i="178"/>
  <c r="U112" i="197"/>
  <c r="V62" i="197"/>
  <c r="O112" i="197"/>
  <c r="P62" i="197"/>
  <c r="S112" i="197"/>
  <c r="T62" i="197"/>
  <c r="M112" i="197"/>
  <c r="N62" i="197"/>
  <c r="Q112" i="197"/>
  <c r="R62" i="197"/>
  <c r="M33" i="194"/>
  <c r="N31" i="194"/>
  <c r="M31" i="195"/>
  <c r="L33" i="194"/>
  <c r="K33" i="195"/>
  <c r="L31" i="195"/>
  <c r="J33" i="195"/>
  <c r="R33" i="193"/>
  <c r="S33" i="193"/>
  <c r="T31" i="193"/>
  <c r="J97" i="177"/>
  <c r="J59" i="177"/>
  <c r="L19" i="171"/>
  <c r="L97" i="171"/>
  <c r="L59" i="171"/>
  <c r="L97" i="162"/>
  <c r="L59" i="162"/>
  <c r="J97" i="160"/>
  <c r="J59" i="160"/>
  <c r="J52" i="171"/>
  <c r="I105" i="171"/>
  <c r="H105" i="171"/>
  <c r="G107" i="171"/>
  <c r="H107" i="171" s="1"/>
  <c r="I111" i="171"/>
  <c r="I112" i="171"/>
  <c r="J112" i="171" s="1"/>
  <c r="J62" i="171"/>
  <c r="L60" i="171"/>
  <c r="L76" i="171"/>
  <c r="L92" i="171"/>
  <c r="L57" i="171"/>
  <c r="L78" i="171"/>
  <c r="L99" i="171"/>
  <c r="L77" i="171"/>
  <c r="L58" i="171"/>
  <c r="L86" i="171"/>
  <c r="L74" i="171"/>
  <c r="L69" i="171"/>
  <c r="L95" i="171"/>
  <c r="L56" i="171"/>
  <c r="L72" i="171"/>
  <c r="L88" i="171"/>
  <c r="L104" i="171"/>
  <c r="L73" i="171"/>
  <c r="L94" i="171"/>
  <c r="L70" i="171"/>
  <c r="L98" i="171"/>
  <c r="L79" i="171"/>
  <c r="L54" i="171"/>
  <c r="L66" i="171"/>
  <c r="L90" i="171"/>
  <c r="L81" i="171"/>
  <c r="L64" i="171"/>
  <c r="L96" i="171"/>
  <c r="L83" i="171"/>
  <c r="L85" i="171"/>
  <c r="L93" i="171"/>
  <c r="L82" i="171"/>
  <c r="L75" i="171"/>
  <c r="L24" i="171"/>
  <c r="L68" i="171"/>
  <c r="L100" i="171"/>
  <c r="L89" i="171"/>
  <c r="L91" i="171"/>
  <c r="L101" i="171"/>
  <c r="L53" i="171"/>
  <c r="L25" i="171"/>
  <c r="L84" i="171"/>
  <c r="L67" i="171"/>
  <c r="L63" i="171"/>
  <c r="L71" i="171"/>
  <c r="L102" i="171"/>
  <c r="L61" i="171"/>
  <c r="L20" i="171"/>
  <c r="L23" i="171"/>
  <c r="L21" i="171"/>
  <c r="L65" i="171"/>
  <c r="L36" i="171"/>
  <c r="L44" i="171"/>
  <c r="L80" i="171"/>
  <c r="L87" i="171"/>
  <c r="L55" i="171"/>
  <c r="L33" i="171"/>
  <c r="L27" i="171"/>
  <c r="L113" i="171"/>
  <c r="L31" i="171"/>
  <c r="L42" i="171"/>
  <c r="L114" i="171"/>
  <c r="L32" i="171"/>
  <c r="L43" i="171"/>
  <c r="L39" i="171"/>
  <c r="L46" i="171"/>
  <c r="L26" i="171"/>
  <c r="L115" i="171"/>
  <c r="L40" i="171"/>
  <c r="L28" i="171"/>
  <c r="L37" i="171"/>
  <c r="L45" i="171"/>
  <c r="L38" i="171"/>
  <c r="L103" i="171"/>
  <c r="L41" i="171"/>
  <c r="H111" i="171"/>
  <c r="G116" i="171"/>
  <c r="H116" i="171" s="1"/>
  <c r="M28" i="171"/>
  <c r="C107" i="177"/>
  <c r="D107" i="177" s="1"/>
  <c r="G112" i="177"/>
  <c r="H112" i="177" s="1"/>
  <c r="H62" i="177"/>
  <c r="C116" i="177"/>
  <c r="D116" i="177" s="1"/>
  <c r="D111" i="177"/>
  <c r="G111" i="177"/>
  <c r="K28" i="177"/>
  <c r="L19" i="177" s="1"/>
  <c r="H52" i="177"/>
  <c r="G105" i="177"/>
  <c r="F105" i="177"/>
  <c r="E107" i="177"/>
  <c r="F107" i="177" s="1"/>
  <c r="F111" i="177"/>
  <c r="E116" i="177"/>
  <c r="F116" i="177" s="1"/>
  <c r="J64" i="177"/>
  <c r="J80" i="177"/>
  <c r="J96" i="177"/>
  <c r="J83" i="177"/>
  <c r="J53" i="177"/>
  <c r="J74" i="177"/>
  <c r="J95" i="177"/>
  <c r="J77" i="177"/>
  <c r="J71" i="177"/>
  <c r="J75" i="177"/>
  <c r="J82" i="177"/>
  <c r="J65" i="177"/>
  <c r="J23" i="177"/>
  <c r="J68" i="177"/>
  <c r="J84" i="177"/>
  <c r="J100" i="177"/>
  <c r="J67" i="177"/>
  <c r="J89" i="177"/>
  <c r="J58" i="177"/>
  <c r="J79" i="177"/>
  <c r="J101" i="177"/>
  <c r="J87" i="177"/>
  <c r="J86" i="177"/>
  <c r="J103" i="177"/>
  <c r="J81" i="177"/>
  <c r="J72" i="177"/>
  <c r="J104" i="177"/>
  <c r="J94" i="177"/>
  <c r="J85" i="177"/>
  <c r="J98" i="177"/>
  <c r="J54" i="177"/>
  <c r="J93" i="177"/>
  <c r="J33" i="177"/>
  <c r="J41" i="177"/>
  <c r="J46" i="177"/>
  <c r="J21" i="177"/>
  <c r="J27" i="177"/>
  <c r="J56" i="177"/>
  <c r="J63" i="177"/>
  <c r="J102" i="177"/>
  <c r="J76" i="177"/>
  <c r="J57" i="177"/>
  <c r="J99" i="177"/>
  <c r="J90" i="177"/>
  <c r="J70" i="177"/>
  <c r="J24" i="177"/>
  <c r="J37" i="177"/>
  <c r="J44" i="177"/>
  <c r="J26" i="177"/>
  <c r="J39" i="177"/>
  <c r="J115" i="177"/>
  <c r="J88" i="177"/>
  <c r="J73" i="177"/>
  <c r="J55" i="177"/>
  <c r="J61" i="177"/>
  <c r="J60" i="177"/>
  <c r="J66" i="177"/>
  <c r="J45" i="177"/>
  <c r="J36" i="177"/>
  <c r="J28" i="177"/>
  <c r="J25" i="177"/>
  <c r="J92" i="177"/>
  <c r="J78" i="177"/>
  <c r="J91" i="177"/>
  <c r="J38" i="177"/>
  <c r="J32" i="177"/>
  <c r="J114" i="177"/>
  <c r="J69" i="177"/>
  <c r="J40" i="177"/>
  <c r="J43" i="177"/>
  <c r="J42" i="177"/>
  <c r="J31" i="177"/>
  <c r="J113" i="177"/>
  <c r="J20" i="177"/>
  <c r="G112" i="160"/>
  <c r="H112" i="160" s="1"/>
  <c r="H62" i="160"/>
  <c r="F111" i="160"/>
  <c r="E116" i="160"/>
  <c r="F116" i="160" s="1"/>
  <c r="G111" i="160"/>
  <c r="K28" i="160"/>
  <c r="H52" i="160"/>
  <c r="G105" i="160"/>
  <c r="J20" i="160"/>
  <c r="J27" i="160"/>
  <c r="J53" i="160"/>
  <c r="J69" i="160"/>
  <c r="J85" i="160"/>
  <c r="J101" i="160"/>
  <c r="J74" i="160"/>
  <c r="J95" i="160"/>
  <c r="J70" i="160"/>
  <c r="J98" i="160"/>
  <c r="J80" i="160"/>
  <c r="J64" i="160"/>
  <c r="J102" i="160"/>
  <c r="J86" i="160"/>
  <c r="J96" i="160"/>
  <c r="J78" i="160"/>
  <c r="J57" i="160"/>
  <c r="J73" i="160"/>
  <c r="J89" i="160"/>
  <c r="J58" i="160"/>
  <c r="J79" i="160"/>
  <c r="J100" i="160"/>
  <c r="J76" i="160"/>
  <c r="J104" i="160"/>
  <c r="J88" i="160"/>
  <c r="J72" i="160"/>
  <c r="J56" i="160"/>
  <c r="J94" i="160"/>
  <c r="J87" i="160"/>
  <c r="J21" i="160"/>
  <c r="J23" i="160"/>
  <c r="J65" i="160"/>
  <c r="J81" i="160"/>
  <c r="J68" i="160"/>
  <c r="J90" i="160"/>
  <c r="J91" i="160"/>
  <c r="J71" i="160"/>
  <c r="J54" i="160"/>
  <c r="J92" i="160"/>
  <c r="J75" i="160"/>
  <c r="J24" i="160"/>
  <c r="J93" i="160"/>
  <c r="J83" i="160"/>
  <c r="J66" i="160"/>
  <c r="J25" i="160"/>
  <c r="J39" i="160"/>
  <c r="J28" i="160"/>
  <c r="J42" i="160"/>
  <c r="J61" i="160"/>
  <c r="J84" i="160"/>
  <c r="J99" i="160"/>
  <c r="J67" i="160"/>
  <c r="J31" i="160"/>
  <c r="J32" i="160"/>
  <c r="J43" i="160"/>
  <c r="J114" i="160"/>
  <c r="J113" i="160"/>
  <c r="J46" i="160"/>
  <c r="J38" i="160"/>
  <c r="J45" i="160"/>
  <c r="J77" i="160"/>
  <c r="J55" i="160"/>
  <c r="J82" i="160"/>
  <c r="J26" i="160"/>
  <c r="J33" i="160"/>
  <c r="J36" i="160"/>
  <c r="J44" i="160"/>
  <c r="J103" i="160"/>
  <c r="J37" i="160"/>
  <c r="J41" i="160"/>
  <c r="J63" i="160"/>
  <c r="J60" i="160"/>
  <c r="J115" i="160"/>
  <c r="J40" i="160"/>
  <c r="E107" i="160"/>
  <c r="F107" i="160" s="1"/>
  <c r="F105" i="160"/>
  <c r="J52" i="162"/>
  <c r="I105" i="162"/>
  <c r="I111" i="162"/>
  <c r="L67" i="162"/>
  <c r="L83" i="162"/>
  <c r="L99" i="162"/>
  <c r="L75" i="162"/>
  <c r="L91" i="162"/>
  <c r="L57" i="162"/>
  <c r="L71" i="162"/>
  <c r="L103" i="162"/>
  <c r="L78" i="162"/>
  <c r="L100" i="162"/>
  <c r="L74" i="162"/>
  <c r="L102" i="162"/>
  <c r="L82" i="162"/>
  <c r="L65" i="162"/>
  <c r="L104" i="162"/>
  <c r="L86" i="162"/>
  <c r="L70" i="162"/>
  <c r="L79" i="162"/>
  <c r="L84" i="162"/>
  <c r="L53" i="162"/>
  <c r="L81" i="162"/>
  <c r="L54" i="162"/>
  <c r="L92" i="162"/>
  <c r="L76" i="162"/>
  <c r="L58" i="162"/>
  <c r="L61" i="162"/>
  <c r="L55" i="162"/>
  <c r="L68" i="162"/>
  <c r="L60" i="162"/>
  <c r="L64" i="162"/>
  <c r="L85" i="162"/>
  <c r="L90" i="162"/>
  <c r="L23" i="162"/>
  <c r="L44" i="162"/>
  <c r="L114" i="162"/>
  <c r="L39" i="162"/>
  <c r="L25" i="162"/>
  <c r="L26" i="162"/>
  <c r="L28" i="162"/>
  <c r="L89" i="162"/>
  <c r="L101" i="162"/>
  <c r="L63" i="162"/>
  <c r="L73" i="162"/>
  <c r="L66" i="162"/>
  <c r="L72" i="162"/>
  <c r="L93" i="162"/>
  <c r="L80" i="162"/>
  <c r="L40" i="162"/>
  <c r="L45" i="162"/>
  <c r="L37" i="162"/>
  <c r="L20" i="162"/>
  <c r="L21" i="162"/>
  <c r="L87" i="162"/>
  <c r="L88" i="162"/>
  <c r="L94" i="162"/>
  <c r="L77" i="162"/>
  <c r="L46" i="162"/>
  <c r="L27" i="162"/>
  <c r="L38" i="162"/>
  <c r="L36" i="162"/>
  <c r="L56" i="162"/>
  <c r="L69" i="162"/>
  <c r="L32" i="162"/>
  <c r="L42" i="162"/>
  <c r="L33" i="162"/>
  <c r="L96" i="162"/>
  <c r="L24" i="162"/>
  <c r="L115" i="162"/>
  <c r="L43" i="162"/>
  <c r="L98" i="162"/>
  <c r="L113" i="162"/>
  <c r="L41" i="162"/>
  <c r="L31" i="162"/>
  <c r="L95" i="162"/>
  <c r="I112" i="162"/>
  <c r="J112" i="162" s="1"/>
  <c r="J62" i="162"/>
  <c r="H105" i="162"/>
  <c r="G107" i="162"/>
  <c r="H107" i="162" s="1"/>
  <c r="H111" i="162"/>
  <c r="G116" i="162"/>
  <c r="H116" i="162" s="1"/>
  <c r="M28" i="162"/>
  <c r="N19" i="162" s="1"/>
  <c r="G112" i="178"/>
  <c r="H112" i="178" s="1"/>
  <c r="G111" i="178"/>
  <c r="J23" i="178"/>
  <c r="J24" i="178"/>
  <c r="J40" i="178"/>
  <c r="J28" i="178"/>
  <c r="J41" i="178"/>
  <c r="J27" i="178"/>
  <c r="J36" i="178"/>
  <c r="J37" i="178"/>
  <c r="J43" i="178"/>
  <c r="J46" i="178"/>
  <c r="J114" i="178"/>
  <c r="J38" i="178"/>
  <c r="J26" i="178"/>
  <c r="J39" i="178"/>
  <c r="J25" i="178"/>
  <c r="J115" i="178"/>
  <c r="J44" i="178"/>
  <c r="J21" i="178"/>
  <c r="J45" i="178"/>
  <c r="J113" i="178"/>
  <c r="J42" i="178"/>
  <c r="J32" i="178"/>
  <c r="J20" i="178"/>
  <c r="F111" i="178"/>
  <c r="E116" i="178"/>
  <c r="F116" i="178" s="1"/>
  <c r="K28" i="178"/>
  <c r="N30" i="89"/>
  <c r="N46" i="89"/>
  <c r="L96" i="178" l="1"/>
  <c r="L91" i="178"/>
  <c r="L84" i="178"/>
  <c r="L80" i="178"/>
  <c r="L72" i="178"/>
  <c r="L61" i="178"/>
  <c r="L58" i="178"/>
  <c r="L93" i="178"/>
  <c r="L85" i="178"/>
  <c r="L81" i="178"/>
  <c r="L95" i="178"/>
  <c r="L89" i="178"/>
  <c r="L83" i="178"/>
  <c r="L79" i="178"/>
  <c r="L71" i="178"/>
  <c r="L60" i="178"/>
  <c r="L57" i="178"/>
  <c r="L53" i="178"/>
  <c r="L55" i="178"/>
  <c r="L94" i="178"/>
  <c r="L87" i="178"/>
  <c r="L82" i="178"/>
  <c r="L74" i="178"/>
  <c r="L69" i="178"/>
  <c r="L52" i="178"/>
  <c r="L73" i="178"/>
  <c r="L62" i="178"/>
  <c r="L97" i="178"/>
  <c r="L59" i="178"/>
  <c r="M116" i="197"/>
  <c r="N116" i="197" s="1"/>
  <c r="N112" i="197"/>
  <c r="P112" i="197"/>
  <c r="O116" i="197"/>
  <c r="P116" i="197" s="1"/>
  <c r="T112" i="197"/>
  <c r="S116" i="197"/>
  <c r="T116" i="197" s="1"/>
  <c r="R112" i="197"/>
  <c r="Q116" i="197"/>
  <c r="R116" i="197" s="1"/>
  <c r="V112" i="197"/>
  <c r="U116" i="197"/>
  <c r="V116" i="197" s="1"/>
  <c r="M33" i="195"/>
  <c r="N31" i="195"/>
  <c r="L33" i="195"/>
  <c r="P31" i="194"/>
  <c r="O31" i="195"/>
  <c r="O33" i="194"/>
  <c r="N33" i="194"/>
  <c r="U33" i="193"/>
  <c r="V31" i="193"/>
  <c r="T33" i="193"/>
  <c r="L19" i="178"/>
  <c r="L97" i="177"/>
  <c r="L59" i="177"/>
  <c r="N19" i="171"/>
  <c r="N97" i="171"/>
  <c r="N59" i="171"/>
  <c r="N97" i="162"/>
  <c r="N59" i="162"/>
  <c r="L97" i="160"/>
  <c r="L59" i="160"/>
  <c r="K111" i="171"/>
  <c r="L52" i="171"/>
  <c r="K105" i="171"/>
  <c r="N53" i="171"/>
  <c r="N69" i="171"/>
  <c r="N85" i="171"/>
  <c r="N101" i="171"/>
  <c r="N66" i="171"/>
  <c r="N82" i="171"/>
  <c r="N98" i="171"/>
  <c r="N71" i="171"/>
  <c r="N103" i="171"/>
  <c r="N80" i="171"/>
  <c r="N67" i="171"/>
  <c r="N68" i="171"/>
  <c r="N75" i="171"/>
  <c r="N76" i="171"/>
  <c r="N20" i="171"/>
  <c r="N65" i="171"/>
  <c r="N81" i="171"/>
  <c r="N78" i="171"/>
  <c r="N94" i="171"/>
  <c r="N63" i="171"/>
  <c r="N95" i="171"/>
  <c r="N72" i="171"/>
  <c r="N104" i="171"/>
  <c r="N60" i="171"/>
  <c r="N77" i="171"/>
  <c r="N58" i="171"/>
  <c r="N90" i="171"/>
  <c r="N87" i="171"/>
  <c r="N96" i="171"/>
  <c r="N100" i="171"/>
  <c r="N25" i="171"/>
  <c r="N23" i="171"/>
  <c r="N24" i="171"/>
  <c r="N46" i="171"/>
  <c r="N57" i="171"/>
  <c r="N89" i="171"/>
  <c r="N70" i="171"/>
  <c r="N102" i="171"/>
  <c r="N56" i="171"/>
  <c r="N83" i="171"/>
  <c r="N91" i="171"/>
  <c r="N27" i="171"/>
  <c r="N73" i="171"/>
  <c r="N54" i="171"/>
  <c r="N86" i="171"/>
  <c r="N79" i="171"/>
  <c r="N88" i="171"/>
  <c r="N84" i="171"/>
  <c r="N21" i="171"/>
  <c r="N33" i="171"/>
  <c r="N55" i="171"/>
  <c r="N28" i="171"/>
  <c r="N39" i="171"/>
  <c r="N38" i="171"/>
  <c r="N61" i="171"/>
  <c r="N64" i="171"/>
  <c r="N74" i="171"/>
  <c r="N92" i="171"/>
  <c r="N37" i="171"/>
  <c r="N45" i="171"/>
  <c r="N36" i="171"/>
  <c r="N44" i="171"/>
  <c r="N99" i="171"/>
  <c r="N41" i="171"/>
  <c r="N115" i="171"/>
  <c r="N43" i="171"/>
  <c r="N42" i="171"/>
  <c r="N114" i="171"/>
  <c r="N40" i="171"/>
  <c r="N93" i="171"/>
  <c r="N26" i="171"/>
  <c r="N32" i="171"/>
  <c r="N31" i="171"/>
  <c r="N113" i="171"/>
  <c r="K112" i="171"/>
  <c r="L112" i="171" s="1"/>
  <c r="L62" i="171"/>
  <c r="O28" i="171"/>
  <c r="J105" i="171"/>
  <c r="I107" i="171"/>
  <c r="J107" i="171" s="1"/>
  <c r="I116" i="171"/>
  <c r="J116" i="171" s="1"/>
  <c r="J111" i="171"/>
  <c r="H105" i="177"/>
  <c r="G107" i="177"/>
  <c r="H107" i="177" s="1"/>
  <c r="M28" i="177"/>
  <c r="J62" i="177"/>
  <c r="I112" i="177"/>
  <c r="J112" i="177" s="1"/>
  <c r="H111" i="177"/>
  <c r="G116" i="177"/>
  <c r="H116" i="177" s="1"/>
  <c r="I105" i="177"/>
  <c r="J52" i="177"/>
  <c r="I111" i="177"/>
  <c r="L27" i="177"/>
  <c r="L25" i="177"/>
  <c r="L58" i="177"/>
  <c r="L74" i="177"/>
  <c r="L90" i="177"/>
  <c r="L78" i="177"/>
  <c r="L66" i="177"/>
  <c r="L94" i="177"/>
  <c r="L80" i="177"/>
  <c r="L101" i="177"/>
  <c r="L71" i="177"/>
  <c r="L92" i="177"/>
  <c r="L56" i="177"/>
  <c r="L99" i="177"/>
  <c r="L95" i="177"/>
  <c r="L68" i="177"/>
  <c r="L61" i="177"/>
  <c r="L70" i="177"/>
  <c r="L98" i="177"/>
  <c r="L64" i="177"/>
  <c r="L85" i="177"/>
  <c r="L55" i="177"/>
  <c r="L76" i="177"/>
  <c r="L67" i="177"/>
  <c r="L63" i="177"/>
  <c r="L72" i="177"/>
  <c r="L89" i="177"/>
  <c r="L83" i="177"/>
  <c r="L24" i="177"/>
  <c r="L102" i="177"/>
  <c r="L91" i="177"/>
  <c r="L81" i="177"/>
  <c r="L77" i="177"/>
  <c r="L93" i="177"/>
  <c r="L104" i="177"/>
  <c r="L21" i="177"/>
  <c r="L33" i="177"/>
  <c r="L28" i="177"/>
  <c r="L31" i="177"/>
  <c r="L42" i="177"/>
  <c r="L113" i="177"/>
  <c r="L41" i="177"/>
  <c r="L82" i="177"/>
  <c r="L103" i="177"/>
  <c r="L57" i="177"/>
  <c r="L23" i="177"/>
  <c r="L54" i="177"/>
  <c r="L53" i="177"/>
  <c r="L96" i="177"/>
  <c r="L87" i="177"/>
  <c r="L88" i="177"/>
  <c r="L79" i="177"/>
  <c r="L26" i="177"/>
  <c r="L114" i="177"/>
  <c r="L36" i="177"/>
  <c r="L44" i="177"/>
  <c r="L32" i="177"/>
  <c r="L43" i="177"/>
  <c r="L69" i="177"/>
  <c r="L60" i="177"/>
  <c r="L73" i="177"/>
  <c r="L39" i="177"/>
  <c r="L86" i="177"/>
  <c r="L84" i="177"/>
  <c r="L75" i="177"/>
  <c r="L100" i="177"/>
  <c r="L40" i="177"/>
  <c r="L65" i="177"/>
  <c r="L46" i="177"/>
  <c r="L37" i="177"/>
  <c r="L115" i="177"/>
  <c r="L38" i="177"/>
  <c r="L45" i="177"/>
  <c r="L20" i="177"/>
  <c r="H105" i="160"/>
  <c r="G107" i="160"/>
  <c r="H107" i="160" s="1"/>
  <c r="I112" i="160"/>
  <c r="J112" i="160" s="1"/>
  <c r="J62" i="160"/>
  <c r="L63" i="160"/>
  <c r="L79" i="160"/>
  <c r="L95" i="160"/>
  <c r="L60" i="160"/>
  <c r="L67" i="160"/>
  <c r="L83" i="160"/>
  <c r="L99" i="160"/>
  <c r="L75" i="160"/>
  <c r="L91" i="160"/>
  <c r="L54" i="160"/>
  <c r="L55" i="160"/>
  <c r="L65" i="160"/>
  <c r="L86" i="160"/>
  <c r="L57" i="160"/>
  <c r="L85" i="160"/>
  <c r="L101" i="160"/>
  <c r="L84" i="160"/>
  <c r="L58" i="160"/>
  <c r="L96" i="160"/>
  <c r="L89" i="160"/>
  <c r="L23" i="160"/>
  <c r="L24" i="160"/>
  <c r="L26" i="160"/>
  <c r="L71" i="160"/>
  <c r="L70" i="160"/>
  <c r="L92" i="160"/>
  <c r="L64" i="160"/>
  <c r="L93" i="160"/>
  <c r="L73" i="160"/>
  <c r="L56" i="160"/>
  <c r="L94" i="160"/>
  <c r="L68" i="160"/>
  <c r="L80" i="160"/>
  <c r="L61" i="160"/>
  <c r="L103" i="160"/>
  <c r="L81" i="160"/>
  <c r="L102" i="160"/>
  <c r="L78" i="160"/>
  <c r="L53" i="160"/>
  <c r="L90" i="160"/>
  <c r="L74" i="160"/>
  <c r="L88" i="160"/>
  <c r="L98" i="160"/>
  <c r="L76" i="160"/>
  <c r="L82" i="160"/>
  <c r="L69" i="160"/>
  <c r="L33" i="160"/>
  <c r="L27" i="160"/>
  <c r="L113" i="160"/>
  <c r="L72" i="160"/>
  <c r="L104" i="160"/>
  <c r="L21" i="160"/>
  <c r="L25" i="160"/>
  <c r="L32" i="160"/>
  <c r="L87" i="160"/>
  <c r="L100" i="160"/>
  <c r="L77" i="160"/>
  <c r="L115" i="160"/>
  <c r="L38" i="160"/>
  <c r="L66" i="160"/>
  <c r="L114" i="160"/>
  <c r="L42" i="160"/>
  <c r="L41" i="160"/>
  <c r="L36" i="160"/>
  <c r="L45" i="160"/>
  <c r="L46" i="160"/>
  <c r="L40" i="160"/>
  <c r="L39" i="160"/>
  <c r="L28" i="160"/>
  <c r="L44" i="160"/>
  <c r="L43" i="160"/>
  <c r="L31" i="160"/>
  <c r="L37" i="160"/>
  <c r="L20" i="160"/>
  <c r="J52" i="160"/>
  <c r="I105" i="160"/>
  <c r="M28" i="160"/>
  <c r="I111" i="160"/>
  <c r="L19" i="160"/>
  <c r="H111" i="160"/>
  <c r="G116" i="160"/>
  <c r="H116" i="160" s="1"/>
  <c r="O28" i="162"/>
  <c r="P19" i="162" s="1"/>
  <c r="L52" i="162"/>
  <c r="K105" i="162"/>
  <c r="J105" i="162"/>
  <c r="I107" i="162"/>
  <c r="J107" i="162" s="1"/>
  <c r="K112" i="162"/>
  <c r="L112" i="162" s="1"/>
  <c r="L62" i="162"/>
  <c r="K111" i="162"/>
  <c r="N63" i="162"/>
  <c r="N79" i="162"/>
  <c r="N95" i="162"/>
  <c r="N60" i="162"/>
  <c r="N76" i="162"/>
  <c r="N92" i="162"/>
  <c r="N53" i="162"/>
  <c r="N85" i="162"/>
  <c r="N94" i="162"/>
  <c r="N89" i="162"/>
  <c r="N65" i="162"/>
  <c r="N98" i="162"/>
  <c r="N55" i="162"/>
  <c r="N71" i="162"/>
  <c r="N87" i="162"/>
  <c r="N103" i="162"/>
  <c r="N68" i="162"/>
  <c r="N84" i="162"/>
  <c r="N100" i="162"/>
  <c r="N69" i="162"/>
  <c r="N101" i="162"/>
  <c r="N78" i="162"/>
  <c r="N57" i="162"/>
  <c r="N74" i="162"/>
  <c r="N82" i="162"/>
  <c r="N75" i="162"/>
  <c r="N56" i="162"/>
  <c r="N88" i="162"/>
  <c r="N77" i="162"/>
  <c r="N86" i="162"/>
  <c r="N90" i="162"/>
  <c r="N25" i="162"/>
  <c r="N83" i="162"/>
  <c r="N64" i="162"/>
  <c r="N96" i="162"/>
  <c r="N93" i="162"/>
  <c r="N102" i="162"/>
  <c r="N72" i="162"/>
  <c r="N54" i="162"/>
  <c r="N66" i="162"/>
  <c r="N23" i="162"/>
  <c r="N42" i="162"/>
  <c r="N37" i="162"/>
  <c r="N45" i="162"/>
  <c r="N104" i="162"/>
  <c r="N67" i="162"/>
  <c r="N80" i="162"/>
  <c r="N70" i="162"/>
  <c r="N81" i="162"/>
  <c r="N36" i="162"/>
  <c r="N33" i="162"/>
  <c r="N27" i="162"/>
  <c r="N28" i="162"/>
  <c r="N39" i="162"/>
  <c r="N91" i="162"/>
  <c r="N73" i="162"/>
  <c r="N58" i="162"/>
  <c r="N26" i="162"/>
  <c r="N38" i="162"/>
  <c r="N44" i="162"/>
  <c r="N32" i="162"/>
  <c r="N31" i="162"/>
  <c r="N21" i="162"/>
  <c r="N41" i="162"/>
  <c r="N20" i="162"/>
  <c r="N40" i="162"/>
  <c r="N115" i="162"/>
  <c r="N114" i="162"/>
  <c r="N46" i="162"/>
  <c r="N99" i="162"/>
  <c r="N24" i="162"/>
  <c r="N113" i="162"/>
  <c r="N43" i="162"/>
  <c r="N61" i="162"/>
  <c r="J111" i="162"/>
  <c r="I116" i="162"/>
  <c r="J116" i="162" s="1"/>
  <c r="M28" i="178"/>
  <c r="H111" i="178"/>
  <c r="G116" i="178"/>
  <c r="H116" i="178" s="1"/>
  <c r="L23" i="178"/>
  <c r="L26" i="178"/>
  <c r="L21" i="178"/>
  <c r="L37" i="178"/>
  <c r="L40" i="178"/>
  <c r="L41" i="178"/>
  <c r="L115" i="178"/>
  <c r="L113" i="178"/>
  <c r="L45" i="178"/>
  <c r="L44" i="178"/>
  <c r="L42" i="178"/>
  <c r="L24" i="178"/>
  <c r="L46" i="178"/>
  <c r="L36" i="178"/>
  <c r="L27" i="178"/>
  <c r="L32" i="178"/>
  <c r="L114" i="178"/>
  <c r="L38" i="178"/>
  <c r="L39" i="178"/>
  <c r="L25" i="178"/>
  <c r="L43" i="178"/>
  <c r="L28" i="178"/>
  <c r="L20" i="178"/>
  <c r="I111" i="178"/>
  <c r="I112" i="178"/>
  <c r="J112" i="178" s="1"/>
  <c r="H46" i="89"/>
  <c r="G46" i="89"/>
  <c r="F46" i="89"/>
  <c r="E46" i="89"/>
  <c r="D46" i="89"/>
  <c r="H30" i="89"/>
  <c r="G30" i="89"/>
  <c r="F30" i="89"/>
  <c r="E30" i="89"/>
  <c r="D30" i="89"/>
  <c r="N95" i="178" l="1"/>
  <c r="N89" i="178"/>
  <c r="N83" i="178"/>
  <c r="N79" i="178"/>
  <c r="N71" i="178"/>
  <c r="N60" i="178"/>
  <c r="N57" i="178"/>
  <c r="N53" i="178"/>
  <c r="N97" i="178"/>
  <c r="N96" i="178"/>
  <c r="N91" i="178"/>
  <c r="N84" i="178"/>
  <c r="N55" i="178"/>
  <c r="N94" i="178"/>
  <c r="N87" i="178"/>
  <c r="N82" i="178"/>
  <c r="N74" i="178"/>
  <c r="N69" i="178"/>
  <c r="N52" i="178"/>
  <c r="N93" i="178"/>
  <c r="N85" i="178"/>
  <c r="N81" i="178"/>
  <c r="N73" i="178"/>
  <c r="N62" i="178"/>
  <c r="N80" i="178"/>
  <c r="N58" i="178"/>
  <c r="N72" i="178"/>
  <c r="N61" i="178"/>
  <c r="N59" i="178"/>
  <c r="G112" i="197"/>
  <c r="H62" i="197"/>
  <c r="I112" i="197"/>
  <c r="J62" i="197"/>
  <c r="E112" i="197"/>
  <c r="F62" i="197"/>
  <c r="L62" i="197"/>
  <c r="K112" i="197"/>
  <c r="C112" i="197"/>
  <c r="C105" i="197"/>
  <c r="D62" i="197"/>
  <c r="P33" i="194"/>
  <c r="P31" i="195"/>
  <c r="O33" i="195"/>
  <c r="Q33" i="194"/>
  <c r="Q31" i="195"/>
  <c r="R31" i="194"/>
  <c r="N33" i="195"/>
  <c r="V33" i="193"/>
  <c r="N19" i="178"/>
  <c r="N97" i="177"/>
  <c r="N59" i="177"/>
  <c r="P19" i="171"/>
  <c r="P97" i="171"/>
  <c r="P59" i="171"/>
  <c r="P97" i="162"/>
  <c r="P59" i="162"/>
  <c r="N97" i="160"/>
  <c r="N59" i="160"/>
  <c r="M111" i="171"/>
  <c r="M112" i="171"/>
  <c r="N112" i="171" s="1"/>
  <c r="N62" i="171"/>
  <c r="L105" i="171"/>
  <c r="K107" i="171"/>
  <c r="L107" i="171" s="1"/>
  <c r="Q28" i="171"/>
  <c r="M105" i="171"/>
  <c r="N52" i="171"/>
  <c r="P25" i="171"/>
  <c r="P21" i="171"/>
  <c r="P67" i="171"/>
  <c r="P83" i="171"/>
  <c r="P99" i="171"/>
  <c r="P66" i="171"/>
  <c r="P88" i="171"/>
  <c r="P54" i="171"/>
  <c r="P84" i="171"/>
  <c r="P57" i="171"/>
  <c r="P85" i="171"/>
  <c r="P80" i="171"/>
  <c r="P89" i="171"/>
  <c r="P68" i="171"/>
  <c r="P53" i="171"/>
  <c r="P27" i="171"/>
  <c r="P26" i="171"/>
  <c r="P20" i="171"/>
  <c r="P33" i="171"/>
  <c r="P55" i="171"/>
  <c r="P71" i="171"/>
  <c r="P87" i="171"/>
  <c r="P103" i="171"/>
  <c r="P72" i="171"/>
  <c r="P93" i="171"/>
  <c r="P90" i="171"/>
  <c r="P64" i="171"/>
  <c r="P92" i="171"/>
  <c r="P94" i="171"/>
  <c r="P102" i="171"/>
  <c r="P96" i="171"/>
  <c r="P81" i="171"/>
  <c r="P63" i="171"/>
  <c r="P79" i="171"/>
  <c r="P95" i="171"/>
  <c r="P61" i="171"/>
  <c r="P82" i="171"/>
  <c r="P104" i="171"/>
  <c r="P76" i="171"/>
  <c r="P78" i="171"/>
  <c r="P65" i="171"/>
  <c r="P74" i="171"/>
  <c r="P86" i="171"/>
  <c r="P101" i="171"/>
  <c r="P75" i="171"/>
  <c r="P98" i="171"/>
  <c r="P100" i="171"/>
  <c r="P91" i="171"/>
  <c r="P69" i="171"/>
  <c r="P60" i="171"/>
  <c r="P46" i="171"/>
  <c r="P77" i="171"/>
  <c r="P70" i="171"/>
  <c r="P73" i="171"/>
  <c r="P39" i="171"/>
  <c r="P56" i="171"/>
  <c r="P58" i="171"/>
  <c r="P114" i="171"/>
  <c r="P113" i="171"/>
  <c r="P37" i="171"/>
  <c r="P45" i="171"/>
  <c r="P28" i="171"/>
  <c r="P24" i="171"/>
  <c r="P38" i="171"/>
  <c r="P41" i="171"/>
  <c r="P31" i="171"/>
  <c r="P42" i="171"/>
  <c r="P32" i="171"/>
  <c r="P43" i="171"/>
  <c r="P40" i="171"/>
  <c r="P23" i="171"/>
  <c r="P115" i="171"/>
  <c r="P36" i="171"/>
  <c r="P44" i="171"/>
  <c r="L111" i="171"/>
  <c r="K116" i="171"/>
  <c r="L116" i="171" s="1"/>
  <c r="J105" i="177"/>
  <c r="I107" i="177"/>
  <c r="J107" i="177" s="1"/>
  <c r="L52" i="177"/>
  <c r="K105" i="177"/>
  <c r="J111" i="177"/>
  <c r="I116" i="177"/>
  <c r="J116" i="177" s="1"/>
  <c r="N65" i="177"/>
  <c r="N81" i="177"/>
  <c r="N78" i="177"/>
  <c r="N94" i="177"/>
  <c r="N67" i="177"/>
  <c r="N99" i="177"/>
  <c r="N84" i="177"/>
  <c r="N63" i="177"/>
  <c r="N95" i="177"/>
  <c r="N80" i="177"/>
  <c r="N64" i="177"/>
  <c r="N53" i="177"/>
  <c r="N69" i="177"/>
  <c r="N85" i="177"/>
  <c r="N101" i="177"/>
  <c r="N66" i="177"/>
  <c r="N82" i="177"/>
  <c r="N98" i="177"/>
  <c r="N75" i="177"/>
  <c r="N60" i="177"/>
  <c r="N92" i="177"/>
  <c r="N71" i="177"/>
  <c r="N103" i="177"/>
  <c r="N96" i="177"/>
  <c r="N57" i="177"/>
  <c r="N89" i="177"/>
  <c r="N70" i="177"/>
  <c r="N102" i="177"/>
  <c r="N68" i="177"/>
  <c r="N79" i="177"/>
  <c r="N56" i="177"/>
  <c r="N61" i="177"/>
  <c r="N93" i="177"/>
  <c r="N74" i="177"/>
  <c r="N76" i="177"/>
  <c r="N87" i="177"/>
  <c r="N88" i="177"/>
  <c r="N73" i="177"/>
  <c r="N86" i="177"/>
  <c r="N100" i="177"/>
  <c r="N27" i="177"/>
  <c r="N28" i="177"/>
  <c r="N33" i="177"/>
  <c r="N40" i="177"/>
  <c r="N46" i="177"/>
  <c r="N83" i="177"/>
  <c r="N77" i="177"/>
  <c r="N90" i="177"/>
  <c r="N55" i="177"/>
  <c r="N38" i="177"/>
  <c r="N45" i="177"/>
  <c r="N36" i="177"/>
  <c r="N43" i="177"/>
  <c r="N21" i="177"/>
  <c r="N115" i="177"/>
  <c r="N54" i="177"/>
  <c r="N72" i="177"/>
  <c r="N104" i="177"/>
  <c r="N24" i="177"/>
  <c r="N25" i="177"/>
  <c r="N37" i="177"/>
  <c r="N58" i="177"/>
  <c r="N23" i="177"/>
  <c r="N44" i="177"/>
  <c r="N32" i="177"/>
  <c r="N114" i="177"/>
  <c r="N91" i="177"/>
  <c r="N42" i="177"/>
  <c r="N41" i="177"/>
  <c r="N39" i="177"/>
  <c r="N26" i="177"/>
  <c r="N31" i="177"/>
  <c r="N113" i="177"/>
  <c r="N20" i="177"/>
  <c r="O28" i="177"/>
  <c r="P19" i="177" s="1"/>
  <c r="K111" i="177"/>
  <c r="K112" i="177"/>
  <c r="L112" i="177" s="1"/>
  <c r="L62" i="177"/>
  <c r="N19" i="177"/>
  <c r="N75" i="160"/>
  <c r="N91" i="160"/>
  <c r="N56" i="160"/>
  <c r="N72" i="160"/>
  <c r="N88" i="160"/>
  <c r="N104" i="160"/>
  <c r="N77" i="160"/>
  <c r="N54" i="160"/>
  <c r="N86" i="160"/>
  <c r="N81" i="160"/>
  <c r="N98" i="160"/>
  <c r="N89" i="160"/>
  <c r="N63" i="160"/>
  <c r="N79" i="160"/>
  <c r="N95" i="160"/>
  <c r="N60" i="160"/>
  <c r="N76" i="160"/>
  <c r="N92" i="160"/>
  <c r="N53" i="160"/>
  <c r="N85" i="160"/>
  <c r="N94" i="160"/>
  <c r="N73" i="160"/>
  <c r="N90" i="160"/>
  <c r="N55" i="160"/>
  <c r="N71" i="160"/>
  <c r="N87" i="160"/>
  <c r="N103" i="160"/>
  <c r="N68" i="160"/>
  <c r="N84" i="160"/>
  <c r="N100" i="160"/>
  <c r="N69" i="160"/>
  <c r="N101" i="160"/>
  <c r="N78" i="160"/>
  <c r="N65" i="160"/>
  <c r="N82" i="160"/>
  <c r="N57" i="160"/>
  <c r="N58" i="160"/>
  <c r="N24" i="160"/>
  <c r="N64" i="160"/>
  <c r="N93" i="160"/>
  <c r="N74" i="160"/>
  <c r="N67" i="160"/>
  <c r="N80" i="160"/>
  <c r="N70" i="160"/>
  <c r="N23" i="160"/>
  <c r="N21" i="160"/>
  <c r="N99" i="160"/>
  <c r="N61" i="160"/>
  <c r="N66" i="160"/>
  <c r="N25" i="160"/>
  <c r="N27" i="160"/>
  <c r="N102" i="160"/>
  <c r="N26" i="160"/>
  <c r="N42" i="160"/>
  <c r="N113" i="160"/>
  <c r="N46" i="160"/>
  <c r="N39" i="160"/>
  <c r="N36" i="160"/>
  <c r="N83" i="160"/>
  <c r="N38" i="160"/>
  <c r="N43" i="160"/>
  <c r="N96" i="160"/>
  <c r="N33" i="160"/>
  <c r="N115" i="160"/>
  <c r="N41" i="160"/>
  <c r="N40" i="160"/>
  <c r="N114" i="160"/>
  <c r="N45" i="160"/>
  <c r="N28" i="160"/>
  <c r="N37" i="160"/>
  <c r="N31" i="160"/>
  <c r="N32" i="160"/>
  <c r="N44" i="160"/>
  <c r="N20" i="160"/>
  <c r="O28" i="160"/>
  <c r="P19" i="160" s="1"/>
  <c r="I116" i="160"/>
  <c r="J116" i="160" s="1"/>
  <c r="J111" i="160"/>
  <c r="N19" i="160"/>
  <c r="L52" i="160"/>
  <c r="K105" i="160"/>
  <c r="K111" i="160"/>
  <c r="J105" i="160"/>
  <c r="I107" i="160"/>
  <c r="J107" i="160" s="1"/>
  <c r="K112" i="160"/>
  <c r="L112" i="160" s="1"/>
  <c r="L62" i="160"/>
  <c r="M112" i="162"/>
  <c r="N112" i="162" s="1"/>
  <c r="N62" i="162"/>
  <c r="L111" i="162"/>
  <c r="K116" i="162"/>
  <c r="L116" i="162" s="1"/>
  <c r="P24" i="162"/>
  <c r="P27" i="162"/>
  <c r="P66" i="162"/>
  <c r="P82" i="162"/>
  <c r="P98" i="162"/>
  <c r="P67" i="162"/>
  <c r="P88" i="162"/>
  <c r="P87" i="162"/>
  <c r="P63" i="162"/>
  <c r="P100" i="162"/>
  <c r="P75" i="162"/>
  <c r="P57" i="162"/>
  <c r="P96" i="162"/>
  <c r="P79" i="162"/>
  <c r="P58" i="162"/>
  <c r="P74" i="162"/>
  <c r="P90" i="162"/>
  <c r="P56" i="162"/>
  <c r="P77" i="162"/>
  <c r="P99" i="162"/>
  <c r="P73" i="162"/>
  <c r="P101" i="162"/>
  <c r="P81" i="162"/>
  <c r="P55" i="162"/>
  <c r="P92" i="162"/>
  <c r="P76" i="162"/>
  <c r="P60" i="162"/>
  <c r="P94" i="162"/>
  <c r="P83" i="162"/>
  <c r="P80" i="162"/>
  <c r="P91" i="162"/>
  <c r="P103" i="162"/>
  <c r="P70" i="162"/>
  <c r="P102" i="162"/>
  <c r="P93" i="162"/>
  <c r="P95" i="162"/>
  <c r="P68" i="162"/>
  <c r="P89" i="162"/>
  <c r="P54" i="162"/>
  <c r="P72" i="162"/>
  <c r="P71" i="162"/>
  <c r="P69" i="162"/>
  <c r="P33" i="162"/>
  <c r="P28" i="162"/>
  <c r="P46" i="162"/>
  <c r="P40" i="162"/>
  <c r="P26" i="162"/>
  <c r="P65" i="162"/>
  <c r="P78" i="162"/>
  <c r="P104" i="162"/>
  <c r="P64" i="162"/>
  <c r="P23" i="162"/>
  <c r="P20" i="162"/>
  <c r="P25" i="162"/>
  <c r="P43" i="162"/>
  <c r="P38" i="162"/>
  <c r="P21" i="162"/>
  <c r="P86" i="162"/>
  <c r="P84" i="162"/>
  <c r="P61" i="162"/>
  <c r="P114" i="162"/>
  <c r="P42" i="162"/>
  <c r="P113" i="162"/>
  <c r="P41" i="162"/>
  <c r="P53" i="162"/>
  <c r="P39" i="162"/>
  <c r="P37" i="162"/>
  <c r="P45" i="162"/>
  <c r="P115" i="162"/>
  <c r="P36" i="162"/>
  <c r="P85" i="162"/>
  <c r="P31" i="162"/>
  <c r="P32" i="162"/>
  <c r="P44" i="162"/>
  <c r="M111" i="162"/>
  <c r="N52" i="162"/>
  <c r="M105" i="162"/>
  <c r="L105" i="162"/>
  <c r="K107" i="162"/>
  <c r="L107" i="162" s="1"/>
  <c r="Q28" i="162"/>
  <c r="R19" i="162"/>
  <c r="K111" i="178"/>
  <c r="N24" i="178"/>
  <c r="N23" i="178"/>
  <c r="N43" i="178"/>
  <c r="N32" i="178"/>
  <c r="N40" i="178"/>
  <c r="N26" i="178"/>
  <c r="N114" i="178"/>
  <c r="N41" i="178"/>
  <c r="N28" i="178"/>
  <c r="N38" i="178"/>
  <c r="N21" i="178"/>
  <c r="N115" i="178"/>
  <c r="N27" i="178"/>
  <c r="N44" i="178"/>
  <c r="N113" i="178"/>
  <c r="N45" i="178"/>
  <c r="N25" i="178"/>
  <c r="N42" i="178"/>
  <c r="N39" i="178"/>
  <c r="N36" i="178"/>
  <c r="N46" i="178"/>
  <c r="N37" i="178"/>
  <c r="N20" i="178"/>
  <c r="J111" i="178"/>
  <c r="I116" i="178"/>
  <c r="J116" i="178" s="1"/>
  <c r="K112" i="178"/>
  <c r="L112" i="178" s="1"/>
  <c r="O28" i="178"/>
  <c r="P55" i="178" l="1"/>
  <c r="P94" i="178"/>
  <c r="P87" i="178"/>
  <c r="P82" i="178"/>
  <c r="P74" i="178"/>
  <c r="P69" i="178"/>
  <c r="P52" i="178"/>
  <c r="P95" i="178"/>
  <c r="P89" i="178"/>
  <c r="P83" i="178"/>
  <c r="P93" i="178"/>
  <c r="P85" i="178"/>
  <c r="P81" i="178"/>
  <c r="P73" i="178"/>
  <c r="P62" i="178"/>
  <c r="P96" i="178"/>
  <c r="P91" i="178"/>
  <c r="P84" i="178"/>
  <c r="P80" i="178"/>
  <c r="P72" i="178"/>
  <c r="P61" i="178"/>
  <c r="P58" i="178"/>
  <c r="P57" i="178"/>
  <c r="P79" i="178"/>
  <c r="P71" i="178"/>
  <c r="P60" i="178"/>
  <c r="P53" i="178"/>
  <c r="P97" i="178"/>
  <c r="P59" i="178"/>
  <c r="F112" i="197"/>
  <c r="E116" i="197"/>
  <c r="F116" i="197" s="1"/>
  <c r="K116" i="197"/>
  <c r="L116" i="197" s="1"/>
  <c r="L112" i="197"/>
  <c r="J112" i="197"/>
  <c r="I116" i="197"/>
  <c r="J116" i="197" s="1"/>
  <c r="G116" i="197"/>
  <c r="H116" i="197" s="1"/>
  <c r="H112" i="197"/>
  <c r="D105" i="197"/>
  <c r="C107" i="197"/>
  <c r="D107" i="197" s="1"/>
  <c r="D112" i="197"/>
  <c r="C116" i="197"/>
  <c r="D116" i="197" s="1"/>
  <c r="Q33" i="195"/>
  <c r="R31" i="195"/>
  <c r="P33" i="195"/>
  <c r="S33" i="194"/>
  <c r="S31" i="195"/>
  <c r="T31" i="194"/>
  <c r="R33" i="194"/>
  <c r="P97" i="177"/>
  <c r="P59" i="177"/>
  <c r="P19" i="178"/>
  <c r="R97" i="171"/>
  <c r="R59" i="171"/>
  <c r="R97" i="162"/>
  <c r="R59" i="162"/>
  <c r="P97" i="160"/>
  <c r="P59" i="160"/>
  <c r="P52" i="171"/>
  <c r="O105" i="171"/>
  <c r="O111" i="171"/>
  <c r="O112" i="171"/>
  <c r="P112" i="171" s="1"/>
  <c r="P62" i="171"/>
  <c r="R19" i="171"/>
  <c r="R66" i="171"/>
  <c r="R82" i="171"/>
  <c r="R98" i="171"/>
  <c r="R65" i="171"/>
  <c r="R87" i="171"/>
  <c r="R53" i="171"/>
  <c r="R83" i="171"/>
  <c r="R56" i="171"/>
  <c r="R84" i="171"/>
  <c r="R64" i="171"/>
  <c r="R95" i="171"/>
  <c r="R57" i="171"/>
  <c r="R88" i="171"/>
  <c r="R20" i="171"/>
  <c r="R54" i="171"/>
  <c r="R70" i="171"/>
  <c r="R86" i="171"/>
  <c r="R102" i="171"/>
  <c r="R71" i="171"/>
  <c r="R92" i="171"/>
  <c r="R61" i="171"/>
  <c r="R89" i="171"/>
  <c r="R63" i="171"/>
  <c r="R91" i="171"/>
  <c r="R79" i="171"/>
  <c r="R72" i="171"/>
  <c r="R85" i="171"/>
  <c r="R101" i="171"/>
  <c r="R21" i="171"/>
  <c r="R78" i="171"/>
  <c r="R94" i="171"/>
  <c r="R60" i="171"/>
  <c r="R81" i="171"/>
  <c r="R103" i="171"/>
  <c r="R75" i="171"/>
  <c r="R104" i="171"/>
  <c r="R77" i="171"/>
  <c r="R67" i="171"/>
  <c r="R80" i="171"/>
  <c r="R73" i="171"/>
  <c r="R74" i="171"/>
  <c r="R99" i="171"/>
  <c r="R33" i="171"/>
  <c r="R90" i="171"/>
  <c r="R68" i="171"/>
  <c r="R93" i="171"/>
  <c r="R58" i="171"/>
  <c r="R76" i="171"/>
  <c r="R69" i="171"/>
  <c r="R26" i="171"/>
  <c r="R24" i="171"/>
  <c r="R96" i="171"/>
  <c r="R23" i="171"/>
  <c r="R46" i="171"/>
  <c r="R31" i="171"/>
  <c r="R42" i="171"/>
  <c r="R41" i="171"/>
  <c r="R100" i="171"/>
  <c r="R25" i="171"/>
  <c r="R55" i="171"/>
  <c r="R40" i="171"/>
  <c r="R27" i="171"/>
  <c r="R39" i="171"/>
  <c r="R28" i="171"/>
  <c r="R36" i="171"/>
  <c r="R32" i="171"/>
  <c r="R114" i="171"/>
  <c r="R115" i="171"/>
  <c r="R43" i="171"/>
  <c r="R45" i="171"/>
  <c r="R113" i="171"/>
  <c r="R44" i="171"/>
  <c r="R38" i="171"/>
  <c r="R37" i="171"/>
  <c r="S28" i="171"/>
  <c r="T19" i="171" s="1"/>
  <c r="N105" i="171"/>
  <c r="M107" i="171"/>
  <c r="N107" i="171" s="1"/>
  <c r="M116" i="171"/>
  <c r="N116" i="171" s="1"/>
  <c r="N111" i="171"/>
  <c r="N62" i="177"/>
  <c r="M112" i="177"/>
  <c r="N112" i="177" s="1"/>
  <c r="M111" i="177"/>
  <c r="N52" i="177"/>
  <c r="M105" i="177"/>
  <c r="L105" i="177"/>
  <c r="K107" i="177"/>
  <c r="L107" i="177" s="1"/>
  <c r="Q28" i="177"/>
  <c r="L111" i="177"/>
  <c r="K116" i="177"/>
  <c r="L116" i="177" s="1"/>
  <c r="P27" i="177"/>
  <c r="P57" i="177"/>
  <c r="P73" i="177"/>
  <c r="P89" i="177"/>
  <c r="P58" i="177"/>
  <c r="P79" i="177"/>
  <c r="P100" i="177"/>
  <c r="P70" i="177"/>
  <c r="P91" i="177"/>
  <c r="P71" i="177"/>
  <c r="P88" i="177"/>
  <c r="P72" i="177"/>
  <c r="P98" i="177"/>
  <c r="P61" i="177"/>
  <c r="P77" i="177"/>
  <c r="P93" i="177"/>
  <c r="P63" i="177"/>
  <c r="P84" i="177"/>
  <c r="P54" i="177"/>
  <c r="P75" i="177"/>
  <c r="P96" i="177"/>
  <c r="P82" i="177"/>
  <c r="P56" i="177"/>
  <c r="P99" i="177"/>
  <c r="P94" i="177"/>
  <c r="P81" i="177"/>
  <c r="P68" i="177"/>
  <c r="P102" i="177"/>
  <c r="P67" i="177"/>
  <c r="P55" i="177"/>
  <c r="P53" i="177"/>
  <c r="P85" i="177"/>
  <c r="P74" i="177"/>
  <c r="P64" i="177"/>
  <c r="P60" i="177"/>
  <c r="P78" i="177"/>
  <c r="P76" i="177"/>
  <c r="P80" i="177"/>
  <c r="P66" i="177"/>
  <c r="P23" i="177"/>
  <c r="P26" i="177"/>
  <c r="P113" i="177"/>
  <c r="P37" i="177"/>
  <c r="P45" i="177"/>
  <c r="P36" i="177"/>
  <c r="P44" i="177"/>
  <c r="P90" i="177"/>
  <c r="P83" i="177"/>
  <c r="P101" i="177"/>
  <c r="P86" i="177"/>
  <c r="P87" i="177"/>
  <c r="P24" i="177"/>
  <c r="P25" i="177"/>
  <c r="P115" i="177"/>
  <c r="P33" i="177"/>
  <c r="P28" i="177"/>
  <c r="P39" i="177"/>
  <c r="P38" i="177"/>
  <c r="P114" i="177"/>
  <c r="P65" i="177"/>
  <c r="P92" i="177"/>
  <c r="P103" i="177"/>
  <c r="P46" i="177"/>
  <c r="P32" i="177"/>
  <c r="P42" i="177"/>
  <c r="P104" i="177"/>
  <c r="P69" i="177"/>
  <c r="P43" i="177"/>
  <c r="P31" i="177"/>
  <c r="P95" i="177"/>
  <c r="P40" i="177"/>
  <c r="P21" i="177"/>
  <c r="P41" i="177"/>
  <c r="P20" i="177"/>
  <c r="M112" i="160"/>
  <c r="N112" i="160" s="1"/>
  <c r="N62" i="160"/>
  <c r="L111" i="160"/>
  <c r="K116" i="160"/>
  <c r="L116" i="160" s="1"/>
  <c r="Q28" i="160"/>
  <c r="R19" i="160" s="1"/>
  <c r="N52" i="160"/>
  <c r="M105" i="160"/>
  <c r="L105" i="160"/>
  <c r="K107" i="160"/>
  <c r="L107" i="160" s="1"/>
  <c r="P78" i="160"/>
  <c r="P94" i="160"/>
  <c r="P80" i="160"/>
  <c r="P101" i="160"/>
  <c r="P77" i="160"/>
  <c r="P61" i="160"/>
  <c r="P100" i="160"/>
  <c r="P83" i="160"/>
  <c r="P67" i="160"/>
  <c r="P104" i="160"/>
  <c r="P88" i="160"/>
  <c r="P66" i="160"/>
  <c r="P82" i="160"/>
  <c r="P98" i="160"/>
  <c r="P64" i="160"/>
  <c r="P85" i="160"/>
  <c r="P56" i="160"/>
  <c r="P84" i="160"/>
  <c r="P72" i="160"/>
  <c r="P55" i="160"/>
  <c r="P93" i="160"/>
  <c r="P76" i="160"/>
  <c r="P60" i="160"/>
  <c r="P79" i="160"/>
  <c r="P58" i="160"/>
  <c r="P74" i="160"/>
  <c r="P90" i="160"/>
  <c r="P53" i="160"/>
  <c r="P75" i="160"/>
  <c r="P96" i="160"/>
  <c r="P71" i="160"/>
  <c r="P99" i="160"/>
  <c r="P89" i="160"/>
  <c r="P73" i="160"/>
  <c r="P57" i="160"/>
  <c r="P95" i="160"/>
  <c r="P70" i="160"/>
  <c r="P91" i="160"/>
  <c r="P65" i="160"/>
  <c r="P68" i="160"/>
  <c r="P25" i="160"/>
  <c r="P86" i="160"/>
  <c r="P63" i="160"/>
  <c r="P103" i="160"/>
  <c r="P54" i="160"/>
  <c r="P69" i="160"/>
  <c r="P81" i="160"/>
  <c r="P24" i="160"/>
  <c r="P21" i="160"/>
  <c r="P102" i="160"/>
  <c r="P31" i="160"/>
  <c r="P87" i="160"/>
  <c r="P23" i="160"/>
  <c r="P28" i="160"/>
  <c r="P26" i="160"/>
  <c r="P27" i="160"/>
  <c r="P46" i="160"/>
  <c r="P33" i="160"/>
  <c r="P113" i="160"/>
  <c r="P39" i="160"/>
  <c r="P40" i="160"/>
  <c r="P43" i="160"/>
  <c r="P92" i="160"/>
  <c r="P45" i="160"/>
  <c r="P37" i="160"/>
  <c r="P38" i="160"/>
  <c r="P115" i="160"/>
  <c r="P36" i="160"/>
  <c r="P32" i="160"/>
  <c r="P114" i="160"/>
  <c r="P41" i="160"/>
  <c r="P42" i="160"/>
  <c r="P44" i="160"/>
  <c r="P20" i="160"/>
  <c r="M111" i="160"/>
  <c r="P52" i="162"/>
  <c r="O105" i="162"/>
  <c r="O111" i="162"/>
  <c r="N105" i="162"/>
  <c r="M107" i="162"/>
  <c r="N107" i="162" s="1"/>
  <c r="S28" i="162"/>
  <c r="N111" i="162"/>
  <c r="M116" i="162"/>
  <c r="N116" i="162" s="1"/>
  <c r="R21" i="162"/>
  <c r="R27" i="162"/>
  <c r="R61" i="162"/>
  <c r="R77" i="162"/>
  <c r="R93" i="162"/>
  <c r="R60" i="162"/>
  <c r="R82" i="162"/>
  <c r="R103" i="162"/>
  <c r="R79" i="162"/>
  <c r="R99" i="162"/>
  <c r="R83" i="162"/>
  <c r="R56" i="162"/>
  <c r="R95" i="162"/>
  <c r="R88" i="162"/>
  <c r="R53" i="162"/>
  <c r="R69" i="162"/>
  <c r="R85" i="162"/>
  <c r="R101" i="162"/>
  <c r="R71" i="162"/>
  <c r="R92" i="162"/>
  <c r="R64" i="162"/>
  <c r="R94" i="162"/>
  <c r="R80" i="162"/>
  <c r="R63" i="162"/>
  <c r="R102" i="162"/>
  <c r="R75" i="162"/>
  <c r="R68" i="162"/>
  <c r="R96" i="162"/>
  <c r="R65" i="162"/>
  <c r="R87" i="162"/>
  <c r="R86" i="162"/>
  <c r="R54" i="162"/>
  <c r="R67" i="162"/>
  <c r="R73" i="162"/>
  <c r="R55" i="162"/>
  <c r="R98" i="162"/>
  <c r="R100" i="162"/>
  <c r="R74" i="162"/>
  <c r="R84" i="162"/>
  <c r="R23" i="162"/>
  <c r="R66" i="162"/>
  <c r="R70" i="162"/>
  <c r="R104" i="162"/>
  <c r="R43" i="162"/>
  <c r="R39" i="162"/>
  <c r="R40" i="162"/>
  <c r="R58" i="162"/>
  <c r="R57" i="162"/>
  <c r="R76" i="162"/>
  <c r="R90" i="162"/>
  <c r="R78" i="162"/>
  <c r="R114" i="162"/>
  <c r="R115" i="162"/>
  <c r="R31" i="162"/>
  <c r="R42" i="162"/>
  <c r="R81" i="162"/>
  <c r="R91" i="162"/>
  <c r="R72" i="162"/>
  <c r="R25" i="162"/>
  <c r="R38" i="162"/>
  <c r="R37" i="162"/>
  <c r="R89" i="162"/>
  <c r="R33" i="162"/>
  <c r="R45" i="162"/>
  <c r="R113" i="162"/>
  <c r="R28" i="162"/>
  <c r="R36" i="162"/>
  <c r="R26" i="162"/>
  <c r="R46" i="162"/>
  <c r="R24" i="162"/>
  <c r="R32" i="162"/>
  <c r="R41" i="162"/>
  <c r="R44" i="162"/>
  <c r="R20" i="162"/>
  <c r="O112" i="162"/>
  <c r="P112" i="162" s="1"/>
  <c r="P62" i="162"/>
  <c r="Q28" i="178"/>
  <c r="K116" i="178"/>
  <c r="L116" i="178" s="1"/>
  <c r="L111" i="178"/>
  <c r="P25" i="178"/>
  <c r="P24" i="178"/>
  <c r="P43" i="178"/>
  <c r="P46" i="178"/>
  <c r="P39" i="178"/>
  <c r="P40" i="178"/>
  <c r="P27" i="178"/>
  <c r="P23" i="178"/>
  <c r="P44" i="178"/>
  <c r="P26" i="178"/>
  <c r="P45" i="178"/>
  <c r="P115" i="178"/>
  <c r="P28" i="178"/>
  <c r="P37" i="178"/>
  <c r="P38" i="178"/>
  <c r="P21" i="178"/>
  <c r="P36" i="178"/>
  <c r="P113" i="178"/>
  <c r="P114" i="178"/>
  <c r="P41" i="178"/>
  <c r="P42" i="178"/>
  <c r="P32" i="178"/>
  <c r="P20" i="178"/>
  <c r="M111" i="178"/>
  <c r="M112" i="178"/>
  <c r="N112" i="178" s="1"/>
  <c r="C28" i="118"/>
  <c r="D59" i="118" s="1"/>
  <c r="R97" i="178" l="1"/>
  <c r="R93" i="178"/>
  <c r="R85" i="178"/>
  <c r="R81" i="178"/>
  <c r="R73" i="178"/>
  <c r="R62" i="178"/>
  <c r="R94" i="178"/>
  <c r="R87" i="178"/>
  <c r="R82" i="178"/>
  <c r="R96" i="178"/>
  <c r="R91" i="178"/>
  <c r="R84" i="178"/>
  <c r="R80" i="178"/>
  <c r="R72" i="178"/>
  <c r="R61" i="178"/>
  <c r="R58" i="178"/>
  <c r="R95" i="178"/>
  <c r="R89" i="178"/>
  <c r="R83" i="178"/>
  <c r="R79" i="178"/>
  <c r="R71" i="178"/>
  <c r="R60" i="178"/>
  <c r="R57" i="178"/>
  <c r="R53" i="178"/>
  <c r="R55" i="178"/>
  <c r="R74" i="178"/>
  <c r="R69" i="178"/>
  <c r="R52" i="178"/>
  <c r="R59" i="178"/>
  <c r="R19" i="178"/>
  <c r="U31" i="195"/>
  <c r="U33" i="194"/>
  <c r="V31" i="194"/>
  <c r="S33" i="195"/>
  <c r="T31" i="195"/>
  <c r="T33" i="194"/>
  <c r="R33" i="195"/>
  <c r="R97" i="177"/>
  <c r="R59" i="177"/>
  <c r="R19" i="177"/>
  <c r="T97" i="171"/>
  <c r="T59" i="171"/>
  <c r="T97" i="162"/>
  <c r="T59" i="162"/>
  <c r="R97" i="160"/>
  <c r="R59" i="160"/>
  <c r="P111" i="171"/>
  <c r="O116" i="171"/>
  <c r="P116" i="171" s="1"/>
  <c r="T24" i="171"/>
  <c r="T66" i="171"/>
  <c r="T82" i="171"/>
  <c r="T98" i="171"/>
  <c r="T68" i="171"/>
  <c r="T89" i="171"/>
  <c r="T64" i="171"/>
  <c r="T92" i="171"/>
  <c r="T72" i="171"/>
  <c r="T101" i="171"/>
  <c r="T67" i="171"/>
  <c r="T96" i="171"/>
  <c r="T61" i="171"/>
  <c r="T76" i="171"/>
  <c r="T54" i="171"/>
  <c r="T70" i="171"/>
  <c r="T86" i="171"/>
  <c r="T102" i="171"/>
  <c r="T73" i="171"/>
  <c r="T95" i="171"/>
  <c r="T71" i="171"/>
  <c r="T99" i="171"/>
  <c r="T80" i="171"/>
  <c r="T75" i="171"/>
  <c r="T103" i="171"/>
  <c r="T91" i="171"/>
  <c r="T104" i="171"/>
  <c r="T78" i="171"/>
  <c r="T94" i="171"/>
  <c r="T63" i="171"/>
  <c r="T84" i="171"/>
  <c r="T56" i="171"/>
  <c r="T85" i="171"/>
  <c r="T65" i="171"/>
  <c r="T93" i="171"/>
  <c r="T60" i="171"/>
  <c r="T88" i="171"/>
  <c r="T83" i="171"/>
  <c r="T74" i="171"/>
  <c r="T100" i="171"/>
  <c r="T53" i="171"/>
  <c r="T20" i="171"/>
  <c r="T23" i="171"/>
  <c r="T21" i="171"/>
  <c r="T27" i="171"/>
  <c r="T90" i="171"/>
  <c r="T77" i="171"/>
  <c r="T81" i="171"/>
  <c r="T58" i="171"/>
  <c r="T79" i="171"/>
  <c r="T87" i="171"/>
  <c r="T69" i="171"/>
  <c r="T26" i="171"/>
  <c r="T33" i="171"/>
  <c r="T46" i="171"/>
  <c r="T115" i="171"/>
  <c r="T31" i="171"/>
  <c r="T42" i="171"/>
  <c r="T28" i="171"/>
  <c r="T57" i="171"/>
  <c r="T25" i="171"/>
  <c r="T55" i="171"/>
  <c r="T40" i="171"/>
  <c r="T113" i="171"/>
  <c r="T114" i="171"/>
  <c r="T41" i="171"/>
  <c r="T45" i="171"/>
  <c r="T32" i="171"/>
  <c r="T43" i="171"/>
  <c r="T37" i="171"/>
  <c r="T36" i="171"/>
  <c r="T38" i="171"/>
  <c r="T44" i="171"/>
  <c r="T39" i="171"/>
  <c r="Q111" i="171"/>
  <c r="R52" i="171"/>
  <c r="Q105" i="171"/>
  <c r="P105" i="171"/>
  <c r="O107" i="171"/>
  <c r="P107" i="171" s="1"/>
  <c r="U28" i="171"/>
  <c r="V59" i="171" s="1"/>
  <c r="Q112" i="171"/>
  <c r="R112" i="171" s="1"/>
  <c r="R62" i="171"/>
  <c r="O111" i="177"/>
  <c r="N111" i="177"/>
  <c r="M116" i="177"/>
  <c r="N116" i="177" s="1"/>
  <c r="R60" i="177"/>
  <c r="R76" i="177"/>
  <c r="R92" i="177"/>
  <c r="R57" i="177"/>
  <c r="R78" i="177"/>
  <c r="R99" i="177"/>
  <c r="R69" i="177"/>
  <c r="R90" i="177"/>
  <c r="R70" i="177"/>
  <c r="R61" i="177"/>
  <c r="R103" i="177"/>
  <c r="R55" i="177"/>
  <c r="R64" i="177"/>
  <c r="R80" i="177"/>
  <c r="R96" i="177"/>
  <c r="R83" i="177"/>
  <c r="R53" i="177"/>
  <c r="R74" i="177"/>
  <c r="R95" i="177"/>
  <c r="R81" i="177"/>
  <c r="R71" i="177"/>
  <c r="R54" i="177"/>
  <c r="R65" i="177"/>
  <c r="R98" i="177"/>
  <c r="R68" i="177"/>
  <c r="R100" i="177"/>
  <c r="R89" i="177"/>
  <c r="R79" i="177"/>
  <c r="R91" i="177"/>
  <c r="R75" i="177"/>
  <c r="R77" i="177"/>
  <c r="R72" i="177"/>
  <c r="R104" i="177"/>
  <c r="R94" i="177"/>
  <c r="R85" i="177"/>
  <c r="R102" i="177"/>
  <c r="R87" i="177"/>
  <c r="R88" i="177"/>
  <c r="R63" i="177"/>
  <c r="R93" i="177"/>
  <c r="R33" i="177"/>
  <c r="R32" i="177"/>
  <c r="R31" i="177"/>
  <c r="R41" i="177"/>
  <c r="R25" i="177"/>
  <c r="R113" i="177"/>
  <c r="R73" i="177"/>
  <c r="R66" i="177"/>
  <c r="R23" i="177"/>
  <c r="R67" i="177"/>
  <c r="R101" i="177"/>
  <c r="R86" i="177"/>
  <c r="R44" i="177"/>
  <c r="R46" i="177"/>
  <c r="R21" i="177"/>
  <c r="R28" i="177"/>
  <c r="R27" i="177"/>
  <c r="R114" i="177"/>
  <c r="R56" i="177"/>
  <c r="R24" i="177"/>
  <c r="R84" i="177"/>
  <c r="R39" i="177"/>
  <c r="R45" i="177"/>
  <c r="R115" i="177"/>
  <c r="R58" i="177"/>
  <c r="R82" i="177"/>
  <c r="R36" i="177"/>
  <c r="R38" i="177"/>
  <c r="R37" i="177"/>
  <c r="R43" i="177"/>
  <c r="R42" i="177"/>
  <c r="R26" i="177"/>
  <c r="R40" i="177"/>
  <c r="R20" i="177"/>
  <c r="N105" i="177"/>
  <c r="M107" i="177"/>
  <c r="N107" i="177" s="1"/>
  <c r="O112" i="177"/>
  <c r="P112" i="177" s="1"/>
  <c r="P62" i="177"/>
  <c r="P52" i="177"/>
  <c r="O105" i="177"/>
  <c r="S28" i="177"/>
  <c r="R61" i="160"/>
  <c r="R77" i="160"/>
  <c r="R93" i="160"/>
  <c r="R63" i="160"/>
  <c r="R84" i="160"/>
  <c r="R55" i="160"/>
  <c r="R83" i="160"/>
  <c r="R60" i="160"/>
  <c r="R99" i="160"/>
  <c r="R82" i="160"/>
  <c r="R66" i="160"/>
  <c r="R103" i="160"/>
  <c r="R78" i="160"/>
  <c r="R23" i="160"/>
  <c r="R65" i="160"/>
  <c r="R81" i="160"/>
  <c r="R68" i="160"/>
  <c r="R90" i="160"/>
  <c r="R91" i="160"/>
  <c r="R71" i="160"/>
  <c r="R54" i="160"/>
  <c r="R92" i="160"/>
  <c r="R75" i="160"/>
  <c r="R57" i="160"/>
  <c r="R73" i="160"/>
  <c r="R89" i="160"/>
  <c r="R58" i="160"/>
  <c r="R79" i="160"/>
  <c r="R100" i="160"/>
  <c r="R76" i="160"/>
  <c r="R104" i="160"/>
  <c r="R88" i="160"/>
  <c r="R72" i="160"/>
  <c r="R56" i="160"/>
  <c r="R94" i="160"/>
  <c r="R67" i="160"/>
  <c r="R85" i="160"/>
  <c r="R70" i="160"/>
  <c r="R102" i="160"/>
  <c r="R26" i="160"/>
  <c r="R24" i="160"/>
  <c r="R21" i="160"/>
  <c r="R101" i="160"/>
  <c r="R98" i="160"/>
  <c r="R86" i="160"/>
  <c r="R27" i="160"/>
  <c r="R69" i="160"/>
  <c r="R95" i="160"/>
  <c r="R64" i="160"/>
  <c r="R87" i="160"/>
  <c r="R96" i="160"/>
  <c r="R45" i="160"/>
  <c r="R33" i="160"/>
  <c r="R31" i="160"/>
  <c r="R37" i="160"/>
  <c r="R32" i="160"/>
  <c r="R115" i="160"/>
  <c r="R40" i="160"/>
  <c r="R74" i="160"/>
  <c r="R28" i="160"/>
  <c r="R114" i="160"/>
  <c r="R44" i="160"/>
  <c r="R80" i="160"/>
  <c r="R25" i="160"/>
  <c r="R41" i="160"/>
  <c r="R42" i="160"/>
  <c r="R36" i="160"/>
  <c r="R39" i="160"/>
  <c r="R38" i="160"/>
  <c r="R53" i="160"/>
  <c r="R46" i="160"/>
  <c r="R43" i="160"/>
  <c r="R113" i="160"/>
  <c r="R20" i="160"/>
  <c r="M116" i="160"/>
  <c r="N116" i="160" s="1"/>
  <c r="N111" i="160"/>
  <c r="O111" i="160"/>
  <c r="P52" i="160"/>
  <c r="O105" i="160"/>
  <c r="O112" i="160"/>
  <c r="P112" i="160" s="1"/>
  <c r="P62" i="160"/>
  <c r="N105" i="160"/>
  <c r="M107" i="160"/>
  <c r="N107" i="160" s="1"/>
  <c r="S28" i="160"/>
  <c r="U28" i="162"/>
  <c r="V59" i="162" s="1"/>
  <c r="R52" i="162"/>
  <c r="Q105" i="162"/>
  <c r="P105" i="162"/>
  <c r="O107" i="162"/>
  <c r="P107" i="162" s="1"/>
  <c r="T65" i="162"/>
  <c r="T81" i="162"/>
  <c r="T64" i="162"/>
  <c r="T86" i="162"/>
  <c r="T55" i="162"/>
  <c r="T83" i="162"/>
  <c r="T56" i="162"/>
  <c r="T94" i="162"/>
  <c r="T92" i="162"/>
  <c r="T95" i="162"/>
  <c r="T87" i="162"/>
  <c r="T63" i="162"/>
  <c r="T57" i="162"/>
  <c r="T73" i="162"/>
  <c r="T89" i="162"/>
  <c r="T54" i="162"/>
  <c r="T75" i="162"/>
  <c r="T96" i="162"/>
  <c r="T68" i="162"/>
  <c r="T98" i="162"/>
  <c r="T74" i="162"/>
  <c r="T67" i="162"/>
  <c r="T71" i="162"/>
  <c r="T60" i="162"/>
  <c r="T88" i="162"/>
  <c r="T53" i="162"/>
  <c r="T85" i="162"/>
  <c r="T70" i="162"/>
  <c r="T66" i="162"/>
  <c r="T58" i="162"/>
  <c r="T99" i="162"/>
  <c r="T61" i="162"/>
  <c r="T93" i="162"/>
  <c r="T80" i="162"/>
  <c r="T76" i="162"/>
  <c r="T84" i="162"/>
  <c r="T82" i="162"/>
  <c r="T100" i="162"/>
  <c r="T69" i="162"/>
  <c r="T91" i="162"/>
  <c r="T103" i="162"/>
  <c r="T78" i="162"/>
  <c r="T26" i="162"/>
  <c r="T24" i="162"/>
  <c r="T31" i="162"/>
  <c r="T43" i="162"/>
  <c r="T32" i="162"/>
  <c r="T28" i="162"/>
  <c r="T90" i="162"/>
  <c r="T77" i="162"/>
  <c r="T102" i="162"/>
  <c r="T79" i="162"/>
  <c r="T21" i="162"/>
  <c r="T115" i="162"/>
  <c r="T41" i="162"/>
  <c r="T27" i="162"/>
  <c r="T36" i="162"/>
  <c r="T40" i="162"/>
  <c r="T44" i="162"/>
  <c r="T114" i="162"/>
  <c r="T101" i="162"/>
  <c r="T33" i="162"/>
  <c r="T45" i="162"/>
  <c r="T72" i="162"/>
  <c r="T42" i="162"/>
  <c r="T46" i="162"/>
  <c r="T113" i="162"/>
  <c r="T39" i="162"/>
  <c r="T104" i="162"/>
  <c r="T23" i="162"/>
  <c r="T37" i="162"/>
  <c r="T38" i="162"/>
  <c r="T25" i="162"/>
  <c r="T20" i="162"/>
  <c r="Q111" i="162"/>
  <c r="P111" i="162"/>
  <c r="O116" i="162"/>
  <c r="P116" i="162" s="1"/>
  <c r="R62" i="162"/>
  <c r="Q112" i="162"/>
  <c r="R112" i="162" s="1"/>
  <c r="T19" i="162"/>
  <c r="O112" i="178"/>
  <c r="P112" i="178" s="1"/>
  <c r="R46" i="178"/>
  <c r="R38" i="178"/>
  <c r="R26" i="178"/>
  <c r="R43" i="178"/>
  <c r="R32" i="178"/>
  <c r="R23" i="178"/>
  <c r="R113" i="178"/>
  <c r="R42" i="178"/>
  <c r="R114" i="178"/>
  <c r="R115" i="178"/>
  <c r="R40" i="178"/>
  <c r="R37" i="178"/>
  <c r="R24" i="178"/>
  <c r="R44" i="178"/>
  <c r="R36" i="178"/>
  <c r="R21" i="178"/>
  <c r="R41" i="178"/>
  <c r="R27" i="178"/>
  <c r="R39" i="178"/>
  <c r="R25" i="178"/>
  <c r="R28" i="178"/>
  <c r="R45" i="178"/>
  <c r="R20" i="178"/>
  <c r="N111" i="178"/>
  <c r="M116" i="178"/>
  <c r="N116" i="178" s="1"/>
  <c r="O111" i="178"/>
  <c r="S28" i="178"/>
  <c r="D26" i="118"/>
  <c r="D23" i="118"/>
  <c r="D21" i="118"/>
  <c r="D31" i="118"/>
  <c r="D37" i="118"/>
  <c r="D41" i="118"/>
  <c r="D45" i="118"/>
  <c r="D114" i="118"/>
  <c r="D115" i="118"/>
  <c r="D36" i="118"/>
  <c r="D40" i="118"/>
  <c r="D44" i="118"/>
  <c r="D113" i="118"/>
  <c r="D32" i="118"/>
  <c r="D38" i="118"/>
  <c r="D42" i="118"/>
  <c r="D46" i="118"/>
  <c r="D39" i="118"/>
  <c r="D43" i="118"/>
  <c r="D25" i="118"/>
  <c r="D28" i="118"/>
  <c r="D24" i="118"/>
  <c r="D19" i="118"/>
  <c r="D27" i="118"/>
  <c r="D20" i="118"/>
  <c r="E28" i="118"/>
  <c r="T96" i="178" l="1"/>
  <c r="T91" i="178"/>
  <c r="T84" i="178"/>
  <c r="T80" i="178"/>
  <c r="T72" i="178"/>
  <c r="T61" i="178"/>
  <c r="T58" i="178"/>
  <c r="T93" i="178"/>
  <c r="T85" i="178"/>
  <c r="T81" i="178"/>
  <c r="T95" i="178"/>
  <c r="T89" i="178"/>
  <c r="T83" i="178"/>
  <c r="T79" i="178"/>
  <c r="T71" i="178"/>
  <c r="T60" i="178"/>
  <c r="T57" i="178"/>
  <c r="T53" i="178"/>
  <c r="T55" i="178"/>
  <c r="T94" i="178"/>
  <c r="T87" i="178"/>
  <c r="T82" i="178"/>
  <c r="T74" i="178"/>
  <c r="T69" i="178"/>
  <c r="T52" i="178"/>
  <c r="T73" i="178"/>
  <c r="T62" i="178"/>
  <c r="T97" i="178"/>
  <c r="T59" i="178"/>
  <c r="V19" i="171"/>
  <c r="V19" i="162"/>
  <c r="V33" i="194"/>
  <c r="T33" i="195"/>
  <c r="V31" i="195"/>
  <c r="U33" i="195"/>
  <c r="T97" i="177"/>
  <c r="T59" i="177"/>
  <c r="T19" i="160"/>
  <c r="T97" i="160"/>
  <c r="T59" i="160"/>
  <c r="S111" i="171"/>
  <c r="V57" i="171"/>
  <c r="V73" i="171"/>
  <c r="V89" i="171"/>
  <c r="V54" i="171"/>
  <c r="V75" i="171"/>
  <c r="V96" i="171"/>
  <c r="V66" i="171"/>
  <c r="V87" i="171"/>
  <c r="V56" i="171"/>
  <c r="V99" i="171"/>
  <c r="V90" i="171"/>
  <c r="V83" i="171"/>
  <c r="V95" i="171"/>
  <c r="V61" i="171"/>
  <c r="V77" i="171"/>
  <c r="V93" i="171"/>
  <c r="V80" i="171"/>
  <c r="V102" i="171"/>
  <c r="V71" i="171"/>
  <c r="V92" i="171"/>
  <c r="V67" i="171"/>
  <c r="V58" i="171"/>
  <c r="V100" i="171"/>
  <c r="V94" i="171"/>
  <c r="V74" i="171"/>
  <c r="V53" i="171"/>
  <c r="V69" i="171"/>
  <c r="V85" i="171"/>
  <c r="V101" i="171"/>
  <c r="V70" i="171"/>
  <c r="V91" i="171"/>
  <c r="V60" i="171"/>
  <c r="V82" i="171"/>
  <c r="V103" i="171"/>
  <c r="V88" i="171"/>
  <c r="V79" i="171"/>
  <c r="V72" i="171"/>
  <c r="V63" i="171"/>
  <c r="V84" i="171"/>
  <c r="V97" i="171"/>
  <c r="V76" i="171"/>
  <c r="V21" i="171"/>
  <c r="V64" i="171"/>
  <c r="V98" i="171"/>
  <c r="V104" i="171"/>
  <c r="V25" i="171"/>
  <c r="V20" i="171"/>
  <c r="V23" i="171"/>
  <c r="V24" i="171"/>
  <c r="V46" i="171"/>
  <c r="V81" i="171"/>
  <c r="V55" i="171"/>
  <c r="V68" i="171"/>
  <c r="V26" i="171"/>
  <c r="V78" i="171"/>
  <c r="V27" i="171"/>
  <c r="V37" i="171"/>
  <c r="V45" i="171"/>
  <c r="V36" i="171"/>
  <c r="V44" i="171"/>
  <c r="V86" i="171"/>
  <c r="V32" i="171"/>
  <c r="V43" i="171"/>
  <c r="V31" i="171"/>
  <c r="V42" i="171"/>
  <c r="V39" i="171"/>
  <c r="V38" i="171"/>
  <c r="V113" i="171"/>
  <c r="V114" i="171"/>
  <c r="V33" i="171"/>
  <c r="V28" i="171"/>
  <c r="V65" i="171"/>
  <c r="V41" i="171"/>
  <c r="V40" i="171"/>
  <c r="V115" i="171"/>
  <c r="R111" i="171"/>
  <c r="Q116" i="171"/>
  <c r="R116" i="171" s="1"/>
  <c r="T52" i="171"/>
  <c r="S105" i="171"/>
  <c r="S112" i="171"/>
  <c r="T112" i="171" s="1"/>
  <c r="T62" i="171"/>
  <c r="R105" i="171"/>
  <c r="Q107" i="171"/>
  <c r="R107" i="171" s="1"/>
  <c r="T19" i="177"/>
  <c r="T56" i="177"/>
  <c r="T72" i="177"/>
  <c r="T88" i="177"/>
  <c r="T104" i="177"/>
  <c r="T70" i="177"/>
  <c r="T91" i="177"/>
  <c r="T61" i="177"/>
  <c r="T82" i="177"/>
  <c r="T103" i="177"/>
  <c r="T94" i="177"/>
  <c r="T85" i="177"/>
  <c r="T67" i="177"/>
  <c r="T58" i="177"/>
  <c r="T101" i="177"/>
  <c r="T26" i="177"/>
  <c r="T60" i="177"/>
  <c r="T76" i="177"/>
  <c r="T92" i="177"/>
  <c r="T54" i="177"/>
  <c r="T75" i="177"/>
  <c r="T66" i="177"/>
  <c r="T87" i="177"/>
  <c r="T53" i="177"/>
  <c r="T95" i="177"/>
  <c r="T78" i="177"/>
  <c r="T69" i="177"/>
  <c r="T68" i="177"/>
  <c r="T100" i="177"/>
  <c r="T86" i="177"/>
  <c r="T77" i="177"/>
  <c r="T83" i="177"/>
  <c r="T57" i="177"/>
  <c r="T90" i="177"/>
  <c r="T80" i="177"/>
  <c r="T102" i="177"/>
  <c r="T93" i="177"/>
  <c r="T63" i="177"/>
  <c r="T89" i="177"/>
  <c r="T84" i="177"/>
  <c r="T55" i="177"/>
  <c r="T74" i="177"/>
  <c r="T25" i="177"/>
  <c r="T114" i="177"/>
  <c r="T40" i="177"/>
  <c r="T39" i="177"/>
  <c r="T113" i="177"/>
  <c r="T65" i="177"/>
  <c r="T99" i="177"/>
  <c r="T21" i="177"/>
  <c r="T96" i="177"/>
  <c r="T71" i="177"/>
  <c r="T27" i="177"/>
  <c r="T24" i="177"/>
  <c r="T28" i="177"/>
  <c r="T46" i="177"/>
  <c r="T31" i="177"/>
  <c r="T42" i="177"/>
  <c r="T41" i="177"/>
  <c r="T98" i="177"/>
  <c r="T23" i="177"/>
  <c r="T81" i="177"/>
  <c r="T33" i="177"/>
  <c r="T38" i="177"/>
  <c r="T115" i="177"/>
  <c r="T45" i="177"/>
  <c r="T73" i="177"/>
  <c r="T79" i="177"/>
  <c r="T37" i="177"/>
  <c r="T64" i="177"/>
  <c r="T44" i="177"/>
  <c r="T32" i="177"/>
  <c r="T36" i="177"/>
  <c r="T43" i="177"/>
  <c r="T20" i="177"/>
  <c r="Q111" i="177"/>
  <c r="R52" i="177"/>
  <c r="Q105" i="177"/>
  <c r="P111" i="177"/>
  <c r="O116" i="177"/>
  <c r="P116" i="177" s="1"/>
  <c r="U28" i="177"/>
  <c r="V59" i="177" s="1"/>
  <c r="P105" i="177"/>
  <c r="O107" i="177"/>
  <c r="P107" i="177" s="1"/>
  <c r="Q112" i="177"/>
  <c r="R112" i="177" s="1"/>
  <c r="R62" i="177"/>
  <c r="O116" i="160"/>
  <c r="P116" i="160" s="1"/>
  <c r="P111" i="160"/>
  <c r="Q112" i="160"/>
  <c r="R112" i="160" s="1"/>
  <c r="R62" i="160"/>
  <c r="T25" i="160"/>
  <c r="T65" i="160"/>
  <c r="T81" i="160"/>
  <c r="T67" i="160"/>
  <c r="T88" i="160"/>
  <c r="T87" i="160"/>
  <c r="T64" i="160"/>
  <c r="T103" i="160"/>
  <c r="T96" i="160"/>
  <c r="T98" i="160"/>
  <c r="T100" i="160"/>
  <c r="T68" i="160"/>
  <c r="T53" i="160"/>
  <c r="T69" i="160"/>
  <c r="T85" i="160"/>
  <c r="T101" i="160"/>
  <c r="T72" i="160"/>
  <c r="T94" i="160"/>
  <c r="T66" i="160"/>
  <c r="T95" i="160"/>
  <c r="T75" i="160"/>
  <c r="T58" i="160"/>
  <c r="T60" i="160"/>
  <c r="T63" i="160"/>
  <c r="T91" i="160"/>
  <c r="T79" i="160"/>
  <c r="T61" i="160"/>
  <c r="T77" i="160"/>
  <c r="T93" i="160"/>
  <c r="T83" i="160"/>
  <c r="T104" i="160"/>
  <c r="T80" i="160"/>
  <c r="T55" i="160"/>
  <c r="T92" i="160"/>
  <c r="T82" i="160"/>
  <c r="T86" i="160"/>
  <c r="T90" i="160"/>
  <c r="T89" i="160"/>
  <c r="T74" i="160"/>
  <c r="T71" i="160"/>
  <c r="T56" i="160"/>
  <c r="T102" i="160"/>
  <c r="T76" i="160"/>
  <c r="T23" i="160"/>
  <c r="T24" i="160"/>
  <c r="T73" i="160"/>
  <c r="T99" i="160"/>
  <c r="T70" i="160"/>
  <c r="T26" i="160"/>
  <c r="T78" i="160"/>
  <c r="T54" i="160"/>
  <c r="T28" i="160"/>
  <c r="T33" i="160"/>
  <c r="T57" i="160"/>
  <c r="T32" i="160"/>
  <c r="T113" i="160"/>
  <c r="T42" i="160"/>
  <c r="T114" i="160"/>
  <c r="T39" i="160"/>
  <c r="T31" i="160"/>
  <c r="T38" i="160"/>
  <c r="T21" i="160"/>
  <c r="T40" i="160"/>
  <c r="T45" i="160"/>
  <c r="T37" i="160"/>
  <c r="T46" i="160"/>
  <c r="T27" i="160"/>
  <c r="T115" i="160"/>
  <c r="T44" i="160"/>
  <c r="T36" i="160"/>
  <c r="T41" i="160"/>
  <c r="T84" i="160"/>
  <c r="T43" i="160"/>
  <c r="T20" i="160"/>
  <c r="R52" i="160"/>
  <c r="Q105" i="160"/>
  <c r="U28" i="160"/>
  <c r="V59" i="160" s="1"/>
  <c r="Q111" i="160"/>
  <c r="P105" i="160"/>
  <c r="O107" i="160"/>
  <c r="P107" i="160" s="1"/>
  <c r="Q116" i="162"/>
  <c r="R116" i="162" s="1"/>
  <c r="R111" i="162"/>
  <c r="S111" i="162"/>
  <c r="T52" i="162"/>
  <c r="S105" i="162"/>
  <c r="S112" i="162"/>
  <c r="T112" i="162" s="1"/>
  <c r="T62" i="162"/>
  <c r="R105" i="162"/>
  <c r="Q107" i="162"/>
  <c r="R107" i="162" s="1"/>
  <c r="V75" i="162"/>
  <c r="V91" i="162"/>
  <c r="V57" i="162"/>
  <c r="V64" i="162"/>
  <c r="V85" i="162"/>
  <c r="V54" i="162"/>
  <c r="V56" i="162"/>
  <c r="V88" i="162"/>
  <c r="V76" i="162"/>
  <c r="V77" i="162"/>
  <c r="V92" i="162"/>
  <c r="V100" i="162"/>
  <c r="V67" i="162"/>
  <c r="V83" i="162"/>
  <c r="V99" i="162"/>
  <c r="V53" i="162"/>
  <c r="V74" i="162"/>
  <c r="V96" i="162"/>
  <c r="V72" i="162"/>
  <c r="V73" i="162"/>
  <c r="V102" i="162"/>
  <c r="V97" i="162"/>
  <c r="V98" i="162"/>
  <c r="V93" i="162"/>
  <c r="V84" i="162"/>
  <c r="V55" i="162"/>
  <c r="V87" i="162"/>
  <c r="V58" i="162"/>
  <c r="V101" i="162"/>
  <c r="V81" i="162"/>
  <c r="V61" i="162"/>
  <c r="V82" i="162"/>
  <c r="V63" i="162"/>
  <c r="V95" i="162"/>
  <c r="V69" i="162"/>
  <c r="V65" i="162"/>
  <c r="V94" i="162"/>
  <c r="V89" i="162"/>
  <c r="V104" i="162"/>
  <c r="V103" i="162"/>
  <c r="V78" i="162"/>
  <c r="V68" i="162"/>
  <c r="V40" i="162"/>
  <c r="V44" i="162"/>
  <c r="V21" i="162"/>
  <c r="V113" i="162"/>
  <c r="V32" i="162"/>
  <c r="V43" i="162"/>
  <c r="V46" i="162"/>
  <c r="V80" i="162"/>
  <c r="V66" i="162"/>
  <c r="V70" i="162"/>
  <c r="V23" i="162"/>
  <c r="V31" i="162"/>
  <c r="V38" i="162"/>
  <c r="V37" i="162"/>
  <c r="V45" i="162"/>
  <c r="V71" i="162"/>
  <c r="V60" i="162"/>
  <c r="V26" i="162"/>
  <c r="V115" i="162"/>
  <c r="V41" i="162"/>
  <c r="V42" i="162"/>
  <c r="V24" i="162"/>
  <c r="V33" i="162"/>
  <c r="V79" i="162"/>
  <c r="V25" i="162"/>
  <c r="V36" i="162"/>
  <c r="V114" i="162"/>
  <c r="V39" i="162"/>
  <c r="V90" i="162"/>
  <c r="V28" i="162"/>
  <c r="V86" i="162"/>
  <c r="V27" i="162"/>
  <c r="V20" i="162"/>
  <c r="Q112" i="178"/>
  <c r="R112" i="178" s="1"/>
  <c r="P111" i="178"/>
  <c r="O116" i="178"/>
  <c r="P116" i="178" s="1"/>
  <c r="T23" i="178"/>
  <c r="T28" i="178"/>
  <c r="T38" i="178"/>
  <c r="T43" i="178"/>
  <c r="T115" i="178"/>
  <c r="T25" i="178"/>
  <c r="T40" i="178"/>
  <c r="T46" i="178"/>
  <c r="T27" i="178"/>
  <c r="T41" i="178"/>
  <c r="T32" i="178"/>
  <c r="T24" i="178"/>
  <c r="T45" i="178"/>
  <c r="T26" i="178"/>
  <c r="T36" i="178"/>
  <c r="T39" i="178"/>
  <c r="T21" i="178"/>
  <c r="T44" i="178"/>
  <c r="T114" i="178"/>
  <c r="T113" i="178"/>
  <c r="T42" i="178"/>
  <c r="T37" i="178"/>
  <c r="T20" i="178"/>
  <c r="U28" i="178"/>
  <c r="V59" i="178" s="1"/>
  <c r="T19" i="178"/>
  <c r="Q111" i="178"/>
  <c r="C33" i="118"/>
  <c r="D89" i="118"/>
  <c r="D100" i="118"/>
  <c r="D93" i="118"/>
  <c r="D80" i="118"/>
  <c r="D72" i="118"/>
  <c r="D52" i="118"/>
  <c r="D81" i="118"/>
  <c r="D85" i="118"/>
  <c r="D84" i="118"/>
  <c r="D96" i="118"/>
  <c r="D62" i="118"/>
  <c r="C112" i="118"/>
  <c r="D53" i="118"/>
  <c r="D79" i="118"/>
  <c r="D71" i="118"/>
  <c r="D83" i="118"/>
  <c r="D103" i="118"/>
  <c r="D95" i="118"/>
  <c r="D104" i="118"/>
  <c r="D82" i="118"/>
  <c r="D74" i="118"/>
  <c r="D69" i="118"/>
  <c r="D91" i="118"/>
  <c r="D61" i="118"/>
  <c r="D94" i="118"/>
  <c r="D58" i="118"/>
  <c r="D73" i="118"/>
  <c r="D102" i="118"/>
  <c r="D97" i="118"/>
  <c r="C111" i="118"/>
  <c r="D87" i="118"/>
  <c r="D60" i="118"/>
  <c r="F32" i="118"/>
  <c r="F21" i="118"/>
  <c r="F24" i="118"/>
  <c r="F26" i="118"/>
  <c r="F36" i="118"/>
  <c r="F38" i="118"/>
  <c r="F40" i="118"/>
  <c r="F42" i="118"/>
  <c r="F44" i="118"/>
  <c r="F46" i="118"/>
  <c r="F23" i="118"/>
  <c r="F39" i="118"/>
  <c r="F25" i="118"/>
  <c r="F37" i="118"/>
  <c r="F45" i="118"/>
  <c r="F19" i="118"/>
  <c r="F27" i="118"/>
  <c r="F28" i="118"/>
  <c r="F43" i="118"/>
  <c r="F41" i="118"/>
  <c r="F113" i="118"/>
  <c r="F115" i="118"/>
  <c r="F114" i="118"/>
  <c r="F20" i="118"/>
  <c r="V19" i="178" l="1"/>
  <c r="V33" i="195"/>
  <c r="D33" i="118"/>
  <c r="V19" i="177"/>
  <c r="V19" i="160"/>
  <c r="U111" i="171"/>
  <c r="T105" i="171"/>
  <c r="S107" i="171"/>
  <c r="T107" i="171" s="1"/>
  <c r="U105" i="171"/>
  <c r="V52" i="171"/>
  <c r="U112" i="171"/>
  <c r="V112" i="171" s="1"/>
  <c r="V62" i="171"/>
  <c r="T111" i="171"/>
  <c r="S116" i="171"/>
  <c r="T116" i="171" s="1"/>
  <c r="V78" i="177"/>
  <c r="V94" i="177"/>
  <c r="V75" i="177"/>
  <c r="V91" i="177"/>
  <c r="V56" i="177"/>
  <c r="V88" i="177"/>
  <c r="V65" i="177"/>
  <c r="V97" i="177"/>
  <c r="V76" i="177"/>
  <c r="V61" i="177"/>
  <c r="V69" i="177"/>
  <c r="V66" i="177"/>
  <c r="V82" i="177"/>
  <c r="V98" i="177"/>
  <c r="V63" i="177"/>
  <c r="V79" i="177"/>
  <c r="V95" i="177"/>
  <c r="V64" i="177"/>
  <c r="V96" i="177"/>
  <c r="V73" i="177"/>
  <c r="V84" i="177"/>
  <c r="V93" i="177"/>
  <c r="V85" i="177"/>
  <c r="V58" i="177"/>
  <c r="V90" i="177"/>
  <c r="V71" i="177"/>
  <c r="V103" i="177"/>
  <c r="V57" i="177"/>
  <c r="V68" i="177"/>
  <c r="V101" i="177"/>
  <c r="V70" i="177"/>
  <c r="V102" i="177"/>
  <c r="V83" i="177"/>
  <c r="V72" i="177"/>
  <c r="V81" i="177"/>
  <c r="V92" i="177"/>
  <c r="V77" i="177"/>
  <c r="V55" i="177"/>
  <c r="V80" i="177"/>
  <c r="V100" i="177"/>
  <c r="V23" i="177"/>
  <c r="V25" i="177"/>
  <c r="V36" i="177"/>
  <c r="V32" i="177"/>
  <c r="V38" i="177"/>
  <c r="V46" i="177"/>
  <c r="V40" i="177"/>
  <c r="V74" i="177"/>
  <c r="V89" i="177"/>
  <c r="V54" i="177"/>
  <c r="V67" i="177"/>
  <c r="V104" i="177"/>
  <c r="V53" i="177"/>
  <c r="V27" i="177"/>
  <c r="V43" i="177"/>
  <c r="V31" i="177"/>
  <c r="V45" i="177"/>
  <c r="V115" i="177"/>
  <c r="V87" i="177"/>
  <c r="V99" i="177"/>
  <c r="V33" i="177"/>
  <c r="V60" i="177"/>
  <c r="V42" i="177"/>
  <c r="V37" i="177"/>
  <c r="V26" i="177"/>
  <c r="V86" i="177"/>
  <c r="V44" i="177"/>
  <c r="V41" i="177"/>
  <c r="V28" i="177"/>
  <c r="V24" i="177"/>
  <c r="V39" i="177"/>
  <c r="V113" i="177"/>
  <c r="V21" i="177"/>
  <c r="V114" i="177"/>
  <c r="V20" i="177"/>
  <c r="S111" i="177"/>
  <c r="R105" i="177"/>
  <c r="Q107" i="177"/>
  <c r="R107" i="177" s="1"/>
  <c r="T52" i="177"/>
  <c r="S105" i="177"/>
  <c r="R111" i="177"/>
  <c r="Q116" i="177"/>
  <c r="R116" i="177" s="1"/>
  <c r="T62" i="177"/>
  <c r="S112" i="177"/>
  <c r="T112" i="177" s="1"/>
  <c r="S111" i="160"/>
  <c r="Q116" i="160"/>
  <c r="R116" i="160" s="1"/>
  <c r="R111" i="160"/>
  <c r="S112" i="160"/>
  <c r="T112" i="160" s="1"/>
  <c r="T62" i="160"/>
  <c r="V24" i="160"/>
  <c r="V67" i="160"/>
  <c r="V83" i="160"/>
  <c r="V99" i="160"/>
  <c r="V65" i="160"/>
  <c r="V86" i="160"/>
  <c r="V56" i="160"/>
  <c r="V77" i="160"/>
  <c r="V98" i="160"/>
  <c r="V84" i="160"/>
  <c r="V74" i="160"/>
  <c r="V78" i="160"/>
  <c r="V101" i="160"/>
  <c r="V68" i="160"/>
  <c r="V55" i="160"/>
  <c r="V71" i="160"/>
  <c r="V87" i="160"/>
  <c r="V103" i="160"/>
  <c r="V70" i="160"/>
  <c r="V92" i="160"/>
  <c r="V61" i="160"/>
  <c r="V82" i="160"/>
  <c r="V104" i="160"/>
  <c r="V94" i="160"/>
  <c r="V85" i="160"/>
  <c r="V100" i="160"/>
  <c r="V89" i="160"/>
  <c r="V69" i="160"/>
  <c r="V63" i="160"/>
  <c r="V79" i="160"/>
  <c r="V95" i="160"/>
  <c r="V60" i="160"/>
  <c r="V81" i="160"/>
  <c r="V102" i="160"/>
  <c r="V72" i="160"/>
  <c r="V93" i="160"/>
  <c r="V73" i="160"/>
  <c r="V64" i="160"/>
  <c r="V57" i="160"/>
  <c r="V80" i="160"/>
  <c r="V91" i="160"/>
  <c r="V66" i="160"/>
  <c r="V96" i="160"/>
  <c r="V26" i="160"/>
  <c r="V21" i="160"/>
  <c r="V54" i="160"/>
  <c r="V88" i="160"/>
  <c r="V58" i="160"/>
  <c r="V27" i="160"/>
  <c r="V75" i="160"/>
  <c r="V97" i="160"/>
  <c r="V53" i="160"/>
  <c r="V25" i="160"/>
  <c r="V44" i="160"/>
  <c r="V41" i="160"/>
  <c r="V115" i="160"/>
  <c r="V45" i="160"/>
  <c r="V37" i="160"/>
  <c r="V38" i="160"/>
  <c r="V90" i="160"/>
  <c r="V33" i="160"/>
  <c r="V32" i="160"/>
  <c r="V28" i="160"/>
  <c r="V31" i="160"/>
  <c r="V113" i="160"/>
  <c r="V114" i="160"/>
  <c r="V43" i="160"/>
  <c r="V23" i="160"/>
  <c r="V40" i="160"/>
  <c r="V76" i="160"/>
  <c r="V39" i="160"/>
  <c r="V36" i="160"/>
  <c r="V46" i="160"/>
  <c r="V42" i="160"/>
  <c r="V20" i="160"/>
  <c r="R105" i="160"/>
  <c r="Q107" i="160"/>
  <c r="R107" i="160" s="1"/>
  <c r="T52" i="160"/>
  <c r="S105" i="160"/>
  <c r="U111" i="162"/>
  <c r="U105" i="162"/>
  <c r="V52" i="162"/>
  <c r="T105" i="162"/>
  <c r="S107" i="162"/>
  <c r="T107" i="162" s="1"/>
  <c r="U112" i="162"/>
  <c r="V112" i="162" s="1"/>
  <c r="V62" i="162"/>
  <c r="T111" i="162"/>
  <c r="S116" i="162"/>
  <c r="T116" i="162" s="1"/>
  <c r="S112" i="178"/>
  <c r="T112" i="178" s="1"/>
  <c r="V83" i="178"/>
  <c r="V53" i="178"/>
  <c r="V85" i="178"/>
  <c r="V96" i="178"/>
  <c r="V81" i="178"/>
  <c r="V58" i="178"/>
  <c r="V74" i="178"/>
  <c r="V71" i="178"/>
  <c r="V87" i="178"/>
  <c r="V84" i="178"/>
  <c r="V61" i="178"/>
  <c r="V93" i="178"/>
  <c r="V72" i="178"/>
  <c r="V89" i="178"/>
  <c r="V94" i="178"/>
  <c r="V60" i="178"/>
  <c r="V69" i="178"/>
  <c r="V80" i="178"/>
  <c r="V57" i="178"/>
  <c r="V91" i="178"/>
  <c r="V73" i="178"/>
  <c r="V79" i="178"/>
  <c r="V113" i="178"/>
  <c r="V41" i="178"/>
  <c r="V28" i="178"/>
  <c r="V38" i="178"/>
  <c r="V21" i="178"/>
  <c r="V82" i="178"/>
  <c r="V95" i="178"/>
  <c r="V39" i="178"/>
  <c r="V27" i="178"/>
  <c r="V44" i="178"/>
  <c r="V36" i="178"/>
  <c r="V23" i="178"/>
  <c r="V37" i="178"/>
  <c r="V42" i="178"/>
  <c r="V45" i="178"/>
  <c r="V114" i="178"/>
  <c r="V97" i="178"/>
  <c r="V115" i="178"/>
  <c r="V32" i="178"/>
  <c r="V40" i="178"/>
  <c r="V25" i="178"/>
  <c r="V24" i="178"/>
  <c r="V43" i="178"/>
  <c r="V26" i="178"/>
  <c r="V46" i="178"/>
  <c r="V20" i="178"/>
  <c r="R111" i="178"/>
  <c r="Q116" i="178"/>
  <c r="R116" i="178" s="1"/>
  <c r="S111" i="178"/>
  <c r="D112" i="118"/>
  <c r="D111" i="118"/>
  <c r="C116" i="118"/>
  <c r="D116" i="118" s="1"/>
  <c r="F103" i="118"/>
  <c r="F82" i="118"/>
  <c r="F74" i="118"/>
  <c r="F58" i="118"/>
  <c r="I28" i="118"/>
  <c r="J31" i="118" s="1"/>
  <c r="F89" i="118"/>
  <c r="F102" i="118"/>
  <c r="F93" i="118"/>
  <c r="F94" i="118"/>
  <c r="F85" i="118"/>
  <c r="F81" i="118"/>
  <c r="F73" i="118"/>
  <c r="F69" i="118"/>
  <c r="F61" i="118"/>
  <c r="F57" i="118"/>
  <c r="F53" i="118"/>
  <c r="F91" i="118"/>
  <c r="F95" i="118"/>
  <c r="F62" i="118"/>
  <c r="E112" i="118"/>
  <c r="F97" i="118"/>
  <c r="F84" i="118"/>
  <c r="F80" i="118"/>
  <c r="F72" i="118"/>
  <c r="F60" i="118"/>
  <c r="F52" i="118"/>
  <c r="F104" i="118"/>
  <c r="F100" i="118"/>
  <c r="F96" i="118"/>
  <c r="F87" i="118"/>
  <c r="F83" i="118"/>
  <c r="F79" i="118"/>
  <c r="F71" i="118"/>
  <c r="F31" i="118"/>
  <c r="E33" i="118"/>
  <c r="F59" i="118"/>
  <c r="E111" i="118"/>
  <c r="J20" i="118" l="1"/>
  <c r="V105" i="171"/>
  <c r="U107" i="171"/>
  <c r="V107" i="171" s="1"/>
  <c r="V111" i="171"/>
  <c r="U116" i="171"/>
  <c r="V116" i="171" s="1"/>
  <c r="U111" i="177"/>
  <c r="V52" i="177"/>
  <c r="U105" i="177"/>
  <c r="T111" i="177"/>
  <c r="S116" i="177"/>
  <c r="T116" i="177" s="1"/>
  <c r="T105" i="177"/>
  <c r="S107" i="177"/>
  <c r="T107" i="177" s="1"/>
  <c r="U112" i="177"/>
  <c r="V112" i="177" s="1"/>
  <c r="V62" i="177"/>
  <c r="V52" i="160"/>
  <c r="U105" i="160"/>
  <c r="U112" i="160"/>
  <c r="V112" i="160" s="1"/>
  <c r="V62" i="160"/>
  <c r="T105" i="160"/>
  <c r="S107" i="160"/>
  <c r="T107" i="160" s="1"/>
  <c r="U111" i="160"/>
  <c r="T111" i="160"/>
  <c r="S116" i="160"/>
  <c r="T116" i="160" s="1"/>
  <c r="V105" i="162"/>
  <c r="U107" i="162"/>
  <c r="V107" i="162" s="1"/>
  <c r="V111" i="162"/>
  <c r="U116" i="162"/>
  <c r="V116" i="162" s="1"/>
  <c r="U111" i="178"/>
  <c r="V52" i="178"/>
  <c r="T111" i="178"/>
  <c r="S116" i="178"/>
  <c r="T116" i="178" s="1"/>
  <c r="U112" i="178"/>
  <c r="V112" i="178" s="1"/>
  <c r="V62" i="178"/>
  <c r="F33" i="118"/>
  <c r="E116" i="118"/>
  <c r="F116" i="118" s="1"/>
  <c r="F111" i="118"/>
  <c r="G111" i="118"/>
  <c r="F112" i="118"/>
  <c r="G112" i="118"/>
  <c r="G33" i="118"/>
  <c r="J23" i="118"/>
  <c r="J25" i="118"/>
  <c r="J27" i="118"/>
  <c r="J37" i="118"/>
  <c r="J39" i="118"/>
  <c r="J41" i="118"/>
  <c r="J43" i="118"/>
  <c r="J45" i="118"/>
  <c r="J32" i="118"/>
  <c r="J26" i="118"/>
  <c r="J40" i="118"/>
  <c r="J38" i="118"/>
  <c r="J46" i="118"/>
  <c r="J21" i="118"/>
  <c r="J36" i="118"/>
  <c r="J44" i="118"/>
  <c r="J24" i="118"/>
  <c r="J28" i="118"/>
  <c r="J42" i="118"/>
  <c r="J114" i="118"/>
  <c r="J115" i="118"/>
  <c r="J113" i="118"/>
  <c r="J19" i="118"/>
  <c r="K28" i="118"/>
  <c r="L20" i="118" s="1"/>
  <c r="V105" i="177" l="1"/>
  <c r="U107" i="177"/>
  <c r="V107" i="177" s="1"/>
  <c r="V111" i="177"/>
  <c r="U116" i="177"/>
  <c r="V116" i="177" s="1"/>
  <c r="U116" i="160"/>
  <c r="V116" i="160" s="1"/>
  <c r="V111" i="160"/>
  <c r="V105" i="160"/>
  <c r="U107" i="160"/>
  <c r="V107" i="160" s="1"/>
  <c r="U116" i="178"/>
  <c r="V116" i="178" s="1"/>
  <c r="V111" i="178"/>
  <c r="J100" i="118"/>
  <c r="J93" i="118"/>
  <c r="J69" i="118"/>
  <c r="M28" i="118"/>
  <c r="N20" i="118" s="1"/>
  <c r="L21" i="118"/>
  <c r="L24" i="118"/>
  <c r="L26" i="118"/>
  <c r="L36" i="118"/>
  <c r="L38" i="118"/>
  <c r="L40" i="118"/>
  <c r="L42" i="118"/>
  <c r="L44" i="118"/>
  <c r="L46" i="118"/>
  <c r="L28" i="118"/>
  <c r="L23" i="118"/>
  <c r="L25" i="118"/>
  <c r="L27" i="118"/>
  <c r="L37" i="118"/>
  <c r="L39" i="118"/>
  <c r="L41" i="118"/>
  <c r="L43" i="118"/>
  <c r="L45" i="118"/>
  <c r="L32" i="118"/>
  <c r="L114" i="118"/>
  <c r="L113" i="118"/>
  <c r="L115" i="118"/>
  <c r="L19" i="118"/>
  <c r="J97" i="118"/>
  <c r="J82" i="118"/>
  <c r="J74" i="118"/>
  <c r="J62" i="118"/>
  <c r="I112" i="118"/>
  <c r="J58" i="118"/>
  <c r="J104" i="118"/>
  <c r="J81" i="118"/>
  <c r="J61" i="118"/>
  <c r="J91" i="118"/>
  <c r="J94" i="118"/>
  <c r="J103" i="118"/>
  <c r="J95" i="118"/>
  <c r="J89" i="118"/>
  <c r="J84" i="118"/>
  <c r="J80" i="118"/>
  <c r="J72" i="118"/>
  <c r="J60" i="118"/>
  <c r="J52" i="118"/>
  <c r="G116" i="118"/>
  <c r="J96" i="118"/>
  <c r="J85" i="118"/>
  <c r="J73" i="118"/>
  <c r="J57" i="118"/>
  <c r="J53" i="118"/>
  <c r="J102" i="118"/>
  <c r="J87" i="118"/>
  <c r="J83" i="118"/>
  <c r="J79" i="118"/>
  <c r="J71" i="118"/>
  <c r="I33" i="118"/>
  <c r="J59" i="118"/>
  <c r="I111" i="118"/>
  <c r="L104" i="118" l="1"/>
  <c r="L73" i="118"/>
  <c r="L97" i="118"/>
  <c r="L85" i="118"/>
  <c r="L81" i="118"/>
  <c r="L83" i="118"/>
  <c r="L74" i="118"/>
  <c r="L62" i="118"/>
  <c r="K112" i="118"/>
  <c r="N32" i="118"/>
  <c r="N21" i="118"/>
  <c r="N24" i="118"/>
  <c r="N26" i="118"/>
  <c r="N36" i="118"/>
  <c r="N38" i="118"/>
  <c r="N40" i="118"/>
  <c r="N42" i="118"/>
  <c r="N44" i="118"/>
  <c r="N46" i="118"/>
  <c r="N28" i="118"/>
  <c r="N41" i="118"/>
  <c r="N23" i="118"/>
  <c r="N39" i="118"/>
  <c r="N25" i="118"/>
  <c r="N37" i="118"/>
  <c r="N45" i="118"/>
  <c r="N27" i="118"/>
  <c r="N43" i="118"/>
  <c r="N113" i="118"/>
  <c r="N115" i="118"/>
  <c r="N114" i="118"/>
  <c r="N19" i="118"/>
  <c r="L100" i="118"/>
  <c r="L93" i="118"/>
  <c r="L89" i="118"/>
  <c r="L69" i="118"/>
  <c r="L61" i="118"/>
  <c r="J33" i="118"/>
  <c r="J112" i="118"/>
  <c r="L103" i="118"/>
  <c r="L95" i="118"/>
  <c r="L94" i="118"/>
  <c r="L80" i="118"/>
  <c r="L72" i="118"/>
  <c r="L60" i="118"/>
  <c r="L57" i="118"/>
  <c r="L53" i="118"/>
  <c r="L96" i="118"/>
  <c r="L84" i="118"/>
  <c r="L59" i="118"/>
  <c r="K111" i="118"/>
  <c r="L31" i="118"/>
  <c r="K33" i="118"/>
  <c r="I116" i="118"/>
  <c r="J116" i="118" s="1"/>
  <c r="J111" i="118"/>
  <c r="L102" i="118"/>
  <c r="L91" i="118"/>
  <c r="L82" i="118"/>
  <c r="L87" i="118"/>
  <c r="L79" i="118"/>
  <c r="L71" i="118"/>
  <c r="L58" i="118"/>
  <c r="L52" i="118"/>
  <c r="O28" i="118"/>
  <c r="P20" i="118" l="1"/>
  <c r="N31" i="118"/>
  <c r="M33" i="118"/>
  <c r="N93" i="118"/>
  <c r="N85" i="118"/>
  <c r="N73" i="118"/>
  <c r="N61" i="118"/>
  <c r="Q28" i="118"/>
  <c r="R20" i="118" s="1"/>
  <c r="L33" i="118"/>
  <c r="N104" i="118"/>
  <c r="N100" i="118"/>
  <c r="N96" i="118"/>
  <c r="N89" i="118"/>
  <c r="N82" i="118"/>
  <c r="N74" i="118"/>
  <c r="N62" i="118"/>
  <c r="M112" i="118"/>
  <c r="N58" i="118"/>
  <c r="N103" i="118"/>
  <c r="N95" i="118"/>
  <c r="N57" i="118"/>
  <c r="P23" i="118"/>
  <c r="P25" i="118"/>
  <c r="P27" i="118"/>
  <c r="P37" i="118"/>
  <c r="P39" i="118"/>
  <c r="P41" i="118"/>
  <c r="P43" i="118"/>
  <c r="P45" i="118"/>
  <c r="P28" i="118"/>
  <c r="P32" i="118"/>
  <c r="P21" i="118"/>
  <c r="P24" i="118"/>
  <c r="P26" i="118"/>
  <c r="P36" i="118"/>
  <c r="P38" i="118"/>
  <c r="P40" i="118"/>
  <c r="P42" i="118"/>
  <c r="P44" i="118"/>
  <c r="P46" i="118"/>
  <c r="P113" i="118"/>
  <c r="P115" i="118"/>
  <c r="P114" i="118"/>
  <c r="P19" i="118"/>
  <c r="N102" i="118"/>
  <c r="N91" i="118"/>
  <c r="N84" i="118"/>
  <c r="N80" i="118"/>
  <c r="N72" i="118"/>
  <c r="N60" i="118"/>
  <c r="N52" i="118"/>
  <c r="L111" i="118"/>
  <c r="K116" i="118"/>
  <c r="L116" i="118" s="1"/>
  <c r="N81" i="118"/>
  <c r="N69" i="118"/>
  <c r="N53" i="118"/>
  <c r="N94" i="118"/>
  <c r="N97" i="118"/>
  <c r="N87" i="118"/>
  <c r="N83" i="118"/>
  <c r="N79" i="118"/>
  <c r="N71" i="118"/>
  <c r="N59" i="118"/>
  <c r="M111" i="118"/>
  <c r="L112" i="118"/>
  <c r="P102" i="118" l="1"/>
  <c r="P93" i="118"/>
  <c r="P79" i="118"/>
  <c r="P71" i="118"/>
  <c r="P91" i="118"/>
  <c r="P103" i="118"/>
  <c r="P95" i="118"/>
  <c r="P83" i="118"/>
  <c r="P80" i="118"/>
  <c r="P72" i="118"/>
  <c r="P60" i="118"/>
  <c r="P52" i="118"/>
  <c r="M116" i="118"/>
  <c r="N116" i="118" s="1"/>
  <c r="N111" i="118"/>
  <c r="P81" i="118"/>
  <c r="P59" i="118"/>
  <c r="O111" i="118"/>
  <c r="P97" i="118"/>
  <c r="P84" i="118"/>
  <c r="P85" i="118"/>
  <c r="P82" i="118"/>
  <c r="P74" i="118"/>
  <c r="P62" i="118"/>
  <c r="O112" i="118"/>
  <c r="P31" i="118"/>
  <c r="O33" i="118"/>
  <c r="S28" i="118"/>
  <c r="T20" i="118" s="1"/>
  <c r="N33" i="118"/>
  <c r="P94" i="118"/>
  <c r="P104" i="118"/>
  <c r="P100" i="118"/>
  <c r="P96" i="118"/>
  <c r="P87" i="118"/>
  <c r="P89" i="118"/>
  <c r="P58" i="118"/>
  <c r="P73" i="118"/>
  <c r="P69" i="118"/>
  <c r="P61" i="118"/>
  <c r="P57" i="118"/>
  <c r="P53" i="118"/>
  <c r="N112" i="118"/>
  <c r="R23" i="118"/>
  <c r="R25" i="118"/>
  <c r="R27" i="118"/>
  <c r="R37" i="118"/>
  <c r="R39" i="118"/>
  <c r="R41" i="118"/>
  <c r="R43" i="118"/>
  <c r="R45" i="118"/>
  <c r="R32" i="118"/>
  <c r="R24" i="118"/>
  <c r="R42" i="118"/>
  <c r="R26" i="118"/>
  <c r="R28" i="118"/>
  <c r="R40" i="118"/>
  <c r="R38" i="118"/>
  <c r="R46" i="118"/>
  <c r="R44" i="118"/>
  <c r="R21" i="118"/>
  <c r="R114" i="118"/>
  <c r="R36" i="118"/>
  <c r="R115" i="118"/>
  <c r="R113" i="118"/>
  <c r="R19" i="118"/>
  <c r="R62" i="118" l="1"/>
  <c r="Q112" i="118"/>
  <c r="R31" i="118"/>
  <c r="Q33" i="118"/>
  <c r="P33" i="118"/>
  <c r="R97" i="118"/>
  <c r="R81" i="118"/>
  <c r="R89" i="118"/>
  <c r="R103" i="118"/>
  <c r="R95" i="118"/>
  <c r="R87" i="118"/>
  <c r="R83" i="118"/>
  <c r="R79" i="118"/>
  <c r="R71" i="118"/>
  <c r="R59" i="118"/>
  <c r="Q111" i="118"/>
  <c r="U28" i="118"/>
  <c r="P112" i="118"/>
  <c r="P111" i="118"/>
  <c r="O116" i="118"/>
  <c r="P116" i="118" s="1"/>
  <c r="R94" i="118"/>
  <c r="R58" i="118"/>
  <c r="R85" i="118"/>
  <c r="R69" i="118"/>
  <c r="R61" i="118"/>
  <c r="R57" i="118"/>
  <c r="R53" i="118"/>
  <c r="R102" i="118"/>
  <c r="R82" i="118"/>
  <c r="R74" i="118"/>
  <c r="R73" i="118"/>
  <c r="T21" i="118"/>
  <c r="T24" i="118"/>
  <c r="T26" i="118"/>
  <c r="T36" i="118"/>
  <c r="T38" i="118"/>
  <c r="T40" i="118"/>
  <c r="T42" i="118"/>
  <c r="T44" i="118"/>
  <c r="T46" i="118"/>
  <c r="T28" i="118"/>
  <c r="T23" i="118"/>
  <c r="T25" i="118"/>
  <c r="T27" i="118"/>
  <c r="T37" i="118"/>
  <c r="T39" i="118"/>
  <c r="T41" i="118"/>
  <c r="T43" i="118"/>
  <c r="T45" i="118"/>
  <c r="T32" i="118"/>
  <c r="T114" i="118"/>
  <c r="T113" i="118"/>
  <c r="T115" i="118"/>
  <c r="T19" i="118"/>
  <c r="R93" i="118"/>
  <c r="R104" i="118"/>
  <c r="R100" i="118"/>
  <c r="R96" i="118"/>
  <c r="R91" i="118"/>
  <c r="R84" i="118"/>
  <c r="R80" i="118"/>
  <c r="R72" i="118"/>
  <c r="R60" i="118"/>
  <c r="R52" i="118"/>
  <c r="V20" i="118" l="1"/>
  <c r="T104" i="118"/>
  <c r="T96" i="118"/>
  <c r="T84" i="118"/>
  <c r="T59" i="118"/>
  <c r="S111" i="118"/>
  <c r="T94" i="118"/>
  <c r="T91" i="118"/>
  <c r="T85" i="118"/>
  <c r="T73" i="118"/>
  <c r="T69" i="118"/>
  <c r="T61" i="118"/>
  <c r="T53" i="118"/>
  <c r="T97" i="118"/>
  <c r="T93" i="118"/>
  <c r="T82" i="118"/>
  <c r="T31" i="118"/>
  <c r="S33" i="118"/>
  <c r="T80" i="118"/>
  <c r="T72" i="118"/>
  <c r="T60" i="118"/>
  <c r="T52" i="118"/>
  <c r="Q116" i="118"/>
  <c r="R116" i="118" s="1"/>
  <c r="R111" i="118"/>
  <c r="T100" i="118"/>
  <c r="T79" i="118"/>
  <c r="T103" i="118"/>
  <c r="T95" i="118"/>
  <c r="T83" i="118"/>
  <c r="T81" i="118"/>
  <c r="T74" i="118"/>
  <c r="T62" i="118"/>
  <c r="S112" i="118"/>
  <c r="T58" i="118"/>
  <c r="V32" i="118"/>
  <c r="V21" i="118"/>
  <c r="V24" i="118"/>
  <c r="V26" i="118"/>
  <c r="V36" i="118"/>
  <c r="V38" i="118"/>
  <c r="V40" i="118"/>
  <c r="V42" i="118"/>
  <c r="V44" i="118"/>
  <c r="V46" i="118"/>
  <c r="V27" i="118"/>
  <c r="V43" i="118"/>
  <c r="V41" i="118"/>
  <c r="V23" i="118"/>
  <c r="V28" i="118"/>
  <c r="V39" i="118"/>
  <c r="V25" i="118"/>
  <c r="V37" i="118"/>
  <c r="V45" i="118"/>
  <c r="V113" i="118"/>
  <c r="V115" i="118"/>
  <c r="V114" i="118"/>
  <c r="V19" i="118"/>
  <c r="R112" i="118"/>
  <c r="T87" i="118"/>
  <c r="T89" i="118"/>
  <c r="T71" i="118"/>
  <c r="T102" i="118"/>
  <c r="T57" i="118"/>
  <c r="R33" i="118"/>
  <c r="V102" i="118" l="1"/>
  <c r="V94" i="118"/>
  <c r="V80" i="118"/>
  <c r="V72" i="118"/>
  <c r="V60" i="118"/>
  <c r="V52" i="118"/>
  <c r="V97" i="118"/>
  <c r="V83" i="118"/>
  <c r="V91" i="118"/>
  <c r="V103" i="118"/>
  <c r="V95" i="118"/>
  <c r="V85" i="118"/>
  <c r="V81" i="118"/>
  <c r="V73" i="118"/>
  <c r="V69" i="118"/>
  <c r="V61" i="118"/>
  <c r="V57" i="118"/>
  <c r="V53" i="118"/>
  <c r="T112" i="118"/>
  <c r="T111" i="118"/>
  <c r="S116" i="118"/>
  <c r="T116" i="118" s="1"/>
  <c r="V93" i="118"/>
  <c r="V87" i="118"/>
  <c r="V79" i="118"/>
  <c r="V71" i="118"/>
  <c r="V59" i="118"/>
  <c r="U111" i="118"/>
  <c r="V89" i="118"/>
  <c r="V84" i="118"/>
  <c r="V104" i="118"/>
  <c r="V100" i="118"/>
  <c r="V96" i="118"/>
  <c r="V82" i="118"/>
  <c r="V74" i="118"/>
  <c r="V62" i="118"/>
  <c r="U112" i="118"/>
  <c r="V31" i="118"/>
  <c r="U33" i="118"/>
  <c r="V58" i="118"/>
  <c r="T33" i="118"/>
  <c r="V33" i="118" l="1"/>
  <c r="U116" i="118"/>
  <c r="V116" i="118" s="1"/>
  <c r="V111" i="118"/>
  <c r="V112" i="118"/>
  <c r="C33" i="15" l="1"/>
  <c r="C28" i="15" l="1"/>
  <c r="D33" i="15"/>
  <c r="D19" i="15" l="1"/>
  <c r="D97" i="15"/>
  <c r="D25" i="15"/>
  <c r="D28" i="15"/>
  <c r="D38" i="15"/>
  <c r="D42" i="15"/>
  <c r="D46" i="15"/>
  <c r="D114" i="15"/>
  <c r="D23" i="15"/>
  <c r="D27" i="15"/>
  <c r="D36" i="15"/>
  <c r="D40" i="15"/>
  <c r="D44" i="15"/>
  <c r="D24" i="15"/>
  <c r="D32" i="15"/>
  <c r="D41" i="15"/>
  <c r="D113" i="15"/>
  <c r="D37" i="15"/>
  <c r="D45" i="15"/>
  <c r="D26" i="15"/>
  <c r="D43" i="15"/>
  <c r="D115" i="15"/>
  <c r="D39" i="15"/>
  <c r="D21" i="15"/>
  <c r="D31" i="15"/>
  <c r="D20" i="15"/>
  <c r="D83" i="15" l="1"/>
  <c r="D87" i="15"/>
  <c r="D96" i="15"/>
  <c r="D74" i="15"/>
  <c r="D58" i="15"/>
  <c r="D59" i="15"/>
  <c r="C111" i="15"/>
  <c r="D89" i="15"/>
  <c r="D73" i="15"/>
  <c r="D57" i="15"/>
  <c r="D72" i="15"/>
  <c r="D84" i="15"/>
  <c r="D80" i="15"/>
  <c r="D95" i="15"/>
  <c r="D91" i="15"/>
  <c r="D71" i="15"/>
  <c r="D85" i="15"/>
  <c r="D69" i="15"/>
  <c r="D53" i="15"/>
  <c r="D60" i="15"/>
  <c r="D82" i="15"/>
  <c r="D81" i="15"/>
  <c r="D52" i="15"/>
  <c r="D94" i="15"/>
  <c r="D62" i="15"/>
  <c r="C112" i="15"/>
  <c r="D79" i="15"/>
  <c r="D93" i="15"/>
  <c r="D61" i="15"/>
  <c r="D112" i="15" l="1"/>
  <c r="D111" i="15"/>
  <c r="C116" i="15"/>
  <c r="D116" i="15" s="1"/>
  <c r="E33" i="15" l="1"/>
  <c r="E28" i="15" l="1"/>
  <c r="F97" i="15" s="1"/>
  <c r="F25" i="15" l="1"/>
  <c r="F28" i="15"/>
  <c r="F38" i="15"/>
  <c r="F42" i="15"/>
  <c r="F46" i="15"/>
  <c r="F21" i="15"/>
  <c r="F26" i="15"/>
  <c r="F39" i="15"/>
  <c r="F43" i="15"/>
  <c r="F23" i="15"/>
  <c r="F27" i="15"/>
  <c r="F36" i="15"/>
  <c r="F40" i="15"/>
  <c r="F44" i="15"/>
  <c r="F24" i="15"/>
  <c r="F32" i="15"/>
  <c r="F37" i="15"/>
  <c r="F41" i="15"/>
  <c r="F45" i="15"/>
  <c r="F113" i="15"/>
  <c r="F115" i="15"/>
  <c r="F114" i="15"/>
  <c r="F20" i="15"/>
  <c r="F31" i="15"/>
  <c r="F33" i="15"/>
  <c r="G28" i="15"/>
  <c r="F19" i="15"/>
  <c r="H19" i="15" l="1"/>
  <c r="H97" i="15"/>
  <c r="I28" i="15"/>
  <c r="J97" i="15" s="1"/>
  <c r="F94" i="15"/>
  <c r="F91" i="15"/>
  <c r="F73" i="15"/>
  <c r="F80" i="15"/>
  <c r="F83" i="15"/>
  <c r="F74" i="15"/>
  <c r="F58" i="15"/>
  <c r="F96" i="15"/>
  <c r="F89" i="15"/>
  <c r="F82" i="15"/>
  <c r="F81" i="15"/>
  <c r="F69" i="15"/>
  <c r="F72" i="15"/>
  <c r="F52" i="15"/>
  <c r="F95" i="15"/>
  <c r="F87" i="15"/>
  <c r="F59" i="15"/>
  <c r="E111" i="15"/>
  <c r="F71" i="15"/>
  <c r="F79" i="15"/>
  <c r="F62" i="15"/>
  <c r="E112" i="15"/>
  <c r="F53" i="15"/>
  <c r="H24" i="15"/>
  <c r="H32" i="15"/>
  <c r="H37" i="15"/>
  <c r="H41" i="15"/>
  <c r="H45" i="15"/>
  <c r="H25" i="15"/>
  <c r="H38" i="15"/>
  <c r="H42" i="15"/>
  <c r="H46" i="15"/>
  <c r="H21" i="15"/>
  <c r="H26" i="15"/>
  <c r="H28" i="15"/>
  <c r="H33" i="15"/>
  <c r="H39" i="15"/>
  <c r="H43" i="15"/>
  <c r="H23" i="15"/>
  <c r="H27" i="15"/>
  <c r="H31" i="15"/>
  <c r="H36" i="15"/>
  <c r="H40" i="15"/>
  <c r="H44" i="15"/>
  <c r="H113" i="15"/>
  <c r="H115" i="15"/>
  <c r="H114" i="15"/>
  <c r="H20" i="15"/>
  <c r="F93" i="15"/>
  <c r="F85" i="15"/>
  <c r="F57" i="15"/>
  <c r="F84" i="15"/>
  <c r="F61" i="15"/>
  <c r="F60" i="15"/>
  <c r="E116" i="15" l="1"/>
  <c r="F116" i="15" s="1"/>
  <c r="F111" i="15"/>
  <c r="H85" i="15"/>
  <c r="H61" i="15"/>
  <c r="J23" i="15"/>
  <c r="J27" i="15"/>
  <c r="J28" i="15"/>
  <c r="J31" i="15"/>
  <c r="J36" i="15"/>
  <c r="J40" i="15"/>
  <c r="J44" i="15"/>
  <c r="J24" i="15"/>
  <c r="J32" i="15"/>
  <c r="J37" i="15"/>
  <c r="J41" i="15"/>
  <c r="J45" i="15"/>
  <c r="J25" i="15"/>
  <c r="J38" i="15"/>
  <c r="J42" i="15"/>
  <c r="J46" i="15"/>
  <c r="J21" i="15"/>
  <c r="J26" i="15"/>
  <c r="J33" i="15"/>
  <c r="J39" i="15"/>
  <c r="J43" i="15"/>
  <c r="J115" i="15"/>
  <c r="J114" i="15"/>
  <c r="J113" i="15"/>
  <c r="J20" i="15"/>
  <c r="H96" i="15"/>
  <c r="H58" i="15"/>
  <c r="H91" i="15"/>
  <c r="H72" i="15"/>
  <c r="H60" i="15"/>
  <c r="H59" i="15"/>
  <c r="G111" i="15"/>
  <c r="H52" i="15"/>
  <c r="K28" i="15"/>
  <c r="L97" i="15" s="1"/>
  <c r="H95" i="15"/>
  <c r="H93" i="15"/>
  <c r="H84" i="15"/>
  <c r="H79" i="15"/>
  <c r="H87" i="15"/>
  <c r="H62" i="15"/>
  <c r="G112" i="15"/>
  <c r="H80" i="15"/>
  <c r="H71" i="15"/>
  <c r="H53" i="15"/>
  <c r="H81" i="15"/>
  <c r="H69" i="15"/>
  <c r="F112" i="15"/>
  <c r="H94" i="15"/>
  <c r="H83" i="15"/>
  <c r="H89" i="15"/>
  <c r="H82" i="15"/>
  <c r="H74" i="15"/>
  <c r="H73" i="15"/>
  <c r="H57" i="15"/>
  <c r="J19" i="15"/>
  <c r="H112" i="15" l="1"/>
  <c r="L21" i="15"/>
  <c r="L26" i="15"/>
  <c r="L33" i="15"/>
  <c r="L39" i="15"/>
  <c r="L43" i="15"/>
  <c r="L23" i="15"/>
  <c r="L27" i="15"/>
  <c r="L31" i="15"/>
  <c r="L36" i="15"/>
  <c r="L40" i="15"/>
  <c r="L44" i="15"/>
  <c r="L24" i="15"/>
  <c r="L28" i="15"/>
  <c r="L32" i="15"/>
  <c r="L37" i="15"/>
  <c r="L41" i="15"/>
  <c r="L45" i="15"/>
  <c r="L25" i="15"/>
  <c r="L38" i="15"/>
  <c r="L42" i="15"/>
  <c r="L46" i="15"/>
  <c r="L114" i="15"/>
  <c r="L113" i="15"/>
  <c r="L115" i="15"/>
  <c r="L20" i="15"/>
  <c r="J93" i="15"/>
  <c r="J80" i="15"/>
  <c r="M28" i="15"/>
  <c r="J94" i="15"/>
  <c r="J91" i="15"/>
  <c r="J71" i="15"/>
  <c r="J84" i="15"/>
  <c r="J79" i="15"/>
  <c r="J72" i="15"/>
  <c r="J85" i="15"/>
  <c r="J81" i="15"/>
  <c r="J73" i="15"/>
  <c r="J74" i="15"/>
  <c r="J58" i="15"/>
  <c r="L19" i="15"/>
  <c r="H111" i="15"/>
  <c r="G116" i="15"/>
  <c r="H116" i="15" s="1"/>
  <c r="J89" i="15"/>
  <c r="J69" i="15"/>
  <c r="J57" i="15"/>
  <c r="J62" i="15"/>
  <c r="I112" i="15"/>
  <c r="J52" i="15"/>
  <c r="J96" i="15"/>
  <c r="J95" i="15"/>
  <c r="J87" i="15"/>
  <c r="J82" i="15"/>
  <c r="J61" i="15"/>
  <c r="J83" i="15"/>
  <c r="J59" i="15"/>
  <c r="I111" i="15"/>
  <c r="J60" i="15"/>
  <c r="J53" i="15"/>
  <c r="N19" i="15" l="1"/>
  <c r="N97" i="15"/>
  <c r="O28" i="15"/>
  <c r="P97" i="15" s="1"/>
  <c r="L96" i="15"/>
  <c r="L81" i="15"/>
  <c r="L87" i="15"/>
  <c r="L83" i="15"/>
  <c r="L80" i="15"/>
  <c r="L62" i="15"/>
  <c r="K112" i="15"/>
  <c r="L71" i="15"/>
  <c r="L53" i="15"/>
  <c r="J112" i="15"/>
  <c r="L94" i="15"/>
  <c r="L85" i="15"/>
  <c r="L79" i="15"/>
  <c r="L74" i="15"/>
  <c r="L58" i="15"/>
  <c r="L69" i="15"/>
  <c r="L61" i="15"/>
  <c r="L52" i="15"/>
  <c r="J111" i="15"/>
  <c r="I116" i="15"/>
  <c r="J116" i="15" s="1"/>
  <c r="L95" i="15"/>
  <c r="L84" i="15"/>
  <c r="L91" i="15"/>
  <c r="L57" i="15"/>
  <c r="L59" i="15"/>
  <c r="K111" i="15"/>
  <c r="N25" i="15"/>
  <c r="N28" i="15"/>
  <c r="N38" i="15"/>
  <c r="N42" i="15"/>
  <c r="N46" i="15"/>
  <c r="N21" i="15"/>
  <c r="N26" i="15"/>
  <c r="N33" i="15"/>
  <c r="N39" i="15"/>
  <c r="N43" i="15"/>
  <c r="N23" i="15"/>
  <c r="N27" i="15"/>
  <c r="N31" i="15"/>
  <c r="N36" i="15"/>
  <c r="N40" i="15"/>
  <c r="N44" i="15"/>
  <c r="N24" i="15"/>
  <c r="N32" i="15"/>
  <c r="N37" i="15"/>
  <c r="N41" i="15"/>
  <c r="N45" i="15"/>
  <c r="N113" i="15"/>
  <c r="N115" i="15"/>
  <c r="N114" i="15"/>
  <c r="N20" i="15"/>
  <c r="L93" i="15"/>
  <c r="L89" i="15"/>
  <c r="L60" i="15"/>
  <c r="L82" i="15"/>
  <c r="L72" i="15"/>
  <c r="L73" i="15"/>
  <c r="N73" i="15" l="1"/>
  <c r="P24" i="15"/>
  <c r="P32" i="15"/>
  <c r="P37" i="15"/>
  <c r="P41" i="15"/>
  <c r="P45" i="15"/>
  <c r="P25" i="15"/>
  <c r="P38" i="15"/>
  <c r="P42" i="15"/>
  <c r="P46" i="15"/>
  <c r="P21" i="15"/>
  <c r="P26" i="15"/>
  <c r="P28" i="15"/>
  <c r="P33" i="15"/>
  <c r="P39" i="15"/>
  <c r="P43" i="15"/>
  <c r="P23" i="15"/>
  <c r="P27" i="15"/>
  <c r="P31" i="15"/>
  <c r="P36" i="15"/>
  <c r="P40" i="15"/>
  <c r="P44" i="15"/>
  <c r="P115" i="15"/>
  <c r="P114" i="15"/>
  <c r="P113" i="15"/>
  <c r="P20" i="15"/>
  <c r="N85" i="15"/>
  <c r="N82" i="15"/>
  <c r="N74" i="15"/>
  <c r="N96" i="15"/>
  <c r="N94" i="15"/>
  <c r="N91" i="15"/>
  <c r="N69" i="15"/>
  <c r="N72" i="15"/>
  <c r="N57" i="15"/>
  <c r="N89" i="15"/>
  <c r="N80" i="15"/>
  <c r="N59" i="15"/>
  <c r="M111" i="15"/>
  <c r="N83" i="15"/>
  <c r="N62" i="15"/>
  <c r="M112" i="15"/>
  <c r="L112" i="15"/>
  <c r="Q28" i="15"/>
  <c r="N93" i="15"/>
  <c r="N84" i="15"/>
  <c r="N79" i="15"/>
  <c r="N58" i="15"/>
  <c r="N52" i="15"/>
  <c r="N95" i="15"/>
  <c r="N87" i="15"/>
  <c r="N81" i="15"/>
  <c r="N71" i="15"/>
  <c r="N61" i="15"/>
  <c r="N60" i="15"/>
  <c r="N53" i="15"/>
  <c r="L111" i="15"/>
  <c r="K116" i="15"/>
  <c r="L116" i="15" s="1"/>
  <c r="P19" i="15"/>
  <c r="R19" i="15" l="1"/>
  <c r="R97" i="15"/>
  <c r="P96" i="15"/>
  <c r="P62" i="15"/>
  <c r="O112" i="15"/>
  <c r="P74" i="15"/>
  <c r="P85" i="15"/>
  <c r="P71" i="15"/>
  <c r="M116" i="15"/>
  <c r="N116" i="15" s="1"/>
  <c r="N111" i="15"/>
  <c r="P94" i="15"/>
  <c r="P83" i="15"/>
  <c r="P91" i="15"/>
  <c r="P82" i="15"/>
  <c r="P57" i="15"/>
  <c r="P69" i="15"/>
  <c r="P61" i="15"/>
  <c r="P52" i="15"/>
  <c r="S28" i="15"/>
  <c r="P95" i="15"/>
  <c r="P93" i="15"/>
  <c r="P87" i="15"/>
  <c r="P81" i="15"/>
  <c r="P72" i="15"/>
  <c r="P73" i="15"/>
  <c r="R23" i="15"/>
  <c r="R27" i="15"/>
  <c r="R28" i="15"/>
  <c r="R31" i="15"/>
  <c r="R36" i="15"/>
  <c r="R40" i="15"/>
  <c r="R44" i="15"/>
  <c r="R24" i="15"/>
  <c r="R32" i="15"/>
  <c r="R37" i="15"/>
  <c r="R41" i="15"/>
  <c r="R45" i="15"/>
  <c r="R25" i="15"/>
  <c r="R38" i="15"/>
  <c r="R42" i="15"/>
  <c r="R46" i="15"/>
  <c r="R21" i="15"/>
  <c r="R26" i="15"/>
  <c r="R33" i="15"/>
  <c r="R39" i="15"/>
  <c r="R43" i="15"/>
  <c r="R115" i="15"/>
  <c r="R113" i="15"/>
  <c r="R114" i="15"/>
  <c r="R20" i="15"/>
  <c r="N112" i="15"/>
  <c r="P84" i="15"/>
  <c r="P79" i="15"/>
  <c r="P89" i="15"/>
  <c r="P58" i="15"/>
  <c r="P80" i="15"/>
  <c r="P60" i="15"/>
  <c r="P59" i="15"/>
  <c r="O111" i="15"/>
  <c r="P53" i="15"/>
  <c r="T19" i="15" l="1"/>
  <c r="T97" i="15"/>
  <c r="R57" i="15"/>
  <c r="R85" i="15"/>
  <c r="R81" i="15"/>
  <c r="R74" i="15"/>
  <c r="R58" i="15"/>
  <c r="P111" i="15"/>
  <c r="O116" i="15"/>
  <c r="P116" i="15" s="1"/>
  <c r="R96" i="15"/>
  <c r="R91" i="15"/>
  <c r="R69" i="15"/>
  <c r="R79" i="15"/>
  <c r="R72" i="15"/>
  <c r="R94" i="15"/>
  <c r="R89" i="15"/>
  <c r="R61" i="15"/>
  <c r="R84" i="15"/>
  <c r="R73" i="15"/>
  <c r="R62" i="15"/>
  <c r="Q112" i="15"/>
  <c r="R52" i="15"/>
  <c r="T21" i="15"/>
  <c r="T26" i="15"/>
  <c r="T33" i="15"/>
  <c r="T39" i="15"/>
  <c r="T43" i="15"/>
  <c r="T23" i="15"/>
  <c r="T27" i="15"/>
  <c r="T31" i="15"/>
  <c r="T36" i="15"/>
  <c r="T40" i="15"/>
  <c r="T44" i="15"/>
  <c r="T24" i="15"/>
  <c r="T28" i="15"/>
  <c r="T32" i="15"/>
  <c r="T37" i="15"/>
  <c r="T41" i="15"/>
  <c r="T45" i="15"/>
  <c r="T25" i="15"/>
  <c r="T38" i="15"/>
  <c r="T42" i="15"/>
  <c r="T46" i="15"/>
  <c r="T114" i="15"/>
  <c r="T113" i="15"/>
  <c r="T115" i="15"/>
  <c r="T20" i="15"/>
  <c r="P112" i="15"/>
  <c r="R93" i="15"/>
  <c r="R80" i="15"/>
  <c r="R71" i="15"/>
  <c r="R95" i="15"/>
  <c r="R87" i="15"/>
  <c r="R82" i="15"/>
  <c r="R83" i="15"/>
  <c r="R59" i="15"/>
  <c r="Q111" i="15"/>
  <c r="R60" i="15"/>
  <c r="R53" i="15"/>
  <c r="U28" i="15"/>
  <c r="V19" i="15" s="1"/>
  <c r="T96" i="15" l="1"/>
  <c r="T72" i="15"/>
  <c r="V25" i="15"/>
  <c r="V28" i="15"/>
  <c r="V38" i="15"/>
  <c r="V42" i="15"/>
  <c r="V46" i="15"/>
  <c r="V21" i="15"/>
  <c r="V26" i="15"/>
  <c r="V33" i="15"/>
  <c r="V39" i="15"/>
  <c r="V43" i="15"/>
  <c r="V23" i="15"/>
  <c r="V27" i="15"/>
  <c r="V31" i="15"/>
  <c r="V36" i="15"/>
  <c r="V40" i="15"/>
  <c r="V44" i="15"/>
  <c r="V24" i="15"/>
  <c r="V32" i="15"/>
  <c r="V37" i="15"/>
  <c r="V41" i="15"/>
  <c r="V45" i="15"/>
  <c r="V113" i="15"/>
  <c r="V114" i="15"/>
  <c r="V115" i="15"/>
  <c r="V20" i="15"/>
  <c r="T74" i="15"/>
  <c r="T87" i="15"/>
  <c r="T79" i="15"/>
  <c r="T62" i="15"/>
  <c r="S112" i="15"/>
  <c r="T69" i="15"/>
  <c r="T61" i="15"/>
  <c r="T85" i="15"/>
  <c r="T58" i="15"/>
  <c r="T95" i="15"/>
  <c r="T94" i="15"/>
  <c r="T60" i="15"/>
  <c r="T91" i="15"/>
  <c r="T83" i="15"/>
  <c r="T82" i="15"/>
  <c r="T73" i="15"/>
  <c r="T57" i="15"/>
  <c r="T52" i="15"/>
  <c r="T59" i="15"/>
  <c r="S111" i="15"/>
  <c r="T53" i="15"/>
  <c r="Q116" i="15"/>
  <c r="R116" i="15" s="1"/>
  <c r="R111" i="15"/>
  <c r="T93" i="15"/>
  <c r="T84" i="15"/>
  <c r="T81" i="15"/>
  <c r="T89" i="15"/>
  <c r="T80" i="15"/>
  <c r="T71" i="15"/>
  <c r="R112" i="15"/>
  <c r="V97" i="15" l="1"/>
  <c r="V89" i="15"/>
  <c r="V73" i="15"/>
  <c r="V71" i="15"/>
  <c r="V57" i="15"/>
  <c r="V60" i="15"/>
  <c r="V53" i="15"/>
  <c r="T112" i="15"/>
  <c r="V94" i="15"/>
  <c r="V91" i="15"/>
  <c r="V61" i="15"/>
  <c r="V62" i="15"/>
  <c r="U112" i="15"/>
  <c r="T111" i="15"/>
  <c r="S116" i="15"/>
  <c r="T116" i="15" s="1"/>
  <c r="V95" i="15"/>
  <c r="V87" i="15"/>
  <c r="V59" i="15"/>
  <c r="U111" i="15"/>
  <c r="V81" i="15"/>
  <c r="V69" i="15"/>
  <c r="V74" i="15"/>
  <c r="V58" i="15"/>
  <c r="V52" i="15"/>
  <c r="V96" i="15"/>
  <c r="V83" i="15"/>
  <c r="V84" i="15"/>
  <c r="V93" i="15"/>
  <c r="V85" i="15"/>
  <c r="V80" i="15"/>
  <c r="V82" i="15"/>
  <c r="V79" i="15"/>
  <c r="V72" i="15"/>
  <c r="V112" i="15" l="1"/>
  <c r="U116" i="15"/>
  <c r="V116" i="15" s="1"/>
  <c r="V111" i="15"/>
  <c r="C33" i="176"/>
  <c r="C28" i="176" l="1"/>
  <c r="D55" i="176" l="1"/>
  <c r="D95" i="176"/>
  <c r="D93" i="176"/>
  <c r="D89" i="176"/>
  <c r="D85" i="176"/>
  <c r="D84" i="176"/>
  <c r="D83" i="176"/>
  <c r="D82" i="176"/>
  <c r="D81" i="176"/>
  <c r="D80" i="176"/>
  <c r="D79" i="176"/>
  <c r="D74" i="176"/>
  <c r="D73" i="176"/>
  <c r="D72" i="176"/>
  <c r="D71" i="176"/>
  <c r="D69" i="176"/>
  <c r="D62" i="176"/>
  <c r="D61" i="176"/>
  <c r="D60" i="176"/>
  <c r="D53" i="176"/>
  <c r="D52" i="176"/>
  <c r="D87" i="176"/>
  <c r="D97" i="176"/>
  <c r="D96" i="176"/>
  <c r="D91" i="176"/>
  <c r="D94" i="176"/>
  <c r="D58" i="176"/>
  <c r="D57" i="176"/>
  <c r="D59" i="176"/>
  <c r="D19" i="176"/>
  <c r="D21" i="176"/>
  <c r="D24" i="176"/>
  <c r="D26" i="176"/>
  <c r="D32" i="176"/>
  <c r="D37" i="176"/>
  <c r="D39" i="176"/>
  <c r="D41" i="176"/>
  <c r="D43" i="176"/>
  <c r="D45" i="176"/>
  <c r="D38" i="176"/>
  <c r="D42" i="176"/>
  <c r="D25" i="176"/>
  <c r="D27" i="176"/>
  <c r="D46" i="176"/>
  <c r="D28" i="176"/>
  <c r="D40" i="176"/>
  <c r="D44" i="176"/>
  <c r="D23" i="176"/>
  <c r="D31" i="176"/>
  <c r="D36" i="176"/>
  <c r="D20" i="176"/>
  <c r="D113" i="176"/>
  <c r="D114" i="176"/>
  <c r="D115" i="176"/>
  <c r="D33" i="176"/>
  <c r="C111" i="176" l="1"/>
  <c r="C112" i="176"/>
  <c r="D111" i="176" l="1"/>
  <c r="C116" i="176"/>
  <c r="D116" i="176" s="1"/>
  <c r="D112" i="176"/>
  <c r="E33" i="176" l="1"/>
  <c r="E28" i="176" l="1"/>
  <c r="F19" i="176" l="1"/>
  <c r="F95" i="176"/>
  <c r="F89" i="176"/>
  <c r="F83" i="176"/>
  <c r="F79" i="176"/>
  <c r="F71" i="176"/>
  <c r="F60" i="176"/>
  <c r="F58" i="176"/>
  <c r="F53" i="176"/>
  <c r="F94" i="176"/>
  <c r="F87" i="176"/>
  <c r="F82" i="176"/>
  <c r="F74" i="176"/>
  <c r="F69" i="176"/>
  <c r="F57" i="176"/>
  <c r="F52" i="176"/>
  <c r="F55" i="176"/>
  <c r="F93" i="176"/>
  <c r="F85" i="176"/>
  <c r="F81" i="176"/>
  <c r="F73" i="176"/>
  <c r="F62" i="176"/>
  <c r="F96" i="176"/>
  <c r="F91" i="176"/>
  <c r="F84" i="176"/>
  <c r="F80" i="176"/>
  <c r="F72" i="176"/>
  <c r="F61" i="176"/>
  <c r="F97" i="176"/>
  <c r="F59" i="176"/>
  <c r="F33" i="176"/>
  <c r="G28" i="176"/>
  <c r="F20" i="176"/>
  <c r="F25" i="176"/>
  <c r="F28" i="176"/>
  <c r="F38" i="176"/>
  <c r="F42" i="176"/>
  <c r="F46" i="176"/>
  <c r="F21" i="176"/>
  <c r="F26" i="176"/>
  <c r="F39" i="176"/>
  <c r="F43" i="176"/>
  <c r="F24" i="176"/>
  <c r="F32" i="176"/>
  <c r="F37" i="176"/>
  <c r="F41" i="176"/>
  <c r="F45" i="176"/>
  <c r="F23" i="176"/>
  <c r="F36" i="176"/>
  <c r="F44" i="176"/>
  <c r="F31" i="176"/>
  <c r="F40" i="176"/>
  <c r="F113" i="176"/>
  <c r="F114" i="176"/>
  <c r="F115" i="176"/>
  <c r="F27" i="176"/>
  <c r="H96" i="176" l="1"/>
  <c r="H94" i="176"/>
  <c r="H91" i="176"/>
  <c r="H87" i="176"/>
  <c r="H58" i="176"/>
  <c r="H57" i="176"/>
  <c r="H93" i="176"/>
  <c r="H85" i="176"/>
  <c r="H84" i="176"/>
  <c r="H83" i="176"/>
  <c r="H82" i="176"/>
  <c r="H81" i="176"/>
  <c r="H80" i="176"/>
  <c r="H79" i="176"/>
  <c r="H74" i="176"/>
  <c r="H73" i="176"/>
  <c r="H72" i="176"/>
  <c r="H71" i="176"/>
  <c r="H69" i="176"/>
  <c r="H62" i="176"/>
  <c r="H61" i="176"/>
  <c r="H60" i="176"/>
  <c r="H52" i="176"/>
  <c r="H95" i="176"/>
  <c r="H89" i="176"/>
  <c r="H53" i="176"/>
  <c r="H97" i="176"/>
  <c r="H59" i="176"/>
  <c r="H19" i="176"/>
  <c r="H36" i="176"/>
  <c r="E111" i="176"/>
  <c r="H24" i="176"/>
  <c r="H32" i="176"/>
  <c r="H37" i="176"/>
  <c r="H41" i="176"/>
  <c r="H45" i="176"/>
  <c r="H25" i="176"/>
  <c r="H38" i="176"/>
  <c r="H42" i="176"/>
  <c r="H46" i="176"/>
  <c r="H23" i="176"/>
  <c r="H27" i="176"/>
  <c r="H31" i="176"/>
  <c r="H40" i="176"/>
  <c r="H44" i="176"/>
  <c r="H26" i="176"/>
  <c r="H39" i="176"/>
  <c r="H28" i="176"/>
  <c r="H43" i="176"/>
  <c r="H21" i="176"/>
  <c r="H33" i="176"/>
  <c r="H113" i="176"/>
  <c r="H115" i="176"/>
  <c r="H114" i="176"/>
  <c r="H20" i="176"/>
  <c r="E112" i="176"/>
  <c r="I28" i="176"/>
  <c r="J96" i="176" l="1"/>
  <c r="J94" i="176"/>
  <c r="J91" i="176"/>
  <c r="J87" i="176"/>
  <c r="J58" i="176"/>
  <c r="J57" i="176"/>
  <c r="J53" i="176"/>
  <c r="J52" i="176"/>
  <c r="J95" i="176"/>
  <c r="J93" i="176"/>
  <c r="J85" i="176"/>
  <c r="J84" i="176"/>
  <c r="J83" i="176"/>
  <c r="J82" i="176"/>
  <c r="J81" i="176"/>
  <c r="J80" i="176"/>
  <c r="J79" i="176"/>
  <c r="J74" i="176"/>
  <c r="J73" i="176"/>
  <c r="J72" i="176"/>
  <c r="J71" i="176"/>
  <c r="J69" i="176"/>
  <c r="J62" i="176"/>
  <c r="J61" i="176"/>
  <c r="J60" i="176"/>
  <c r="J89" i="176"/>
  <c r="J97" i="176"/>
  <c r="J59" i="176"/>
  <c r="J20" i="176"/>
  <c r="J19" i="176"/>
  <c r="G111" i="176"/>
  <c r="G112" i="176"/>
  <c r="K28" i="176"/>
  <c r="F112" i="176"/>
  <c r="J23" i="176"/>
  <c r="J27" i="176"/>
  <c r="J28" i="176"/>
  <c r="J31" i="176"/>
  <c r="J36" i="176"/>
  <c r="J40" i="176"/>
  <c r="J44" i="176"/>
  <c r="J24" i="176"/>
  <c r="J32" i="176"/>
  <c r="J37" i="176"/>
  <c r="J41" i="176"/>
  <c r="J45" i="176"/>
  <c r="J21" i="176"/>
  <c r="J26" i="176"/>
  <c r="J33" i="176"/>
  <c r="J39" i="176"/>
  <c r="J43" i="176"/>
  <c r="J46" i="176"/>
  <c r="J42" i="176"/>
  <c r="J38" i="176"/>
  <c r="J25" i="176"/>
  <c r="J115" i="176"/>
  <c r="J114" i="176"/>
  <c r="J113" i="176"/>
  <c r="F111" i="176"/>
  <c r="E116" i="176"/>
  <c r="F116" i="176" s="1"/>
  <c r="L96" i="176" l="1"/>
  <c r="L95" i="176"/>
  <c r="L94" i="176"/>
  <c r="L93" i="176"/>
  <c r="L91" i="176"/>
  <c r="L89" i="176"/>
  <c r="L87" i="176"/>
  <c r="L85" i="176"/>
  <c r="L53" i="176"/>
  <c r="L52" i="176"/>
  <c r="L84" i="176"/>
  <c r="L83" i="176"/>
  <c r="L82" i="176"/>
  <c r="L81" i="176"/>
  <c r="L80" i="176"/>
  <c r="L79" i="176"/>
  <c r="L74" i="176"/>
  <c r="L73" i="176"/>
  <c r="L72" i="176"/>
  <c r="L71" i="176"/>
  <c r="L69" i="176"/>
  <c r="L62" i="176"/>
  <c r="L61" i="176"/>
  <c r="L60" i="176"/>
  <c r="L58" i="176"/>
  <c r="L57" i="176"/>
  <c r="L97" i="176"/>
  <c r="L59" i="176"/>
  <c r="L20" i="176"/>
  <c r="L19" i="176"/>
  <c r="I112" i="176"/>
  <c r="M28" i="176"/>
  <c r="G116" i="176"/>
  <c r="H116" i="176" s="1"/>
  <c r="H111" i="176"/>
  <c r="I111" i="176"/>
  <c r="L21" i="176"/>
  <c r="L26" i="176"/>
  <c r="L33" i="176"/>
  <c r="L39" i="176"/>
  <c r="L43" i="176"/>
  <c r="L23" i="176"/>
  <c r="L27" i="176"/>
  <c r="L31" i="176"/>
  <c r="L36" i="176"/>
  <c r="L40" i="176"/>
  <c r="L44" i="176"/>
  <c r="L25" i="176"/>
  <c r="L38" i="176"/>
  <c r="L42" i="176"/>
  <c r="L46" i="176"/>
  <c r="L24" i="176"/>
  <c r="L37" i="176"/>
  <c r="L32" i="176"/>
  <c r="L41" i="176"/>
  <c r="L45" i="176"/>
  <c r="L28" i="176"/>
  <c r="L114" i="176"/>
  <c r="L115" i="176"/>
  <c r="L113" i="176"/>
  <c r="H112" i="176"/>
  <c r="N84" i="176" l="1"/>
  <c r="N83" i="176"/>
  <c r="N82" i="176"/>
  <c r="N81" i="176"/>
  <c r="N80" i="176"/>
  <c r="N79" i="176"/>
  <c r="N74" i="176"/>
  <c r="N73" i="176"/>
  <c r="N72" i="176"/>
  <c r="N71" i="176"/>
  <c r="N69" i="176"/>
  <c r="N62" i="176"/>
  <c r="N61" i="176"/>
  <c r="N60" i="176"/>
  <c r="N95" i="176"/>
  <c r="N93" i="176"/>
  <c r="N89" i="176"/>
  <c r="N85" i="176"/>
  <c r="N94" i="176"/>
  <c r="N87" i="176"/>
  <c r="N53" i="176"/>
  <c r="N52" i="176"/>
  <c r="N96" i="176"/>
  <c r="N91" i="176"/>
  <c r="N58" i="176"/>
  <c r="N57" i="176"/>
  <c r="N97" i="176"/>
  <c r="N59" i="176"/>
  <c r="N19" i="176"/>
  <c r="N20" i="176"/>
  <c r="O28" i="176"/>
  <c r="K111" i="176"/>
  <c r="J112" i="176"/>
  <c r="J111" i="176"/>
  <c r="I116" i="176"/>
  <c r="J116" i="176" s="1"/>
  <c r="K112" i="176"/>
  <c r="N25" i="176"/>
  <c r="N28" i="176"/>
  <c r="N38" i="176"/>
  <c r="N42" i="176"/>
  <c r="N46" i="176"/>
  <c r="N21" i="176"/>
  <c r="N26" i="176"/>
  <c r="N33" i="176"/>
  <c r="N39" i="176"/>
  <c r="N43" i="176"/>
  <c r="N24" i="176"/>
  <c r="N32" i="176"/>
  <c r="N37" i="176"/>
  <c r="N41" i="176"/>
  <c r="N45" i="176"/>
  <c r="N44" i="176"/>
  <c r="N27" i="176"/>
  <c r="N31" i="176"/>
  <c r="N40" i="176"/>
  <c r="N23" i="176"/>
  <c r="N36" i="176"/>
  <c r="N113" i="176"/>
  <c r="N114" i="176"/>
  <c r="N115" i="176"/>
  <c r="P95" i="176" l="1"/>
  <c r="P93" i="176"/>
  <c r="P89" i="176"/>
  <c r="P85" i="176"/>
  <c r="P58" i="176"/>
  <c r="P57" i="176"/>
  <c r="P96" i="176"/>
  <c r="P91" i="176"/>
  <c r="P84" i="176"/>
  <c r="P83" i="176"/>
  <c r="P82" i="176"/>
  <c r="P81" i="176"/>
  <c r="P80" i="176"/>
  <c r="P79" i="176"/>
  <c r="P74" i="176"/>
  <c r="P73" i="176"/>
  <c r="P72" i="176"/>
  <c r="P71" i="176"/>
  <c r="P69" i="176"/>
  <c r="P62" i="176"/>
  <c r="P61" i="176"/>
  <c r="P60" i="176"/>
  <c r="P94" i="176"/>
  <c r="P87" i="176"/>
  <c r="P53" i="176"/>
  <c r="P52" i="176"/>
  <c r="P97" i="176"/>
  <c r="P59" i="176"/>
  <c r="P19" i="176"/>
  <c r="Q28" i="176"/>
  <c r="M111" i="176"/>
  <c r="K116" i="176"/>
  <c r="L116" i="176" s="1"/>
  <c r="L111" i="176"/>
  <c r="P24" i="176"/>
  <c r="P32" i="176"/>
  <c r="P37" i="176"/>
  <c r="P41" i="176"/>
  <c r="P45" i="176"/>
  <c r="P25" i="176"/>
  <c r="P38" i="176"/>
  <c r="P42" i="176"/>
  <c r="P46" i="176"/>
  <c r="P23" i="176"/>
  <c r="P27" i="176"/>
  <c r="P31" i="176"/>
  <c r="P36" i="176"/>
  <c r="P40" i="176"/>
  <c r="P44" i="176"/>
  <c r="P21" i="176"/>
  <c r="P33" i="176"/>
  <c r="P26" i="176"/>
  <c r="P39" i="176"/>
  <c r="P28" i="176"/>
  <c r="P43" i="176"/>
  <c r="P113" i="176"/>
  <c r="P115" i="176"/>
  <c r="P114" i="176"/>
  <c r="L112" i="176"/>
  <c r="M112" i="176"/>
  <c r="P20" i="176"/>
  <c r="R58" i="176" l="1"/>
  <c r="R57" i="176"/>
  <c r="R96" i="176"/>
  <c r="R94" i="176"/>
  <c r="R91" i="176"/>
  <c r="R87" i="176"/>
  <c r="R53" i="176"/>
  <c r="R52" i="176"/>
  <c r="R95" i="176"/>
  <c r="R89" i="176"/>
  <c r="R84" i="176"/>
  <c r="R81" i="176"/>
  <c r="R74" i="176"/>
  <c r="R71" i="176"/>
  <c r="R62" i="176"/>
  <c r="R93" i="176"/>
  <c r="R85" i="176"/>
  <c r="R82" i="176"/>
  <c r="R79" i="176"/>
  <c r="R72" i="176"/>
  <c r="R61" i="176"/>
  <c r="R83" i="176"/>
  <c r="R80" i="176"/>
  <c r="R73" i="176"/>
  <c r="R69" i="176"/>
  <c r="R60" i="176"/>
  <c r="R97" i="176"/>
  <c r="R59" i="176"/>
  <c r="R19" i="176"/>
  <c r="R20" i="176"/>
  <c r="S28" i="176"/>
  <c r="N112" i="176"/>
  <c r="O111" i="176"/>
  <c r="T20" i="176"/>
  <c r="O112" i="176"/>
  <c r="N111" i="176"/>
  <c r="M116" i="176"/>
  <c r="N116" i="176" s="1"/>
  <c r="R23" i="176"/>
  <c r="R27" i="176"/>
  <c r="R28" i="176"/>
  <c r="R31" i="176"/>
  <c r="R36" i="176"/>
  <c r="R40" i="176"/>
  <c r="R44" i="176"/>
  <c r="R24" i="176"/>
  <c r="R32" i="176"/>
  <c r="R37" i="176"/>
  <c r="R41" i="176"/>
  <c r="R45" i="176"/>
  <c r="R21" i="176"/>
  <c r="R26" i="176"/>
  <c r="R33" i="176"/>
  <c r="R39" i="176"/>
  <c r="R43" i="176"/>
  <c r="R42" i="176"/>
  <c r="R46" i="176"/>
  <c r="R25" i="176"/>
  <c r="R38" i="176"/>
  <c r="R115" i="176"/>
  <c r="R114" i="176"/>
  <c r="R113" i="176"/>
  <c r="T96" i="176" l="1"/>
  <c r="T95" i="176"/>
  <c r="T94" i="176"/>
  <c r="T93" i="176"/>
  <c r="T91" i="176"/>
  <c r="T89" i="176"/>
  <c r="T87" i="176"/>
  <c r="T85" i="176"/>
  <c r="T53" i="176"/>
  <c r="T52" i="176"/>
  <c r="T84" i="176"/>
  <c r="T83" i="176"/>
  <c r="T82" i="176"/>
  <c r="T81" i="176"/>
  <c r="T80" i="176"/>
  <c r="T79" i="176"/>
  <c r="T74" i="176"/>
  <c r="T73" i="176"/>
  <c r="T72" i="176"/>
  <c r="T71" i="176"/>
  <c r="T69" i="176"/>
  <c r="T62" i="176"/>
  <c r="T61" i="176"/>
  <c r="T60" i="176"/>
  <c r="T97" i="176"/>
  <c r="T58" i="176"/>
  <c r="T57" i="176"/>
  <c r="T59" i="176"/>
  <c r="T19" i="176"/>
  <c r="Q111" i="176"/>
  <c r="P112" i="176"/>
  <c r="T21" i="176"/>
  <c r="T26" i="176"/>
  <c r="T33" i="176"/>
  <c r="T39" i="176"/>
  <c r="T43" i="176"/>
  <c r="T23" i="176"/>
  <c r="T27" i="176"/>
  <c r="T31" i="176"/>
  <c r="T36" i="176"/>
  <c r="T40" i="176"/>
  <c r="T44" i="176"/>
  <c r="T25" i="176"/>
  <c r="T38" i="176"/>
  <c r="T42" i="176"/>
  <c r="T46" i="176"/>
  <c r="T28" i="176"/>
  <c r="T24" i="176"/>
  <c r="T37" i="176"/>
  <c r="T45" i="176"/>
  <c r="T32" i="176"/>
  <c r="T114" i="176"/>
  <c r="T41" i="176"/>
  <c r="T115" i="176"/>
  <c r="T113" i="176"/>
  <c r="O116" i="176"/>
  <c r="P116" i="176" s="1"/>
  <c r="P111" i="176"/>
  <c r="U28" i="176"/>
  <c r="V59" i="176" s="1"/>
  <c r="Q112" i="176"/>
  <c r="V20" i="176" l="1"/>
  <c r="V19" i="176"/>
  <c r="S112" i="176"/>
  <c r="R111" i="176"/>
  <c r="Q116" i="176"/>
  <c r="R116" i="176" s="1"/>
  <c r="R112" i="176"/>
  <c r="V25" i="176"/>
  <c r="V28" i="176"/>
  <c r="V38" i="176"/>
  <c r="V42" i="176"/>
  <c r="V46" i="176"/>
  <c r="V21" i="176"/>
  <c r="V26" i="176"/>
  <c r="V33" i="176"/>
  <c r="V39" i="176"/>
  <c r="V43" i="176"/>
  <c r="V24" i="176"/>
  <c r="V32" i="176"/>
  <c r="V37" i="176"/>
  <c r="V41" i="176"/>
  <c r="V45" i="176"/>
  <c r="V27" i="176"/>
  <c r="V31" i="176"/>
  <c r="V40" i="176"/>
  <c r="V44" i="176"/>
  <c r="V23" i="176"/>
  <c r="V36" i="176"/>
  <c r="V113" i="176"/>
  <c r="V114" i="176"/>
  <c r="V115" i="176"/>
  <c r="S111" i="176"/>
  <c r="V93" i="176" l="1"/>
  <c r="V97" i="176"/>
  <c r="V73" i="176"/>
  <c r="U111" i="176"/>
  <c r="V96" i="176"/>
  <c r="V91" i="176"/>
  <c r="V83" i="176"/>
  <c r="V84" i="176"/>
  <c r="V72" i="176"/>
  <c r="V71" i="176"/>
  <c r="V94" i="176"/>
  <c r="V89" i="176"/>
  <c r="V81" i="176"/>
  <c r="V82" i="176"/>
  <c r="V62" i="176"/>
  <c r="U112" i="176"/>
  <c r="V57" i="176"/>
  <c r="V79" i="176"/>
  <c r="V85" i="176"/>
  <c r="V74" i="176"/>
  <c r="V58" i="176"/>
  <c r="V53" i="176"/>
  <c r="S116" i="176"/>
  <c r="T116" i="176" s="1"/>
  <c r="T111" i="176"/>
  <c r="V95" i="176"/>
  <c r="V87" i="176"/>
  <c r="V80" i="176"/>
  <c r="V60" i="176"/>
  <c r="V69" i="176"/>
  <c r="V61" i="176"/>
  <c r="V52" i="176"/>
  <c r="T112" i="176"/>
  <c r="V112" i="176" l="1"/>
  <c r="V111" i="176"/>
  <c r="U116" i="176"/>
  <c r="V116" i="176" s="1"/>
  <c r="C28" i="178" l="1"/>
  <c r="D59" i="178" s="1"/>
  <c r="C33" i="178"/>
  <c r="D31" i="178" l="1"/>
  <c r="D19" i="178"/>
  <c r="D33" i="178"/>
  <c r="D20" i="178"/>
  <c r="D55" i="178"/>
  <c r="D93" i="178"/>
  <c r="D85" i="178"/>
  <c r="D81" i="178"/>
  <c r="D73" i="178"/>
  <c r="D62" i="178"/>
  <c r="D58" i="178"/>
  <c r="D96" i="178"/>
  <c r="D89" i="178"/>
  <c r="D82" i="178"/>
  <c r="D72" i="178"/>
  <c r="D60" i="178"/>
  <c r="D52" i="178"/>
  <c r="D95" i="178"/>
  <c r="D87" i="178"/>
  <c r="D80" i="178"/>
  <c r="D71" i="178"/>
  <c r="D91" i="178"/>
  <c r="D74" i="178"/>
  <c r="D53" i="178"/>
  <c r="D69" i="178"/>
  <c r="D83" i="178"/>
  <c r="D61" i="178"/>
  <c r="D94" i="178"/>
  <c r="D79" i="178"/>
  <c r="D57" i="178"/>
  <c r="D84" i="178"/>
  <c r="D97" i="178"/>
  <c r="D23" i="178"/>
  <c r="D27" i="178"/>
  <c r="D36" i="178"/>
  <c r="D40" i="178"/>
  <c r="D44" i="178"/>
  <c r="D25" i="178"/>
  <c r="D28" i="178"/>
  <c r="D38" i="178"/>
  <c r="D42" i="178"/>
  <c r="D46" i="178"/>
  <c r="D114" i="178"/>
  <c r="D21" i="178"/>
  <c r="D39" i="178"/>
  <c r="D24" i="178"/>
  <c r="D32" i="178"/>
  <c r="D41" i="178"/>
  <c r="D113" i="178"/>
  <c r="D37" i="178"/>
  <c r="D45" i="178"/>
  <c r="D43" i="178"/>
  <c r="D26" i="178"/>
  <c r="D115" i="178"/>
  <c r="C112" i="178" l="1"/>
  <c r="C111" i="178"/>
  <c r="D112" i="178" l="1"/>
  <c r="C116" i="178"/>
  <c r="D116" i="178" s="1"/>
  <c r="D111" i="178"/>
  <c r="G33" i="178" l="1"/>
  <c r="H33" i="178" s="1"/>
  <c r="H31" i="178" l="1"/>
  <c r="I33" i="178" l="1"/>
  <c r="J31" i="178"/>
  <c r="J33" i="178" l="1"/>
  <c r="K33" i="178" l="1"/>
  <c r="L31" i="178"/>
  <c r="L33" i="178" l="1"/>
  <c r="N31" i="178" l="1"/>
  <c r="M33" i="178"/>
  <c r="N33" i="178" l="1"/>
  <c r="O33" i="178" l="1"/>
  <c r="P31" i="178" l="1"/>
  <c r="P33" i="178"/>
  <c r="Q33" i="178" l="1"/>
  <c r="R33" i="178" s="1"/>
  <c r="R31" i="178"/>
  <c r="S33" i="178" l="1"/>
  <c r="T31" i="178"/>
  <c r="T33" i="178" l="1"/>
  <c r="V31" i="178" l="1"/>
  <c r="U33" i="178" l="1"/>
  <c r="V33" i="178" s="1"/>
  <c r="C33" i="179" l="1"/>
  <c r="C28" i="179"/>
  <c r="D55" i="179" l="1"/>
  <c r="D95" i="179"/>
  <c r="D89" i="179"/>
  <c r="D83" i="179"/>
  <c r="D79" i="179"/>
  <c r="D71" i="179"/>
  <c r="D60" i="179"/>
  <c r="D93" i="179"/>
  <c r="D96" i="179"/>
  <c r="D85" i="179"/>
  <c r="D91" i="179"/>
  <c r="D82" i="179"/>
  <c r="D73" i="179"/>
  <c r="D61" i="179"/>
  <c r="D53" i="179"/>
  <c r="D87" i="179"/>
  <c r="D81" i="179"/>
  <c r="D72" i="179"/>
  <c r="D52" i="179"/>
  <c r="D74" i="179"/>
  <c r="D57" i="179"/>
  <c r="D84" i="179"/>
  <c r="D62" i="179"/>
  <c r="D69" i="179"/>
  <c r="D80" i="179"/>
  <c r="D58" i="179"/>
  <c r="D94" i="179"/>
  <c r="D97" i="179"/>
  <c r="D59" i="179"/>
  <c r="D19" i="179"/>
  <c r="D28" i="179"/>
  <c r="D25" i="179"/>
  <c r="D38" i="179"/>
  <c r="D42" i="179"/>
  <c r="D46" i="179"/>
  <c r="D114" i="179"/>
  <c r="D23" i="179"/>
  <c r="D27" i="179"/>
  <c r="D36" i="179"/>
  <c r="D40" i="179"/>
  <c r="D44" i="179"/>
  <c r="D37" i="179"/>
  <c r="D45" i="179"/>
  <c r="D24" i="179"/>
  <c r="D32" i="179"/>
  <c r="D41" i="179"/>
  <c r="D113" i="179"/>
  <c r="D26" i="179"/>
  <c r="D43" i="179"/>
  <c r="D115" i="179"/>
  <c r="D21" i="179"/>
  <c r="D39" i="179"/>
  <c r="D33" i="179"/>
  <c r="D20" i="179"/>
  <c r="D31" i="179"/>
  <c r="C111" i="179" l="1"/>
  <c r="C112" i="179"/>
  <c r="D111" i="179" l="1"/>
  <c r="C116" i="179"/>
  <c r="D116" i="179" s="1"/>
  <c r="D112" i="179"/>
  <c r="E33" i="179" l="1"/>
  <c r="E28" i="179" l="1"/>
  <c r="F55" i="179" l="1"/>
  <c r="F93" i="179"/>
  <c r="F85" i="179"/>
  <c r="F81" i="179"/>
  <c r="F73" i="179"/>
  <c r="F62" i="179"/>
  <c r="F53" i="179"/>
  <c r="F83" i="179"/>
  <c r="F79" i="179"/>
  <c r="F71" i="179"/>
  <c r="F60" i="179"/>
  <c r="F96" i="179"/>
  <c r="F91" i="179"/>
  <c r="F84" i="179"/>
  <c r="F80" i="179"/>
  <c r="F72" i="179"/>
  <c r="F61" i="179"/>
  <c r="F58" i="179"/>
  <c r="F52" i="179"/>
  <c r="F95" i="179"/>
  <c r="F89" i="179"/>
  <c r="F94" i="179"/>
  <c r="F87" i="179"/>
  <c r="F82" i="179"/>
  <c r="F74" i="179"/>
  <c r="F69" i="179"/>
  <c r="F57" i="179"/>
  <c r="F97" i="179"/>
  <c r="F59" i="179"/>
  <c r="F21" i="179"/>
  <c r="F26" i="179"/>
  <c r="F39" i="179"/>
  <c r="F43" i="179"/>
  <c r="F23" i="179"/>
  <c r="F27" i="179"/>
  <c r="F36" i="179"/>
  <c r="F40" i="179"/>
  <c r="F44" i="179"/>
  <c r="F25" i="179"/>
  <c r="F28" i="179"/>
  <c r="F38" i="179"/>
  <c r="F42" i="179"/>
  <c r="F46" i="179"/>
  <c r="F114" i="179"/>
  <c r="F32" i="179"/>
  <c r="F24" i="179"/>
  <c r="F37" i="179"/>
  <c r="F113" i="179"/>
  <c r="F45" i="179"/>
  <c r="F41" i="179"/>
  <c r="F115" i="179"/>
  <c r="F31" i="179"/>
  <c r="F20" i="179"/>
  <c r="G28" i="179"/>
  <c r="F33" i="179"/>
  <c r="F19" i="179"/>
  <c r="H96" i="179" l="1"/>
  <c r="H91" i="179"/>
  <c r="H84" i="179"/>
  <c r="H80" i="179"/>
  <c r="H72" i="179"/>
  <c r="H61" i="179"/>
  <c r="H58" i="179"/>
  <c r="H52" i="179"/>
  <c r="H82" i="179"/>
  <c r="H74" i="179"/>
  <c r="H69" i="179"/>
  <c r="H95" i="179"/>
  <c r="H89" i="179"/>
  <c r="H83" i="179"/>
  <c r="H79" i="179"/>
  <c r="H71" i="179"/>
  <c r="H60" i="179"/>
  <c r="H57" i="179"/>
  <c r="H94" i="179"/>
  <c r="H87" i="179"/>
  <c r="H53" i="179"/>
  <c r="H93" i="179"/>
  <c r="H81" i="179"/>
  <c r="H62" i="179"/>
  <c r="H55" i="179"/>
  <c r="H85" i="179"/>
  <c r="H73" i="179"/>
  <c r="H97" i="179"/>
  <c r="H59" i="179"/>
  <c r="H25" i="179"/>
  <c r="H38" i="179"/>
  <c r="H42" i="179"/>
  <c r="H46" i="179"/>
  <c r="H21" i="179"/>
  <c r="H26" i="179"/>
  <c r="H28" i="179"/>
  <c r="H39" i="179"/>
  <c r="H43" i="179"/>
  <c r="H24" i="179"/>
  <c r="H32" i="179"/>
  <c r="H37" i="179"/>
  <c r="H41" i="179"/>
  <c r="H45" i="179"/>
  <c r="H113" i="179"/>
  <c r="H27" i="179"/>
  <c r="H40" i="179"/>
  <c r="H114" i="179"/>
  <c r="H44" i="179"/>
  <c r="H23" i="179"/>
  <c r="H36" i="179"/>
  <c r="H115" i="179"/>
  <c r="H20" i="179"/>
  <c r="H19" i="179"/>
  <c r="I28" i="179"/>
  <c r="E112" i="179"/>
  <c r="E111" i="179"/>
  <c r="J95" i="179" l="1"/>
  <c r="J89" i="179"/>
  <c r="J83" i="179"/>
  <c r="J79" i="179"/>
  <c r="J71" i="179"/>
  <c r="J60" i="179"/>
  <c r="J57" i="179"/>
  <c r="J81" i="179"/>
  <c r="J73" i="179"/>
  <c r="J62" i="179"/>
  <c r="J94" i="179"/>
  <c r="J87" i="179"/>
  <c r="J82" i="179"/>
  <c r="J74" i="179"/>
  <c r="J69" i="179"/>
  <c r="J55" i="179"/>
  <c r="J93" i="179"/>
  <c r="J85" i="179"/>
  <c r="J96" i="179"/>
  <c r="J91" i="179"/>
  <c r="J80" i="179"/>
  <c r="J72" i="179"/>
  <c r="J58" i="179"/>
  <c r="J53" i="179"/>
  <c r="J84" i="179"/>
  <c r="J61" i="179"/>
  <c r="J52" i="179"/>
  <c r="J97" i="179"/>
  <c r="J59" i="179"/>
  <c r="J19" i="179"/>
  <c r="F111" i="179"/>
  <c r="E116" i="179"/>
  <c r="F116" i="179" s="1"/>
  <c r="F112" i="179"/>
  <c r="K28" i="179"/>
  <c r="G111" i="179"/>
  <c r="G112" i="179"/>
  <c r="J24" i="179"/>
  <c r="J32" i="179"/>
  <c r="J37" i="179"/>
  <c r="J41" i="179"/>
  <c r="J45" i="179"/>
  <c r="J25" i="179"/>
  <c r="J38" i="179"/>
  <c r="J42" i="179"/>
  <c r="J46" i="179"/>
  <c r="J23" i="179"/>
  <c r="J27" i="179"/>
  <c r="J28" i="179"/>
  <c r="J36" i="179"/>
  <c r="J40" i="179"/>
  <c r="J44" i="179"/>
  <c r="J115" i="179"/>
  <c r="J21" i="179"/>
  <c r="J114" i="179"/>
  <c r="J43" i="179"/>
  <c r="J113" i="179"/>
  <c r="J26" i="179"/>
  <c r="J39" i="179"/>
  <c r="J20" i="179"/>
  <c r="L19" i="179" l="1"/>
  <c r="L94" i="179"/>
  <c r="L87" i="179"/>
  <c r="L82" i="179"/>
  <c r="L74" i="179"/>
  <c r="L69" i="179"/>
  <c r="L80" i="179"/>
  <c r="L72" i="179"/>
  <c r="L61" i="179"/>
  <c r="L55" i="179"/>
  <c r="L93" i="179"/>
  <c r="L85" i="179"/>
  <c r="L81" i="179"/>
  <c r="L73" i="179"/>
  <c r="L62" i="179"/>
  <c r="L53" i="179"/>
  <c r="L96" i="179"/>
  <c r="L91" i="179"/>
  <c r="L84" i="179"/>
  <c r="L58" i="179"/>
  <c r="L95" i="179"/>
  <c r="L89" i="179"/>
  <c r="L83" i="179"/>
  <c r="L79" i="179"/>
  <c r="L71" i="179"/>
  <c r="L60" i="179"/>
  <c r="L57" i="179"/>
  <c r="L52" i="179"/>
  <c r="L97" i="179"/>
  <c r="L59" i="179"/>
  <c r="L23" i="179"/>
  <c r="L27" i="179"/>
  <c r="L36" i="179"/>
  <c r="L40" i="179"/>
  <c r="L44" i="179"/>
  <c r="L24" i="179"/>
  <c r="L28" i="179"/>
  <c r="L32" i="179"/>
  <c r="L37" i="179"/>
  <c r="L41" i="179"/>
  <c r="L45" i="179"/>
  <c r="L21" i="179"/>
  <c r="L26" i="179"/>
  <c r="L39" i="179"/>
  <c r="L43" i="179"/>
  <c r="L115" i="179"/>
  <c r="L25" i="179"/>
  <c r="L38" i="179"/>
  <c r="L42" i="179"/>
  <c r="L113" i="179"/>
  <c r="L46" i="179"/>
  <c r="L114" i="179"/>
  <c r="L20" i="179"/>
  <c r="G116" i="179"/>
  <c r="H116" i="179" s="1"/>
  <c r="H111" i="179"/>
  <c r="H112" i="179"/>
  <c r="M28" i="179"/>
  <c r="I112" i="179"/>
  <c r="I111" i="179"/>
  <c r="N19" i="179" l="1"/>
  <c r="N55" i="179"/>
  <c r="N93" i="179"/>
  <c r="N85" i="179"/>
  <c r="N81" i="179"/>
  <c r="N73" i="179"/>
  <c r="N62" i="179"/>
  <c r="N53" i="179"/>
  <c r="N95" i="179"/>
  <c r="N89" i="179"/>
  <c r="N96" i="179"/>
  <c r="N91" i="179"/>
  <c r="N84" i="179"/>
  <c r="N80" i="179"/>
  <c r="N72" i="179"/>
  <c r="N61" i="179"/>
  <c r="N58" i="179"/>
  <c r="N52" i="179"/>
  <c r="N83" i="179"/>
  <c r="N79" i="179"/>
  <c r="N71" i="179"/>
  <c r="N60" i="179"/>
  <c r="N57" i="179"/>
  <c r="N87" i="179"/>
  <c r="N74" i="179"/>
  <c r="N94" i="179"/>
  <c r="N82" i="179"/>
  <c r="N69" i="179"/>
  <c r="N97" i="179"/>
  <c r="N59" i="179"/>
  <c r="J112" i="179"/>
  <c r="J111" i="179"/>
  <c r="I116" i="179"/>
  <c r="J116" i="179" s="1"/>
  <c r="N21" i="179"/>
  <c r="N26" i="179"/>
  <c r="N39" i="179"/>
  <c r="N43" i="179"/>
  <c r="N23" i="179"/>
  <c r="N27" i="179"/>
  <c r="N36" i="179"/>
  <c r="N40" i="179"/>
  <c r="N44" i="179"/>
  <c r="N25" i="179"/>
  <c r="N28" i="179"/>
  <c r="N38" i="179"/>
  <c r="N42" i="179"/>
  <c r="N46" i="179"/>
  <c r="N114" i="179"/>
  <c r="N45" i="179"/>
  <c r="N113" i="179"/>
  <c r="N32" i="179"/>
  <c r="N115" i="179"/>
  <c r="N41" i="179"/>
  <c r="N37" i="179"/>
  <c r="N24" i="179"/>
  <c r="N20" i="179"/>
  <c r="O28" i="179"/>
  <c r="K112" i="179"/>
  <c r="K111" i="179"/>
  <c r="P96" i="179" l="1"/>
  <c r="P91" i="179"/>
  <c r="P84" i="179"/>
  <c r="P80" i="179"/>
  <c r="P72" i="179"/>
  <c r="P61" i="179"/>
  <c r="P58" i="179"/>
  <c r="P52" i="179"/>
  <c r="P94" i="179"/>
  <c r="P87" i="179"/>
  <c r="P95" i="179"/>
  <c r="P89" i="179"/>
  <c r="P83" i="179"/>
  <c r="P79" i="179"/>
  <c r="P71" i="179"/>
  <c r="P60" i="179"/>
  <c r="P57" i="179"/>
  <c r="P82" i="179"/>
  <c r="P74" i="179"/>
  <c r="P69" i="179"/>
  <c r="P55" i="179"/>
  <c r="P53" i="179"/>
  <c r="P85" i="179"/>
  <c r="P62" i="179"/>
  <c r="P93" i="179"/>
  <c r="P81" i="179"/>
  <c r="P73" i="179"/>
  <c r="P21" i="179"/>
  <c r="P97" i="179"/>
  <c r="P59" i="179"/>
  <c r="P25" i="179"/>
  <c r="P38" i="179"/>
  <c r="P42" i="179"/>
  <c r="P46" i="179"/>
  <c r="P26" i="179"/>
  <c r="P28" i="179"/>
  <c r="P39" i="179"/>
  <c r="P43" i="179"/>
  <c r="P24" i="179"/>
  <c r="P32" i="179"/>
  <c r="P37" i="179"/>
  <c r="P41" i="179"/>
  <c r="P45" i="179"/>
  <c r="P113" i="179"/>
  <c r="P23" i="179"/>
  <c r="P36" i="179"/>
  <c r="P27" i="179"/>
  <c r="P40" i="179"/>
  <c r="P114" i="179"/>
  <c r="P115" i="179"/>
  <c r="P44" i="179"/>
  <c r="P20" i="179"/>
  <c r="P19" i="179"/>
  <c r="K116" i="179"/>
  <c r="L116" i="179" s="1"/>
  <c r="L111" i="179"/>
  <c r="Q28" i="179"/>
  <c r="M112" i="179"/>
  <c r="L112" i="179"/>
  <c r="M111" i="179"/>
  <c r="R95" i="179" l="1"/>
  <c r="R89" i="179"/>
  <c r="R83" i="179"/>
  <c r="R79" i="179"/>
  <c r="R71" i="179"/>
  <c r="R60" i="179"/>
  <c r="R57" i="179"/>
  <c r="R55" i="179"/>
  <c r="R93" i="179"/>
  <c r="R85" i="179"/>
  <c r="R94" i="179"/>
  <c r="R87" i="179"/>
  <c r="R82" i="179"/>
  <c r="R74" i="179"/>
  <c r="R69" i="179"/>
  <c r="R81" i="179"/>
  <c r="R73" i="179"/>
  <c r="R62" i="179"/>
  <c r="R58" i="179"/>
  <c r="R53" i="179"/>
  <c r="R96" i="179"/>
  <c r="R91" i="179"/>
  <c r="R84" i="179"/>
  <c r="R80" i="179"/>
  <c r="R72" i="179"/>
  <c r="R61" i="179"/>
  <c r="R52" i="179"/>
  <c r="R97" i="179"/>
  <c r="R59" i="179"/>
  <c r="O111" i="179"/>
  <c r="N111" i="179"/>
  <c r="M116" i="179"/>
  <c r="N116" i="179" s="1"/>
  <c r="S28" i="179"/>
  <c r="O112" i="179"/>
  <c r="N112" i="179"/>
  <c r="R24" i="179"/>
  <c r="R32" i="179"/>
  <c r="R37" i="179"/>
  <c r="R41" i="179"/>
  <c r="R45" i="179"/>
  <c r="R25" i="179"/>
  <c r="R38" i="179"/>
  <c r="R42" i="179"/>
  <c r="R46" i="179"/>
  <c r="R23" i="179"/>
  <c r="R27" i="179"/>
  <c r="R28" i="179"/>
  <c r="R36" i="179"/>
  <c r="R40" i="179"/>
  <c r="R44" i="179"/>
  <c r="R43" i="179"/>
  <c r="R114" i="179"/>
  <c r="R113" i="179"/>
  <c r="R26" i="179"/>
  <c r="R39" i="179"/>
  <c r="R115" i="179"/>
  <c r="R21" i="179"/>
  <c r="R20" i="179"/>
  <c r="R19" i="179"/>
  <c r="T19" i="179" l="1"/>
  <c r="T94" i="179"/>
  <c r="T87" i="179"/>
  <c r="T82" i="179"/>
  <c r="T74" i="179"/>
  <c r="T69" i="179"/>
  <c r="T96" i="179"/>
  <c r="T91" i="179"/>
  <c r="T84" i="179"/>
  <c r="T55" i="179"/>
  <c r="T93" i="179"/>
  <c r="T85" i="179"/>
  <c r="T81" i="179"/>
  <c r="T73" i="179"/>
  <c r="T62" i="179"/>
  <c r="T53" i="179"/>
  <c r="T80" i="179"/>
  <c r="T72" i="179"/>
  <c r="T61" i="179"/>
  <c r="T95" i="179"/>
  <c r="T89" i="179"/>
  <c r="T83" i="179"/>
  <c r="T79" i="179"/>
  <c r="T71" i="179"/>
  <c r="T60" i="179"/>
  <c r="T52" i="179"/>
  <c r="T57" i="179"/>
  <c r="T58" i="179"/>
  <c r="T97" i="179"/>
  <c r="T59" i="179"/>
  <c r="O116" i="179"/>
  <c r="P116" i="179" s="1"/>
  <c r="P111" i="179"/>
  <c r="P112" i="179"/>
  <c r="Q111" i="179"/>
  <c r="T23" i="179"/>
  <c r="T27" i="179"/>
  <c r="T36" i="179"/>
  <c r="T40" i="179"/>
  <c r="T44" i="179"/>
  <c r="T24" i="179"/>
  <c r="T28" i="179"/>
  <c r="T32" i="179"/>
  <c r="T37" i="179"/>
  <c r="T41" i="179"/>
  <c r="T45" i="179"/>
  <c r="T21" i="179"/>
  <c r="T26" i="179"/>
  <c r="T39" i="179"/>
  <c r="T43" i="179"/>
  <c r="T115" i="179"/>
  <c r="T25" i="179"/>
  <c r="T38" i="179"/>
  <c r="T114" i="179"/>
  <c r="T46" i="179"/>
  <c r="T42" i="179"/>
  <c r="T113" i="179"/>
  <c r="T20" i="179"/>
  <c r="Q112" i="179"/>
  <c r="U28" i="179"/>
  <c r="V59" i="179" l="1"/>
  <c r="V19" i="179"/>
  <c r="R112" i="179"/>
  <c r="S111" i="179"/>
  <c r="R111" i="179"/>
  <c r="Q116" i="179"/>
  <c r="R116" i="179" s="1"/>
  <c r="V21" i="179"/>
  <c r="V26" i="179"/>
  <c r="V39" i="179"/>
  <c r="V43" i="179"/>
  <c r="V23" i="179"/>
  <c r="V27" i="179"/>
  <c r="V36" i="179"/>
  <c r="V40" i="179"/>
  <c r="V44" i="179"/>
  <c r="V25" i="179"/>
  <c r="V28" i="179"/>
  <c r="V38" i="179"/>
  <c r="V42" i="179"/>
  <c r="V46" i="179"/>
  <c r="V114" i="179"/>
  <c r="V41" i="179"/>
  <c r="V115" i="179"/>
  <c r="V45" i="179"/>
  <c r="V24" i="179"/>
  <c r="V37" i="179"/>
  <c r="V113" i="179"/>
  <c r="V32" i="179"/>
  <c r="V20" i="179"/>
  <c r="S112" i="179"/>
  <c r="V94" i="179" l="1"/>
  <c r="V84" i="179"/>
  <c r="V96" i="179"/>
  <c r="V80" i="179"/>
  <c r="V55" i="179"/>
  <c r="V87" i="179"/>
  <c r="V71" i="179"/>
  <c r="V53" i="179"/>
  <c r="T112" i="179"/>
  <c r="V83" i="179"/>
  <c r="V89" i="179"/>
  <c r="V73" i="179"/>
  <c r="U111" i="179"/>
  <c r="V85" i="179"/>
  <c r="V69" i="179"/>
  <c r="V74" i="179"/>
  <c r="V61" i="179"/>
  <c r="V62" i="179"/>
  <c r="U112" i="179"/>
  <c r="V57" i="179"/>
  <c r="V97" i="179"/>
  <c r="V81" i="179"/>
  <c r="V93" i="179"/>
  <c r="V82" i="179"/>
  <c r="V60" i="179"/>
  <c r="V52" i="179"/>
  <c r="V91" i="179"/>
  <c r="V72" i="179"/>
  <c r="V95" i="179"/>
  <c r="V79" i="179"/>
  <c r="V58" i="179"/>
  <c r="S116" i="179"/>
  <c r="T116" i="179" s="1"/>
  <c r="T111" i="179"/>
  <c r="V111" i="179" l="1"/>
  <c r="U116" i="179"/>
  <c r="V116" i="179" s="1"/>
  <c r="V112" i="179"/>
  <c r="H31" i="179"/>
  <c r="J31" i="179"/>
  <c r="G33" i="179" l="1"/>
  <c r="H33" i="179" s="1"/>
  <c r="I33" i="179"/>
  <c r="J33" i="179" s="1"/>
  <c r="K33" i="179"/>
  <c r="L33" i="179" s="1"/>
  <c r="M33" i="179"/>
  <c r="L31" i="179" l="1"/>
  <c r="N31" i="179"/>
  <c r="N33" i="179"/>
  <c r="P31" i="179"/>
  <c r="O33" i="179" l="1"/>
  <c r="P33" i="179" s="1"/>
  <c r="R31" i="179"/>
  <c r="Q33" i="179" l="1"/>
  <c r="R33" i="179" s="1"/>
  <c r="T31" i="179"/>
  <c r="S33" i="179" l="1"/>
  <c r="T33" i="179" l="1"/>
  <c r="U33" i="179" l="1"/>
  <c r="V31" i="179"/>
  <c r="V33" i="179" l="1"/>
  <c r="C111" i="180"/>
  <c r="C28" i="180" l="1"/>
  <c r="D41" i="180" s="1"/>
  <c r="D113" i="180"/>
  <c r="D39" i="180"/>
  <c r="D111" i="180"/>
  <c r="D37" i="180"/>
  <c r="D23" i="180"/>
  <c r="D115" i="180"/>
  <c r="D43" i="180"/>
  <c r="D32" i="180"/>
  <c r="C112" i="180"/>
  <c r="D31" i="180"/>
  <c r="C33" i="180"/>
  <c r="D20" i="180"/>
  <c r="D26" i="180"/>
  <c r="D27" i="180"/>
  <c r="D28" i="180"/>
  <c r="D36" i="180"/>
  <c r="D38" i="180"/>
  <c r="D40" i="180"/>
  <c r="D42" i="180"/>
  <c r="D44" i="180"/>
  <c r="D46" i="180"/>
  <c r="D24" i="180"/>
  <c r="D25" i="180"/>
  <c r="D19" i="180"/>
  <c r="D59" i="180" l="1"/>
  <c r="D45" i="180"/>
  <c r="D21" i="180"/>
  <c r="D55" i="180"/>
  <c r="D95" i="180"/>
  <c r="D89" i="180"/>
  <c r="D83" i="180"/>
  <c r="D79" i="180"/>
  <c r="D71" i="180"/>
  <c r="D60" i="180"/>
  <c r="D57" i="180"/>
  <c r="D94" i="180"/>
  <c r="D80" i="180"/>
  <c r="D73" i="180"/>
  <c r="D69" i="180"/>
  <c r="D93" i="180"/>
  <c r="D91" i="180"/>
  <c r="D87" i="180"/>
  <c r="D82" i="180"/>
  <c r="D74" i="180"/>
  <c r="D96" i="180"/>
  <c r="D85" i="180"/>
  <c r="D81" i="180"/>
  <c r="D84" i="180"/>
  <c r="D62" i="180"/>
  <c r="D52" i="180"/>
  <c r="D61" i="180"/>
  <c r="D58" i="180"/>
  <c r="D53" i="180"/>
  <c r="D72" i="180"/>
  <c r="D97" i="180"/>
  <c r="D114" i="180"/>
  <c r="D33" i="180"/>
  <c r="D112" i="180"/>
  <c r="C116" i="180"/>
  <c r="D116" i="180" s="1"/>
  <c r="E33" i="180"/>
  <c r="E28" i="180" l="1"/>
  <c r="F94" i="180" l="1"/>
  <c r="F87" i="180"/>
  <c r="F82" i="180"/>
  <c r="F74" i="180"/>
  <c r="F69" i="180"/>
  <c r="F89" i="180"/>
  <c r="F84" i="180"/>
  <c r="F81" i="180"/>
  <c r="F60" i="180"/>
  <c r="F93" i="180"/>
  <c r="F96" i="180"/>
  <c r="F95" i="180"/>
  <c r="F85" i="180"/>
  <c r="F73" i="180"/>
  <c r="F62" i="180"/>
  <c r="F52" i="180"/>
  <c r="F72" i="180"/>
  <c r="F53" i="180"/>
  <c r="F80" i="180"/>
  <c r="F61" i="180"/>
  <c r="F58" i="180"/>
  <c r="F91" i="180"/>
  <c r="F83" i="180"/>
  <c r="F71" i="180"/>
  <c r="F57" i="180"/>
  <c r="F79" i="180"/>
  <c r="F97" i="180"/>
  <c r="F59" i="180"/>
  <c r="F19" i="180"/>
  <c r="G28" i="180"/>
  <c r="F21" i="180"/>
  <c r="F26" i="180"/>
  <c r="F39" i="180"/>
  <c r="F43" i="180"/>
  <c r="F24" i="180"/>
  <c r="F27" i="180"/>
  <c r="F28" i="180"/>
  <c r="F42" i="180"/>
  <c r="F45" i="180"/>
  <c r="F46" i="180"/>
  <c r="F114" i="180"/>
  <c r="F25" i="180"/>
  <c r="F32" i="180"/>
  <c r="F37" i="180"/>
  <c r="F41" i="180"/>
  <c r="F115" i="180"/>
  <c r="F23" i="180"/>
  <c r="F31" i="180"/>
  <c r="F113" i="180"/>
  <c r="F40" i="180"/>
  <c r="F36" i="180"/>
  <c r="F44" i="180"/>
  <c r="F20" i="180"/>
  <c r="F38" i="180"/>
  <c r="F33" i="180"/>
  <c r="H93" i="180" l="1"/>
  <c r="H85" i="180"/>
  <c r="H81" i="180"/>
  <c r="H73" i="180"/>
  <c r="H62" i="180"/>
  <c r="H53" i="180"/>
  <c r="H95" i="180"/>
  <c r="H91" i="180"/>
  <c r="H74" i="180"/>
  <c r="H71" i="180"/>
  <c r="H61" i="180"/>
  <c r="H57" i="180"/>
  <c r="H96" i="180"/>
  <c r="H94" i="180"/>
  <c r="H69" i="180"/>
  <c r="H52" i="180"/>
  <c r="H84" i="180"/>
  <c r="H80" i="180"/>
  <c r="H72" i="180"/>
  <c r="H58" i="180"/>
  <c r="H79" i="180"/>
  <c r="H83" i="180"/>
  <c r="H87" i="180"/>
  <c r="H89" i="180"/>
  <c r="H60" i="180"/>
  <c r="H82" i="180"/>
  <c r="H97" i="180"/>
  <c r="H59" i="180"/>
  <c r="H19" i="180"/>
  <c r="E112" i="180"/>
  <c r="H25" i="180"/>
  <c r="H38" i="180"/>
  <c r="H42" i="180"/>
  <c r="H32" i="180"/>
  <c r="H36" i="180"/>
  <c r="H39" i="180"/>
  <c r="H113" i="180"/>
  <c r="H28" i="180"/>
  <c r="H40" i="180"/>
  <c r="H44" i="180"/>
  <c r="H26" i="180"/>
  <c r="H27" i="180"/>
  <c r="H37" i="180"/>
  <c r="H24" i="180"/>
  <c r="H43" i="180"/>
  <c r="H41" i="180"/>
  <c r="H23" i="180"/>
  <c r="H46" i="180"/>
  <c r="H114" i="180"/>
  <c r="H45" i="180"/>
  <c r="H115" i="180"/>
  <c r="H21" i="180"/>
  <c r="H20" i="180"/>
  <c r="E111" i="180"/>
  <c r="I28" i="180"/>
  <c r="J96" i="180" l="1"/>
  <c r="J91" i="180"/>
  <c r="J84" i="180"/>
  <c r="J80" i="180"/>
  <c r="J72" i="180"/>
  <c r="J61" i="180"/>
  <c r="J58" i="180"/>
  <c r="J52" i="180"/>
  <c r="J85" i="180"/>
  <c r="J82" i="180"/>
  <c r="J79" i="180"/>
  <c r="J81" i="180"/>
  <c r="J73" i="180"/>
  <c r="J62" i="180"/>
  <c r="J83" i="180"/>
  <c r="J53" i="180"/>
  <c r="J89" i="180"/>
  <c r="J60" i="180"/>
  <c r="J57" i="180"/>
  <c r="J87" i="180"/>
  <c r="J71" i="180"/>
  <c r="J94" i="180"/>
  <c r="J74" i="180"/>
  <c r="J69" i="180"/>
  <c r="J95" i="180"/>
  <c r="J93" i="180"/>
  <c r="J97" i="180"/>
  <c r="J59" i="180"/>
  <c r="J19" i="180"/>
  <c r="F111" i="180"/>
  <c r="E116" i="180"/>
  <c r="F116" i="180" s="1"/>
  <c r="K28" i="180"/>
  <c r="J24" i="180"/>
  <c r="J32" i="180"/>
  <c r="J37" i="180"/>
  <c r="J41" i="180"/>
  <c r="J45" i="180"/>
  <c r="J21" i="180"/>
  <c r="J25" i="180"/>
  <c r="J40" i="180"/>
  <c r="J43" i="180"/>
  <c r="J36" i="180"/>
  <c r="J46" i="180"/>
  <c r="J113" i="180"/>
  <c r="J44" i="180"/>
  <c r="J23" i="180"/>
  <c r="J26" i="180"/>
  <c r="J38" i="180"/>
  <c r="J114" i="180"/>
  <c r="J28" i="180"/>
  <c r="J27" i="180"/>
  <c r="J39" i="180"/>
  <c r="J115" i="180"/>
  <c r="J42" i="180"/>
  <c r="J20" i="180"/>
  <c r="G112" i="180"/>
  <c r="G111" i="180"/>
  <c r="F112" i="180"/>
  <c r="L19" i="180" l="1"/>
  <c r="L95" i="180"/>
  <c r="L89" i="180"/>
  <c r="L83" i="180"/>
  <c r="L79" i="180"/>
  <c r="L71" i="180"/>
  <c r="L60" i="180"/>
  <c r="L57" i="180"/>
  <c r="L96" i="180"/>
  <c r="L93" i="180"/>
  <c r="L87" i="180"/>
  <c r="L72" i="180"/>
  <c r="L62" i="180"/>
  <c r="L58" i="180"/>
  <c r="L91" i="180"/>
  <c r="L84" i="180"/>
  <c r="L80" i="180"/>
  <c r="L53" i="180"/>
  <c r="L61" i="180"/>
  <c r="L82" i="180"/>
  <c r="L69" i="180"/>
  <c r="L94" i="180"/>
  <c r="L74" i="180"/>
  <c r="L81" i="180"/>
  <c r="L52" i="180"/>
  <c r="L73" i="180"/>
  <c r="L85" i="180"/>
  <c r="L97" i="180"/>
  <c r="L59" i="180"/>
  <c r="L23" i="180"/>
  <c r="L27" i="180"/>
  <c r="L36" i="180"/>
  <c r="L40" i="180"/>
  <c r="L44" i="180"/>
  <c r="L26" i="180"/>
  <c r="L28" i="180"/>
  <c r="L37" i="180"/>
  <c r="L115" i="180"/>
  <c r="L24" i="180"/>
  <c r="L39" i="180"/>
  <c r="L43" i="180"/>
  <c r="L114" i="180"/>
  <c r="L32" i="180"/>
  <c r="L38" i="180"/>
  <c r="L21" i="180"/>
  <c r="L25" i="180"/>
  <c r="L41" i="180"/>
  <c r="L46" i="180"/>
  <c r="L45" i="180"/>
  <c r="L42" i="180"/>
  <c r="L113" i="180"/>
  <c r="L20" i="180"/>
  <c r="M28" i="180"/>
  <c r="N19" i="180" s="1"/>
  <c r="G116" i="180"/>
  <c r="H116" i="180" s="1"/>
  <c r="H111" i="180"/>
  <c r="H112" i="180"/>
  <c r="I112" i="180"/>
  <c r="I111" i="180"/>
  <c r="N94" i="180" l="1"/>
  <c r="N87" i="180"/>
  <c r="N82" i="180"/>
  <c r="N74" i="180"/>
  <c r="N69" i="180"/>
  <c r="N83" i="180"/>
  <c r="N80" i="180"/>
  <c r="N73" i="180"/>
  <c r="N95" i="180"/>
  <c r="N89" i="180"/>
  <c r="N72" i="180"/>
  <c r="N61" i="180"/>
  <c r="N58" i="180"/>
  <c r="N79" i="180"/>
  <c r="N71" i="180"/>
  <c r="N60" i="180"/>
  <c r="N57" i="180"/>
  <c r="N93" i="180"/>
  <c r="N85" i="180"/>
  <c r="N91" i="180"/>
  <c r="N81" i="180"/>
  <c r="N52" i="180"/>
  <c r="N96" i="180"/>
  <c r="N84" i="180"/>
  <c r="N62" i="180"/>
  <c r="N53" i="180"/>
  <c r="N97" i="180"/>
  <c r="N59" i="180"/>
  <c r="J112" i="180"/>
  <c r="O28" i="180"/>
  <c r="N21" i="180"/>
  <c r="N26" i="180"/>
  <c r="N39" i="180"/>
  <c r="N43" i="180"/>
  <c r="N23" i="180"/>
  <c r="N38" i="180"/>
  <c r="N41" i="180"/>
  <c r="N44" i="180"/>
  <c r="N46" i="180"/>
  <c r="N114" i="180"/>
  <c r="N27" i="180"/>
  <c r="N28" i="180"/>
  <c r="N42" i="180"/>
  <c r="N36" i="180"/>
  <c r="N37" i="180"/>
  <c r="N115" i="180"/>
  <c r="N45" i="180"/>
  <c r="N113" i="180"/>
  <c r="N25" i="180"/>
  <c r="N32" i="180"/>
  <c r="N40" i="180"/>
  <c r="N24" i="180"/>
  <c r="N20" i="180"/>
  <c r="J111" i="180"/>
  <c r="I116" i="180"/>
  <c r="J116" i="180" s="1"/>
  <c r="K112" i="180"/>
  <c r="K111" i="180"/>
  <c r="P93" i="180" l="1"/>
  <c r="P85" i="180"/>
  <c r="P81" i="180"/>
  <c r="P73" i="180"/>
  <c r="P62" i="180"/>
  <c r="P53" i="180"/>
  <c r="P94" i="180"/>
  <c r="P89" i="180"/>
  <c r="P84" i="180"/>
  <c r="P69" i="180"/>
  <c r="P60" i="180"/>
  <c r="P83" i="180"/>
  <c r="P79" i="180"/>
  <c r="P71" i="180"/>
  <c r="P57" i="180"/>
  <c r="P91" i="180"/>
  <c r="P87" i="180"/>
  <c r="P82" i="180"/>
  <c r="P74" i="180"/>
  <c r="P52" i="180"/>
  <c r="P95" i="180"/>
  <c r="P96" i="180"/>
  <c r="P72" i="180"/>
  <c r="P80" i="180"/>
  <c r="P61" i="180"/>
  <c r="P58" i="180"/>
  <c r="P97" i="180"/>
  <c r="P59" i="180"/>
  <c r="M111" i="180"/>
  <c r="P25" i="180"/>
  <c r="P38" i="180"/>
  <c r="P42" i="180"/>
  <c r="P24" i="180"/>
  <c r="P27" i="180"/>
  <c r="P45" i="180"/>
  <c r="P113" i="180"/>
  <c r="P23" i="180"/>
  <c r="P115" i="180"/>
  <c r="P28" i="180"/>
  <c r="P39" i="180"/>
  <c r="P40" i="180"/>
  <c r="P41" i="180"/>
  <c r="P46" i="180"/>
  <c r="P26" i="180"/>
  <c r="P114" i="180"/>
  <c r="P21" i="180"/>
  <c r="P37" i="180"/>
  <c r="P44" i="180"/>
  <c r="P43" i="180"/>
  <c r="P32" i="180"/>
  <c r="P36" i="180"/>
  <c r="P20" i="180"/>
  <c r="Q28" i="180"/>
  <c r="M112" i="180"/>
  <c r="K116" i="180"/>
  <c r="L116" i="180" s="1"/>
  <c r="L111" i="180"/>
  <c r="L112" i="180"/>
  <c r="P19" i="180"/>
  <c r="R96" i="180" l="1"/>
  <c r="R91" i="180"/>
  <c r="R84" i="180"/>
  <c r="R80" i="180"/>
  <c r="R72" i="180"/>
  <c r="R61" i="180"/>
  <c r="R58" i="180"/>
  <c r="R52" i="180"/>
  <c r="R95" i="180"/>
  <c r="R81" i="180"/>
  <c r="R74" i="180"/>
  <c r="R71" i="180"/>
  <c r="R57" i="180"/>
  <c r="R94" i="180"/>
  <c r="R87" i="180"/>
  <c r="R82" i="180"/>
  <c r="R60" i="180"/>
  <c r="R93" i="180"/>
  <c r="R89" i="180"/>
  <c r="R85" i="180"/>
  <c r="R69" i="180"/>
  <c r="R73" i="180"/>
  <c r="R62" i="180"/>
  <c r="R53" i="180"/>
  <c r="R79" i="180"/>
  <c r="R83" i="180"/>
  <c r="R97" i="180"/>
  <c r="R59" i="180"/>
  <c r="R19" i="180"/>
  <c r="R24" i="180"/>
  <c r="R32" i="180"/>
  <c r="R37" i="180"/>
  <c r="R41" i="180"/>
  <c r="R36" i="180"/>
  <c r="R39" i="180"/>
  <c r="R42" i="180"/>
  <c r="R21" i="180"/>
  <c r="R26" i="180"/>
  <c r="R38" i="180"/>
  <c r="R45" i="180"/>
  <c r="R43" i="180"/>
  <c r="R44" i="180"/>
  <c r="R114" i="180"/>
  <c r="R23" i="180"/>
  <c r="R28" i="180"/>
  <c r="R46" i="180"/>
  <c r="R115" i="180"/>
  <c r="R113" i="180"/>
  <c r="R25" i="180"/>
  <c r="R40" i="180"/>
  <c r="R27" i="180"/>
  <c r="R20" i="180"/>
  <c r="N111" i="180"/>
  <c r="M116" i="180"/>
  <c r="N116" i="180" s="1"/>
  <c r="O112" i="180"/>
  <c r="N112" i="180"/>
  <c r="S28" i="180"/>
  <c r="O111" i="180"/>
  <c r="T95" i="180" l="1"/>
  <c r="T89" i="180"/>
  <c r="T83" i="180"/>
  <c r="T79" i="180"/>
  <c r="T71" i="180"/>
  <c r="T60" i="180"/>
  <c r="T57" i="180"/>
  <c r="T91" i="180"/>
  <c r="T85" i="180"/>
  <c r="T82" i="180"/>
  <c r="T61" i="180"/>
  <c r="T93" i="180"/>
  <c r="T87" i="180"/>
  <c r="T74" i="180"/>
  <c r="T69" i="180"/>
  <c r="T52" i="180"/>
  <c r="T96" i="180"/>
  <c r="T94" i="180"/>
  <c r="T81" i="180"/>
  <c r="T73" i="180"/>
  <c r="T62" i="180"/>
  <c r="T53" i="180"/>
  <c r="T80" i="180"/>
  <c r="T58" i="180"/>
  <c r="T84" i="180"/>
  <c r="T72" i="180"/>
  <c r="T97" i="180"/>
  <c r="T59" i="180"/>
  <c r="T23" i="180"/>
  <c r="T27" i="180"/>
  <c r="T36" i="180"/>
  <c r="T40" i="180"/>
  <c r="T44" i="180"/>
  <c r="T21" i="180"/>
  <c r="T25" i="180"/>
  <c r="T32" i="180"/>
  <c r="T43" i="180"/>
  <c r="T115" i="180"/>
  <c r="T37" i="180"/>
  <c r="T41" i="180"/>
  <c r="T46" i="180"/>
  <c r="T113" i="180"/>
  <c r="T42" i="180"/>
  <c r="T45" i="180"/>
  <c r="T38" i="180"/>
  <c r="T26" i="180"/>
  <c r="T28" i="180"/>
  <c r="T114" i="180"/>
  <c r="T39" i="180"/>
  <c r="T24" i="180"/>
  <c r="T20" i="180"/>
  <c r="O116" i="180"/>
  <c r="P116" i="180" s="1"/>
  <c r="P111" i="180"/>
  <c r="Q112" i="180"/>
  <c r="T19" i="180"/>
  <c r="P112" i="180"/>
  <c r="Q111" i="180"/>
  <c r="S112" i="180" l="1"/>
  <c r="R111" i="180"/>
  <c r="Q116" i="180"/>
  <c r="R116" i="180" s="1"/>
  <c r="R112" i="180"/>
  <c r="S111" i="180"/>
  <c r="S116" i="180" l="1"/>
  <c r="T116" i="180" s="1"/>
  <c r="T111" i="180"/>
  <c r="T112" i="180"/>
  <c r="H31" i="180" l="1"/>
  <c r="G33" i="180"/>
  <c r="H33" i="180" s="1"/>
  <c r="I33" i="180"/>
  <c r="J33" i="180" s="1"/>
  <c r="J31" i="180"/>
  <c r="L31" i="180" l="1"/>
  <c r="K33" i="180"/>
  <c r="L33" i="180" l="1"/>
  <c r="M33" i="180" l="1"/>
  <c r="N31" i="180"/>
  <c r="N33" i="180" l="1"/>
  <c r="O33" i="180" l="1"/>
  <c r="P31" i="180"/>
  <c r="P33" i="180" l="1"/>
  <c r="Q33" i="180" l="1"/>
  <c r="R31" i="180"/>
  <c r="R33" i="180" l="1"/>
  <c r="T31" i="180"/>
  <c r="G33" i="181"/>
  <c r="I33" i="181"/>
  <c r="M33" i="181"/>
  <c r="O33" i="181"/>
  <c r="S33" i="181"/>
  <c r="C33" i="181"/>
  <c r="S33" i="180" l="1"/>
  <c r="T33" i="180" s="1"/>
  <c r="C28" i="181"/>
  <c r="K33" i="181"/>
  <c r="U33" i="181"/>
  <c r="E33" i="181"/>
  <c r="D33" i="181"/>
  <c r="Q33" i="181"/>
  <c r="D19" i="181" l="1"/>
  <c r="D97" i="181"/>
  <c r="D58" i="181"/>
  <c r="D57" i="181"/>
  <c r="D53" i="181"/>
  <c r="D52" i="181"/>
  <c r="D89" i="181"/>
  <c r="D87" i="181"/>
  <c r="D79" i="181"/>
  <c r="D74" i="181"/>
  <c r="D60" i="181"/>
  <c r="D80" i="181"/>
  <c r="D69" i="181"/>
  <c r="D62" i="181"/>
  <c r="D91" i="181"/>
  <c r="D82" i="181"/>
  <c r="D81" i="181"/>
  <c r="D72" i="181"/>
  <c r="D71" i="181"/>
  <c r="D95" i="181"/>
  <c r="D61" i="181"/>
  <c r="D96" i="181"/>
  <c r="D85" i="181"/>
  <c r="D93" i="181"/>
  <c r="D84" i="181"/>
  <c r="D73" i="181"/>
  <c r="D83" i="181"/>
  <c r="D94" i="181"/>
  <c r="D59" i="181"/>
  <c r="E28" i="181"/>
  <c r="D21" i="181"/>
  <c r="D23" i="181"/>
  <c r="D39" i="181"/>
  <c r="D40" i="181"/>
  <c r="D37" i="181"/>
  <c r="D38" i="181"/>
  <c r="D45" i="181"/>
  <c r="D46" i="181"/>
  <c r="D24" i="181"/>
  <c r="D25" i="181"/>
  <c r="D32" i="181"/>
  <c r="D41" i="181"/>
  <c r="D42" i="181"/>
  <c r="D43" i="181"/>
  <c r="D115" i="181"/>
  <c r="D27" i="181"/>
  <c r="D113" i="181"/>
  <c r="D114" i="181"/>
  <c r="D20" i="181"/>
  <c r="D26" i="181"/>
  <c r="D28" i="181"/>
  <c r="D36" i="181"/>
  <c r="D44" i="181"/>
  <c r="D31" i="181"/>
  <c r="F33" i="181" l="1"/>
  <c r="F96" i="181"/>
  <c r="F91" i="181"/>
  <c r="F84" i="181"/>
  <c r="F80" i="181"/>
  <c r="F72" i="181"/>
  <c r="F61" i="181"/>
  <c r="F52" i="181"/>
  <c r="F97" i="181"/>
  <c r="F95" i="181"/>
  <c r="F89" i="181"/>
  <c r="F83" i="181"/>
  <c r="F79" i="181"/>
  <c r="F71" i="181"/>
  <c r="F60" i="181"/>
  <c r="F58" i="181"/>
  <c r="F94" i="181"/>
  <c r="F87" i="181"/>
  <c r="F82" i="181"/>
  <c r="F74" i="181"/>
  <c r="F69" i="181"/>
  <c r="F57" i="181"/>
  <c r="F93" i="181"/>
  <c r="F85" i="181"/>
  <c r="F81" i="181"/>
  <c r="F73" i="181"/>
  <c r="F62" i="181"/>
  <c r="F53" i="181"/>
  <c r="F59" i="181"/>
  <c r="F23" i="181"/>
  <c r="F25" i="181"/>
  <c r="F27" i="181"/>
  <c r="F28" i="181"/>
  <c r="F36" i="181"/>
  <c r="F38" i="181"/>
  <c r="F40" i="181"/>
  <c r="F42" i="181"/>
  <c r="F44" i="181"/>
  <c r="F46" i="181"/>
  <c r="F114" i="181"/>
  <c r="F24" i="181"/>
  <c r="F32" i="181"/>
  <c r="F41" i="181"/>
  <c r="F113" i="181"/>
  <c r="F21" i="181"/>
  <c r="F39" i="181"/>
  <c r="F26" i="181"/>
  <c r="F43" i="181"/>
  <c r="F45" i="181"/>
  <c r="F37" i="181"/>
  <c r="F115" i="181"/>
  <c r="F31" i="181"/>
  <c r="F20" i="181"/>
  <c r="G28" i="181"/>
  <c r="C112" i="181"/>
  <c r="C111" i="181"/>
  <c r="F19" i="181"/>
  <c r="H96" i="181" l="1"/>
  <c r="H95" i="181"/>
  <c r="H94" i="181"/>
  <c r="H93" i="181"/>
  <c r="H91" i="181"/>
  <c r="H89" i="181"/>
  <c r="H87" i="181"/>
  <c r="H85" i="181"/>
  <c r="H84" i="181"/>
  <c r="H83" i="181"/>
  <c r="H82" i="181"/>
  <c r="H81" i="181"/>
  <c r="H80" i="181"/>
  <c r="H79" i="181"/>
  <c r="H74" i="181"/>
  <c r="H73" i="181"/>
  <c r="H72" i="181"/>
  <c r="H71" i="181"/>
  <c r="H69" i="181"/>
  <c r="H62" i="181"/>
  <c r="H61" i="181"/>
  <c r="H60" i="181"/>
  <c r="H97" i="181"/>
  <c r="H58" i="181"/>
  <c r="H53" i="181"/>
  <c r="H57" i="181"/>
  <c r="H52" i="181"/>
  <c r="H59" i="181"/>
  <c r="H19" i="181"/>
  <c r="E111" i="181"/>
  <c r="D112" i="181"/>
  <c r="H25" i="181"/>
  <c r="H26" i="181"/>
  <c r="H42" i="181"/>
  <c r="H43" i="181"/>
  <c r="H114" i="181"/>
  <c r="H115" i="181"/>
  <c r="H23" i="181"/>
  <c r="H24" i="181"/>
  <c r="H28" i="181"/>
  <c r="H32" i="181"/>
  <c r="H40" i="181"/>
  <c r="H41" i="181"/>
  <c r="H113" i="181"/>
  <c r="H27" i="181"/>
  <c r="H36" i="181"/>
  <c r="H37" i="181"/>
  <c r="H44" i="181"/>
  <c r="H45" i="181"/>
  <c r="H21" i="181"/>
  <c r="H39" i="181"/>
  <c r="H38" i="181"/>
  <c r="H46" i="181"/>
  <c r="H31" i="181"/>
  <c r="H33" i="181"/>
  <c r="H20" i="181"/>
  <c r="C116" i="181"/>
  <c r="D116" i="181" s="1"/>
  <c r="D111" i="181"/>
  <c r="I28" i="181"/>
  <c r="E112" i="181"/>
  <c r="J96" i="181" l="1"/>
  <c r="J94" i="181"/>
  <c r="J91" i="181"/>
  <c r="J87" i="181"/>
  <c r="J84" i="181"/>
  <c r="J82" i="181"/>
  <c r="J80" i="181"/>
  <c r="J74" i="181"/>
  <c r="J72" i="181"/>
  <c r="J69" i="181"/>
  <c r="J61" i="181"/>
  <c r="J85" i="181"/>
  <c r="J73" i="181"/>
  <c r="J58" i="181"/>
  <c r="J57" i="181"/>
  <c r="J97" i="181"/>
  <c r="J89" i="181"/>
  <c r="J81" i="181"/>
  <c r="J71" i="181"/>
  <c r="J93" i="181"/>
  <c r="J83" i="181"/>
  <c r="J52" i="181"/>
  <c r="J79" i="181"/>
  <c r="J62" i="181"/>
  <c r="J95" i="181"/>
  <c r="J53" i="181"/>
  <c r="J60" i="181"/>
  <c r="J59" i="181"/>
  <c r="J19" i="181"/>
  <c r="F112" i="181"/>
  <c r="J21" i="181"/>
  <c r="J24" i="181"/>
  <c r="J26" i="181"/>
  <c r="J28" i="181"/>
  <c r="J32" i="181"/>
  <c r="J37" i="181"/>
  <c r="J39" i="181"/>
  <c r="J41" i="181"/>
  <c r="J43" i="181"/>
  <c r="J45" i="181"/>
  <c r="J113" i="181"/>
  <c r="J115" i="181"/>
  <c r="J27" i="181"/>
  <c r="J36" i="181"/>
  <c r="J44" i="181"/>
  <c r="J25" i="181"/>
  <c r="J42" i="181"/>
  <c r="J114" i="181"/>
  <c r="J38" i="181"/>
  <c r="J46" i="181"/>
  <c r="J40" i="181"/>
  <c r="J23" i="181"/>
  <c r="J33" i="181"/>
  <c r="J31" i="181"/>
  <c r="J20" i="181"/>
  <c r="F111" i="181"/>
  <c r="E116" i="181"/>
  <c r="F116" i="181" s="1"/>
  <c r="G112" i="181"/>
  <c r="K28" i="181"/>
  <c r="G111" i="181"/>
  <c r="L97" i="181" l="1"/>
  <c r="L57" i="181"/>
  <c r="L52" i="181"/>
  <c r="L96" i="181"/>
  <c r="L95" i="181"/>
  <c r="L84" i="181"/>
  <c r="L83" i="181"/>
  <c r="L72" i="181"/>
  <c r="L71" i="181"/>
  <c r="L53" i="181"/>
  <c r="L93" i="181"/>
  <c r="L91" i="181"/>
  <c r="L82" i="181"/>
  <c r="L94" i="181"/>
  <c r="L73" i="181"/>
  <c r="L60" i="181"/>
  <c r="L87" i="181"/>
  <c r="L81" i="181"/>
  <c r="L69" i="181"/>
  <c r="L89" i="181"/>
  <c r="L80" i="181"/>
  <c r="L58" i="181"/>
  <c r="L79" i="181"/>
  <c r="L61" i="181"/>
  <c r="L62" i="181"/>
  <c r="L74" i="181"/>
  <c r="L85" i="181"/>
  <c r="L59" i="181"/>
  <c r="L19" i="181"/>
  <c r="H112" i="181"/>
  <c r="M28" i="181"/>
  <c r="H111" i="181"/>
  <c r="G116" i="181"/>
  <c r="H116" i="181" s="1"/>
  <c r="I111" i="181"/>
  <c r="I112" i="181"/>
  <c r="L28" i="181"/>
  <c r="L37" i="181"/>
  <c r="L38" i="181"/>
  <c r="L45" i="181"/>
  <c r="L46" i="181"/>
  <c r="L26" i="181"/>
  <c r="L27" i="181"/>
  <c r="L36" i="181"/>
  <c r="L43" i="181"/>
  <c r="L44" i="181"/>
  <c r="L115" i="181"/>
  <c r="L21" i="181"/>
  <c r="L23" i="181"/>
  <c r="L39" i="181"/>
  <c r="L40" i="181"/>
  <c r="L24" i="181"/>
  <c r="L41" i="181"/>
  <c r="L42" i="181"/>
  <c r="L25" i="181"/>
  <c r="L113" i="181"/>
  <c r="L114" i="181"/>
  <c r="L32" i="181"/>
  <c r="L31" i="181"/>
  <c r="L33" i="181"/>
  <c r="L20" i="181"/>
  <c r="N58" i="181" l="1"/>
  <c r="N57" i="181"/>
  <c r="N53" i="181"/>
  <c r="N52" i="181"/>
  <c r="N95" i="181"/>
  <c r="N93" i="181"/>
  <c r="N89" i="181"/>
  <c r="N85" i="181"/>
  <c r="N83" i="181"/>
  <c r="N81" i="181"/>
  <c r="N79" i="181"/>
  <c r="N73" i="181"/>
  <c r="N71" i="181"/>
  <c r="N62" i="181"/>
  <c r="N60" i="181"/>
  <c r="N94" i="181"/>
  <c r="N82" i="181"/>
  <c r="N69" i="181"/>
  <c r="N72" i="181"/>
  <c r="N97" i="181"/>
  <c r="N84" i="181"/>
  <c r="N74" i="181"/>
  <c r="N61" i="181"/>
  <c r="N91" i="181"/>
  <c r="N87" i="181"/>
  <c r="N96" i="181"/>
  <c r="N80" i="181"/>
  <c r="N59" i="181"/>
  <c r="N19" i="181"/>
  <c r="J112" i="181"/>
  <c r="K111" i="181"/>
  <c r="K112" i="181"/>
  <c r="O28" i="181"/>
  <c r="J111" i="181"/>
  <c r="I116" i="181"/>
  <c r="J116" i="181" s="1"/>
  <c r="N23" i="181"/>
  <c r="N25" i="181"/>
  <c r="N27" i="181"/>
  <c r="N28" i="181"/>
  <c r="N36" i="181"/>
  <c r="N38" i="181"/>
  <c r="N40" i="181"/>
  <c r="N42" i="181"/>
  <c r="N44" i="181"/>
  <c r="N46" i="181"/>
  <c r="N114" i="181"/>
  <c r="N21" i="181"/>
  <c r="N39" i="181"/>
  <c r="N37" i="181"/>
  <c r="N45" i="181"/>
  <c r="N24" i="181"/>
  <c r="N32" i="181"/>
  <c r="N41" i="181"/>
  <c r="N26" i="181"/>
  <c r="N43" i="181"/>
  <c r="N113" i="181"/>
  <c r="N115" i="181"/>
  <c r="N33" i="181"/>
  <c r="N31" i="181"/>
  <c r="N20" i="181"/>
  <c r="P96" i="181" l="1"/>
  <c r="P95" i="181"/>
  <c r="P94" i="181"/>
  <c r="P93" i="181"/>
  <c r="P91" i="181"/>
  <c r="P89" i="181"/>
  <c r="P87" i="181"/>
  <c r="P85" i="181"/>
  <c r="P84" i="181"/>
  <c r="P83" i="181"/>
  <c r="P82" i="181"/>
  <c r="P81" i="181"/>
  <c r="P80" i="181"/>
  <c r="P79" i="181"/>
  <c r="P74" i="181"/>
  <c r="P73" i="181"/>
  <c r="P72" i="181"/>
  <c r="P71" i="181"/>
  <c r="P69" i="181"/>
  <c r="P62" i="181"/>
  <c r="P61" i="181"/>
  <c r="P60" i="181"/>
  <c r="P97" i="181"/>
  <c r="P52" i="181"/>
  <c r="P53" i="181"/>
  <c r="P57" i="181"/>
  <c r="P58" i="181"/>
  <c r="P59" i="181"/>
  <c r="P19" i="181"/>
  <c r="L111" i="181"/>
  <c r="K116" i="181"/>
  <c r="L116" i="181" s="1"/>
  <c r="M111" i="181"/>
  <c r="M112" i="181"/>
  <c r="P23" i="181"/>
  <c r="P24" i="181"/>
  <c r="P32" i="181"/>
  <c r="P40" i="181"/>
  <c r="P41" i="181"/>
  <c r="P113" i="181"/>
  <c r="P21" i="181"/>
  <c r="P38" i="181"/>
  <c r="P39" i="181"/>
  <c r="P46" i="181"/>
  <c r="P25" i="181"/>
  <c r="P26" i="181"/>
  <c r="P28" i="181"/>
  <c r="P42" i="181"/>
  <c r="P43" i="181"/>
  <c r="P36" i="181"/>
  <c r="P45" i="181"/>
  <c r="P44" i="181"/>
  <c r="P114" i="181"/>
  <c r="P115" i="181"/>
  <c r="P27" i="181"/>
  <c r="P31" i="181"/>
  <c r="P37" i="181"/>
  <c r="P33" i="181"/>
  <c r="P20" i="181"/>
  <c r="L112" i="181"/>
  <c r="Q28" i="181"/>
  <c r="R58" i="181" l="1"/>
  <c r="R53" i="181"/>
  <c r="R93" i="181"/>
  <c r="R91" i="181"/>
  <c r="R81" i="181"/>
  <c r="R80" i="181"/>
  <c r="R62" i="181"/>
  <c r="R61" i="181"/>
  <c r="R94" i="181"/>
  <c r="R84" i="181"/>
  <c r="R83" i="181"/>
  <c r="R74" i="181"/>
  <c r="R73" i="181"/>
  <c r="R60" i="181"/>
  <c r="R52" i="181"/>
  <c r="R96" i="181"/>
  <c r="R95" i="181"/>
  <c r="R87" i="181"/>
  <c r="R85" i="181"/>
  <c r="R79" i="181"/>
  <c r="R57" i="181"/>
  <c r="R97" i="181"/>
  <c r="R72" i="181"/>
  <c r="R82" i="181"/>
  <c r="R71" i="181"/>
  <c r="R69" i="181"/>
  <c r="R89" i="181"/>
  <c r="R59" i="181"/>
  <c r="R19" i="181"/>
  <c r="O112" i="181"/>
  <c r="R21" i="181"/>
  <c r="R24" i="181"/>
  <c r="R26" i="181"/>
  <c r="R28" i="181"/>
  <c r="R32" i="181"/>
  <c r="R37" i="181"/>
  <c r="R39" i="181"/>
  <c r="R41" i="181"/>
  <c r="R43" i="181"/>
  <c r="R45" i="181"/>
  <c r="R113" i="181"/>
  <c r="R115" i="181"/>
  <c r="R25" i="181"/>
  <c r="R42" i="181"/>
  <c r="R114" i="181"/>
  <c r="R23" i="181"/>
  <c r="R40" i="181"/>
  <c r="R27" i="181"/>
  <c r="R36" i="181"/>
  <c r="R44" i="181"/>
  <c r="R38" i="181"/>
  <c r="R46" i="181"/>
  <c r="R31" i="181"/>
  <c r="R33" i="181"/>
  <c r="R20" i="181"/>
  <c r="O111" i="181"/>
  <c r="N112" i="181"/>
  <c r="N111" i="181"/>
  <c r="M116" i="181"/>
  <c r="N116" i="181" s="1"/>
  <c r="S28" i="181"/>
  <c r="T97" i="181" l="1"/>
  <c r="T96" i="181"/>
  <c r="T94" i="181"/>
  <c r="T91" i="181"/>
  <c r="T87" i="181"/>
  <c r="T84" i="181"/>
  <c r="T82" i="181"/>
  <c r="T80" i="181"/>
  <c r="T74" i="181"/>
  <c r="T72" i="181"/>
  <c r="T69" i="181"/>
  <c r="T61" i="181"/>
  <c r="T89" i="181"/>
  <c r="T79" i="181"/>
  <c r="T60" i="181"/>
  <c r="T95" i="181"/>
  <c r="T85" i="181"/>
  <c r="T57" i="181"/>
  <c r="T53" i="181"/>
  <c r="T62" i="181"/>
  <c r="T58" i="181"/>
  <c r="T83" i="181"/>
  <c r="T93" i="181"/>
  <c r="T73" i="181"/>
  <c r="T52" i="181"/>
  <c r="T81" i="181"/>
  <c r="T71" i="181"/>
  <c r="T59" i="181"/>
  <c r="O116" i="181"/>
  <c r="P116" i="181" s="1"/>
  <c r="P111" i="181"/>
  <c r="U28" i="181"/>
  <c r="V59" i="181" s="1"/>
  <c r="T26" i="181"/>
  <c r="T27" i="181"/>
  <c r="T36" i="181"/>
  <c r="T43" i="181"/>
  <c r="T44" i="181"/>
  <c r="T115" i="181"/>
  <c r="T24" i="181"/>
  <c r="T25" i="181"/>
  <c r="T32" i="181"/>
  <c r="T41" i="181"/>
  <c r="T42" i="181"/>
  <c r="T113" i="181"/>
  <c r="T114" i="181"/>
  <c r="T37" i="181"/>
  <c r="T38" i="181"/>
  <c r="T45" i="181"/>
  <c r="T46" i="181"/>
  <c r="T40" i="181"/>
  <c r="T21" i="181"/>
  <c r="T23" i="181"/>
  <c r="T39" i="181"/>
  <c r="T28" i="181"/>
  <c r="T31" i="181"/>
  <c r="T33" i="181"/>
  <c r="T20" i="181"/>
  <c r="Q111" i="181"/>
  <c r="T19" i="181"/>
  <c r="Q112" i="181"/>
  <c r="P112" i="181"/>
  <c r="V19" i="181" l="1"/>
  <c r="R111" i="181"/>
  <c r="Q116" i="181"/>
  <c r="R116" i="181" s="1"/>
  <c r="V23" i="181"/>
  <c r="V25" i="181"/>
  <c r="V27" i="181"/>
  <c r="V28" i="181"/>
  <c r="V36" i="181"/>
  <c r="V38" i="181"/>
  <c r="V40" i="181"/>
  <c r="V42" i="181"/>
  <c r="V44" i="181"/>
  <c r="V46" i="181"/>
  <c r="V114" i="181"/>
  <c r="V37" i="181"/>
  <c r="V45" i="181"/>
  <c r="V26" i="181"/>
  <c r="V43" i="181"/>
  <c r="V115" i="181"/>
  <c r="V21" i="181"/>
  <c r="V39" i="181"/>
  <c r="V113" i="181"/>
  <c r="V24" i="181"/>
  <c r="V32" i="181"/>
  <c r="V41" i="181"/>
  <c r="V31" i="181"/>
  <c r="V33" i="181"/>
  <c r="V20" i="181"/>
  <c r="R112" i="181"/>
  <c r="S112" i="181"/>
  <c r="S111" i="181"/>
  <c r="T112" i="181" l="1"/>
  <c r="V72" i="181"/>
  <c r="V96" i="181"/>
  <c r="V83" i="181"/>
  <c r="V97" i="181"/>
  <c r="V81" i="181"/>
  <c r="V82" i="181"/>
  <c r="T111" i="181"/>
  <c r="S116" i="181"/>
  <c r="T116" i="181" s="1"/>
  <c r="V52" i="181"/>
  <c r="V60" i="181"/>
  <c r="V80" i="181"/>
  <c r="V95" i="181"/>
  <c r="V79" i="181"/>
  <c r="V93" i="181"/>
  <c r="V61" i="181"/>
  <c r="V94" i="181"/>
  <c r="V62" i="181"/>
  <c r="U112" i="181"/>
  <c r="V84" i="181"/>
  <c r="V87" i="181"/>
  <c r="V71" i="181"/>
  <c r="V85" i="181"/>
  <c r="V69" i="181"/>
  <c r="V53" i="181"/>
  <c r="V91" i="181"/>
  <c r="U111" i="181"/>
  <c r="V89" i="181"/>
  <c r="V73" i="181"/>
  <c r="V57" i="181"/>
  <c r="V74" i="181"/>
  <c r="V58" i="181"/>
  <c r="V111" i="181" l="1"/>
  <c r="U116" i="181"/>
  <c r="V116" i="181" s="1"/>
  <c r="V112" i="181"/>
  <c r="I33" i="182"/>
  <c r="E28" i="182"/>
  <c r="F28" i="182" s="1"/>
  <c r="M33" i="182"/>
  <c r="U33" i="182"/>
  <c r="E33" i="182"/>
  <c r="Q33" i="182"/>
  <c r="E111" i="182"/>
  <c r="F114" i="182"/>
  <c r="G28" i="182" l="1"/>
  <c r="H93" i="182"/>
  <c r="H89" i="182"/>
  <c r="H66" i="182"/>
  <c r="H67" i="182"/>
  <c r="H78" i="182"/>
  <c r="F111" i="182"/>
  <c r="F78" i="182"/>
  <c r="F94" i="182"/>
  <c r="F86" i="182"/>
  <c r="F91" i="182"/>
  <c r="F74" i="182"/>
  <c r="F99" i="182"/>
  <c r="F81" i="182"/>
  <c r="F70" i="182"/>
  <c r="F104" i="182"/>
  <c r="F101" i="182"/>
  <c r="F98" i="182"/>
  <c r="F89" i="182"/>
  <c r="F83" i="182"/>
  <c r="F77" i="182"/>
  <c r="F69" i="182"/>
  <c r="F65" i="182"/>
  <c r="F60" i="182"/>
  <c r="F56" i="182"/>
  <c r="F52" i="182"/>
  <c r="F43" i="182"/>
  <c r="F39" i="182"/>
  <c r="F24" i="182"/>
  <c r="F103" i="182"/>
  <c r="F100" i="182"/>
  <c r="F96" i="182"/>
  <c r="F93" i="182"/>
  <c r="F90" i="182"/>
  <c r="F88" i="182"/>
  <c r="F85" i="182"/>
  <c r="F82" i="182"/>
  <c r="F79" i="182"/>
  <c r="F76" i="182"/>
  <c r="F72" i="182"/>
  <c r="F68" i="182"/>
  <c r="F64" i="182"/>
  <c r="F58" i="182"/>
  <c r="F55" i="182"/>
  <c r="F46" i="182"/>
  <c r="F42" i="182"/>
  <c r="F38" i="182"/>
  <c r="F57" i="182"/>
  <c r="F53" i="182"/>
  <c r="F44" i="182"/>
  <c r="F40" i="182"/>
  <c r="F32" i="182"/>
  <c r="F113" i="182"/>
  <c r="F80" i="182"/>
  <c r="F73" i="182"/>
  <c r="F67" i="182"/>
  <c r="F115" i="182"/>
  <c r="F102" i="182"/>
  <c r="F95" i="182"/>
  <c r="F92" i="182"/>
  <c r="F87" i="182"/>
  <c r="F84" i="182"/>
  <c r="F75" i="182"/>
  <c r="F71" i="182"/>
  <c r="F66" i="182"/>
  <c r="F63" i="182"/>
  <c r="F61" i="182"/>
  <c r="F54" i="182"/>
  <c r="F45" i="182"/>
  <c r="F41" i="182"/>
  <c r="F31" i="182"/>
  <c r="F23" i="182"/>
  <c r="F97" i="182"/>
  <c r="F59" i="182"/>
  <c r="F21" i="182"/>
  <c r="F37" i="182"/>
  <c r="F27" i="182"/>
  <c r="F36" i="182"/>
  <c r="H97" i="182"/>
  <c r="H59" i="182"/>
  <c r="F25" i="182"/>
  <c r="H85" i="182"/>
  <c r="H101" i="182"/>
  <c r="S33" i="182"/>
  <c r="C33" i="182"/>
  <c r="H21" i="182"/>
  <c r="H23" i="182"/>
  <c r="H28" i="182"/>
  <c r="H26" i="182"/>
  <c r="H32" i="182"/>
  <c r="H37" i="182"/>
  <c r="H39" i="182"/>
  <c r="H41" i="182"/>
  <c r="H43" i="182"/>
  <c r="H45" i="182"/>
  <c r="H113" i="182"/>
  <c r="H115" i="182"/>
  <c r="H27" i="182"/>
  <c r="H24" i="182"/>
  <c r="H25" i="182"/>
  <c r="H42" i="182"/>
  <c r="H40" i="182"/>
  <c r="H44" i="182"/>
  <c r="H114" i="182"/>
  <c r="H36" i="182"/>
  <c r="H46" i="182"/>
  <c r="H38" i="182"/>
  <c r="O33" i="182"/>
  <c r="F33" i="182"/>
  <c r="H20" i="182"/>
  <c r="H19" i="182"/>
  <c r="H31" i="182"/>
  <c r="G33" i="182"/>
  <c r="H33" i="182" s="1"/>
  <c r="K33" i="182"/>
  <c r="F19" i="182"/>
  <c r="F26" i="182"/>
  <c r="F20" i="182"/>
  <c r="H81" i="182" l="1"/>
  <c r="E105" i="182"/>
  <c r="F105" i="182" s="1"/>
  <c r="E112" i="182"/>
  <c r="F62" i="182"/>
  <c r="H90" i="182"/>
  <c r="H79" i="182"/>
  <c r="H58" i="182"/>
  <c r="H57" i="182"/>
  <c r="C28" i="182"/>
  <c r="D19" i="182" s="1"/>
  <c r="H100" i="182"/>
  <c r="H72" i="182"/>
  <c r="H104" i="182"/>
  <c r="H71" i="182"/>
  <c r="H102" i="182"/>
  <c r="H86" i="182"/>
  <c r="H64" i="182"/>
  <c r="H91" i="182"/>
  <c r="H74" i="182"/>
  <c r="H52" i="182"/>
  <c r="G105" i="182"/>
  <c r="H105" i="182" s="1"/>
  <c r="H69" i="182"/>
  <c r="H53" i="182"/>
  <c r="I28" i="182"/>
  <c r="J19" i="182" s="1"/>
  <c r="H84" i="182"/>
  <c r="H88" i="182"/>
  <c r="H56" i="182"/>
  <c r="H94" i="182"/>
  <c r="H75" i="182"/>
  <c r="H54" i="182"/>
  <c r="H99" i="182"/>
  <c r="H83" i="182"/>
  <c r="H63" i="182"/>
  <c r="H77" i="182"/>
  <c r="H61" i="182"/>
  <c r="H76" i="182"/>
  <c r="H80" i="182"/>
  <c r="H70" i="182"/>
  <c r="H95" i="182"/>
  <c r="H73" i="182"/>
  <c r="H92" i="182"/>
  <c r="H55" i="182"/>
  <c r="H96" i="182"/>
  <c r="H60" i="182"/>
  <c r="H98" i="182"/>
  <c r="H82" i="182"/>
  <c r="G111" i="182"/>
  <c r="H103" i="182"/>
  <c r="H87" i="182"/>
  <c r="H68" i="182"/>
  <c r="H65" i="182"/>
  <c r="H62" i="182" l="1"/>
  <c r="G112" i="182"/>
  <c r="H112" i="182" s="1"/>
  <c r="E107" i="182"/>
  <c r="F107" i="182" s="1"/>
  <c r="F112" i="182"/>
  <c r="E116" i="182"/>
  <c r="F116" i="182" s="1"/>
  <c r="D97" i="182"/>
  <c r="D59" i="182"/>
  <c r="D33" i="182"/>
  <c r="J97" i="182"/>
  <c r="J59" i="182"/>
  <c r="H111" i="182"/>
  <c r="G116" i="182"/>
  <c r="H116" i="182" s="1"/>
  <c r="K28" i="182"/>
  <c r="J21" i="182"/>
  <c r="J24" i="182"/>
  <c r="J25" i="182"/>
  <c r="J27" i="182"/>
  <c r="J36" i="182"/>
  <c r="J38" i="182"/>
  <c r="J40" i="182"/>
  <c r="J42" i="182"/>
  <c r="J44" i="182"/>
  <c r="J46" i="182"/>
  <c r="J114" i="182"/>
  <c r="J23" i="182"/>
  <c r="J28" i="182"/>
  <c r="J32" i="182"/>
  <c r="J39" i="182"/>
  <c r="J113" i="182"/>
  <c r="J41" i="182"/>
  <c r="J43" i="182"/>
  <c r="J115" i="182"/>
  <c r="J26" i="182"/>
  <c r="J45" i="182"/>
  <c r="J31" i="182"/>
  <c r="J37" i="182"/>
  <c r="J33" i="182"/>
  <c r="G107" i="182"/>
  <c r="H107" i="182" s="1"/>
  <c r="D23" i="182"/>
  <c r="D28" i="182"/>
  <c r="D24" i="182"/>
  <c r="D25" i="182"/>
  <c r="D27" i="182"/>
  <c r="D36" i="182"/>
  <c r="D38" i="182"/>
  <c r="D40" i="182"/>
  <c r="D42" i="182"/>
  <c r="D44" i="182"/>
  <c r="D46" i="182"/>
  <c r="D114" i="182"/>
  <c r="D32" i="182"/>
  <c r="D26" i="182"/>
  <c r="D43" i="182"/>
  <c r="D45" i="182"/>
  <c r="D37" i="182"/>
  <c r="D115" i="182"/>
  <c r="D39" i="182"/>
  <c r="D113" i="182"/>
  <c r="D21" i="182"/>
  <c r="D41" i="182"/>
  <c r="D20" i="182"/>
  <c r="D31" i="182"/>
  <c r="J20" i="182"/>
  <c r="L19" i="182" l="1"/>
  <c r="L97" i="182"/>
  <c r="L59" i="182"/>
  <c r="D75" i="182"/>
  <c r="D85" i="182"/>
  <c r="D95" i="182"/>
  <c r="D79" i="182"/>
  <c r="D100" i="182"/>
  <c r="D84" i="182"/>
  <c r="D67" i="182"/>
  <c r="D62" i="182"/>
  <c r="C112" i="182"/>
  <c r="J104" i="182"/>
  <c r="J100" i="182"/>
  <c r="J96" i="182"/>
  <c r="J92" i="182"/>
  <c r="J88" i="182"/>
  <c r="J84" i="182"/>
  <c r="J80" i="182"/>
  <c r="J72" i="182"/>
  <c r="J68" i="182"/>
  <c r="J64" i="182"/>
  <c r="J60" i="182"/>
  <c r="I105" i="182"/>
  <c r="J52" i="182"/>
  <c r="D69" i="182"/>
  <c r="D91" i="182"/>
  <c r="D52" i="182"/>
  <c r="C105" i="182"/>
  <c r="D96" i="182"/>
  <c r="D61" i="182"/>
  <c r="D74" i="182"/>
  <c r="D58" i="182"/>
  <c r="J103" i="182"/>
  <c r="J99" i="182"/>
  <c r="J95" i="182"/>
  <c r="J91" i="182"/>
  <c r="J83" i="182"/>
  <c r="J79" i="182"/>
  <c r="J75" i="182"/>
  <c r="J71" i="182"/>
  <c r="J67" i="182"/>
  <c r="J63" i="182"/>
  <c r="I111" i="182"/>
  <c r="J55" i="182"/>
  <c r="D55" i="182"/>
  <c r="D94" i="182"/>
  <c r="D90" i="182"/>
  <c r="D60" i="182"/>
  <c r="D101" i="182"/>
  <c r="D64" i="182"/>
  <c r="D103" i="182"/>
  <c r="D87" i="182"/>
  <c r="D68" i="182"/>
  <c r="D92" i="182"/>
  <c r="D56" i="182"/>
  <c r="D70" i="182"/>
  <c r="D54" i="182"/>
  <c r="D76" i="182"/>
  <c r="D71" i="182"/>
  <c r="C111" i="182"/>
  <c r="D93" i="182"/>
  <c r="D53" i="182"/>
  <c r="D99" i="182"/>
  <c r="D83" i="182"/>
  <c r="D63" i="182"/>
  <c r="D104" i="182"/>
  <c r="D88" i="182"/>
  <c r="D72" i="182"/>
  <c r="D66" i="182"/>
  <c r="J101" i="182"/>
  <c r="J93" i="182"/>
  <c r="J89" i="182"/>
  <c r="J85" i="182"/>
  <c r="J81" i="182"/>
  <c r="J77" i="182"/>
  <c r="J73" i="182"/>
  <c r="J69" i="182"/>
  <c r="J65" i="182"/>
  <c r="J61" i="182"/>
  <c r="J57" i="182"/>
  <c r="J53" i="182"/>
  <c r="D98" i="182"/>
  <c r="D102" i="182"/>
  <c r="D89" i="182"/>
  <c r="D57" i="182"/>
  <c r="D78" i="182"/>
  <c r="J76" i="182"/>
  <c r="J56" i="182"/>
  <c r="M28" i="182"/>
  <c r="N20" i="182" s="1"/>
  <c r="D82" i="182"/>
  <c r="D86" i="182"/>
  <c r="D81" i="182"/>
  <c r="D73" i="182"/>
  <c r="D80" i="182"/>
  <c r="J87" i="182"/>
  <c r="D65" i="182"/>
  <c r="D77" i="182"/>
  <c r="J102" i="182"/>
  <c r="J98" i="182"/>
  <c r="J94" i="182"/>
  <c r="J90" i="182"/>
  <c r="J86" i="182"/>
  <c r="J82" i="182"/>
  <c r="J78" i="182"/>
  <c r="J74" i="182"/>
  <c r="J70" i="182"/>
  <c r="J66" i="182"/>
  <c r="I112" i="182"/>
  <c r="J62" i="182"/>
  <c r="J58" i="182"/>
  <c r="J54" i="182"/>
  <c r="L23" i="182"/>
  <c r="L21" i="182"/>
  <c r="L24" i="182"/>
  <c r="L28" i="182"/>
  <c r="L25" i="182"/>
  <c r="L27" i="182"/>
  <c r="L36" i="182"/>
  <c r="L38" i="182"/>
  <c r="L40" i="182"/>
  <c r="L42" i="182"/>
  <c r="L44" i="182"/>
  <c r="L46" i="182"/>
  <c r="L114" i="182"/>
  <c r="L26" i="182"/>
  <c r="L41" i="182"/>
  <c r="L37" i="182"/>
  <c r="L39" i="182"/>
  <c r="L115" i="182"/>
  <c r="L113" i="182"/>
  <c r="L45" i="182"/>
  <c r="L32" i="182"/>
  <c r="L43" i="182"/>
  <c r="L31" i="182"/>
  <c r="L33" i="182"/>
  <c r="L20" i="182"/>
  <c r="N19" i="182" l="1"/>
  <c r="N97" i="182"/>
  <c r="N59" i="182"/>
  <c r="L103" i="182"/>
  <c r="L70" i="182"/>
  <c r="L74" i="182"/>
  <c r="L81" i="182"/>
  <c r="L62" i="182"/>
  <c r="K112" i="182"/>
  <c r="L63" i="182"/>
  <c r="L102" i="182"/>
  <c r="L94" i="182"/>
  <c r="L69" i="182"/>
  <c r="L79" i="182"/>
  <c r="L52" i="182"/>
  <c r="K105" i="182"/>
  <c r="L83" i="182"/>
  <c r="L96" i="182"/>
  <c r="L80" i="182"/>
  <c r="L58" i="182"/>
  <c r="L101" i="182"/>
  <c r="L85" i="182"/>
  <c r="L76" i="182"/>
  <c r="L67" i="182"/>
  <c r="N23" i="182"/>
  <c r="N26" i="182"/>
  <c r="N32" i="182"/>
  <c r="N37" i="182"/>
  <c r="N39" i="182"/>
  <c r="N41" i="182"/>
  <c r="N43" i="182"/>
  <c r="N45" i="182"/>
  <c r="N113" i="182"/>
  <c r="N115" i="182"/>
  <c r="N21" i="182"/>
  <c r="N24" i="182"/>
  <c r="N28" i="182"/>
  <c r="N31" i="182"/>
  <c r="N36" i="182"/>
  <c r="N44" i="182"/>
  <c r="N38" i="182"/>
  <c r="N25" i="182"/>
  <c r="N40" i="182"/>
  <c r="N42" i="182"/>
  <c r="N114" i="182"/>
  <c r="N46" i="182"/>
  <c r="N27" i="182"/>
  <c r="N33" i="182"/>
  <c r="D105" i="182"/>
  <c r="C107" i="182"/>
  <c r="D107" i="182" s="1"/>
  <c r="J105" i="182"/>
  <c r="I107" i="182"/>
  <c r="J107" i="182" s="1"/>
  <c r="D112" i="182"/>
  <c r="L98" i="182"/>
  <c r="J112" i="182"/>
  <c r="L66" i="182"/>
  <c r="D111" i="182"/>
  <c r="C116" i="182"/>
  <c r="D116" i="182" s="1"/>
  <c r="J111" i="182"/>
  <c r="I116" i="182"/>
  <c r="J116" i="182" s="1"/>
  <c r="L53" i="182"/>
  <c r="L68" i="182"/>
  <c r="L92" i="182"/>
  <c r="L57" i="182"/>
  <c r="L86" i="182"/>
  <c r="L95" i="182"/>
  <c r="L99" i="182"/>
  <c r="L65" i="182"/>
  <c r="L104" i="182"/>
  <c r="L88" i="182"/>
  <c r="L73" i="182"/>
  <c r="L56" i="182"/>
  <c r="L93" i="182"/>
  <c r="L78" i="182"/>
  <c r="L61" i="182"/>
  <c r="L75" i="182"/>
  <c r="K111" i="182"/>
  <c r="L82" i="182"/>
  <c r="L90" i="182"/>
  <c r="L87" i="182"/>
  <c r="L64" i="182"/>
  <c r="L91" i="182"/>
  <c r="L54" i="182"/>
  <c r="L100" i="182"/>
  <c r="L84" i="182"/>
  <c r="L72" i="182"/>
  <c r="L89" i="182"/>
  <c r="L77" i="182"/>
  <c r="L60" i="182"/>
  <c r="L71" i="182"/>
  <c r="L55" i="182"/>
  <c r="O28" i="182"/>
  <c r="P19" i="182" l="1"/>
  <c r="P97" i="182"/>
  <c r="P59" i="182"/>
  <c r="N104" i="182"/>
  <c r="N100" i="182"/>
  <c r="N96" i="182"/>
  <c r="N92" i="182"/>
  <c r="N88" i="182"/>
  <c r="N84" i="182"/>
  <c r="N80" i="182"/>
  <c r="N76" i="182"/>
  <c r="N72" i="182"/>
  <c r="N68" i="182"/>
  <c r="N64" i="182"/>
  <c r="N60" i="182"/>
  <c r="N56" i="182"/>
  <c r="M105" i="182"/>
  <c r="N52" i="182"/>
  <c r="N102" i="182"/>
  <c r="N98" i="182"/>
  <c r="N94" i="182"/>
  <c r="N90" i="182"/>
  <c r="N86" i="182"/>
  <c r="N82" i="182"/>
  <c r="N78" i="182"/>
  <c r="N74" i="182"/>
  <c r="N70" i="182"/>
  <c r="N66" i="182"/>
  <c r="M112" i="182"/>
  <c r="N62" i="182"/>
  <c r="N58" i="182"/>
  <c r="N54" i="182"/>
  <c r="L105" i="182"/>
  <c r="K107" i="182"/>
  <c r="L107" i="182" s="1"/>
  <c r="L112" i="182"/>
  <c r="P21" i="182"/>
  <c r="P28" i="182"/>
  <c r="P26" i="182"/>
  <c r="P32" i="182"/>
  <c r="P37" i="182"/>
  <c r="P39" i="182"/>
  <c r="P41" i="182"/>
  <c r="P43" i="182"/>
  <c r="P45" i="182"/>
  <c r="P113" i="182"/>
  <c r="P115" i="182"/>
  <c r="P25" i="182"/>
  <c r="P27" i="182"/>
  <c r="P38" i="182"/>
  <c r="P46" i="182"/>
  <c r="P23" i="182"/>
  <c r="P24" i="182"/>
  <c r="P40" i="182"/>
  <c r="P44" i="182"/>
  <c r="P114" i="182"/>
  <c r="P42" i="182"/>
  <c r="P36" i="182"/>
  <c r="P31" i="182"/>
  <c r="P33" i="182"/>
  <c r="L111" i="182"/>
  <c r="K116" i="182"/>
  <c r="L116" i="182" s="1"/>
  <c r="N101" i="182"/>
  <c r="N93" i="182"/>
  <c r="N89" i="182"/>
  <c r="N85" i="182"/>
  <c r="N81" i="182"/>
  <c r="N77" i="182"/>
  <c r="N73" i="182"/>
  <c r="N69" i="182"/>
  <c r="N65" i="182"/>
  <c r="N61" i="182"/>
  <c r="N57" i="182"/>
  <c r="N53" i="182"/>
  <c r="Q28" i="182"/>
  <c r="R19" i="182" s="1"/>
  <c r="N103" i="182"/>
  <c r="N99" i="182"/>
  <c r="N95" i="182"/>
  <c r="N91" i="182"/>
  <c r="N87" i="182"/>
  <c r="N83" i="182"/>
  <c r="N79" i="182"/>
  <c r="N75" i="182"/>
  <c r="N71" i="182"/>
  <c r="N67" i="182"/>
  <c r="N63" i="182"/>
  <c r="M111" i="182"/>
  <c r="N55" i="182"/>
  <c r="P20" i="182"/>
  <c r="R97" i="182" l="1"/>
  <c r="R59" i="182"/>
  <c r="R20" i="182"/>
  <c r="P63" i="182"/>
  <c r="P68" i="182"/>
  <c r="P80" i="182"/>
  <c r="P56" i="182"/>
  <c r="P104" i="182"/>
  <c r="P78" i="182"/>
  <c r="P100" i="182"/>
  <c r="P90" i="182"/>
  <c r="P71" i="182"/>
  <c r="P95" i="182"/>
  <c r="P79" i="182"/>
  <c r="O111" i="182"/>
  <c r="P69" i="182"/>
  <c r="P53" i="182"/>
  <c r="N105" i="182"/>
  <c r="M107" i="182"/>
  <c r="N107" i="182" s="1"/>
  <c r="P81" i="182"/>
  <c r="P85" i="182"/>
  <c r="P89" i="182"/>
  <c r="P96" i="182"/>
  <c r="P58" i="182"/>
  <c r="P92" i="182"/>
  <c r="P62" i="182"/>
  <c r="O112" i="182"/>
  <c r="P102" i="182"/>
  <c r="P86" i="182"/>
  <c r="P66" i="182"/>
  <c r="P91" i="182"/>
  <c r="P75" i="182"/>
  <c r="P54" i="182"/>
  <c r="P65" i="182"/>
  <c r="N112" i="182"/>
  <c r="S28" i="182"/>
  <c r="P74" i="182"/>
  <c r="P94" i="182"/>
  <c r="P76" i="182"/>
  <c r="P55" i="182"/>
  <c r="P99" i="182"/>
  <c r="P83" i="182"/>
  <c r="P64" i="182"/>
  <c r="P73" i="182"/>
  <c r="P57" i="182"/>
  <c r="P101" i="182"/>
  <c r="P67" i="182"/>
  <c r="M116" i="182"/>
  <c r="N116" i="182" s="1"/>
  <c r="N111" i="182"/>
  <c r="R21" i="182"/>
  <c r="R24" i="182"/>
  <c r="R25" i="182"/>
  <c r="R27" i="182"/>
  <c r="R36" i="182"/>
  <c r="R38" i="182"/>
  <c r="R40" i="182"/>
  <c r="R42" i="182"/>
  <c r="R44" i="182"/>
  <c r="R46" i="182"/>
  <c r="R114" i="182"/>
  <c r="R23" i="182"/>
  <c r="R28" i="182"/>
  <c r="R32" i="182"/>
  <c r="R43" i="182"/>
  <c r="R26" i="182"/>
  <c r="R45" i="182"/>
  <c r="R37" i="182"/>
  <c r="R39" i="182"/>
  <c r="R115" i="182"/>
  <c r="R113" i="182"/>
  <c r="R41" i="182"/>
  <c r="R33" i="182"/>
  <c r="R31" i="182"/>
  <c r="P52" i="182"/>
  <c r="O105" i="182"/>
  <c r="P93" i="182"/>
  <c r="P72" i="182"/>
  <c r="P88" i="182"/>
  <c r="P84" i="182"/>
  <c r="P98" i="182"/>
  <c r="P82" i="182"/>
  <c r="P60" i="182"/>
  <c r="P103" i="182"/>
  <c r="P87" i="182"/>
  <c r="P70" i="182"/>
  <c r="P77" i="182"/>
  <c r="P61" i="182"/>
  <c r="T20" i="182" l="1"/>
  <c r="T97" i="182"/>
  <c r="T59" i="182"/>
  <c r="R103" i="182"/>
  <c r="R99" i="182"/>
  <c r="R95" i="182"/>
  <c r="R91" i="182"/>
  <c r="R87" i="182"/>
  <c r="R83" i="182"/>
  <c r="R79" i="182"/>
  <c r="R75" i="182"/>
  <c r="R71" i="182"/>
  <c r="R67" i="182"/>
  <c r="R63" i="182"/>
  <c r="Q111" i="182"/>
  <c r="R55" i="182"/>
  <c r="R102" i="182"/>
  <c r="R94" i="182"/>
  <c r="R78" i="182"/>
  <c r="P111" i="182"/>
  <c r="O116" i="182"/>
  <c r="P116" i="182" s="1"/>
  <c r="P105" i="182"/>
  <c r="O107" i="182"/>
  <c r="P107" i="182" s="1"/>
  <c r="R104" i="182"/>
  <c r="R100" i="182"/>
  <c r="R96" i="182"/>
  <c r="R92" i="182"/>
  <c r="R88" i="182"/>
  <c r="R84" i="182"/>
  <c r="R80" i="182"/>
  <c r="R76" i="182"/>
  <c r="R72" i="182"/>
  <c r="R68" i="182"/>
  <c r="R64" i="182"/>
  <c r="R60" i="182"/>
  <c r="R56" i="182"/>
  <c r="Q105" i="182"/>
  <c r="R52" i="182"/>
  <c r="T23" i="182"/>
  <c r="T28" i="182"/>
  <c r="T25" i="182"/>
  <c r="T27" i="182"/>
  <c r="T36" i="182"/>
  <c r="T38" i="182"/>
  <c r="T40" i="182"/>
  <c r="T42" i="182"/>
  <c r="T44" i="182"/>
  <c r="T46" i="182"/>
  <c r="T114" i="182"/>
  <c r="T24" i="182"/>
  <c r="T26" i="182"/>
  <c r="T37" i="182"/>
  <c r="T45" i="182"/>
  <c r="T21" i="182"/>
  <c r="T41" i="182"/>
  <c r="T39" i="182"/>
  <c r="T43" i="182"/>
  <c r="T32" i="182"/>
  <c r="T115" i="182"/>
  <c r="T113" i="182"/>
  <c r="T31" i="182"/>
  <c r="T33" i="182"/>
  <c r="P112" i="182"/>
  <c r="R98" i="182"/>
  <c r="R90" i="182"/>
  <c r="R86" i="182"/>
  <c r="R82" i="182"/>
  <c r="R74" i="182"/>
  <c r="R70" i="182"/>
  <c r="R66" i="182"/>
  <c r="Q112" i="182"/>
  <c r="R62" i="182"/>
  <c r="R58" i="182"/>
  <c r="R54" i="182"/>
  <c r="T19" i="182"/>
  <c r="R101" i="182"/>
  <c r="R93" i="182"/>
  <c r="R89" i="182"/>
  <c r="R85" i="182"/>
  <c r="R81" i="182"/>
  <c r="R77" i="182"/>
  <c r="R73" i="182"/>
  <c r="R69" i="182"/>
  <c r="R65" i="182"/>
  <c r="R61" i="182"/>
  <c r="R57" i="182"/>
  <c r="R53" i="182"/>
  <c r="U28" i="182"/>
  <c r="V59" i="182" s="1"/>
  <c r="V20" i="182" l="1"/>
  <c r="T98" i="182"/>
  <c r="T99" i="182"/>
  <c r="T87" i="182"/>
  <c r="T104" i="182"/>
  <c r="T88" i="182"/>
  <c r="T69" i="182"/>
  <c r="T52" i="182"/>
  <c r="S105" i="182"/>
  <c r="T89" i="182"/>
  <c r="T73" i="182"/>
  <c r="T56" i="182"/>
  <c r="T67" i="182"/>
  <c r="V23" i="182"/>
  <c r="V24" i="182"/>
  <c r="V26" i="182"/>
  <c r="V32" i="182"/>
  <c r="V37" i="182"/>
  <c r="V39" i="182"/>
  <c r="V41" i="182"/>
  <c r="V43" i="182"/>
  <c r="V45" i="182"/>
  <c r="V113" i="182"/>
  <c r="V115" i="182"/>
  <c r="V21" i="182"/>
  <c r="V28" i="182"/>
  <c r="V40" i="182"/>
  <c r="V31" i="182"/>
  <c r="V36" i="182"/>
  <c r="V46" i="182"/>
  <c r="V114" i="182"/>
  <c r="V38" i="182"/>
  <c r="V25" i="182"/>
  <c r="V27" i="182"/>
  <c r="V42" i="182"/>
  <c r="V44" i="182"/>
  <c r="V33" i="182"/>
  <c r="T78" i="182"/>
  <c r="T82" i="182"/>
  <c r="T102" i="182"/>
  <c r="T79" i="182"/>
  <c r="T100" i="182"/>
  <c r="T68" i="182"/>
  <c r="T101" i="182"/>
  <c r="T85" i="182"/>
  <c r="T72" i="182"/>
  <c r="T63" i="182"/>
  <c r="R105" i="182"/>
  <c r="Q107" i="182"/>
  <c r="R107" i="182" s="1"/>
  <c r="R111" i="182"/>
  <c r="Q116" i="182"/>
  <c r="R116" i="182" s="1"/>
  <c r="V19" i="182"/>
  <c r="T66" i="182"/>
  <c r="T62" i="182"/>
  <c r="S112" i="182"/>
  <c r="T64" i="182"/>
  <c r="T86" i="182"/>
  <c r="T83" i="182"/>
  <c r="T103" i="182"/>
  <c r="T61" i="182"/>
  <c r="T96" i="182"/>
  <c r="T80" i="182"/>
  <c r="T54" i="182"/>
  <c r="T81" i="182"/>
  <c r="T58" i="182"/>
  <c r="T75" i="182"/>
  <c r="S111" i="182"/>
  <c r="R112" i="182"/>
  <c r="T94" i="182"/>
  <c r="T76" i="182"/>
  <c r="T91" i="182"/>
  <c r="T84" i="182"/>
  <c r="T65" i="182"/>
  <c r="T90" i="182"/>
  <c r="T60" i="182"/>
  <c r="T77" i="182"/>
  <c r="T95" i="182"/>
  <c r="T92" i="182"/>
  <c r="T70" i="182"/>
  <c r="T53" i="182"/>
  <c r="T93" i="182"/>
  <c r="T74" i="182"/>
  <c r="T57" i="182"/>
  <c r="T71" i="182"/>
  <c r="T55" i="182"/>
  <c r="V104" i="182" l="1"/>
  <c r="V101" i="182"/>
  <c r="V97" i="182"/>
  <c r="V93" i="182"/>
  <c r="V89" i="182"/>
  <c r="V85" i="182"/>
  <c r="V81" i="182"/>
  <c r="V77" i="182"/>
  <c r="V73" i="182"/>
  <c r="V69" i="182"/>
  <c r="V65" i="182"/>
  <c r="V61" i="182"/>
  <c r="V57" i="182"/>
  <c r="V53" i="182"/>
  <c r="V96" i="182"/>
  <c r="V88" i="182"/>
  <c r="V80" i="182"/>
  <c r="V72" i="182"/>
  <c r="T111" i="182"/>
  <c r="S116" i="182"/>
  <c r="T116" i="182" s="1"/>
  <c r="V103" i="182"/>
  <c r="V99" i="182"/>
  <c r="V95" i="182"/>
  <c r="V91" i="182"/>
  <c r="V87" i="182"/>
  <c r="V83" i="182"/>
  <c r="V79" i="182"/>
  <c r="V75" i="182"/>
  <c r="V71" i="182"/>
  <c r="V67" i="182"/>
  <c r="V63" i="182"/>
  <c r="U111" i="182"/>
  <c r="V55" i="182"/>
  <c r="T105" i="182"/>
  <c r="S107" i="182"/>
  <c r="T107" i="182" s="1"/>
  <c r="T112" i="182"/>
  <c r="V100" i="182"/>
  <c r="V92" i="182"/>
  <c r="V84" i="182"/>
  <c r="V76" i="182"/>
  <c r="V68" i="182"/>
  <c r="V64" i="182"/>
  <c r="V60" i="182"/>
  <c r="V56" i="182"/>
  <c r="U105" i="182"/>
  <c r="V52" i="182"/>
  <c r="V102" i="182"/>
  <c r="V98" i="182"/>
  <c r="V94" i="182"/>
  <c r="V90" i="182"/>
  <c r="V86" i="182"/>
  <c r="V82" i="182"/>
  <c r="V78" i="182"/>
  <c r="V74" i="182"/>
  <c r="V70" i="182"/>
  <c r="V66" i="182"/>
  <c r="U112" i="182"/>
  <c r="V62" i="182"/>
  <c r="V58" i="182"/>
  <c r="V54" i="182"/>
  <c r="V105" i="182" l="1"/>
  <c r="U107" i="182"/>
  <c r="V107" i="182" s="1"/>
  <c r="V112" i="182"/>
  <c r="U116" i="182"/>
  <c r="V116" i="182" s="1"/>
  <c r="V111" i="182"/>
  <c r="C33" i="183"/>
  <c r="G33" i="183"/>
  <c r="I33" i="183"/>
  <c r="Q33" i="183"/>
  <c r="U33" i="183" l="1"/>
  <c r="M33" i="183"/>
  <c r="S33" i="183"/>
  <c r="O33" i="183"/>
  <c r="K33" i="183"/>
  <c r="C28" i="183" l="1"/>
  <c r="E28" i="183"/>
  <c r="E33" i="183"/>
  <c r="D96" i="183" l="1"/>
  <c r="D91" i="183"/>
  <c r="D84" i="183"/>
  <c r="D80" i="183"/>
  <c r="D72" i="183"/>
  <c r="D61" i="183"/>
  <c r="D58" i="183"/>
  <c r="D97" i="183"/>
  <c r="D93" i="183"/>
  <c r="D83" i="183"/>
  <c r="D74" i="183"/>
  <c r="D62" i="183"/>
  <c r="D57" i="183"/>
  <c r="D89" i="183"/>
  <c r="D81" i="183"/>
  <c r="D69" i="183"/>
  <c r="D53" i="183"/>
  <c r="D87" i="183"/>
  <c r="D79" i="183"/>
  <c r="D60" i="183"/>
  <c r="D52" i="183"/>
  <c r="D95" i="183"/>
  <c r="D73" i="183"/>
  <c r="D94" i="183"/>
  <c r="D71" i="183"/>
  <c r="D85" i="183"/>
  <c r="D82" i="183"/>
  <c r="D59" i="183"/>
  <c r="D19" i="183"/>
  <c r="F96" i="183"/>
  <c r="F91" i="183"/>
  <c r="F84" i="183"/>
  <c r="F80" i="183"/>
  <c r="F72" i="183"/>
  <c r="F61" i="183"/>
  <c r="F52" i="183"/>
  <c r="F97" i="183"/>
  <c r="F95" i="183"/>
  <c r="F89" i="183"/>
  <c r="F83" i="183"/>
  <c r="F79" i="183"/>
  <c r="F71" i="183"/>
  <c r="F60" i="183"/>
  <c r="F93" i="183"/>
  <c r="F62" i="183"/>
  <c r="F69" i="183"/>
  <c r="F94" i="183"/>
  <c r="F87" i="183"/>
  <c r="F82" i="183"/>
  <c r="F53" i="183"/>
  <c r="F85" i="183"/>
  <c r="F81" i="183"/>
  <c r="F73" i="183"/>
  <c r="F57" i="183"/>
  <c r="F74" i="183"/>
  <c r="F58" i="183"/>
  <c r="F59" i="183"/>
  <c r="F20" i="183"/>
  <c r="F31" i="183"/>
  <c r="F19" i="183"/>
  <c r="F33" i="183"/>
  <c r="G28" i="183"/>
  <c r="H59" i="183" s="1"/>
  <c r="D21" i="183"/>
  <c r="D24" i="183"/>
  <c r="D26" i="183"/>
  <c r="D32" i="183"/>
  <c r="D37" i="183"/>
  <c r="D39" i="183"/>
  <c r="D41" i="183"/>
  <c r="D43" i="183"/>
  <c r="D45" i="183"/>
  <c r="D113" i="183"/>
  <c r="D115" i="183"/>
  <c r="D28" i="183"/>
  <c r="D114" i="183"/>
  <c r="D23" i="183"/>
  <c r="D25" i="183"/>
  <c r="D27" i="183"/>
  <c r="D36" i="183"/>
  <c r="D38" i="183"/>
  <c r="D40" i="183"/>
  <c r="D42" i="183"/>
  <c r="D44" i="183"/>
  <c r="D46" i="183"/>
  <c r="D33" i="183"/>
  <c r="D31" i="183"/>
  <c r="D20" i="183"/>
  <c r="H20" i="183"/>
  <c r="F27" i="183"/>
  <c r="F36" i="183"/>
  <c r="F40" i="183"/>
  <c r="F44" i="183"/>
  <c r="F21" i="183"/>
  <c r="F24" i="183"/>
  <c r="F26" i="183"/>
  <c r="F32" i="183"/>
  <c r="F37" i="183"/>
  <c r="F39" i="183"/>
  <c r="F41" i="183"/>
  <c r="F43" i="183"/>
  <c r="F45" i="183"/>
  <c r="F113" i="183"/>
  <c r="F115" i="183"/>
  <c r="F25" i="183"/>
  <c r="F38" i="183"/>
  <c r="F23" i="183"/>
  <c r="F28" i="183"/>
  <c r="F42" i="183"/>
  <c r="F46" i="183"/>
  <c r="F114" i="183"/>
  <c r="H95" i="183" l="1"/>
  <c r="H89" i="183"/>
  <c r="H83" i="183"/>
  <c r="H79" i="183"/>
  <c r="H71" i="183"/>
  <c r="H60" i="183"/>
  <c r="H58" i="183"/>
  <c r="H94" i="183"/>
  <c r="H87" i="183"/>
  <c r="H82" i="183"/>
  <c r="H53" i="183"/>
  <c r="H52" i="183"/>
  <c r="H69" i="183"/>
  <c r="H96" i="183"/>
  <c r="H91" i="183"/>
  <c r="H84" i="183"/>
  <c r="H80" i="183"/>
  <c r="H93" i="183"/>
  <c r="H85" i="183"/>
  <c r="H81" i="183"/>
  <c r="H73" i="183"/>
  <c r="H72" i="183"/>
  <c r="H62" i="183"/>
  <c r="H61" i="183"/>
  <c r="H57" i="183"/>
  <c r="H74" i="183"/>
  <c r="H97" i="183"/>
  <c r="H19" i="183"/>
  <c r="C112" i="183"/>
  <c r="I28" i="183"/>
  <c r="J59" i="183" s="1"/>
  <c r="C111" i="183"/>
  <c r="E111" i="183"/>
  <c r="E112" i="183"/>
  <c r="H23" i="183"/>
  <c r="H25" i="183"/>
  <c r="H27" i="183"/>
  <c r="H36" i="183"/>
  <c r="H38" i="183"/>
  <c r="H40" i="183"/>
  <c r="H42" i="183"/>
  <c r="H44" i="183"/>
  <c r="H46" i="183"/>
  <c r="H114" i="183"/>
  <c r="H33" i="183"/>
  <c r="H28" i="183"/>
  <c r="H115" i="183"/>
  <c r="H21" i="183"/>
  <c r="H24" i="183"/>
  <c r="H26" i="183"/>
  <c r="H32" i="183"/>
  <c r="H37" i="183"/>
  <c r="H39" i="183"/>
  <c r="H41" i="183"/>
  <c r="H43" i="183"/>
  <c r="H45" i="183"/>
  <c r="H113" i="183"/>
  <c r="H31" i="183"/>
  <c r="J94" i="183" l="1"/>
  <c r="J87" i="183"/>
  <c r="J82" i="183"/>
  <c r="J74" i="183"/>
  <c r="J69" i="183"/>
  <c r="J57" i="183"/>
  <c r="J93" i="183"/>
  <c r="J85" i="183"/>
  <c r="J81" i="183"/>
  <c r="J95" i="183"/>
  <c r="J89" i="183"/>
  <c r="J83" i="183"/>
  <c r="J79" i="183"/>
  <c r="J73" i="183"/>
  <c r="J72" i="183"/>
  <c r="J62" i="183"/>
  <c r="J61" i="183"/>
  <c r="J96" i="183"/>
  <c r="J84" i="183"/>
  <c r="J80" i="183"/>
  <c r="J71" i="183"/>
  <c r="J60" i="183"/>
  <c r="J91" i="183"/>
  <c r="J58" i="183"/>
  <c r="J53" i="183"/>
  <c r="J52" i="183"/>
  <c r="J97" i="183"/>
  <c r="J20" i="183"/>
  <c r="J21" i="183"/>
  <c r="J31" i="183"/>
  <c r="J32" i="183"/>
  <c r="J37" i="183"/>
  <c r="J45" i="183"/>
  <c r="J113" i="183"/>
  <c r="J23" i="183"/>
  <c r="J25" i="183"/>
  <c r="J27" i="183"/>
  <c r="J36" i="183"/>
  <c r="J38" i="183"/>
  <c r="J40" i="183"/>
  <c r="J42" i="183"/>
  <c r="J44" i="183"/>
  <c r="J46" i="183"/>
  <c r="J114" i="183"/>
  <c r="J26" i="183"/>
  <c r="J28" i="183"/>
  <c r="J39" i="183"/>
  <c r="J41" i="183"/>
  <c r="J24" i="183"/>
  <c r="J43" i="183"/>
  <c r="J115" i="183"/>
  <c r="J33" i="183"/>
  <c r="K28" i="183"/>
  <c r="F112" i="183"/>
  <c r="D112" i="183"/>
  <c r="G111" i="183"/>
  <c r="E116" i="183"/>
  <c r="F116" i="183" s="1"/>
  <c r="F111" i="183"/>
  <c r="G112" i="183"/>
  <c r="D111" i="183"/>
  <c r="C116" i="183"/>
  <c r="D116" i="183" s="1"/>
  <c r="J19" i="183"/>
  <c r="L93" i="183" l="1"/>
  <c r="L85" i="183"/>
  <c r="L81" i="183"/>
  <c r="L73" i="183"/>
  <c r="L62" i="183"/>
  <c r="L53" i="183"/>
  <c r="L96" i="183"/>
  <c r="L91" i="183"/>
  <c r="L84" i="183"/>
  <c r="L80" i="183"/>
  <c r="L94" i="183"/>
  <c r="L87" i="183"/>
  <c r="L82" i="183"/>
  <c r="L57" i="183"/>
  <c r="L71" i="183"/>
  <c r="L52" i="183"/>
  <c r="L72" i="183"/>
  <c r="L61" i="183"/>
  <c r="L74" i="183"/>
  <c r="L69" i="183"/>
  <c r="L58" i="183"/>
  <c r="L60" i="183"/>
  <c r="L95" i="183"/>
  <c r="L89" i="183"/>
  <c r="L83" i="183"/>
  <c r="L79" i="183"/>
  <c r="L97" i="183"/>
  <c r="L59" i="183"/>
  <c r="L20" i="183"/>
  <c r="H111" i="183"/>
  <c r="G116" i="183"/>
  <c r="H116" i="183" s="1"/>
  <c r="M28" i="183"/>
  <c r="N20" i="183" s="1"/>
  <c r="H112" i="183"/>
  <c r="L19" i="183"/>
  <c r="I111" i="183"/>
  <c r="L21" i="183"/>
  <c r="L24" i="183"/>
  <c r="L26" i="183"/>
  <c r="L32" i="183"/>
  <c r="L37" i="183"/>
  <c r="L39" i="183"/>
  <c r="L41" i="183"/>
  <c r="L43" i="183"/>
  <c r="L45" i="183"/>
  <c r="L113" i="183"/>
  <c r="L115" i="183"/>
  <c r="L28" i="183"/>
  <c r="L23" i="183"/>
  <c r="L25" i="183"/>
  <c r="L27" i="183"/>
  <c r="L36" i="183"/>
  <c r="L38" i="183"/>
  <c r="L40" i="183"/>
  <c r="L42" i="183"/>
  <c r="L44" i="183"/>
  <c r="L46" i="183"/>
  <c r="L114" i="183"/>
  <c r="L31" i="183"/>
  <c r="L33" i="183"/>
  <c r="I112" i="183"/>
  <c r="N59" i="183" l="1"/>
  <c r="N96" i="183"/>
  <c r="N91" i="183"/>
  <c r="N84" i="183"/>
  <c r="N80" i="183"/>
  <c r="N72" i="183"/>
  <c r="N61" i="183"/>
  <c r="N52" i="183"/>
  <c r="N95" i="183"/>
  <c r="N89" i="183"/>
  <c r="N83" i="183"/>
  <c r="N79" i="183"/>
  <c r="N93" i="183"/>
  <c r="N85" i="183"/>
  <c r="N81" i="183"/>
  <c r="N74" i="183"/>
  <c r="N69" i="183"/>
  <c r="N58" i="183"/>
  <c r="N53" i="183"/>
  <c r="N94" i="183"/>
  <c r="N87" i="183"/>
  <c r="N82" i="183"/>
  <c r="N73" i="183"/>
  <c r="N57" i="183"/>
  <c r="N71" i="183"/>
  <c r="N60" i="183"/>
  <c r="N62" i="183"/>
  <c r="N97" i="183"/>
  <c r="N19" i="183"/>
  <c r="I116" i="183"/>
  <c r="J116" i="183" s="1"/>
  <c r="J111" i="183"/>
  <c r="O28" i="183"/>
  <c r="J112" i="183"/>
  <c r="K111" i="183"/>
  <c r="K112" i="183"/>
  <c r="N23" i="183"/>
  <c r="N28" i="183"/>
  <c r="N21" i="183"/>
  <c r="N24" i="183"/>
  <c r="N26" i="183"/>
  <c r="N32" i="183"/>
  <c r="N37" i="183"/>
  <c r="N39" i="183"/>
  <c r="N41" i="183"/>
  <c r="N43" i="183"/>
  <c r="N45" i="183"/>
  <c r="N113" i="183"/>
  <c r="N115" i="183"/>
  <c r="N27" i="183"/>
  <c r="N36" i="183"/>
  <c r="N40" i="183"/>
  <c r="N42" i="183"/>
  <c r="N46" i="183"/>
  <c r="N114" i="183"/>
  <c r="N25" i="183"/>
  <c r="N38" i="183"/>
  <c r="N44" i="183"/>
  <c r="N31" i="183"/>
  <c r="N33" i="183"/>
  <c r="P19" i="183" l="1"/>
  <c r="P95" i="183"/>
  <c r="P89" i="183"/>
  <c r="P83" i="183"/>
  <c r="P79" i="183"/>
  <c r="P71" i="183"/>
  <c r="P60" i="183"/>
  <c r="P58" i="183"/>
  <c r="P94" i="183"/>
  <c r="P87" i="183"/>
  <c r="P82" i="183"/>
  <c r="P73" i="183"/>
  <c r="P72" i="183"/>
  <c r="P57" i="183"/>
  <c r="P74" i="183"/>
  <c r="P96" i="183"/>
  <c r="P91" i="183"/>
  <c r="P84" i="183"/>
  <c r="P80" i="183"/>
  <c r="P53" i="183"/>
  <c r="P52" i="183"/>
  <c r="P62" i="183"/>
  <c r="P61" i="183"/>
  <c r="P93" i="183"/>
  <c r="P85" i="183"/>
  <c r="P81" i="183"/>
  <c r="P69" i="183"/>
  <c r="P97" i="183"/>
  <c r="P59" i="183"/>
  <c r="P20" i="183"/>
  <c r="P23" i="183"/>
  <c r="P25" i="183"/>
  <c r="P27" i="183"/>
  <c r="P36" i="183"/>
  <c r="P38" i="183"/>
  <c r="P40" i="183"/>
  <c r="P42" i="183"/>
  <c r="P44" i="183"/>
  <c r="P46" i="183"/>
  <c r="P114" i="183"/>
  <c r="P28" i="183"/>
  <c r="P113" i="183"/>
  <c r="P21" i="183"/>
  <c r="P24" i="183"/>
  <c r="P26" i="183"/>
  <c r="P32" i="183"/>
  <c r="P37" i="183"/>
  <c r="P39" i="183"/>
  <c r="P41" i="183"/>
  <c r="P43" i="183"/>
  <c r="P45" i="183"/>
  <c r="P115" i="183"/>
  <c r="P31" i="183"/>
  <c r="P33" i="183"/>
  <c r="L112" i="183"/>
  <c r="M112" i="183"/>
  <c r="M111" i="183"/>
  <c r="L111" i="183"/>
  <c r="K116" i="183"/>
  <c r="L116" i="183" s="1"/>
  <c r="Q28" i="183"/>
  <c r="R94" i="183" l="1"/>
  <c r="R87" i="183"/>
  <c r="R82" i="183"/>
  <c r="R74" i="183"/>
  <c r="R69" i="183"/>
  <c r="R57" i="183"/>
  <c r="R93" i="183"/>
  <c r="R85" i="183"/>
  <c r="R81" i="183"/>
  <c r="R96" i="183"/>
  <c r="R91" i="183"/>
  <c r="R84" i="183"/>
  <c r="R80" i="183"/>
  <c r="R71" i="183"/>
  <c r="R60" i="183"/>
  <c r="R53" i="183"/>
  <c r="R52" i="183"/>
  <c r="R89" i="183"/>
  <c r="R73" i="183"/>
  <c r="R72" i="183"/>
  <c r="R62" i="183"/>
  <c r="R61" i="183"/>
  <c r="R95" i="183"/>
  <c r="R83" i="183"/>
  <c r="R79" i="183"/>
  <c r="R58" i="183"/>
  <c r="R97" i="183"/>
  <c r="R59" i="183"/>
  <c r="R24" i="183"/>
  <c r="R41" i="183"/>
  <c r="R23" i="183"/>
  <c r="R25" i="183"/>
  <c r="R27" i="183"/>
  <c r="R36" i="183"/>
  <c r="R38" i="183"/>
  <c r="R40" i="183"/>
  <c r="R42" i="183"/>
  <c r="R44" i="183"/>
  <c r="R46" i="183"/>
  <c r="R114" i="183"/>
  <c r="R21" i="183"/>
  <c r="R31" i="183"/>
  <c r="R32" i="183"/>
  <c r="R37" i="183"/>
  <c r="R43" i="183"/>
  <c r="R45" i="183"/>
  <c r="R113" i="183"/>
  <c r="R115" i="183"/>
  <c r="R26" i="183"/>
  <c r="R28" i="183"/>
  <c r="R39" i="183"/>
  <c r="R33" i="183"/>
  <c r="R20" i="183"/>
  <c r="R19" i="183"/>
  <c r="N112" i="183"/>
  <c r="O111" i="183"/>
  <c r="S28" i="183"/>
  <c r="M116" i="183"/>
  <c r="N116" i="183" s="1"/>
  <c r="N111" i="183"/>
  <c r="O112" i="183"/>
  <c r="T93" i="183" l="1"/>
  <c r="T85" i="183"/>
  <c r="T81" i="183"/>
  <c r="T73" i="183"/>
  <c r="T62" i="183"/>
  <c r="T53" i="183"/>
  <c r="T96" i="183"/>
  <c r="T91" i="183"/>
  <c r="T84" i="183"/>
  <c r="T80" i="183"/>
  <c r="T72" i="183"/>
  <c r="T61" i="183"/>
  <c r="T82" i="183"/>
  <c r="T74" i="183"/>
  <c r="T58" i="183"/>
  <c r="T52" i="183"/>
  <c r="T95" i="183"/>
  <c r="T89" i="183"/>
  <c r="T83" i="183"/>
  <c r="T79" i="183"/>
  <c r="T57" i="183"/>
  <c r="T94" i="183"/>
  <c r="T87" i="183"/>
  <c r="T69" i="183"/>
  <c r="T71" i="183"/>
  <c r="T60" i="183"/>
  <c r="T97" i="183"/>
  <c r="T59" i="183"/>
  <c r="T20" i="183"/>
  <c r="U28" i="183"/>
  <c r="V59" i="183" s="1"/>
  <c r="P111" i="183"/>
  <c r="O116" i="183"/>
  <c r="P116" i="183" s="1"/>
  <c r="T19" i="183"/>
  <c r="P112" i="183"/>
  <c r="T21" i="183"/>
  <c r="T24" i="183"/>
  <c r="T26" i="183"/>
  <c r="T32" i="183"/>
  <c r="T37" i="183"/>
  <c r="T39" i="183"/>
  <c r="T41" i="183"/>
  <c r="T43" i="183"/>
  <c r="T45" i="183"/>
  <c r="T113" i="183"/>
  <c r="T115" i="183"/>
  <c r="T28" i="183"/>
  <c r="T114" i="183"/>
  <c r="T23" i="183"/>
  <c r="T25" i="183"/>
  <c r="T27" i="183"/>
  <c r="T36" i="183"/>
  <c r="T38" i="183"/>
  <c r="T40" i="183"/>
  <c r="T42" i="183"/>
  <c r="T44" i="183"/>
  <c r="T46" i="183"/>
  <c r="T31" i="183"/>
  <c r="T33" i="183"/>
  <c r="Q111" i="183"/>
  <c r="Q112" i="183"/>
  <c r="V20" i="183" l="1"/>
  <c r="R112" i="183"/>
  <c r="Q116" i="183"/>
  <c r="R116" i="183" s="1"/>
  <c r="R111" i="183"/>
  <c r="S111" i="183"/>
  <c r="V25" i="183"/>
  <c r="V27" i="183"/>
  <c r="V38" i="183"/>
  <c r="V42" i="183"/>
  <c r="V46" i="183"/>
  <c r="V114" i="183"/>
  <c r="V21" i="183"/>
  <c r="V24" i="183"/>
  <c r="V26" i="183"/>
  <c r="V32" i="183"/>
  <c r="V37" i="183"/>
  <c r="V39" i="183"/>
  <c r="V41" i="183"/>
  <c r="V43" i="183"/>
  <c r="V45" i="183"/>
  <c r="V113" i="183"/>
  <c r="V115" i="183"/>
  <c r="V23" i="183"/>
  <c r="V28" i="183"/>
  <c r="V44" i="183"/>
  <c r="V36" i="183"/>
  <c r="V40" i="183"/>
  <c r="V31" i="183"/>
  <c r="V33" i="183"/>
  <c r="S112" i="183"/>
  <c r="V19" i="183"/>
  <c r="V96" i="183" l="1"/>
  <c r="V91" i="183"/>
  <c r="V82" i="183"/>
  <c r="V61" i="183"/>
  <c r="V57" i="183"/>
  <c r="V53" i="183"/>
  <c r="V85" i="183"/>
  <c r="V80" i="183"/>
  <c r="V72" i="183"/>
  <c r="T111" i="183"/>
  <c r="S116" i="183"/>
  <c r="T116" i="183" s="1"/>
  <c r="V95" i="183"/>
  <c r="V60" i="183"/>
  <c r="V52" i="183"/>
  <c r="V93" i="183"/>
  <c r="V84" i="183"/>
  <c r="V79" i="183"/>
  <c r="V71" i="183"/>
  <c r="V94" i="183"/>
  <c r="V87" i="183"/>
  <c r="U111" i="183"/>
  <c r="V89" i="183"/>
  <c r="V83" i="183"/>
  <c r="V74" i="183"/>
  <c r="V69" i="183"/>
  <c r="T112" i="183"/>
  <c r="V97" i="183"/>
  <c r="V62" i="183"/>
  <c r="U112" i="183"/>
  <c r="V58" i="183"/>
  <c r="V81" i="183"/>
  <c r="V73" i="183"/>
  <c r="V112" i="183" l="1"/>
  <c r="U116" i="183"/>
  <c r="V116" i="183" s="1"/>
  <c r="V111" i="183"/>
  <c r="C33" i="184"/>
  <c r="C28" i="184" l="1"/>
  <c r="D94" i="184" l="1"/>
  <c r="D87" i="184"/>
  <c r="D82" i="184"/>
  <c r="D74" i="184"/>
  <c r="D69" i="184"/>
  <c r="D55" i="184"/>
  <c r="D89" i="184"/>
  <c r="D84" i="184"/>
  <c r="D81" i="184"/>
  <c r="D95" i="184"/>
  <c r="D93" i="184"/>
  <c r="D79" i="184"/>
  <c r="D72" i="184"/>
  <c r="D62" i="184"/>
  <c r="D58" i="184"/>
  <c r="D80" i="184"/>
  <c r="D61" i="184"/>
  <c r="D96" i="184"/>
  <c r="D91" i="184"/>
  <c r="D71" i="184"/>
  <c r="D60" i="184"/>
  <c r="D57" i="184"/>
  <c r="D53" i="184"/>
  <c r="D83" i="184"/>
  <c r="D52" i="184"/>
  <c r="D85" i="184"/>
  <c r="D73" i="184"/>
  <c r="D97" i="184"/>
  <c r="D59" i="184"/>
  <c r="D19" i="184"/>
  <c r="D23" i="184"/>
  <c r="D25" i="184"/>
  <c r="D27" i="184"/>
  <c r="D36" i="184"/>
  <c r="D38" i="184"/>
  <c r="D40" i="184"/>
  <c r="D42" i="184"/>
  <c r="D44" i="184"/>
  <c r="D46" i="184"/>
  <c r="D21" i="184"/>
  <c r="D39" i="184"/>
  <c r="D31" i="184"/>
  <c r="D37" i="184"/>
  <c r="D45" i="184"/>
  <c r="D114" i="184"/>
  <c r="D24" i="184"/>
  <c r="D32" i="184"/>
  <c r="D33" i="184"/>
  <c r="D41" i="184"/>
  <c r="D113" i="184"/>
  <c r="D115" i="184"/>
  <c r="D28" i="184"/>
  <c r="D43" i="184"/>
  <c r="D26" i="184"/>
  <c r="D20" i="184"/>
  <c r="C111" i="184" l="1"/>
  <c r="C112" i="184"/>
  <c r="D111" i="184" l="1"/>
  <c r="C116" i="184"/>
  <c r="D116" i="184" s="1"/>
  <c r="D112" i="184"/>
  <c r="E28" i="184"/>
  <c r="E33" i="184"/>
  <c r="F95" i="184" l="1"/>
  <c r="F93" i="184"/>
  <c r="F85" i="184"/>
  <c r="F81" i="184"/>
  <c r="F73" i="184"/>
  <c r="F62" i="184"/>
  <c r="F55" i="184"/>
  <c r="F96" i="184"/>
  <c r="F91" i="184"/>
  <c r="F74" i="184"/>
  <c r="F87" i="184"/>
  <c r="F83" i="184"/>
  <c r="F80" i="184"/>
  <c r="F52" i="184"/>
  <c r="F89" i="184"/>
  <c r="F71" i="184"/>
  <c r="F60" i="184"/>
  <c r="F57" i="184"/>
  <c r="F53" i="184"/>
  <c r="F82" i="184"/>
  <c r="F69" i="184"/>
  <c r="F94" i="184"/>
  <c r="F72" i="184"/>
  <c r="F79" i="184"/>
  <c r="F61" i="184"/>
  <c r="F58" i="184"/>
  <c r="F84" i="184"/>
  <c r="F97" i="184"/>
  <c r="F59" i="184"/>
  <c r="F36" i="184"/>
  <c r="F32" i="184"/>
  <c r="F21" i="184"/>
  <c r="F26" i="184"/>
  <c r="F39" i="184"/>
  <c r="F43" i="184"/>
  <c r="F115" i="184"/>
  <c r="F20" i="184"/>
  <c r="F23" i="184"/>
  <c r="F38" i="184"/>
  <c r="F41" i="184"/>
  <c r="F44" i="184"/>
  <c r="F31" i="184"/>
  <c r="F37" i="184"/>
  <c r="F40" i="184"/>
  <c r="F114" i="184"/>
  <c r="F24" i="184"/>
  <c r="F27" i="184"/>
  <c r="F28" i="184"/>
  <c r="F42" i="184"/>
  <c r="F45" i="184"/>
  <c r="F19" i="184"/>
  <c r="F46" i="184"/>
  <c r="F25" i="184"/>
  <c r="F113" i="184"/>
  <c r="F33" i="184"/>
  <c r="E112" i="184" l="1"/>
  <c r="G28" i="184"/>
  <c r="H19" i="184" s="1"/>
  <c r="H20" i="184"/>
  <c r="E111" i="184"/>
  <c r="H59" i="184" l="1"/>
  <c r="H55" i="184"/>
  <c r="H96" i="184"/>
  <c r="H91" i="184"/>
  <c r="H84" i="184"/>
  <c r="H80" i="184"/>
  <c r="H72" i="184"/>
  <c r="H61" i="184"/>
  <c r="H58" i="184"/>
  <c r="H53" i="184"/>
  <c r="H85" i="184"/>
  <c r="H82" i="184"/>
  <c r="H79" i="184"/>
  <c r="H94" i="184"/>
  <c r="H89" i="184"/>
  <c r="H73" i="184"/>
  <c r="H69" i="184"/>
  <c r="H60" i="184"/>
  <c r="H81" i="184"/>
  <c r="H93" i="184"/>
  <c r="H83" i="184"/>
  <c r="H52" i="184"/>
  <c r="H74" i="184"/>
  <c r="H62" i="184"/>
  <c r="H57" i="184"/>
  <c r="H95" i="184"/>
  <c r="H87" i="184"/>
  <c r="H71" i="184"/>
  <c r="H97" i="184"/>
  <c r="H25" i="184"/>
  <c r="H38" i="184"/>
  <c r="H42" i="184"/>
  <c r="H46" i="184"/>
  <c r="H114" i="184"/>
  <c r="H24" i="184"/>
  <c r="H27" i="184"/>
  <c r="H28" i="184"/>
  <c r="H45" i="184"/>
  <c r="H115" i="184"/>
  <c r="H23" i="184"/>
  <c r="H26" i="184"/>
  <c r="H41" i="184"/>
  <c r="H44" i="184"/>
  <c r="H32" i="184"/>
  <c r="H36" i="184"/>
  <c r="H39" i="184"/>
  <c r="H113" i="184"/>
  <c r="H40" i="184"/>
  <c r="H43" i="184"/>
  <c r="H37" i="184"/>
  <c r="H21" i="184"/>
  <c r="F111" i="184"/>
  <c r="E116" i="184"/>
  <c r="F116" i="184" s="1"/>
  <c r="I28" i="184"/>
  <c r="F112" i="184"/>
  <c r="J55" i="184" l="1"/>
  <c r="J95" i="184"/>
  <c r="J96" i="184"/>
  <c r="J89" i="184"/>
  <c r="J83" i="184"/>
  <c r="J79" i="184"/>
  <c r="J71" i="184"/>
  <c r="J60" i="184"/>
  <c r="J57" i="184"/>
  <c r="J52" i="184"/>
  <c r="J93" i="184"/>
  <c r="J87" i="184"/>
  <c r="J84" i="184"/>
  <c r="J81" i="184"/>
  <c r="J74" i="184"/>
  <c r="J53" i="184"/>
  <c r="J91" i="184"/>
  <c r="J82" i="184"/>
  <c r="J69" i="184"/>
  <c r="J94" i="184"/>
  <c r="J73" i="184"/>
  <c r="J62" i="184"/>
  <c r="J85" i="184"/>
  <c r="J72" i="184"/>
  <c r="J80" i="184"/>
  <c r="J58" i="184"/>
  <c r="J61" i="184"/>
  <c r="J97" i="184"/>
  <c r="J59" i="184"/>
  <c r="J24" i="184"/>
  <c r="J32" i="184"/>
  <c r="J37" i="184"/>
  <c r="J41" i="184"/>
  <c r="J45" i="184"/>
  <c r="J113" i="184"/>
  <c r="J36" i="184"/>
  <c r="J39" i="184"/>
  <c r="J42" i="184"/>
  <c r="J27" i="184"/>
  <c r="J38" i="184"/>
  <c r="J115" i="184"/>
  <c r="J21" i="184"/>
  <c r="J25" i="184"/>
  <c r="J40" i="184"/>
  <c r="J43" i="184"/>
  <c r="J46" i="184"/>
  <c r="J26" i="184"/>
  <c r="J28" i="184"/>
  <c r="J114" i="184"/>
  <c r="J23" i="184"/>
  <c r="J44" i="184"/>
  <c r="J20" i="184"/>
  <c r="J19" i="184"/>
  <c r="G111" i="184"/>
  <c r="G112" i="184"/>
  <c r="K28" i="184"/>
  <c r="L19" i="184" l="1"/>
  <c r="L97" i="184"/>
  <c r="L94" i="184"/>
  <c r="L87" i="184"/>
  <c r="L82" i="184"/>
  <c r="L74" i="184"/>
  <c r="L69" i="184"/>
  <c r="L55" i="184"/>
  <c r="L95" i="184"/>
  <c r="L83" i="184"/>
  <c r="L80" i="184"/>
  <c r="L73" i="184"/>
  <c r="L91" i="184"/>
  <c r="L85" i="184"/>
  <c r="L71" i="184"/>
  <c r="L61" i="184"/>
  <c r="L57" i="184"/>
  <c r="L96" i="184"/>
  <c r="L93" i="184"/>
  <c r="L62" i="184"/>
  <c r="L52" i="184"/>
  <c r="L84" i="184"/>
  <c r="L72" i="184"/>
  <c r="L58" i="184"/>
  <c r="L89" i="184"/>
  <c r="L60" i="184"/>
  <c r="L53" i="184"/>
  <c r="L81" i="184"/>
  <c r="L79" i="184"/>
  <c r="L59" i="184"/>
  <c r="L20" i="184"/>
  <c r="I112" i="184"/>
  <c r="I111" i="184"/>
  <c r="H112" i="184"/>
  <c r="G116" i="184"/>
  <c r="H116" i="184" s="1"/>
  <c r="H111" i="184"/>
  <c r="L23" i="184"/>
  <c r="L27" i="184"/>
  <c r="L36" i="184"/>
  <c r="L40" i="184"/>
  <c r="L44" i="184"/>
  <c r="L21" i="184"/>
  <c r="L25" i="184"/>
  <c r="L32" i="184"/>
  <c r="L43" i="184"/>
  <c r="L46" i="184"/>
  <c r="L113" i="184"/>
  <c r="L24" i="184"/>
  <c r="L39" i="184"/>
  <c r="L42" i="184"/>
  <c r="L45" i="184"/>
  <c r="L26" i="184"/>
  <c r="L28" i="184"/>
  <c r="L37" i="184"/>
  <c r="L114" i="184"/>
  <c r="L115" i="184"/>
  <c r="L38" i="184"/>
  <c r="L41" i="184"/>
  <c r="M28" i="184"/>
  <c r="N55" i="184" l="1"/>
  <c r="N94" i="184"/>
  <c r="N93" i="184"/>
  <c r="N85" i="184"/>
  <c r="N81" i="184"/>
  <c r="N73" i="184"/>
  <c r="N62" i="184"/>
  <c r="N89" i="184"/>
  <c r="N84" i="184"/>
  <c r="N96" i="184"/>
  <c r="N82" i="184"/>
  <c r="N79" i="184"/>
  <c r="N72" i="184"/>
  <c r="N58" i="184"/>
  <c r="N83" i="184"/>
  <c r="N74" i="184"/>
  <c r="N61" i="184"/>
  <c r="N80" i="184"/>
  <c r="N60" i="184"/>
  <c r="N57" i="184"/>
  <c r="N53" i="184"/>
  <c r="N69" i="184"/>
  <c r="N91" i="184"/>
  <c r="N52" i="184"/>
  <c r="N95" i="184"/>
  <c r="N87" i="184"/>
  <c r="N71" i="184"/>
  <c r="N97" i="184"/>
  <c r="N59" i="184"/>
  <c r="K111" i="184"/>
  <c r="N21" i="184"/>
  <c r="N26" i="184"/>
  <c r="N39" i="184"/>
  <c r="N43" i="184"/>
  <c r="N115" i="184"/>
  <c r="N37" i="184"/>
  <c r="N40" i="184"/>
  <c r="N114" i="184"/>
  <c r="N25" i="184"/>
  <c r="N28" i="184"/>
  <c r="N32" i="184"/>
  <c r="N36" i="184"/>
  <c r="N46" i="184"/>
  <c r="N113" i="184"/>
  <c r="N23" i="184"/>
  <c r="N38" i="184"/>
  <c r="N41" i="184"/>
  <c r="N44" i="184"/>
  <c r="N42" i="184"/>
  <c r="N45" i="184"/>
  <c r="N27" i="184"/>
  <c r="N24" i="184"/>
  <c r="K112" i="184"/>
  <c r="I116" i="184"/>
  <c r="J116" i="184" s="1"/>
  <c r="J111" i="184"/>
  <c r="N20" i="184"/>
  <c r="O28" i="184"/>
  <c r="J112" i="184"/>
  <c r="N19" i="184"/>
  <c r="P55" i="184" l="1"/>
  <c r="P96" i="184"/>
  <c r="P95" i="184"/>
  <c r="P91" i="184"/>
  <c r="P84" i="184"/>
  <c r="P80" i="184"/>
  <c r="P72" i="184"/>
  <c r="P61" i="184"/>
  <c r="P58" i="184"/>
  <c r="P53" i="184"/>
  <c r="P94" i="184"/>
  <c r="P81" i="184"/>
  <c r="P74" i="184"/>
  <c r="P93" i="184"/>
  <c r="P87" i="184"/>
  <c r="P83" i="184"/>
  <c r="P62" i="184"/>
  <c r="P52" i="184"/>
  <c r="P73" i="184"/>
  <c r="P85" i="184"/>
  <c r="P79" i="184"/>
  <c r="P71" i="184"/>
  <c r="P60" i="184"/>
  <c r="P57" i="184"/>
  <c r="P89" i="184"/>
  <c r="P69" i="184"/>
  <c r="P82" i="184"/>
  <c r="P97" i="184"/>
  <c r="P20" i="184"/>
  <c r="P59" i="184"/>
  <c r="P19" i="184"/>
  <c r="L112" i="184"/>
  <c r="M112" i="184"/>
  <c r="L111" i="184"/>
  <c r="K116" i="184"/>
  <c r="L116" i="184" s="1"/>
  <c r="P25" i="184"/>
  <c r="P38" i="184"/>
  <c r="P42" i="184"/>
  <c r="P46" i="184"/>
  <c r="P114" i="184"/>
  <c r="P23" i="184"/>
  <c r="P26" i="184"/>
  <c r="P41" i="184"/>
  <c r="P44" i="184"/>
  <c r="P21" i="184"/>
  <c r="P37" i="184"/>
  <c r="P40" i="184"/>
  <c r="P43" i="184"/>
  <c r="P24" i="184"/>
  <c r="P27" i="184"/>
  <c r="P45" i="184"/>
  <c r="P115" i="184"/>
  <c r="P32" i="184"/>
  <c r="P113" i="184"/>
  <c r="P36" i="184"/>
  <c r="P39" i="184"/>
  <c r="P28" i="184"/>
  <c r="Q28" i="184"/>
  <c r="M111" i="184"/>
  <c r="R95" i="184" l="1"/>
  <c r="R89" i="184"/>
  <c r="R83" i="184"/>
  <c r="R79" i="184"/>
  <c r="R71" i="184"/>
  <c r="R60" i="184"/>
  <c r="R57" i="184"/>
  <c r="R52" i="184"/>
  <c r="R55" i="184"/>
  <c r="R91" i="184"/>
  <c r="R85" i="184"/>
  <c r="R82" i="184"/>
  <c r="R80" i="184"/>
  <c r="R73" i="184"/>
  <c r="R69" i="184"/>
  <c r="R94" i="184"/>
  <c r="R84" i="184"/>
  <c r="R74" i="184"/>
  <c r="R72" i="184"/>
  <c r="R61" i="184"/>
  <c r="R58" i="184"/>
  <c r="R87" i="184"/>
  <c r="R53" i="184"/>
  <c r="R96" i="184"/>
  <c r="R93" i="184"/>
  <c r="R62" i="184"/>
  <c r="R81" i="184"/>
  <c r="R97" i="184"/>
  <c r="R59" i="184"/>
  <c r="R24" i="184"/>
  <c r="R32" i="184"/>
  <c r="R37" i="184"/>
  <c r="R41" i="184"/>
  <c r="R45" i="184"/>
  <c r="R113" i="184"/>
  <c r="R27" i="184"/>
  <c r="R28" i="184"/>
  <c r="R38" i="184"/>
  <c r="R115" i="184"/>
  <c r="R23" i="184"/>
  <c r="R26" i="184"/>
  <c r="R44" i="184"/>
  <c r="R114" i="184"/>
  <c r="R36" i="184"/>
  <c r="R39" i="184"/>
  <c r="R42" i="184"/>
  <c r="R40" i="184"/>
  <c r="R21" i="184"/>
  <c r="R43" i="184"/>
  <c r="R25" i="184"/>
  <c r="R46" i="184"/>
  <c r="S28" i="184"/>
  <c r="O111" i="184"/>
  <c r="R19" i="184"/>
  <c r="O112" i="184"/>
  <c r="R20" i="184"/>
  <c r="M116" i="184"/>
  <c r="N116" i="184" s="1"/>
  <c r="N111" i="184"/>
  <c r="N112" i="184"/>
  <c r="T19" i="184" l="1"/>
  <c r="T55" i="184"/>
  <c r="T94" i="184"/>
  <c r="T96" i="184"/>
  <c r="T87" i="184"/>
  <c r="T82" i="184"/>
  <c r="T74" i="184"/>
  <c r="T69" i="184"/>
  <c r="T93" i="184"/>
  <c r="T79" i="184"/>
  <c r="T95" i="184"/>
  <c r="T89" i="184"/>
  <c r="T84" i="184"/>
  <c r="T81" i="184"/>
  <c r="T60" i="184"/>
  <c r="T53" i="184"/>
  <c r="T85" i="184"/>
  <c r="T71" i="184"/>
  <c r="T57" i="184"/>
  <c r="T80" i="184"/>
  <c r="T73" i="184"/>
  <c r="T61" i="184"/>
  <c r="T58" i="184"/>
  <c r="T72" i="184"/>
  <c r="T83" i="184"/>
  <c r="T62" i="184"/>
  <c r="T52" i="184"/>
  <c r="T91" i="184"/>
  <c r="T97" i="184"/>
  <c r="T59" i="184"/>
  <c r="T20" i="184"/>
  <c r="U28" i="184"/>
  <c r="T23" i="184"/>
  <c r="T27" i="184"/>
  <c r="T36" i="184"/>
  <c r="T40" i="184"/>
  <c r="T44" i="184"/>
  <c r="T24" i="184"/>
  <c r="T39" i="184"/>
  <c r="T42" i="184"/>
  <c r="T45" i="184"/>
  <c r="T28" i="184"/>
  <c r="T38" i="184"/>
  <c r="T41" i="184"/>
  <c r="T115" i="184"/>
  <c r="T21" i="184"/>
  <c r="T25" i="184"/>
  <c r="T32" i="184"/>
  <c r="T43" i="184"/>
  <c r="T46" i="184"/>
  <c r="T113" i="184"/>
  <c r="T37" i="184"/>
  <c r="T114" i="184"/>
  <c r="T26" i="184"/>
  <c r="P111" i="184"/>
  <c r="O116" i="184"/>
  <c r="P116" i="184" s="1"/>
  <c r="Q111" i="184"/>
  <c r="P112" i="184"/>
  <c r="Q112" i="184"/>
  <c r="V19" i="184" l="1"/>
  <c r="V59" i="184"/>
  <c r="V20" i="184"/>
  <c r="R111" i="184"/>
  <c r="Q116" i="184"/>
  <c r="R116" i="184" s="1"/>
  <c r="V21" i="184"/>
  <c r="V26" i="184"/>
  <c r="V39" i="184"/>
  <c r="V43" i="184"/>
  <c r="V115" i="184"/>
  <c r="V25" i="184"/>
  <c r="V32" i="184"/>
  <c r="V36" i="184"/>
  <c r="V46" i="184"/>
  <c r="V113" i="184"/>
  <c r="V24" i="184"/>
  <c r="V27" i="184"/>
  <c r="V42" i="184"/>
  <c r="V45" i="184"/>
  <c r="V28" i="184"/>
  <c r="V37" i="184"/>
  <c r="V40" i="184"/>
  <c r="V114" i="184"/>
  <c r="V23" i="184"/>
  <c r="V44" i="184"/>
  <c r="V38" i="184"/>
  <c r="V41" i="184"/>
  <c r="S111" i="184"/>
  <c r="R112" i="184"/>
  <c r="S112" i="184"/>
  <c r="V87" i="184" l="1"/>
  <c r="V81" i="184"/>
  <c r="V84" i="184"/>
  <c r="V60" i="184"/>
  <c r="V52" i="184"/>
  <c r="S116" i="184"/>
  <c r="T116" i="184" s="1"/>
  <c r="T111" i="184"/>
  <c r="V61" i="184"/>
  <c r="V83" i="184"/>
  <c r="V95" i="184"/>
  <c r="V89" i="184"/>
  <c r="V57" i="184"/>
  <c r="V94" i="184"/>
  <c r="U112" i="184"/>
  <c r="V62" i="184"/>
  <c r="V55" i="184"/>
  <c r="V93" i="184"/>
  <c r="V53" i="184"/>
  <c r="V69" i="184"/>
  <c r="V79" i="184"/>
  <c r="V73" i="184"/>
  <c r="V82" i="184"/>
  <c r="V74" i="184"/>
  <c r="V58" i="184"/>
  <c r="V85" i="184"/>
  <c r="T112" i="184"/>
  <c r="V91" i="184"/>
  <c r="U111" i="184"/>
  <c r="V71" i="184"/>
  <c r="V97" i="184"/>
  <c r="V96" i="184"/>
  <c r="V80" i="184"/>
  <c r="V72" i="184"/>
  <c r="V111" i="184" l="1"/>
  <c r="U116" i="184"/>
  <c r="V116" i="184" s="1"/>
  <c r="V112" i="184"/>
  <c r="H31" i="184"/>
  <c r="J31" i="184"/>
  <c r="G33" i="184" l="1"/>
  <c r="H33" i="184" s="1"/>
  <c r="I33" i="184"/>
  <c r="J33" i="184" s="1"/>
  <c r="L31" i="184"/>
  <c r="N31" i="184"/>
  <c r="M33" i="184" l="1"/>
  <c r="N33" i="184" s="1"/>
  <c r="K33" i="184"/>
  <c r="P31" i="184"/>
  <c r="Q33" i="184"/>
  <c r="R31" i="184" l="1"/>
  <c r="O33" i="184"/>
  <c r="L33" i="184"/>
  <c r="R33" i="184"/>
  <c r="S33" i="184"/>
  <c r="T31" i="184"/>
  <c r="U33" i="184"/>
  <c r="V31" i="184"/>
  <c r="T33" i="184" l="1"/>
  <c r="P33" i="184"/>
  <c r="V33" i="184"/>
  <c r="C33" i="185"/>
  <c r="C28" i="185" l="1"/>
  <c r="D59" i="185" s="1"/>
  <c r="D55" i="185" l="1"/>
  <c r="D96" i="185"/>
  <c r="D91" i="185"/>
  <c r="D84" i="185"/>
  <c r="D80" i="185"/>
  <c r="D72" i="185"/>
  <c r="D61" i="185"/>
  <c r="D58" i="185"/>
  <c r="D93" i="185"/>
  <c r="D87" i="185"/>
  <c r="D83" i="185"/>
  <c r="D62" i="185"/>
  <c r="D82" i="185"/>
  <c r="D74" i="185"/>
  <c r="D69" i="185"/>
  <c r="D85" i="185"/>
  <c r="D81" i="185"/>
  <c r="D73" i="185"/>
  <c r="D95" i="185"/>
  <c r="D89" i="185"/>
  <c r="D57" i="185"/>
  <c r="D71" i="185"/>
  <c r="D52" i="185"/>
  <c r="D60" i="185"/>
  <c r="D79" i="185"/>
  <c r="D53" i="185"/>
  <c r="D94" i="185"/>
  <c r="D97" i="185"/>
  <c r="D19" i="185"/>
  <c r="D21" i="185"/>
  <c r="D24" i="185"/>
  <c r="D26" i="185"/>
  <c r="D32" i="185"/>
  <c r="D37" i="185"/>
  <c r="D39" i="185"/>
  <c r="D41" i="185"/>
  <c r="D43" i="185"/>
  <c r="D45" i="185"/>
  <c r="D20" i="185"/>
  <c r="D23" i="185"/>
  <c r="D25" i="185"/>
  <c r="D27" i="185"/>
  <c r="D36" i="185"/>
  <c r="D38" i="185"/>
  <c r="D40" i="185"/>
  <c r="D42" i="185"/>
  <c r="D44" i="185"/>
  <c r="D46" i="185"/>
  <c r="D31" i="185"/>
  <c r="D113" i="185"/>
  <c r="D115" i="185"/>
  <c r="D28" i="185"/>
  <c r="D114" i="185"/>
  <c r="D33" i="185"/>
  <c r="C112" i="185" l="1"/>
  <c r="C111" i="185"/>
  <c r="D112" i="185" l="1"/>
  <c r="D111" i="185"/>
  <c r="C116" i="185"/>
  <c r="D116" i="185" s="1"/>
  <c r="E33" i="185" l="1"/>
  <c r="E28" i="185" l="1"/>
  <c r="F95" i="185" l="1"/>
  <c r="F89" i="185"/>
  <c r="F83" i="185"/>
  <c r="F79" i="185"/>
  <c r="F71" i="185"/>
  <c r="F60" i="185"/>
  <c r="F57" i="185"/>
  <c r="F53" i="185"/>
  <c r="F94" i="185"/>
  <c r="F80" i="185"/>
  <c r="F73" i="185"/>
  <c r="F69" i="185"/>
  <c r="F52" i="185"/>
  <c r="F93" i="185"/>
  <c r="F85" i="185"/>
  <c r="F81" i="185"/>
  <c r="F96" i="185"/>
  <c r="F91" i="185"/>
  <c r="F84" i="185"/>
  <c r="F62" i="185"/>
  <c r="F72" i="185"/>
  <c r="F61" i="185"/>
  <c r="F87" i="185"/>
  <c r="F55" i="185"/>
  <c r="F74" i="185"/>
  <c r="F82" i="185"/>
  <c r="F58" i="185"/>
  <c r="F97" i="185"/>
  <c r="F59" i="185"/>
  <c r="F19" i="185"/>
  <c r="G28" i="185"/>
  <c r="F21" i="185"/>
  <c r="F26" i="185"/>
  <c r="F39" i="185"/>
  <c r="F43" i="185"/>
  <c r="F115" i="185"/>
  <c r="F23" i="185"/>
  <c r="F27" i="185"/>
  <c r="F36" i="185"/>
  <c r="F40" i="185"/>
  <c r="F44" i="185"/>
  <c r="F25" i="185"/>
  <c r="F28" i="185"/>
  <c r="F38" i="185"/>
  <c r="F42" i="185"/>
  <c r="F46" i="185"/>
  <c r="F114" i="185"/>
  <c r="F45" i="185"/>
  <c r="F32" i="185"/>
  <c r="F113" i="185"/>
  <c r="F41" i="185"/>
  <c r="F24" i="185"/>
  <c r="F37" i="185"/>
  <c r="F20" i="185"/>
  <c r="F31" i="185"/>
  <c r="F33" i="185"/>
  <c r="H94" i="185" l="1"/>
  <c r="H87" i="185"/>
  <c r="H82" i="185"/>
  <c r="H74" i="185"/>
  <c r="H69" i="185"/>
  <c r="H52" i="185"/>
  <c r="H89" i="185"/>
  <c r="H84" i="185"/>
  <c r="H81" i="185"/>
  <c r="H60" i="185"/>
  <c r="H96" i="185"/>
  <c r="H91" i="185"/>
  <c r="H73" i="185"/>
  <c r="H62" i="185"/>
  <c r="H95" i="185"/>
  <c r="H80" i="185"/>
  <c r="H72" i="185"/>
  <c r="H83" i="185"/>
  <c r="H79" i="185"/>
  <c r="H71" i="185"/>
  <c r="H93" i="185"/>
  <c r="H53" i="185"/>
  <c r="H61" i="185"/>
  <c r="H58" i="185"/>
  <c r="H57" i="185"/>
  <c r="H55" i="185"/>
  <c r="H85" i="185"/>
  <c r="H97" i="185"/>
  <c r="H59" i="185"/>
  <c r="H19" i="185"/>
  <c r="E111" i="185"/>
  <c r="I28" i="185"/>
  <c r="E112" i="185"/>
  <c r="H25" i="185"/>
  <c r="H38" i="185"/>
  <c r="H42" i="185"/>
  <c r="H46" i="185"/>
  <c r="H114" i="185"/>
  <c r="H21" i="185"/>
  <c r="H26" i="185"/>
  <c r="H28" i="185"/>
  <c r="H39" i="185"/>
  <c r="H43" i="185"/>
  <c r="H115" i="185"/>
  <c r="H24" i="185"/>
  <c r="H32" i="185"/>
  <c r="H37" i="185"/>
  <c r="H41" i="185"/>
  <c r="H45" i="185"/>
  <c r="H113" i="185"/>
  <c r="H23" i="185"/>
  <c r="H36" i="185"/>
  <c r="H27" i="185"/>
  <c r="H40" i="185"/>
  <c r="H44" i="185"/>
  <c r="H20" i="185"/>
  <c r="J55" i="185" l="1"/>
  <c r="J93" i="185"/>
  <c r="J85" i="185"/>
  <c r="J81" i="185"/>
  <c r="J73" i="185"/>
  <c r="J62" i="185"/>
  <c r="J95" i="185"/>
  <c r="J91" i="185"/>
  <c r="J74" i="185"/>
  <c r="J71" i="185"/>
  <c r="J61" i="185"/>
  <c r="J57" i="185"/>
  <c r="J53" i="185"/>
  <c r="J84" i="185"/>
  <c r="J80" i="185"/>
  <c r="J72" i="185"/>
  <c r="J58" i="185"/>
  <c r="J89" i="185"/>
  <c r="J83" i="185"/>
  <c r="J79" i="185"/>
  <c r="J94" i="185"/>
  <c r="J87" i="185"/>
  <c r="J82" i="185"/>
  <c r="J60" i="185"/>
  <c r="J96" i="185"/>
  <c r="J52" i="185"/>
  <c r="J69" i="185"/>
  <c r="J97" i="185"/>
  <c r="J59" i="185"/>
  <c r="J19" i="185"/>
  <c r="F112" i="185"/>
  <c r="G112" i="185"/>
  <c r="E116" i="185"/>
  <c r="F116" i="185" s="1"/>
  <c r="F111" i="185"/>
  <c r="J24" i="185"/>
  <c r="J32" i="185"/>
  <c r="J37" i="185"/>
  <c r="J41" i="185"/>
  <c r="J45" i="185"/>
  <c r="J113" i="185"/>
  <c r="J25" i="185"/>
  <c r="J38" i="185"/>
  <c r="J42" i="185"/>
  <c r="J46" i="185"/>
  <c r="J114" i="185"/>
  <c r="J23" i="185"/>
  <c r="J27" i="185"/>
  <c r="J28" i="185"/>
  <c r="J36" i="185"/>
  <c r="J40" i="185"/>
  <c r="J44" i="185"/>
  <c r="J43" i="185"/>
  <c r="J26" i="185"/>
  <c r="J39" i="185"/>
  <c r="J21" i="185"/>
  <c r="J115" i="185"/>
  <c r="J20" i="185"/>
  <c r="G111" i="185"/>
  <c r="K28" i="185"/>
  <c r="L19" i="185" s="1"/>
  <c r="L96" i="185" l="1"/>
  <c r="L91" i="185"/>
  <c r="L84" i="185"/>
  <c r="L80" i="185"/>
  <c r="L72" i="185"/>
  <c r="L61" i="185"/>
  <c r="L58" i="185"/>
  <c r="L85" i="185"/>
  <c r="L82" i="185"/>
  <c r="L79" i="185"/>
  <c r="L95" i="185"/>
  <c r="L89" i="185"/>
  <c r="L83" i="185"/>
  <c r="L94" i="185"/>
  <c r="L87" i="185"/>
  <c r="L71" i="185"/>
  <c r="L93" i="185"/>
  <c r="L74" i="185"/>
  <c r="L69" i="185"/>
  <c r="L62" i="185"/>
  <c r="L60" i="185"/>
  <c r="L52" i="185"/>
  <c r="L81" i="185"/>
  <c r="L57" i="185"/>
  <c r="L55" i="185"/>
  <c r="L53" i="185"/>
  <c r="L73" i="185"/>
  <c r="L97" i="185"/>
  <c r="L59" i="185"/>
  <c r="I112" i="185"/>
  <c r="L23" i="185"/>
  <c r="L27" i="185"/>
  <c r="L36" i="185"/>
  <c r="L40" i="185"/>
  <c r="L44" i="185"/>
  <c r="L24" i="185"/>
  <c r="L28" i="185"/>
  <c r="L32" i="185"/>
  <c r="L37" i="185"/>
  <c r="L41" i="185"/>
  <c r="L45" i="185"/>
  <c r="L113" i="185"/>
  <c r="L21" i="185"/>
  <c r="L26" i="185"/>
  <c r="L39" i="185"/>
  <c r="L43" i="185"/>
  <c r="L115" i="185"/>
  <c r="L114" i="185"/>
  <c r="L25" i="185"/>
  <c r="L38" i="185"/>
  <c r="L46" i="185"/>
  <c r="L42" i="185"/>
  <c r="L20" i="185"/>
  <c r="M28" i="185"/>
  <c r="N19" i="185" s="1"/>
  <c r="H111" i="185"/>
  <c r="G116" i="185"/>
  <c r="H116" i="185" s="1"/>
  <c r="H112" i="185"/>
  <c r="I111" i="185"/>
  <c r="N95" i="185" l="1"/>
  <c r="N89" i="185"/>
  <c r="N83" i="185"/>
  <c r="N79" i="185"/>
  <c r="N71" i="185"/>
  <c r="N60" i="185"/>
  <c r="N57" i="185"/>
  <c r="N55" i="185"/>
  <c r="N53" i="185"/>
  <c r="N96" i="185"/>
  <c r="N93" i="185"/>
  <c r="N87" i="185"/>
  <c r="N72" i="185"/>
  <c r="N62" i="185"/>
  <c r="N58" i="185"/>
  <c r="N94" i="185"/>
  <c r="N61" i="185"/>
  <c r="N82" i="185"/>
  <c r="N74" i="185"/>
  <c r="N69" i="185"/>
  <c r="N85" i="185"/>
  <c r="N81" i="185"/>
  <c r="N73" i="185"/>
  <c r="N84" i="185"/>
  <c r="N91" i="185"/>
  <c r="N80" i="185"/>
  <c r="N52" i="185"/>
  <c r="N97" i="185"/>
  <c r="N59" i="185"/>
  <c r="K112" i="185"/>
  <c r="O28" i="185"/>
  <c r="P19" i="185" s="1"/>
  <c r="K111" i="185"/>
  <c r="I116" i="185"/>
  <c r="J116" i="185" s="1"/>
  <c r="J111" i="185"/>
  <c r="N21" i="185"/>
  <c r="N26" i="185"/>
  <c r="N39" i="185"/>
  <c r="N43" i="185"/>
  <c r="N115" i="185"/>
  <c r="N23" i="185"/>
  <c r="N27" i="185"/>
  <c r="N36" i="185"/>
  <c r="N40" i="185"/>
  <c r="N44" i="185"/>
  <c r="N25" i="185"/>
  <c r="N28" i="185"/>
  <c r="N38" i="185"/>
  <c r="N42" i="185"/>
  <c r="N46" i="185"/>
  <c r="N114" i="185"/>
  <c r="N41" i="185"/>
  <c r="N45" i="185"/>
  <c r="N24" i="185"/>
  <c r="N37" i="185"/>
  <c r="N32" i="185"/>
  <c r="N113" i="185"/>
  <c r="N20" i="185"/>
  <c r="J112" i="185"/>
  <c r="P94" i="185" l="1"/>
  <c r="P87" i="185"/>
  <c r="P82" i="185"/>
  <c r="P74" i="185"/>
  <c r="P69" i="185"/>
  <c r="P52" i="185"/>
  <c r="P83" i="185"/>
  <c r="P80" i="185"/>
  <c r="P73" i="185"/>
  <c r="P55" i="185"/>
  <c r="P79" i="185"/>
  <c r="P71" i="185"/>
  <c r="P60" i="185"/>
  <c r="P93" i="185"/>
  <c r="P85" i="185"/>
  <c r="P81" i="185"/>
  <c r="P96" i="185"/>
  <c r="P91" i="185"/>
  <c r="P84" i="185"/>
  <c r="P62" i="185"/>
  <c r="P72" i="185"/>
  <c r="P89" i="185"/>
  <c r="P53" i="185"/>
  <c r="P57" i="185"/>
  <c r="P95" i="185"/>
  <c r="P58" i="185"/>
  <c r="P61" i="185"/>
  <c r="P97" i="185"/>
  <c r="P59" i="185"/>
  <c r="M112" i="185"/>
  <c r="P25" i="185"/>
  <c r="P38" i="185"/>
  <c r="P42" i="185"/>
  <c r="P46" i="185"/>
  <c r="P114" i="185"/>
  <c r="P21" i="185"/>
  <c r="P26" i="185"/>
  <c r="P28" i="185"/>
  <c r="P39" i="185"/>
  <c r="P43" i="185"/>
  <c r="P115" i="185"/>
  <c r="P24" i="185"/>
  <c r="P32" i="185"/>
  <c r="P37" i="185"/>
  <c r="P41" i="185"/>
  <c r="P45" i="185"/>
  <c r="P113" i="185"/>
  <c r="P23" i="185"/>
  <c r="P36" i="185"/>
  <c r="P44" i="185"/>
  <c r="P27" i="185"/>
  <c r="P40" i="185"/>
  <c r="P20" i="185"/>
  <c r="Q28" i="185"/>
  <c r="M111" i="185"/>
  <c r="L111" i="185"/>
  <c r="K116" i="185"/>
  <c r="L116" i="185" s="1"/>
  <c r="L112" i="185"/>
  <c r="R93" i="185" l="1"/>
  <c r="R85" i="185"/>
  <c r="R81" i="185"/>
  <c r="R73" i="185"/>
  <c r="R62" i="185"/>
  <c r="R94" i="185"/>
  <c r="R89" i="185"/>
  <c r="R84" i="185"/>
  <c r="R69" i="185"/>
  <c r="R60" i="185"/>
  <c r="R52" i="185"/>
  <c r="R87" i="185"/>
  <c r="R82" i="185"/>
  <c r="R74" i="185"/>
  <c r="R96" i="185"/>
  <c r="R91" i="185"/>
  <c r="R95" i="185"/>
  <c r="R80" i="185"/>
  <c r="R72" i="185"/>
  <c r="R61" i="185"/>
  <c r="R58" i="185"/>
  <c r="R55" i="185"/>
  <c r="R79" i="185"/>
  <c r="R57" i="185"/>
  <c r="R71" i="185"/>
  <c r="R53" i="185"/>
  <c r="R83" i="185"/>
  <c r="R97" i="185"/>
  <c r="R59" i="185"/>
  <c r="R19" i="185"/>
  <c r="M116" i="185"/>
  <c r="N116" i="185" s="1"/>
  <c r="N111" i="185"/>
  <c r="S28" i="185"/>
  <c r="O112" i="185"/>
  <c r="R24" i="185"/>
  <c r="R32" i="185"/>
  <c r="R37" i="185"/>
  <c r="R41" i="185"/>
  <c r="R45" i="185"/>
  <c r="R113" i="185"/>
  <c r="R25" i="185"/>
  <c r="R38" i="185"/>
  <c r="R42" i="185"/>
  <c r="R46" i="185"/>
  <c r="R114" i="185"/>
  <c r="R23" i="185"/>
  <c r="R27" i="185"/>
  <c r="R28" i="185"/>
  <c r="R36" i="185"/>
  <c r="R40" i="185"/>
  <c r="R44" i="185"/>
  <c r="R26" i="185"/>
  <c r="R39" i="185"/>
  <c r="R43" i="185"/>
  <c r="R21" i="185"/>
  <c r="R115" i="185"/>
  <c r="R20" i="185"/>
  <c r="O111" i="185"/>
  <c r="N112" i="185"/>
  <c r="T96" i="185" l="1"/>
  <c r="T91" i="185"/>
  <c r="T84" i="185"/>
  <c r="T80" i="185"/>
  <c r="T72" i="185"/>
  <c r="T61" i="185"/>
  <c r="T58" i="185"/>
  <c r="T95" i="185"/>
  <c r="T81" i="185"/>
  <c r="T74" i="185"/>
  <c r="T71" i="185"/>
  <c r="T57" i="185"/>
  <c r="T53" i="185"/>
  <c r="T93" i="185"/>
  <c r="T85" i="185"/>
  <c r="T69" i="185"/>
  <c r="T73" i="185"/>
  <c r="T62" i="185"/>
  <c r="T89" i="185"/>
  <c r="T83" i="185"/>
  <c r="T79" i="185"/>
  <c r="T82" i="185"/>
  <c r="T94" i="185"/>
  <c r="T52" i="185"/>
  <c r="T87" i="185"/>
  <c r="T60" i="185"/>
  <c r="T55" i="185"/>
  <c r="T97" i="185"/>
  <c r="T59" i="185"/>
  <c r="T19" i="185"/>
  <c r="Q112" i="185"/>
  <c r="U28" i="185"/>
  <c r="P112" i="185"/>
  <c r="P111" i="185"/>
  <c r="O116" i="185"/>
  <c r="P116" i="185" s="1"/>
  <c r="Q111" i="185"/>
  <c r="T23" i="185"/>
  <c r="T27" i="185"/>
  <c r="T36" i="185"/>
  <c r="T40" i="185"/>
  <c r="T44" i="185"/>
  <c r="T24" i="185"/>
  <c r="T28" i="185"/>
  <c r="T32" i="185"/>
  <c r="T37" i="185"/>
  <c r="T41" i="185"/>
  <c r="T45" i="185"/>
  <c r="T113" i="185"/>
  <c r="T21" i="185"/>
  <c r="T26" i="185"/>
  <c r="T39" i="185"/>
  <c r="T43" i="185"/>
  <c r="T115" i="185"/>
  <c r="T46" i="185"/>
  <c r="T114" i="185"/>
  <c r="T42" i="185"/>
  <c r="T25" i="185"/>
  <c r="T38" i="185"/>
  <c r="T20" i="185"/>
  <c r="V59" i="185" l="1"/>
  <c r="R112" i="185"/>
  <c r="V21" i="185"/>
  <c r="V26" i="185"/>
  <c r="V39" i="185"/>
  <c r="V43" i="185"/>
  <c r="V115" i="185"/>
  <c r="V23" i="185"/>
  <c r="V27" i="185"/>
  <c r="V36" i="185"/>
  <c r="V40" i="185"/>
  <c r="V44" i="185"/>
  <c r="V25" i="185"/>
  <c r="V28" i="185"/>
  <c r="V38" i="185"/>
  <c r="V42" i="185"/>
  <c r="V46" i="185"/>
  <c r="V114" i="185"/>
  <c r="V24" i="185"/>
  <c r="V37" i="185"/>
  <c r="V41" i="185"/>
  <c r="V32" i="185"/>
  <c r="V113" i="185"/>
  <c r="V45" i="185"/>
  <c r="V20" i="185"/>
  <c r="S112" i="185"/>
  <c r="S111" i="185"/>
  <c r="Q116" i="185"/>
  <c r="R116" i="185" s="1"/>
  <c r="R111" i="185"/>
  <c r="V19" i="185"/>
  <c r="V82" i="185" l="1"/>
  <c r="V74" i="185"/>
  <c r="V58" i="185"/>
  <c r="V55" i="185"/>
  <c r="V97" i="185"/>
  <c r="V93" i="185"/>
  <c r="V61" i="185"/>
  <c r="V91" i="185"/>
  <c r="U111" i="185"/>
  <c r="V96" i="185"/>
  <c r="V80" i="185"/>
  <c r="V72" i="185"/>
  <c r="T111" i="185"/>
  <c r="S116" i="185"/>
  <c r="T116" i="185" s="1"/>
  <c r="V87" i="185"/>
  <c r="V73" i="185"/>
  <c r="V69" i="185"/>
  <c r="V79" i="185"/>
  <c r="V89" i="185"/>
  <c r="V57" i="185"/>
  <c r="V85" i="185"/>
  <c r="V53" i="185"/>
  <c r="V83" i="185"/>
  <c r="V94" i="185"/>
  <c r="U112" i="185"/>
  <c r="V62" i="185"/>
  <c r="V95" i="185"/>
  <c r="T112" i="185"/>
  <c r="V71" i="185"/>
  <c r="V81" i="185"/>
  <c r="V84" i="185"/>
  <c r="V60" i="185"/>
  <c r="V52" i="185"/>
  <c r="U116" i="185" l="1"/>
  <c r="V116" i="185" s="1"/>
  <c r="V111" i="185"/>
  <c r="V112" i="185"/>
  <c r="G33" i="185"/>
  <c r="H33" i="185" s="1"/>
  <c r="H31" i="185"/>
  <c r="J31" i="185"/>
  <c r="L31" i="185"/>
  <c r="N31" i="185"/>
  <c r="M33" i="185"/>
  <c r="N33" i="185" s="1"/>
  <c r="P31" i="185"/>
  <c r="R31" i="185"/>
  <c r="I33" i="185" l="1"/>
  <c r="J33" i="185" s="1"/>
  <c r="O33" i="185"/>
  <c r="P33" i="185" s="1"/>
  <c r="Q33" i="185"/>
  <c r="R33" i="185" s="1"/>
  <c r="K33" i="185"/>
  <c r="L33" i="185" s="1"/>
  <c r="T31" i="185"/>
  <c r="S33" i="185"/>
  <c r="T33" i="185" s="1"/>
  <c r="V31" i="185"/>
  <c r="U33" i="185" l="1"/>
  <c r="V33" i="185" s="1"/>
  <c r="C33" i="186"/>
  <c r="C28" i="186" l="1"/>
  <c r="D59" i="186" s="1"/>
  <c r="D96" i="186" l="1"/>
  <c r="D91" i="186"/>
  <c r="D84" i="186"/>
  <c r="D80" i="186"/>
  <c r="D95" i="186"/>
  <c r="D81" i="186"/>
  <c r="D73" i="186"/>
  <c r="D62" i="186"/>
  <c r="D53" i="186"/>
  <c r="D93" i="186"/>
  <c r="D85" i="186"/>
  <c r="D72" i="186"/>
  <c r="D61" i="186"/>
  <c r="D57" i="186"/>
  <c r="D83" i="186"/>
  <c r="D82" i="186"/>
  <c r="D79" i="186"/>
  <c r="D71" i="186"/>
  <c r="D60" i="186"/>
  <c r="D97" i="186"/>
  <c r="D89" i="186"/>
  <c r="D87" i="186"/>
  <c r="D74" i="186"/>
  <c r="D69" i="186"/>
  <c r="D52" i="186"/>
  <c r="D94" i="186"/>
  <c r="D58" i="186"/>
  <c r="D33" i="186"/>
  <c r="D28" i="186"/>
  <c r="D23" i="186"/>
  <c r="D24" i="186"/>
  <c r="D36" i="186"/>
  <c r="D38" i="186"/>
  <c r="D40" i="186"/>
  <c r="D42" i="186"/>
  <c r="D44" i="186"/>
  <c r="D46" i="186"/>
  <c r="D26" i="186"/>
  <c r="D37" i="186"/>
  <c r="D45" i="186"/>
  <c r="D32" i="186"/>
  <c r="D43" i="186"/>
  <c r="D113" i="186"/>
  <c r="D41" i="186"/>
  <c r="D25" i="186"/>
  <c r="D27" i="186"/>
  <c r="D39" i="186"/>
  <c r="D114" i="186"/>
  <c r="D115" i="186"/>
  <c r="D21" i="186"/>
  <c r="D31" i="186"/>
  <c r="D20" i="186"/>
  <c r="D19" i="186"/>
  <c r="C112" i="186" l="1"/>
  <c r="C111" i="186"/>
  <c r="D111" i="186" l="1"/>
  <c r="C116" i="186"/>
  <c r="D116" i="186" s="1"/>
  <c r="D112" i="186"/>
  <c r="G33" i="186"/>
  <c r="O33" i="186"/>
  <c r="E33" i="186"/>
  <c r="K33" i="186"/>
  <c r="M33" i="186"/>
  <c r="S33" i="186"/>
  <c r="U33" i="186"/>
  <c r="Q33" i="186"/>
  <c r="I33" i="186" l="1"/>
  <c r="E28" i="186"/>
  <c r="F59" i="186" s="1"/>
  <c r="F20" i="186" l="1"/>
  <c r="F19" i="186"/>
  <c r="F97" i="186"/>
  <c r="F95" i="186"/>
  <c r="F89" i="186"/>
  <c r="F83" i="186"/>
  <c r="F91" i="186"/>
  <c r="F85" i="186"/>
  <c r="F82" i="186"/>
  <c r="F72" i="186"/>
  <c r="F61" i="186"/>
  <c r="F52" i="186"/>
  <c r="F96" i="186"/>
  <c r="F81" i="186"/>
  <c r="F73" i="186"/>
  <c r="F69" i="186"/>
  <c r="F60" i="186"/>
  <c r="F53" i="186"/>
  <c r="F80" i="186"/>
  <c r="F79" i="186"/>
  <c r="F71" i="186"/>
  <c r="F87" i="186"/>
  <c r="F84" i="186"/>
  <c r="F74" i="186"/>
  <c r="F94" i="186"/>
  <c r="F93" i="186"/>
  <c r="F58" i="186"/>
  <c r="F62" i="186"/>
  <c r="F57" i="186"/>
  <c r="F33" i="186"/>
  <c r="F31" i="186"/>
  <c r="G28" i="186"/>
  <c r="F24" i="186"/>
  <c r="F32" i="186"/>
  <c r="F37" i="186"/>
  <c r="F41" i="186"/>
  <c r="F45" i="186"/>
  <c r="F23" i="186"/>
  <c r="F26" i="186"/>
  <c r="F38" i="186"/>
  <c r="F21" i="186"/>
  <c r="F42" i="186"/>
  <c r="F46" i="186"/>
  <c r="F39" i="186"/>
  <c r="F43" i="186"/>
  <c r="F25" i="186"/>
  <c r="F28" i="186"/>
  <c r="F114" i="186"/>
  <c r="F36" i="186"/>
  <c r="F44" i="186"/>
  <c r="F115" i="186"/>
  <c r="F40" i="186"/>
  <c r="F27" i="186"/>
  <c r="F113" i="186"/>
  <c r="H94" i="186" l="1"/>
  <c r="H87" i="186"/>
  <c r="H82" i="186"/>
  <c r="H96" i="186"/>
  <c r="H93" i="186"/>
  <c r="H79" i="186"/>
  <c r="H71" i="186"/>
  <c r="H60" i="186"/>
  <c r="H58" i="186"/>
  <c r="H91" i="186"/>
  <c r="H84" i="186"/>
  <c r="H80" i="186"/>
  <c r="H74" i="186"/>
  <c r="H57" i="186"/>
  <c r="H83" i="186"/>
  <c r="H81" i="186"/>
  <c r="H53" i="186"/>
  <c r="H89" i="186"/>
  <c r="H85" i="186"/>
  <c r="H69" i="186"/>
  <c r="H52" i="186"/>
  <c r="H95" i="186"/>
  <c r="H73" i="186"/>
  <c r="H62" i="186"/>
  <c r="H72" i="186"/>
  <c r="H61" i="186"/>
  <c r="H97" i="186"/>
  <c r="H59" i="186"/>
  <c r="I28" i="186"/>
  <c r="J59" i="186" s="1"/>
  <c r="E112" i="186"/>
  <c r="H23" i="186"/>
  <c r="H27" i="186"/>
  <c r="H36" i="186"/>
  <c r="H40" i="186"/>
  <c r="H44" i="186"/>
  <c r="H28" i="186"/>
  <c r="H39" i="186"/>
  <c r="H42" i="186"/>
  <c r="H45" i="186"/>
  <c r="H20" i="186"/>
  <c r="H25" i="186"/>
  <c r="H38" i="186"/>
  <c r="H21" i="186"/>
  <c r="H26" i="186"/>
  <c r="H46" i="186"/>
  <c r="H24" i="186"/>
  <c r="H37" i="186"/>
  <c r="H41" i="186"/>
  <c r="H113" i="186"/>
  <c r="H115" i="186"/>
  <c r="H114" i="186"/>
  <c r="H31" i="186"/>
  <c r="H32" i="186"/>
  <c r="H43" i="186"/>
  <c r="H33" i="186"/>
  <c r="E111" i="186"/>
  <c r="H19" i="186"/>
  <c r="J19" i="186" l="1"/>
  <c r="J93" i="186"/>
  <c r="J85" i="186"/>
  <c r="J81" i="186"/>
  <c r="J87" i="186"/>
  <c r="J83" i="186"/>
  <c r="J80" i="186"/>
  <c r="J74" i="186"/>
  <c r="J69" i="186"/>
  <c r="J57" i="186"/>
  <c r="J95" i="186"/>
  <c r="J89" i="186"/>
  <c r="J71" i="186"/>
  <c r="J61" i="186"/>
  <c r="J84" i="186"/>
  <c r="J82" i="186"/>
  <c r="J60" i="186"/>
  <c r="J52" i="186"/>
  <c r="J94" i="186"/>
  <c r="J91" i="186"/>
  <c r="J73" i="186"/>
  <c r="J62" i="186"/>
  <c r="J58" i="186"/>
  <c r="J96" i="186"/>
  <c r="J72" i="186"/>
  <c r="J79" i="186"/>
  <c r="J53" i="186"/>
  <c r="J97" i="186"/>
  <c r="F111" i="186"/>
  <c r="E116" i="186"/>
  <c r="F116" i="186" s="1"/>
  <c r="G111" i="186"/>
  <c r="G112" i="186"/>
  <c r="F112" i="186"/>
  <c r="J21" i="186"/>
  <c r="J26" i="186"/>
  <c r="J39" i="186"/>
  <c r="J43" i="186"/>
  <c r="J24" i="186"/>
  <c r="J27" i="186"/>
  <c r="J32" i="186"/>
  <c r="J36" i="186"/>
  <c r="J46" i="186"/>
  <c r="J37" i="186"/>
  <c r="J41" i="186"/>
  <c r="J45" i="186"/>
  <c r="J20" i="186"/>
  <c r="J25" i="186"/>
  <c r="J28" i="186"/>
  <c r="J38" i="186"/>
  <c r="J42" i="186"/>
  <c r="J40" i="186"/>
  <c r="J44" i="186"/>
  <c r="J23" i="186"/>
  <c r="J115" i="186"/>
  <c r="J113" i="186"/>
  <c r="J114" i="186"/>
  <c r="J31" i="186"/>
  <c r="J33" i="186"/>
  <c r="K28" i="186"/>
  <c r="L59" i="186" s="1"/>
  <c r="L96" i="186" l="1"/>
  <c r="L91" i="186"/>
  <c r="L84" i="186"/>
  <c r="L80" i="186"/>
  <c r="L94" i="186"/>
  <c r="L89" i="186"/>
  <c r="L73" i="186"/>
  <c r="L62" i="186"/>
  <c r="L53" i="186"/>
  <c r="L83" i="186"/>
  <c r="L79" i="186"/>
  <c r="L72" i="186"/>
  <c r="L58" i="186"/>
  <c r="L52" i="186"/>
  <c r="L87" i="186"/>
  <c r="L85" i="186"/>
  <c r="L74" i="186"/>
  <c r="L69" i="186"/>
  <c r="L95" i="186"/>
  <c r="L93" i="186"/>
  <c r="L61" i="186"/>
  <c r="L57" i="186"/>
  <c r="L81" i="186"/>
  <c r="L60" i="186"/>
  <c r="L82" i="186"/>
  <c r="L71" i="186"/>
  <c r="L97" i="186"/>
  <c r="L19" i="186"/>
  <c r="M28" i="186"/>
  <c r="I112" i="186"/>
  <c r="G116" i="186"/>
  <c r="H116" i="186" s="1"/>
  <c r="H111" i="186"/>
  <c r="I111" i="186"/>
  <c r="L25" i="186"/>
  <c r="L38" i="186"/>
  <c r="L42" i="186"/>
  <c r="L46" i="186"/>
  <c r="L37" i="186"/>
  <c r="L40" i="186"/>
  <c r="L43" i="186"/>
  <c r="L24" i="186"/>
  <c r="L44" i="186"/>
  <c r="L41" i="186"/>
  <c r="L45" i="186"/>
  <c r="L23" i="186"/>
  <c r="L27" i="186"/>
  <c r="L28" i="186"/>
  <c r="L32" i="186"/>
  <c r="L36" i="186"/>
  <c r="L115" i="186"/>
  <c r="L21" i="186"/>
  <c r="L113" i="186"/>
  <c r="L20" i="186"/>
  <c r="L26" i="186"/>
  <c r="L31" i="186"/>
  <c r="L39" i="186"/>
  <c r="L114" i="186"/>
  <c r="L33" i="186"/>
  <c r="H112" i="186"/>
  <c r="N19" i="186" l="1"/>
  <c r="N95" i="186"/>
  <c r="N89" i="186"/>
  <c r="N83" i="186"/>
  <c r="N79" i="186"/>
  <c r="N84" i="186"/>
  <c r="N81" i="186"/>
  <c r="N72" i="186"/>
  <c r="N61" i="186"/>
  <c r="N52" i="186"/>
  <c r="N94" i="186"/>
  <c r="N87" i="186"/>
  <c r="N82" i="186"/>
  <c r="N62" i="186"/>
  <c r="N93" i="186"/>
  <c r="N91" i="186"/>
  <c r="N73" i="186"/>
  <c r="N58" i="186"/>
  <c r="N96" i="186"/>
  <c r="N57" i="186"/>
  <c r="N71" i="186"/>
  <c r="N60" i="186"/>
  <c r="N53" i="186"/>
  <c r="N85" i="186"/>
  <c r="N69" i="186"/>
  <c r="N80" i="186"/>
  <c r="N74" i="186"/>
  <c r="N97" i="186"/>
  <c r="N59" i="186"/>
  <c r="J111" i="186"/>
  <c r="I116" i="186"/>
  <c r="J116" i="186" s="1"/>
  <c r="K111" i="186"/>
  <c r="J112" i="186"/>
  <c r="N24" i="186"/>
  <c r="N32" i="186"/>
  <c r="N37" i="186"/>
  <c r="N41" i="186"/>
  <c r="N45" i="186"/>
  <c r="N21" i="186"/>
  <c r="N25" i="186"/>
  <c r="N28" i="186"/>
  <c r="N44" i="186"/>
  <c r="N23" i="186"/>
  <c r="N27" i="186"/>
  <c r="N31" i="186"/>
  <c r="N36" i="186"/>
  <c r="N40" i="186"/>
  <c r="N20" i="186"/>
  <c r="N26" i="186"/>
  <c r="N39" i="186"/>
  <c r="N43" i="186"/>
  <c r="N114" i="186"/>
  <c r="N38" i="186"/>
  <c r="N42" i="186"/>
  <c r="N113" i="186"/>
  <c r="N46" i="186"/>
  <c r="N115" i="186"/>
  <c r="N33" i="186"/>
  <c r="K112" i="186"/>
  <c r="O28" i="186"/>
  <c r="P59" i="186" s="1"/>
  <c r="P19" i="186" l="1"/>
  <c r="P94" i="186"/>
  <c r="P87" i="186"/>
  <c r="P82" i="186"/>
  <c r="P95" i="186"/>
  <c r="P91" i="186"/>
  <c r="P85" i="186"/>
  <c r="P71" i="186"/>
  <c r="P60" i="186"/>
  <c r="P58" i="186"/>
  <c r="P93" i="186"/>
  <c r="P73" i="186"/>
  <c r="P69" i="186"/>
  <c r="P53" i="186"/>
  <c r="P96" i="186"/>
  <c r="P89" i="186"/>
  <c r="P62" i="186"/>
  <c r="P57" i="186"/>
  <c r="P72" i="186"/>
  <c r="P61" i="186"/>
  <c r="P81" i="186"/>
  <c r="P80" i="186"/>
  <c r="P79" i="186"/>
  <c r="P74" i="186"/>
  <c r="P83" i="186"/>
  <c r="P84" i="186"/>
  <c r="P52" i="186"/>
  <c r="P97" i="186"/>
  <c r="Q28" i="186"/>
  <c r="R59" i="186" s="1"/>
  <c r="P23" i="186"/>
  <c r="P27" i="186"/>
  <c r="P36" i="186"/>
  <c r="P40" i="186"/>
  <c r="P44" i="186"/>
  <c r="P26" i="186"/>
  <c r="P38" i="186"/>
  <c r="P41" i="186"/>
  <c r="P32" i="186"/>
  <c r="P39" i="186"/>
  <c r="P43" i="186"/>
  <c r="P24" i="186"/>
  <c r="P28" i="186"/>
  <c r="P37" i="186"/>
  <c r="P21" i="186"/>
  <c r="P42" i="186"/>
  <c r="P46" i="186"/>
  <c r="P113" i="186"/>
  <c r="P25" i="186"/>
  <c r="P114" i="186"/>
  <c r="P45" i="186"/>
  <c r="P115" i="186"/>
  <c r="P31" i="186"/>
  <c r="P20" i="186"/>
  <c r="P33" i="186"/>
  <c r="L112" i="186"/>
  <c r="M112" i="186"/>
  <c r="M111" i="186"/>
  <c r="K116" i="186"/>
  <c r="L116" i="186" s="1"/>
  <c r="L111" i="186"/>
  <c r="R93" i="186" l="1"/>
  <c r="R85" i="186"/>
  <c r="R81" i="186"/>
  <c r="R96" i="186"/>
  <c r="R82" i="186"/>
  <c r="R79" i="186"/>
  <c r="R74" i="186"/>
  <c r="R69" i="186"/>
  <c r="R57" i="186"/>
  <c r="R60" i="186"/>
  <c r="R95" i="186"/>
  <c r="R94" i="186"/>
  <c r="R72" i="186"/>
  <c r="R61" i="186"/>
  <c r="R80" i="186"/>
  <c r="R71" i="186"/>
  <c r="R53" i="186"/>
  <c r="R84" i="186"/>
  <c r="R83" i="186"/>
  <c r="R52" i="186"/>
  <c r="R89" i="186"/>
  <c r="R73" i="186"/>
  <c r="R58" i="186"/>
  <c r="R87" i="186"/>
  <c r="R91" i="186"/>
  <c r="R62" i="186"/>
  <c r="R97" i="186"/>
  <c r="R19" i="186"/>
  <c r="O111" i="186"/>
  <c r="S28" i="186"/>
  <c r="T59" i="186" s="1"/>
  <c r="N111" i="186"/>
  <c r="M116" i="186"/>
  <c r="N116" i="186" s="1"/>
  <c r="O112" i="186"/>
  <c r="N112" i="186"/>
  <c r="R21" i="186"/>
  <c r="R26" i="186"/>
  <c r="R39" i="186"/>
  <c r="R43" i="186"/>
  <c r="R23" i="186"/>
  <c r="R42" i="186"/>
  <c r="R45" i="186"/>
  <c r="R46" i="186"/>
  <c r="R27" i="186"/>
  <c r="R32" i="186"/>
  <c r="R36" i="186"/>
  <c r="R40" i="186"/>
  <c r="R44" i="186"/>
  <c r="R25" i="186"/>
  <c r="R38" i="186"/>
  <c r="R31" i="186"/>
  <c r="R41" i="186"/>
  <c r="R115" i="186"/>
  <c r="R28" i="186"/>
  <c r="R114" i="186"/>
  <c r="R24" i="186"/>
  <c r="R37" i="186"/>
  <c r="R33" i="186"/>
  <c r="R113" i="186"/>
  <c r="R20" i="186"/>
  <c r="T19" i="186" l="1"/>
  <c r="T96" i="186"/>
  <c r="T91" i="186"/>
  <c r="T84" i="186"/>
  <c r="T80" i="186"/>
  <c r="T93" i="186"/>
  <c r="T87" i="186"/>
  <c r="T83" i="186"/>
  <c r="T73" i="186"/>
  <c r="T62" i="186"/>
  <c r="T53" i="186"/>
  <c r="T85" i="186"/>
  <c r="T81" i="186"/>
  <c r="T74" i="186"/>
  <c r="T71" i="186"/>
  <c r="T61" i="186"/>
  <c r="T57" i="186"/>
  <c r="T79" i="186"/>
  <c r="T60" i="186"/>
  <c r="T52" i="186"/>
  <c r="T89" i="186"/>
  <c r="T82" i="186"/>
  <c r="T69" i="186"/>
  <c r="T58" i="186"/>
  <c r="T95" i="186"/>
  <c r="T72" i="186"/>
  <c r="T94" i="186"/>
  <c r="T97" i="186"/>
  <c r="Q111" i="186"/>
  <c r="Q112" i="186"/>
  <c r="P112" i="186"/>
  <c r="T25" i="186"/>
  <c r="T38" i="186"/>
  <c r="T42" i="186"/>
  <c r="T46" i="186"/>
  <c r="T24" i="186"/>
  <c r="T27" i="186"/>
  <c r="T31" i="186"/>
  <c r="T32" i="186"/>
  <c r="T36" i="186"/>
  <c r="T39" i="186"/>
  <c r="T21" i="186"/>
  <c r="T26" i="186"/>
  <c r="T23" i="186"/>
  <c r="T43" i="186"/>
  <c r="T28" i="186"/>
  <c r="T37" i="186"/>
  <c r="T41" i="186"/>
  <c r="T45" i="186"/>
  <c r="T115" i="186"/>
  <c r="T44" i="186"/>
  <c r="T40" i="186"/>
  <c r="T113" i="186"/>
  <c r="T114" i="186"/>
  <c r="T33" i="186"/>
  <c r="T20" i="186"/>
  <c r="O116" i="186"/>
  <c r="P116" i="186" s="1"/>
  <c r="P111" i="186"/>
  <c r="U28" i="186"/>
  <c r="V59" i="186" s="1"/>
  <c r="V19" i="186" l="1"/>
  <c r="V24" i="186"/>
  <c r="V32" i="186"/>
  <c r="V37" i="186"/>
  <c r="V41" i="186"/>
  <c r="V45" i="186"/>
  <c r="V40" i="186"/>
  <c r="V43" i="186"/>
  <c r="V46" i="186"/>
  <c r="V25" i="186"/>
  <c r="V28" i="186"/>
  <c r="V38" i="186"/>
  <c r="V42" i="186"/>
  <c r="V21" i="186"/>
  <c r="V26" i="186"/>
  <c r="V39" i="186"/>
  <c r="V44" i="186"/>
  <c r="V114" i="186"/>
  <c r="V113" i="186"/>
  <c r="V115" i="186"/>
  <c r="V27" i="186"/>
  <c r="V36" i="186"/>
  <c r="V23" i="186"/>
  <c r="V31" i="186"/>
  <c r="V33" i="186"/>
  <c r="V20" i="186"/>
  <c r="S111" i="186"/>
  <c r="R112" i="186"/>
  <c r="S112" i="186"/>
  <c r="R111" i="186"/>
  <c r="Q116" i="186"/>
  <c r="R116" i="186" s="1"/>
  <c r="T112" i="186" l="1"/>
  <c r="V91" i="186"/>
  <c r="V81" i="186"/>
  <c r="V58" i="186"/>
  <c r="V69" i="186"/>
  <c r="V82" i="186"/>
  <c r="V74" i="186"/>
  <c r="V62" i="186"/>
  <c r="U112" i="186"/>
  <c r="V61" i="186"/>
  <c r="V53" i="186"/>
  <c r="V93" i="186"/>
  <c r="V73" i="186"/>
  <c r="V87" i="186"/>
  <c r="V97" i="186"/>
  <c r="V79" i="186"/>
  <c r="V80" i="186"/>
  <c r="V72" i="186"/>
  <c r="U111" i="186"/>
  <c r="V85" i="186"/>
  <c r="V52" i="186"/>
  <c r="V71" i="186"/>
  <c r="V57" i="186"/>
  <c r="S116" i="186"/>
  <c r="T116" i="186" s="1"/>
  <c r="T111" i="186"/>
  <c r="V96" i="186"/>
  <c r="V94" i="186"/>
  <c r="V83" i="186"/>
  <c r="V95" i="186"/>
  <c r="V89" i="186"/>
  <c r="V60" i="186"/>
  <c r="V84" i="186"/>
  <c r="V112" i="186" l="1"/>
  <c r="V111" i="186"/>
  <c r="U116" i="186"/>
  <c r="V116" i="186" s="1"/>
  <c r="C33" i="187"/>
  <c r="C28" i="187" l="1"/>
  <c r="D94" i="187" l="1"/>
  <c r="D87" i="187"/>
  <c r="D82" i="187"/>
  <c r="D74" i="187"/>
  <c r="D69" i="187"/>
  <c r="D93" i="187"/>
  <c r="D84" i="187"/>
  <c r="D79" i="187"/>
  <c r="D62" i="187"/>
  <c r="D58" i="187"/>
  <c r="D96" i="187"/>
  <c r="D85" i="187"/>
  <c r="D73" i="187"/>
  <c r="D60" i="187"/>
  <c r="D52" i="187"/>
  <c r="D55" i="187"/>
  <c r="D95" i="187"/>
  <c r="D81" i="187"/>
  <c r="D61" i="187"/>
  <c r="D91" i="187"/>
  <c r="D80" i="187"/>
  <c r="D89" i="187"/>
  <c r="D72" i="187"/>
  <c r="D57" i="187"/>
  <c r="D53" i="187"/>
  <c r="D83" i="187"/>
  <c r="D71" i="187"/>
  <c r="D97" i="187"/>
  <c r="D59" i="187"/>
  <c r="D23" i="187"/>
  <c r="D25" i="187"/>
  <c r="D27" i="187"/>
  <c r="D36" i="187"/>
  <c r="D38" i="187"/>
  <c r="D40" i="187"/>
  <c r="D42" i="187"/>
  <c r="D44" i="187"/>
  <c r="D46" i="187"/>
  <c r="D21" i="187"/>
  <c r="D39" i="187"/>
  <c r="D114" i="187"/>
  <c r="D26" i="187"/>
  <c r="D28" i="187"/>
  <c r="D31" i="187"/>
  <c r="D41" i="187"/>
  <c r="D113" i="187"/>
  <c r="D24" i="187"/>
  <c r="D33" i="187"/>
  <c r="D37" i="187"/>
  <c r="D45" i="187"/>
  <c r="D115" i="187"/>
  <c r="D43" i="187"/>
  <c r="D32" i="187"/>
  <c r="D20" i="187"/>
  <c r="D19" i="187"/>
  <c r="C112" i="187" l="1"/>
  <c r="C111" i="187"/>
  <c r="D112" i="187" l="1"/>
  <c r="C116" i="187"/>
  <c r="D116" i="187" s="1"/>
  <c r="D111" i="187"/>
  <c r="E33" i="187"/>
  <c r="E28" i="187" l="1"/>
  <c r="F55" i="187" l="1"/>
  <c r="F96" i="187"/>
  <c r="F91" i="187"/>
  <c r="F84" i="187"/>
  <c r="F80" i="187"/>
  <c r="F72" i="187"/>
  <c r="F61" i="187"/>
  <c r="F94" i="187"/>
  <c r="F82" i="187"/>
  <c r="F95" i="187"/>
  <c r="F89" i="187"/>
  <c r="F83" i="187"/>
  <c r="F79" i="187"/>
  <c r="F71" i="187"/>
  <c r="F60" i="187"/>
  <c r="F53" i="187"/>
  <c r="F97" i="187"/>
  <c r="F87" i="187"/>
  <c r="F74" i="187"/>
  <c r="F69" i="187"/>
  <c r="F93" i="187"/>
  <c r="F85" i="187"/>
  <c r="F81" i="187"/>
  <c r="F73" i="187"/>
  <c r="F62" i="187"/>
  <c r="F58" i="187"/>
  <c r="F52" i="187"/>
  <c r="F57" i="187"/>
  <c r="F59" i="187"/>
  <c r="F19" i="187"/>
  <c r="G28" i="187"/>
  <c r="F21" i="187"/>
  <c r="F26" i="187"/>
  <c r="F39" i="187"/>
  <c r="F43" i="187"/>
  <c r="F25" i="187"/>
  <c r="F32" i="187"/>
  <c r="F36" i="187"/>
  <c r="F46" i="187"/>
  <c r="F24" i="187"/>
  <c r="F27" i="187"/>
  <c r="F28" i="187"/>
  <c r="F42" i="187"/>
  <c r="F45" i="187"/>
  <c r="F23" i="187"/>
  <c r="F38" i="187"/>
  <c r="F41" i="187"/>
  <c r="F44" i="187"/>
  <c r="F40" i="187"/>
  <c r="F31" i="187"/>
  <c r="F20" i="187"/>
  <c r="F37" i="187"/>
  <c r="F114" i="187"/>
  <c r="F113" i="187"/>
  <c r="F115" i="187"/>
  <c r="F33" i="187"/>
  <c r="H95" i="187" l="1"/>
  <c r="H89" i="187"/>
  <c r="H83" i="187"/>
  <c r="H79" i="187"/>
  <c r="H71" i="187"/>
  <c r="H60" i="187"/>
  <c r="H53" i="187"/>
  <c r="H93" i="187"/>
  <c r="H81" i="187"/>
  <c r="H94" i="187"/>
  <c r="H87" i="187"/>
  <c r="H82" i="187"/>
  <c r="H74" i="187"/>
  <c r="H69" i="187"/>
  <c r="H58" i="187"/>
  <c r="H52" i="187"/>
  <c r="H85" i="187"/>
  <c r="H73" i="187"/>
  <c r="H62" i="187"/>
  <c r="H57" i="187"/>
  <c r="H55" i="187"/>
  <c r="H96" i="187"/>
  <c r="H91" i="187"/>
  <c r="H84" i="187"/>
  <c r="H80" i="187"/>
  <c r="H72" i="187"/>
  <c r="H61" i="187"/>
  <c r="H97" i="187"/>
  <c r="H59" i="187"/>
  <c r="H19" i="187"/>
  <c r="E111" i="187"/>
  <c r="E112" i="187"/>
  <c r="H25" i="187"/>
  <c r="H38" i="187"/>
  <c r="H42" i="187"/>
  <c r="H46" i="187"/>
  <c r="H21" i="187"/>
  <c r="H37" i="187"/>
  <c r="H40" i="187"/>
  <c r="H43" i="187"/>
  <c r="H32" i="187"/>
  <c r="H36" i="187"/>
  <c r="H39" i="187"/>
  <c r="H24" i="187"/>
  <c r="H27" i="187"/>
  <c r="H28" i="187"/>
  <c r="H45" i="187"/>
  <c r="H23" i="187"/>
  <c r="H26" i="187"/>
  <c r="H44" i="187"/>
  <c r="H113" i="187"/>
  <c r="H41" i="187"/>
  <c r="H114" i="187"/>
  <c r="H115" i="187"/>
  <c r="H20" i="187"/>
  <c r="I28" i="187"/>
  <c r="J19" i="187" l="1"/>
  <c r="J94" i="187"/>
  <c r="J87" i="187"/>
  <c r="J82" i="187"/>
  <c r="J74" i="187"/>
  <c r="J69" i="187"/>
  <c r="J58" i="187"/>
  <c r="J52" i="187"/>
  <c r="J55" i="187"/>
  <c r="J91" i="187"/>
  <c r="J80" i="187"/>
  <c r="J93" i="187"/>
  <c r="J85" i="187"/>
  <c r="J81" i="187"/>
  <c r="J73" i="187"/>
  <c r="J62" i="187"/>
  <c r="J57" i="187"/>
  <c r="J96" i="187"/>
  <c r="J84" i="187"/>
  <c r="J72" i="187"/>
  <c r="J61" i="187"/>
  <c r="J60" i="187"/>
  <c r="J95" i="187"/>
  <c r="J89" i="187"/>
  <c r="J83" i="187"/>
  <c r="J79" i="187"/>
  <c r="J71" i="187"/>
  <c r="J97" i="187"/>
  <c r="J53" i="187"/>
  <c r="J59" i="187"/>
  <c r="K28" i="187"/>
  <c r="G111" i="187"/>
  <c r="G112" i="187"/>
  <c r="F112" i="187"/>
  <c r="J24" i="187"/>
  <c r="J32" i="187"/>
  <c r="J37" i="187"/>
  <c r="J41" i="187"/>
  <c r="J45" i="187"/>
  <c r="J23" i="187"/>
  <c r="J26" i="187"/>
  <c r="J28" i="187"/>
  <c r="J44" i="187"/>
  <c r="J21" i="187"/>
  <c r="J25" i="187"/>
  <c r="J40" i="187"/>
  <c r="J43" i="187"/>
  <c r="J36" i="187"/>
  <c r="J39" i="187"/>
  <c r="J42" i="187"/>
  <c r="J38" i="187"/>
  <c r="J27" i="187"/>
  <c r="J46" i="187"/>
  <c r="J114" i="187"/>
  <c r="J113" i="187"/>
  <c r="J115" i="187"/>
  <c r="J20" i="187"/>
  <c r="F111" i="187"/>
  <c r="E116" i="187"/>
  <c r="F116" i="187" s="1"/>
  <c r="L21" i="187" l="1"/>
  <c r="L93" i="187"/>
  <c r="L85" i="187"/>
  <c r="L81" i="187"/>
  <c r="L73" i="187"/>
  <c r="L62" i="187"/>
  <c r="L57" i="187"/>
  <c r="L89" i="187"/>
  <c r="L55" i="187"/>
  <c r="L96" i="187"/>
  <c r="L91" i="187"/>
  <c r="L84" i="187"/>
  <c r="L80" i="187"/>
  <c r="L72" i="187"/>
  <c r="L61" i="187"/>
  <c r="L95" i="187"/>
  <c r="L83" i="187"/>
  <c r="L79" i="187"/>
  <c r="L71" i="187"/>
  <c r="L53" i="187"/>
  <c r="L94" i="187"/>
  <c r="L87" i="187"/>
  <c r="L82" i="187"/>
  <c r="L74" i="187"/>
  <c r="L69" i="187"/>
  <c r="L52" i="187"/>
  <c r="L60" i="187"/>
  <c r="L58" i="187"/>
  <c r="L97" i="187"/>
  <c r="L59" i="187"/>
  <c r="L19" i="187"/>
  <c r="M28" i="187"/>
  <c r="I111" i="187"/>
  <c r="G116" i="187"/>
  <c r="H116" i="187" s="1"/>
  <c r="H111" i="187"/>
  <c r="H112" i="187"/>
  <c r="L23" i="187"/>
  <c r="L27" i="187"/>
  <c r="L36" i="187"/>
  <c r="L40" i="187"/>
  <c r="L44" i="187"/>
  <c r="L38" i="187"/>
  <c r="L41" i="187"/>
  <c r="L26" i="187"/>
  <c r="L28" i="187"/>
  <c r="L37" i="187"/>
  <c r="L25" i="187"/>
  <c r="L32" i="187"/>
  <c r="L43" i="187"/>
  <c r="L42" i="187"/>
  <c r="L46" i="187"/>
  <c r="L45" i="187"/>
  <c r="L39" i="187"/>
  <c r="L115" i="187"/>
  <c r="L113" i="187"/>
  <c r="L24" i="187"/>
  <c r="L114" i="187"/>
  <c r="L20" i="187"/>
  <c r="I112" i="187"/>
  <c r="N55" i="187" l="1"/>
  <c r="N97" i="187"/>
  <c r="N96" i="187"/>
  <c r="N91" i="187"/>
  <c r="N84" i="187"/>
  <c r="N80" i="187"/>
  <c r="N72" i="187"/>
  <c r="N61" i="187"/>
  <c r="N87" i="187"/>
  <c r="N74" i="187"/>
  <c r="N69" i="187"/>
  <c r="N95" i="187"/>
  <c r="N89" i="187"/>
  <c r="N83" i="187"/>
  <c r="N79" i="187"/>
  <c r="N71" i="187"/>
  <c r="N60" i="187"/>
  <c r="N53" i="187"/>
  <c r="N94" i="187"/>
  <c r="N82" i="187"/>
  <c r="N52" i="187"/>
  <c r="N58" i="187"/>
  <c r="N93" i="187"/>
  <c r="N85" i="187"/>
  <c r="N81" i="187"/>
  <c r="N73" i="187"/>
  <c r="N62" i="187"/>
  <c r="N57" i="187"/>
  <c r="N59" i="187"/>
  <c r="K112" i="187"/>
  <c r="N21" i="187"/>
  <c r="N26" i="187"/>
  <c r="N39" i="187"/>
  <c r="N43" i="187"/>
  <c r="N24" i="187"/>
  <c r="N27" i="187"/>
  <c r="N42" i="187"/>
  <c r="N45" i="187"/>
  <c r="N23" i="187"/>
  <c r="N38" i="187"/>
  <c r="N41" i="187"/>
  <c r="N44" i="187"/>
  <c r="N37" i="187"/>
  <c r="N40" i="187"/>
  <c r="N25" i="187"/>
  <c r="N32" i="187"/>
  <c r="N46" i="187"/>
  <c r="N114" i="187"/>
  <c r="N115" i="187"/>
  <c r="N28" i="187"/>
  <c r="N36" i="187"/>
  <c r="N113" i="187"/>
  <c r="N20" i="187"/>
  <c r="J112" i="187"/>
  <c r="N19" i="187"/>
  <c r="O28" i="187"/>
  <c r="K111" i="187"/>
  <c r="J111" i="187"/>
  <c r="I116" i="187"/>
  <c r="J116" i="187" s="1"/>
  <c r="P19" i="187" l="1"/>
  <c r="P95" i="187"/>
  <c r="P89" i="187"/>
  <c r="P83" i="187"/>
  <c r="P79" i="187"/>
  <c r="P71" i="187"/>
  <c r="P60" i="187"/>
  <c r="P53" i="187"/>
  <c r="P85" i="187"/>
  <c r="P73" i="187"/>
  <c r="P62" i="187"/>
  <c r="P94" i="187"/>
  <c r="P87" i="187"/>
  <c r="P82" i="187"/>
  <c r="P74" i="187"/>
  <c r="P69" i="187"/>
  <c r="P58" i="187"/>
  <c r="P52" i="187"/>
  <c r="P93" i="187"/>
  <c r="P81" i="187"/>
  <c r="P55" i="187"/>
  <c r="P96" i="187"/>
  <c r="P91" i="187"/>
  <c r="P84" i="187"/>
  <c r="P80" i="187"/>
  <c r="P72" i="187"/>
  <c r="P61" i="187"/>
  <c r="P57" i="187"/>
  <c r="P97" i="187"/>
  <c r="P59" i="187"/>
  <c r="P25" i="187"/>
  <c r="P38" i="187"/>
  <c r="P42" i="187"/>
  <c r="P46" i="187"/>
  <c r="P28" i="187"/>
  <c r="P32" i="187"/>
  <c r="P36" i="187"/>
  <c r="P39" i="187"/>
  <c r="P24" i="187"/>
  <c r="P27" i="187"/>
  <c r="P45" i="187"/>
  <c r="P23" i="187"/>
  <c r="P26" i="187"/>
  <c r="P41" i="187"/>
  <c r="P44" i="187"/>
  <c r="P37" i="187"/>
  <c r="P40" i="187"/>
  <c r="P21" i="187"/>
  <c r="P113" i="187"/>
  <c r="P115" i="187"/>
  <c r="P43" i="187"/>
  <c r="P114" i="187"/>
  <c r="P20" i="187"/>
  <c r="K116" i="187"/>
  <c r="L116" i="187" s="1"/>
  <c r="L111" i="187"/>
  <c r="Q28" i="187"/>
  <c r="L112" i="187"/>
  <c r="M111" i="187"/>
  <c r="M112" i="187"/>
  <c r="R19" i="187" l="1"/>
  <c r="R94" i="187"/>
  <c r="R87" i="187"/>
  <c r="R82" i="187"/>
  <c r="R74" i="187"/>
  <c r="R69" i="187"/>
  <c r="R58" i="187"/>
  <c r="R52" i="187"/>
  <c r="R96" i="187"/>
  <c r="R84" i="187"/>
  <c r="R72" i="187"/>
  <c r="R61" i="187"/>
  <c r="R97" i="187"/>
  <c r="R93" i="187"/>
  <c r="R85" i="187"/>
  <c r="R81" i="187"/>
  <c r="R73" i="187"/>
  <c r="R62" i="187"/>
  <c r="R57" i="187"/>
  <c r="R55" i="187"/>
  <c r="R91" i="187"/>
  <c r="R80" i="187"/>
  <c r="R60" i="187"/>
  <c r="R95" i="187"/>
  <c r="R89" i="187"/>
  <c r="R83" i="187"/>
  <c r="R79" i="187"/>
  <c r="R71" i="187"/>
  <c r="R53" i="187"/>
  <c r="R59" i="187"/>
  <c r="N112" i="187"/>
  <c r="S28" i="187"/>
  <c r="O111" i="187"/>
  <c r="R24" i="187"/>
  <c r="R32" i="187"/>
  <c r="R37" i="187"/>
  <c r="R41" i="187"/>
  <c r="R45" i="187"/>
  <c r="R21" i="187"/>
  <c r="R25" i="187"/>
  <c r="R40" i="187"/>
  <c r="R43" i="187"/>
  <c r="R46" i="187"/>
  <c r="R36" i="187"/>
  <c r="R39" i="187"/>
  <c r="R42" i="187"/>
  <c r="R27" i="187"/>
  <c r="R28" i="187"/>
  <c r="R38" i="187"/>
  <c r="R44" i="187"/>
  <c r="R23" i="187"/>
  <c r="R113" i="187"/>
  <c r="R115" i="187"/>
  <c r="R26" i="187"/>
  <c r="R114" i="187"/>
  <c r="R20" i="187"/>
  <c r="N111" i="187"/>
  <c r="M116" i="187"/>
  <c r="N116" i="187" s="1"/>
  <c r="O112" i="187"/>
  <c r="T19" i="187" l="1"/>
  <c r="T93" i="187"/>
  <c r="T85" i="187"/>
  <c r="T81" i="187"/>
  <c r="T73" i="187"/>
  <c r="T62" i="187"/>
  <c r="T57" i="187"/>
  <c r="T95" i="187"/>
  <c r="T83" i="187"/>
  <c r="T79" i="187"/>
  <c r="T71" i="187"/>
  <c r="T55" i="187"/>
  <c r="T96" i="187"/>
  <c r="T91" i="187"/>
  <c r="T84" i="187"/>
  <c r="T80" i="187"/>
  <c r="T72" i="187"/>
  <c r="T61" i="187"/>
  <c r="T89" i="187"/>
  <c r="T94" i="187"/>
  <c r="T87" i="187"/>
  <c r="T82" i="187"/>
  <c r="T74" i="187"/>
  <c r="T69" i="187"/>
  <c r="T53" i="187"/>
  <c r="T60" i="187"/>
  <c r="T58" i="187"/>
  <c r="T52" i="187"/>
  <c r="T97" i="187"/>
  <c r="T59" i="187"/>
  <c r="P112" i="187"/>
  <c r="Q111" i="187"/>
  <c r="Q112" i="187"/>
  <c r="O116" i="187"/>
  <c r="P116" i="187" s="1"/>
  <c r="P111" i="187"/>
  <c r="U28" i="187"/>
  <c r="T23" i="187"/>
  <c r="T27" i="187"/>
  <c r="T36" i="187"/>
  <c r="T40" i="187"/>
  <c r="T44" i="187"/>
  <c r="T26" i="187"/>
  <c r="T37" i="187"/>
  <c r="T21" i="187"/>
  <c r="T25" i="187"/>
  <c r="T32" i="187"/>
  <c r="T43" i="187"/>
  <c r="T24" i="187"/>
  <c r="T39" i="187"/>
  <c r="T42" i="187"/>
  <c r="T45" i="187"/>
  <c r="T28" i="187"/>
  <c r="T41" i="187"/>
  <c r="T115" i="187"/>
  <c r="T38" i="187"/>
  <c r="T46" i="187"/>
  <c r="T114" i="187"/>
  <c r="T113" i="187"/>
  <c r="T20" i="187"/>
  <c r="V19" i="187" l="1"/>
  <c r="V59" i="187"/>
  <c r="R112" i="187"/>
  <c r="S111" i="187"/>
  <c r="S112" i="187"/>
  <c r="V21" i="187"/>
  <c r="V26" i="187"/>
  <c r="V39" i="187"/>
  <c r="V43" i="187"/>
  <c r="V23" i="187"/>
  <c r="V38" i="187"/>
  <c r="V41" i="187"/>
  <c r="V44" i="187"/>
  <c r="V28" i="187"/>
  <c r="V37" i="187"/>
  <c r="V40" i="187"/>
  <c r="V25" i="187"/>
  <c r="V32" i="187"/>
  <c r="V36" i="187"/>
  <c r="V27" i="187"/>
  <c r="V42" i="187"/>
  <c r="V24" i="187"/>
  <c r="V46" i="187"/>
  <c r="V114" i="187"/>
  <c r="V45" i="187"/>
  <c r="V115" i="187"/>
  <c r="V113" i="187"/>
  <c r="V20" i="187"/>
  <c r="R111" i="187"/>
  <c r="Q116" i="187"/>
  <c r="R116" i="187" s="1"/>
  <c r="V61" i="187" l="1"/>
  <c r="S116" i="187"/>
  <c r="T116" i="187" s="1"/>
  <c r="T111" i="187"/>
  <c r="V97" i="187"/>
  <c r="V89" i="187"/>
  <c r="V71" i="187"/>
  <c r="V85" i="187"/>
  <c r="V96" i="187"/>
  <c r="V55" i="187"/>
  <c r="V82" i="187"/>
  <c r="V62" i="187"/>
  <c r="U112" i="187"/>
  <c r="V95" i="187"/>
  <c r="V81" i="187"/>
  <c r="V91" i="187"/>
  <c r="V69" i="187"/>
  <c r="V80" i="187"/>
  <c r="U111" i="187"/>
  <c r="V53" i="187"/>
  <c r="V60" i="187"/>
  <c r="V52" i="187"/>
  <c r="V87" i="187"/>
  <c r="V74" i="187"/>
  <c r="V79" i="187"/>
  <c r="V93" i="187"/>
  <c r="V57" i="187"/>
  <c r="V73" i="187"/>
  <c r="V84" i="187"/>
  <c r="V72" i="187"/>
  <c r="V83" i="187"/>
  <c r="V94" i="187"/>
  <c r="V58" i="187"/>
  <c r="T112" i="187"/>
  <c r="V112" i="187" l="1"/>
  <c r="V111" i="187"/>
  <c r="U116" i="187"/>
  <c r="V116" i="187" s="1"/>
  <c r="H31" i="187"/>
  <c r="I33" i="187"/>
  <c r="G33" i="187" l="1"/>
  <c r="H33" i="187" s="1"/>
  <c r="J33" i="187"/>
  <c r="J31" i="187"/>
  <c r="L31" i="187"/>
  <c r="N31" i="187"/>
  <c r="K33" i="187" l="1"/>
  <c r="L33" i="187" s="1"/>
  <c r="M33" i="187"/>
  <c r="N33" i="187" s="1"/>
  <c r="O33" i="187"/>
  <c r="P33" i="187" s="1"/>
  <c r="P31" i="187" l="1"/>
  <c r="Q33" i="187" l="1"/>
  <c r="R31" i="187"/>
  <c r="R33" i="187" l="1"/>
  <c r="T31" i="187"/>
  <c r="U33" i="187"/>
  <c r="V31" i="187" l="1"/>
  <c r="S33" i="187"/>
  <c r="V33" i="187"/>
  <c r="T33" i="187" l="1"/>
  <c r="C33" i="189"/>
  <c r="C28" i="189" l="1"/>
  <c r="D93" i="189" l="1"/>
  <c r="D85" i="189"/>
  <c r="D81" i="189"/>
  <c r="D73" i="189"/>
  <c r="D62" i="189"/>
  <c r="D58" i="189"/>
  <c r="D95" i="189"/>
  <c r="D87" i="189"/>
  <c r="D80" i="189"/>
  <c r="D71" i="189"/>
  <c r="D55" i="189"/>
  <c r="D91" i="189"/>
  <c r="D82" i="189"/>
  <c r="D69" i="189"/>
  <c r="D53" i="189"/>
  <c r="D89" i="189"/>
  <c r="D74" i="189"/>
  <c r="D57" i="189"/>
  <c r="D84" i="189"/>
  <c r="D72" i="189"/>
  <c r="D52" i="189"/>
  <c r="D96" i="189"/>
  <c r="D83" i="189"/>
  <c r="D61" i="189"/>
  <c r="D79" i="189"/>
  <c r="D94" i="189"/>
  <c r="D60" i="189"/>
  <c r="D97" i="189"/>
  <c r="D59" i="189"/>
  <c r="D33" i="189"/>
  <c r="D19" i="189"/>
  <c r="D21" i="189"/>
  <c r="D24" i="189"/>
  <c r="D26" i="189"/>
  <c r="D32" i="189"/>
  <c r="D37" i="189"/>
  <c r="D39" i="189"/>
  <c r="D41" i="189"/>
  <c r="D43" i="189"/>
  <c r="D45" i="189"/>
  <c r="D23" i="189"/>
  <c r="D25" i="189"/>
  <c r="D27" i="189"/>
  <c r="D36" i="189"/>
  <c r="D38" i="189"/>
  <c r="D40" i="189"/>
  <c r="D42" i="189"/>
  <c r="D44" i="189"/>
  <c r="D46" i="189"/>
  <c r="D31" i="189"/>
  <c r="D20" i="189"/>
  <c r="D28" i="189"/>
  <c r="D114" i="189"/>
  <c r="D113" i="189"/>
  <c r="D115" i="189"/>
  <c r="C112" i="189" l="1"/>
  <c r="D112" i="189" s="1"/>
  <c r="C111" i="189"/>
  <c r="D111" i="189" l="1"/>
  <c r="C116" i="189"/>
  <c r="D116" i="189" s="1"/>
  <c r="E33" i="189" l="1"/>
  <c r="E28" i="189"/>
  <c r="F93" i="189" l="1"/>
  <c r="F89" i="189"/>
  <c r="F85" i="189"/>
  <c r="F81" i="189"/>
  <c r="F72" i="189"/>
  <c r="F61" i="189"/>
  <c r="F96" i="189"/>
  <c r="F84" i="189"/>
  <c r="F55" i="189"/>
  <c r="F95" i="189"/>
  <c r="F91" i="189"/>
  <c r="F87" i="189"/>
  <c r="F83" i="189"/>
  <c r="F79" i="189"/>
  <c r="F94" i="189"/>
  <c r="F80" i="189"/>
  <c r="F73" i="189"/>
  <c r="F62" i="189"/>
  <c r="F57" i="189"/>
  <c r="F53" i="189"/>
  <c r="F52" i="189"/>
  <c r="F82" i="189"/>
  <c r="F58" i="189"/>
  <c r="F74" i="189"/>
  <c r="F71" i="189"/>
  <c r="F69" i="189"/>
  <c r="F60" i="189"/>
  <c r="F97" i="189"/>
  <c r="F59" i="189"/>
  <c r="F25" i="189"/>
  <c r="F28" i="189"/>
  <c r="F38" i="189"/>
  <c r="F42" i="189"/>
  <c r="F46" i="189"/>
  <c r="F23" i="189"/>
  <c r="F27" i="189"/>
  <c r="F36" i="189"/>
  <c r="F40" i="189"/>
  <c r="F44" i="189"/>
  <c r="F24" i="189"/>
  <c r="F32" i="189"/>
  <c r="F41" i="189"/>
  <c r="F37" i="189"/>
  <c r="F45" i="189"/>
  <c r="F26" i="189"/>
  <c r="F43" i="189"/>
  <c r="F39" i="189"/>
  <c r="F21" i="189"/>
  <c r="F115" i="189"/>
  <c r="F113" i="189"/>
  <c r="F114" i="189"/>
  <c r="F33" i="189"/>
  <c r="G28" i="189"/>
  <c r="H59" i="189" s="1"/>
  <c r="F19" i="189"/>
  <c r="F20" i="189"/>
  <c r="F31" i="189"/>
  <c r="H96" i="189" l="1"/>
  <c r="H84" i="189"/>
  <c r="H80" i="189"/>
  <c r="H71" i="189"/>
  <c r="H60" i="189"/>
  <c r="H58" i="189"/>
  <c r="H95" i="189"/>
  <c r="H91" i="189"/>
  <c r="H87" i="189"/>
  <c r="H83" i="189"/>
  <c r="H94" i="189"/>
  <c r="H73" i="189"/>
  <c r="H72" i="189"/>
  <c r="H62" i="189"/>
  <c r="H61" i="189"/>
  <c r="H57" i="189"/>
  <c r="H74" i="189"/>
  <c r="H69" i="189"/>
  <c r="H52" i="189"/>
  <c r="H82" i="189"/>
  <c r="H79" i="189"/>
  <c r="H55" i="189"/>
  <c r="H81" i="189"/>
  <c r="H93" i="189"/>
  <c r="H89" i="189"/>
  <c r="H85" i="189"/>
  <c r="H53" i="189"/>
  <c r="H97" i="189"/>
  <c r="H19" i="189"/>
  <c r="H24" i="189"/>
  <c r="H32" i="189"/>
  <c r="H37" i="189"/>
  <c r="H41" i="189"/>
  <c r="H45" i="189"/>
  <c r="H21" i="189"/>
  <c r="H26" i="189"/>
  <c r="H28" i="189"/>
  <c r="H39" i="189"/>
  <c r="H43" i="189"/>
  <c r="H23" i="189"/>
  <c r="H40" i="189"/>
  <c r="H27" i="189"/>
  <c r="H36" i="189"/>
  <c r="H44" i="189"/>
  <c r="H38" i="189"/>
  <c r="H25" i="189"/>
  <c r="H46" i="189"/>
  <c r="H42" i="189"/>
  <c r="H114" i="189"/>
  <c r="H115" i="189"/>
  <c r="H113" i="189"/>
  <c r="H20" i="189"/>
  <c r="E111" i="189"/>
  <c r="I28" i="189"/>
  <c r="J19" i="189" s="1"/>
  <c r="E112" i="189"/>
  <c r="F112" i="189" s="1"/>
  <c r="J95" i="189" l="1"/>
  <c r="J91" i="189"/>
  <c r="J87" i="189"/>
  <c r="J83" i="189"/>
  <c r="J79" i="189"/>
  <c r="J74" i="189"/>
  <c r="J69" i="189"/>
  <c r="J57" i="189"/>
  <c r="J53" i="189"/>
  <c r="J55" i="189"/>
  <c r="J97" i="189"/>
  <c r="J94" i="189"/>
  <c r="J80" i="189"/>
  <c r="J52" i="189"/>
  <c r="J93" i="189"/>
  <c r="J89" i="189"/>
  <c r="J85" i="189"/>
  <c r="J82" i="189"/>
  <c r="J81" i="189"/>
  <c r="J58" i="189"/>
  <c r="J96" i="189"/>
  <c r="J84" i="189"/>
  <c r="J73" i="189"/>
  <c r="J72" i="189"/>
  <c r="J71" i="189"/>
  <c r="J62" i="189"/>
  <c r="J61" i="189"/>
  <c r="J60" i="189"/>
  <c r="J59" i="189"/>
  <c r="E116" i="189"/>
  <c r="F116" i="189" s="1"/>
  <c r="F111" i="189"/>
  <c r="G112" i="189"/>
  <c r="H112" i="189" s="1"/>
  <c r="G111" i="189"/>
  <c r="J23" i="189"/>
  <c r="J27" i="189"/>
  <c r="J28" i="189"/>
  <c r="J36" i="189"/>
  <c r="J40" i="189"/>
  <c r="J44" i="189"/>
  <c r="J25" i="189"/>
  <c r="J38" i="189"/>
  <c r="J42" i="189"/>
  <c r="J21" i="189"/>
  <c r="J39" i="189"/>
  <c r="J46" i="189"/>
  <c r="J26" i="189"/>
  <c r="J43" i="189"/>
  <c r="J24" i="189"/>
  <c r="J41" i="189"/>
  <c r="J45" i="189"/>
  <c r="J32" i="189"/>
  <c r="J113" i="189"/>
  <c r="J37" i="189"/>
  <c r="J114" i="189"/>
  <c r="J115" i="189"/>
  <c r="J20" i="189"/>
  <c r="K28" i="189"/>
  <c r="L55" i="189" l="1"/>
  <c r="L94" i="189"/>
  <c r="L82" i="189"/>
  <c r="L73" i="189"/>
  <c r="L62" i="189"/>
  <c r="L52" i="189"/>
  <c r="L93" i="189"/>
  <c r="L89" i="189"/>
  <c r="L85" i="189"/>
  <c r="L81" i="189"/>
  <c r="L74" i="189"/>
  <c r="L69" i="189"/>
  <c r="L58" i="189"/>
  <c r="L71" i="189"/>
  <c r="L60" i="189"/>
  <c r="L53" i="189"/>
  <c r="L96" i="189"/>
  <c r="L95" i="189"/>
  <c r="L84" i="189"/>
  <c r="L83" i="189"/>
  <c r="L80" i="189"/>
  <c r="L72" i="189"/>
  <c r="L61" i="189"/>
  <c r="L57" i="189"/>
  <c r="L91" i="189"/>
  <c r="L87" i="189"/>
  <c r="L79" i="189"/>
  <c r="L97" i="189"/>
  <c r="L59" i="189"/>
  <c r="L19" i="189"/>
  <c r="L21" i="189"/>
  <c r="L26" i="189"/>
  <c r="L39" i="189"/>
  <c r="L43" i="189"/>
  <c r="L24" i="189"/>
  <c r="L28" i="189"/>
  <c r="L32" i="189"/>
  <c r="L37" i="189"/>
  <c r="L41" i="189"/>
  <c r="L45" i="189"/>
  <c r="L38" i="189"/>
  <c r="L25" i="189"/>
  <c r="L42" i="189"/>
  <c r="L46" i="189"/>
  <c r="L36" i="189"/>
  <c r="L40" i="189"/>
  <c r="L27" i="189"/>
  <c r="L23" i="189"/>
  <c r="L44" i="189"/>
  <c r="L113" i="189"/>
  <c r="L115" i="189"/>
  <c r="L114" i="189"/>
  <c r="L20" i="189"/>
  <c r="I112" i="189"/>
  <c r="J112" i="189" s="1"/>
  <c r="M28" i="189"/>
  <c r="H111" i="189"/>
  <c r="G116" i="189"/>
  <c r="H116" i="189" s="1"/>
  <c r="I111" i="189"/>
  <c r="N93" i="189" l="1"/>
  <c r="N89" i="189"/>
  <c r="N85" i="189"/>
  <c r="N81" i="189"/>
  <c r="N72" i="189"/>
  <c r="N61" i="189"/>
  <c r="N96" i="189"/>
  <c r="N84" i="189"/>
  <c r="N82" i="189"/>
  <c r="N71" i="189"/>
  <c r="N60" i="189"/>
  <c r="N53" i="189"/>
  <c r="N97" i="189"/>
  <c r="N79" i="189"/>
  <c r="N55" i="189"/>
  <c r="N57" i="189"/>
  <c r="N91" i="189"/>
  <c r="N87" i="189"/>
  <c r="N73" i="189"/>
  <c r="N62" i="189"/>
  <c r="N58" i="189"/>
  <c r="N74" i="189"/>
  <c r="N69" i="189"/>
  <c r="N95" i="189"/>
  <c r="N94" i="189"/>
  <c r="N83" i="189"/>
  <c r="N80" i="189"/>
  <c r="N52" i="189"/>
  <c r="N59" i="189"/>
  <c r="N19" i="189"/>
  <c r="K112" i="189"/>
  <c r="L112" i="189" s="1"/>
  <c r="I116" i="189"/>
  <c r="J116" i="189" s="1"/>
  <c r="J111" i="189"/>
  <c r="N25" i="189"/>
  <c r="N28" i="189"/>
  <c r="N38" i="189"/>
  <c r="N42" i="189"/>
  <c r="N46" i="189"/>
  <c r="N23" i="189"/>
  <c r="N27" i="189"/>
  <c r="N36" i="189"/>
  <c r="N40" i="189"/>
  <c r="N44" i="189"/>
  <c r="N37" i="189"/>
  <c r="N45" i="189"/>
  <c r="N24" i="189"/>
  <c r="N32" i="189"/>
  <c r="N41" i="189"/>
  <c r="N21" i="189"/>
  <c r="N39" i="189"/>
  <c r="N26" i="189"/>
  <c r="N43" i="189"/>
  <c r="N115" i="189"/>
  <c r="N114" i="189"/>
  <c r="N113" i="189"/>
  <c r="N20" i="189"/>
  <c r="K111" i="189"/>
  <c r="O28" i="189"/>
  <c r="P96" i="189" l="1"/>
  <c r="P84" i="189"/>
  <c r="P80" i="189"/>
  <c r="P71" i="189"/>
  <c r="P60" i="189"/>
  <c r="P58" i="189"/>
  <c r="P95" i="189"/>
  <c r="P91" i="189"/>
  <c r="P87" i="189"/>
  <c r="P83" i="189"/>
  <c r="P93" i="189"/>
  <c r="P89" i="189"/>
  <c r="P85" i="189"/>
  <c r="P79" i="189"/>
  <c r="P55" i="189"/>
  <c r="P73" i="189"/>
  <c r="P72" i="189"/>
  <c r="P62" i="189"/>
  <c r="P61" i="189"/>
  <c r="P57" i="189"/>
  <c r="P81" i="189"/>
  <c r="P74" i="189"/>
  <c r="P69" i="189"/>
  <c r="P94" i="189"/>
  <c r="P53" i="189"/>
  <c r="P52" i="189"/>
  <c r="P82" i="189"/>
  <c r="P97" i="189"/>
  <c r="P59" i="189"/>
  <c r="P24" i="189"/>
  <c r="P32" i="189"/>
  <c r="P37" i="189"/>
  <c r="P41" i="189"/>
  <c r="P45" i="189"/>
  <c r="P21" i="189"/>
  <c r="P26" i="189"/>
  <c r="P28" i="189"/>
  <c r="P39" i="189"/>
  <c r="P43" i="189"/>
  <c r="P27" i="189"/>
  <c r="P36" i="189"/>
  <c r="P44" i="189"/>
  <c r="P23" i="189"/>
  <c r="P40" i="189"/>
  <c r="P46" i="189"/>
  <c r="P42" i="189"/>
  <c r="P25" i="189"/>
  <c r="P114" i="189"/>
  <c r="P115" i="189"/>
  <c r="P113" i="189"/>
  <c r="P38" i="189"/>
  <c r="P20" i="189"/>
  <c r="L111" i="189"/>
  <c r="K116" i="189"/>
  <c r="L116" i="189" s="1"/>
  <c r="Q28" i="189"/>
  <c r="P19" i="189"/>
  <c r="M111" i="189"/>
  <c r="M112" i="189"/>
  <c r="N112" i="189" s="1"/>
  <c r="R95" i="189" l="1"/>
  <c r="R91" i="189"/>
  <c r="R87" i="189"/>
  <c r="R83" i="189"/>
  <c r="R79" i="189"/>
  <c r="R74" i="189"/>
  <c r="R69" i="189"/>
  <c r="R57" i="189"/>
  <c r="R53" i="189"/>
  <c r="R55" i="189"/>
  <c r="R94" i="189"/>
  <c r="R73" i="189"/>
  <c r="R72" i="189"/>
  <c r="R62" i="189"/>
  <c r="R61" i="189"/>
  <c r="R96" i="189"/>
  <c r="R84" i="189"/>
  <c r="R80" i="189"/>
  <c r="R52" i="189"/>
  <c r="R97" i="189"/>
  <c r="R58" i="189"/>
  <c r="R93" i="189"/>
  <c r="R89" i="189"/>
  <c r="R85" i="189"/>
  <c r="R71" i="189"/>
  <c r="R60" i="189"/>
  <c r="R82" i="189"/>
  <c r="R81" i="189"/>
  <c r="R59" i="189"/>
  <c r="R23" i="189"/>
  <c r="R27" i="189"/>
  <c r="R28" i="189"/>
  <c r="R36" i="189"/>
  <c r="R40" i="189"/>
  <c r="R44" i="189"/>
  <c r="R25" i="189"/>
  <c r="R38" i="189"/>
  <c r="R42" i="189"/>
  <c r="R26" i="189"/>
  <c r="R43" i="189"/>
  <c r="R21" i="189"/>
  <c r="R39" i="189"/>
  <c r="R37" i="189"/>
  <c r="R24" i="189"/>
  <c r="R41" i="189"/>
  <c r="R46" i="189"/>
  <c r="R113" i="189"/>
  <c r="R114" i="189"/>
  <c r="R32" i="189"/>
  <c r="R115" i="189"/>
  <c r="R45" i="189"/>
  <c r="R20" i="189"/>
  <c r="O111" i="189"/>
  <c r="S28" i="189"/>
  <c r="R19" i="189"/>
  <c r="M116" i="189"/>
  <c r="N116" i="189" s="1"/>
  <c r="N111" i="189"/>
  <c r="O112" i="189"/>
  <c r="P112" i="189" s="1"/>
  <c r="T55" i="189" l="1"/>
  <c r="T94" i="189"/>
  <c r="T82" i="189"/>
  <c r="T73" i="189"/>
  <c r="T62" i="189"/>
  <c r="T52" i="189"/>
  <c r="T93" i="189"/>
  <c r="T89" i="189"/>
  <c r="T85" i="189"/>
  <c r="T96" i="189"/>
  <c r="T84" i="189"/>
  <c r="T80" i="189"/>
  <c r="T57" i="189"/>
  <c r="T95" i="189"/>
  <c r="T91" i="189"/>
  <c r="T87" i="189"/>
  <c r="T83" i="189"/>
  <c r="T81" i="189"/>
  <c r="T74" i="189"/>
  <c r="T69" i="189"/>
  <c r="T58" i="189"/>
  <c r="T72" i="189"/>
  <c r="T71" i="189"/>
  <c r="T61" i="189"/>
  <c r="T60" i="189"/>
  <c r="T53" i="189"/>
  <c r="T79" i="189"/>
  <c r="T97" i="189"/>
  <c r="T59" i="189"/>
  <c r="T19" i="189"/>
  <c r="P111" i="189"/>
  <c r="O116" i="189"/>
  <c r="P116" i="189" s="1"/>
  <c r="Q111" i="189"/>
  <c r="Q112" i="189"/>
  <c r="R112" i="189" s="1"/>
  <c r="U28" i="189"/>
  <c r="T21" i="189"/>
  <c r="T26" i="189"/>
  <c r="T39" i="189"/>
  <c r="T43" i="189"/>
  <c r="T24" i="189"/>
  <c r="T28" i="189"/>
  <c r="T32" i="189"/>
  <c r="T37" i="189"/>
  <c r="T41" i="189"/>
  <c r="T45" i="189"/>
  <c r="T25" i="189"/>
  <c r="T42" i="189"/>
  <c r="T46" i="189"/>
  <c r="T38" i="189"/>
  <c r="T27" i="189"/>
  <c r="T44" i="189"/>
  <c r="T36" i="189"/>
  <c r="T113" i="189"/>
  <c r="T23" i="189"/>
  <c r="T114" i="189"/>
  <c r="T40" i="189"/>
  <c r="T115" i="189"/>
  <c r="T20" i="189"/>
  <c r="V59" i="189" l="1"/>
  <c r="S111" i="189"/>
  <c r="Q116" i="189"/>
  <c r="R116" i="189" s="1"/>
  <c r="R111" i="189"/>
  <c r="V25" i="189"/>
  <c r="V28" i="189"/>
  <c r="V38" i="189"/>
  <c r="V42" i="189"/>
  <c r="V46" i="189"/>
  <c r="V23" i="189"/>
  <c r="V27" i="189"/>
  <c r="V36" i="189"/>
  <c r="V40" i="189"/>
  <c r="V44" i="189"/>
  <c r="V24" i="189"/>
  <c r="V32" i="189"/>
  <c r="V41" i="189"/>
  <c r="V37" i="189"/>
  <c r="V45" i="189"/>
  <c r="V55" i="189"/>
  <c r="V21" i="189"/>
  <c r="V39" i="189"/>
  <c r="V60" i="189"/>
  <c r="V69" i="189"/>
  <c r="V74" i="189"/>
  <c r="V53" i="189"/>
  <c r="V57" i="189"/>
  <c r="V72" i="189"/>
  <c r="V43" i="189"/>
  <c r="V79" i="189"/>
  <c r="V58" i="189"/>
  <c r="V73" i="189"/>
  <c r="V80" i="189"/>
  <c r="V82" i="189"/>
  <c r="V83" i="189"/>
  <c r="V91" i="189"/>
  <c r="V96" i="189"/>
  <c r="V115" i="189"/>
  <c r="V71" i="189"/>
  <c r="V89" i="189"/>
  <c r="V94" i="189"/>
  <c r="V97" i="189"/>
  <c r="V85" i="189"/>
  <c r="V26" i="189"/>
  <c r="V61" i="189"/>
  <c r="V84" i="189"/>
  <c r="V87" i="189"/>
  <c r="V113" i="189"/>
  <c r="V93" i="189"/>
  <c r="V95" i="189"/>
  <c r="V114" i="189"/>
  <c r="V81" i="189"/>
  <c r="V20" i="189"/>
  <c r="S112" i="189"/>
  <c r="T112" i="189" s="1"/>
  <c r="V19" i="189"/>
  <c r="U111" i="189" l="1"/>
  <c r="V62" i="189"/>
  <c r="U112" i="189"/>
  <c r="V112" i="189" s="1"/>
  <c r="V52" i="189"/>
  <c r="T111" i="189"/>
  <c r="S116" i="189"/>
  <c r="T116" i="189" s="1"/>
  <c r="U116" i="189" l="1"/>
  <c r="V116" i="189" s="1"/>
  <c r="V111" i="189"/>
  <c r="H31" i="189"/>
  <c r="J31" i="189"/>
  <c r="G33" i="189" l="1"/>
  <c r="I33" i="189"/>
  <c r="H33" i="189" l="1"/>
  <c r="J33" i="189"/>
  <c r="L31" i="189"/>
  <c r="K33" i="189" l="1"/>
  <c r="L33" i="189" l="1"/>
  <c r="N31" i="189"/>
  <c r="M33" i="189"/>
  <c r="N33" i="189" l="1"/>
  <c r="P31" i="189"/>
  <c r="Q33" i="189"/>
  <c r="R33" i="189" s="1"/>
  <c r="T31" i="189"/>
  <c r="R31" i="189" l="1"/>
  <c r="O33" i="189"/>
  <c r="S33" i="189"/>
  <c r="P33" i="189" l="1"/>
  <c r="T33" i="189"/>
  <c r="V31" i="189"/>
  <c r="U33" i="189" l="1"/>
  <c r="V33" i="189" l="1"/>
  <c r="E33" i="188"/>
  <c r="E28" i="188" l="1"/>
  <c r="F96" i="188" l="1"/>
  <c r="F91" i="188"/>
  <c r="F84" i="188"/>
  <c r="F80" i="188"/>
  <c r="F74" i="188"/>
  <c r="F69" i="188"/>
  <c r="F61" i="188"/>
  <c r="F58" i="188"/>
  <c r="F53" i="188"/>
  <c r="F94" i="188"/>
  <c r="F82" i="188"/>
  <c r="F95" i="188"/>
  <c r="F87" i="188"/>
  <c r="F83" i="188"/>
  <c r="F79" i="188"/>
  <c r="F71" i="188"/>
  <c r="F62" i="188"/>
  <c r="F57" i="188"/>
  <c r="F52" i="188"/>
  <c r="F93" i="188"/>
  <c r="F73" i="188"/>
  <c r="F72" i="188"/>
  <c r="F85" i="188"/>
  <c r="F81" i="188"/>
  <c r="F89" i="188"/>
  <c r="F60" i="188"/>
  <c r="F97" i="188"/>
  <c r="F59" i="188"/>
  <c r="F21" i="188"/>
  <c r="F24" i="188"/>
  <c r="F26" i="188"/>
  <c r="F32" i="188"/>
  <c r="F37" i="188"/>
  <c r="F23" i="188"/>
  <c r="F25" i="188"/>
  <c r="F27" i="188"/>
  <c r="F28" i="188"/>
  <c r="F36" i="188"/>
  <c r="F38" i="188"/>
  <c r="F39" i="188"/>
  <c r="F40" i="188"/>
  <c r="F42" i="188"/>
  <c r="F44" i="188"/>
  <c r="F46" i="188"/>
  <c r="F43" i="188"/>
  <c r="F45" i="188"/>
  <c r="F41" i="188"/>
  <c r="F113" i="188"/>
  <c r="F115" i="188"/>
  <c r="F114" i="188"/>
  <c r="F31" i="188"/>
  <c r="F20" i="188"/>
  <c r="F33" i="188"/>
  <c r="F19" i="188"/>
  <c r="G28" i="188"/>
  <c r="H95" i="188" l="1"/>
  <c r="H89" i="188"/>
  <c r="H83" i="188"/>
  <c r="H79" i="188"/>
  <c r="H73" i="188"/>
  <c r="H60" i="188"/>
  <c r="H57" i="188"/>
  <c r="H52" i="188"/>
  <c r="H87" i="188"/>
  <c r="H74" i="188"/>
  <c r="H71" i="188"/>
  <c r="H62" i="188"/>
  <c r="H61" i="188"/>
  <c r="H91" i="188"/>
  <c r="H72" i="188"/>
  <c r="H96" i="188"/>
  <c r="H58" i="188"/>
  <c r="H53" i="188"/>
  <c r="H85" i="188"/>
  <c r="H82" i="188"/>
  <c r="H81" i="188"/>
  <c r="H84" i="188"/>
  <c r="H80" i="188"/>
  <c r="H69" i="188"/>
  <c r="H94" i="188"/>
  <c r="H93" i="188"/>
  <c r="H97" i="188"/>
  <c r="H59" i="188"/>
  <c r="E112" i="188"/>
  <c r="H23" i="188"/>
  <c r="H25" i="188"/>
  <c r="H27" i="188"/>
  <c r="H28" i="188"/>
  <c r="H26" i="188"/>
  <c r="H36" i="188"/>
  <c r="H38" i="188"/>
  <c r="H39" i="188"/>
  <c r="H40" i="188"/>
  <c r="H42" i="188"/>
  <c r="H44" i="188"/>
  <c r="H46" i="188"/>
  <c r="H21" i="188"/>
  <c r="H41" i="188"/>
  <c r="H43" i="188"/>
  <c r="H45" i="188"/>
  <c r="H24" i="188"/>
  <c r="H32" i="188"/>
  <c r="H37" i="188"/>
  <c r="H114" i="188"/>
  <c r="H113" i="188"/>
  <c r="H115" i="188"/>
  <c r="H20" i="188"/>
  <c r="I28" i="188"/>
  <c r="E111" i="188"/>
  <c r="H19" i="188"/>
  <c r="J94" i="188" l="1"/>
  <c r="J87" i="188"/>
  <c r="J82" i="188"/>
  <c r="J72" i="188"/>
  <c r="J95" i="188"/>
  <c r="J91" i="188"/>
  <c r="J83" i="188"/>
  <c r="J79" i="188"/>
  <c r="J57" i="188"/>
  <c r="J52" i="188"/>
  <c r="J96" i="188"/>
  <c r="J93" i="188"/>
  <c r="J85" i="188"/>
  <c r="J84" i="188"/>
  <c r="J81" i="188"/>
  <c r="J80" i="188"/>
  <c r="J58" i="188"/>
  <c r="J53" i="188"/>
  <c r="J74" i="188"/>
  <c r="J73" i="188"/>
  <c r="J71" i="188"/>
  <c r="J69" i="188"/>
  <c r="J89" i="188"/>
  <c r="J62" i="188"/>
  <c r="J61" i="188"/>
  <c r="J60" i="188"/>
  <c r="J97" i="188"/>
  <c r="J59" i="188"/>
  <c r="J19" i="188"/>
  <c r="F111" i="188"/>
  <c r="E116" i="188"/>
  <c r="F116" i="188" s="1"/>
  <c r="G112" i="188"/>
  <c r="F112" i="188"/>
  <c r="J23" i="188"/>
  <c r="J25" i="188"/>
  <c r="J27" i="188"/>
  <c r="J36" i="188"/>
  <c r="J21" i="188"/>
  <c r="J24" i="188"/>
  <c r="J26" i="188"/>
  <c r="J28" i="188"/>
  <c r="J32" i="188"/>
  <c r="J37" i="188"/>
  <c r="J39" i="188"/>
  <c r="J41" i="188"/>
  <c r="J43" i="188"/>
  <c r="J45" i="188"/>
  <c r="J46" i="188"/>
  <c r="J38" i="188"/>
  <c r="J40" i="188"/>
  <c r="J44" i="188"/>
  <c r="J114" i="188"/>
  <c r="J113" i="188"/>
  <c r="J115" i="188"/>
  <c r="J42" i="188"/>
  <c r="J20" i="188"/>
  <c r="K28" i="188"/>
  <c r="L19" i="188" s="1"/>
  <c r="G111" i="188"/>
  <c r="L93" i="188" l="1"/>
  <c r="L85" i="188"/>
  <c r="L81" i="188"/>
  <c r="L71" i="188"/>
  <c r="L62" i="188"/>
  <c r="L96" i="188"/>
  <c r="L84" i="188"/>
  <c r="L80" i="188"/>
  <c r="L72" i="188"/>
  <c r="L58" i="188"/>
  <c r="L53" i="188"/>
  <c r="L89" i="188"/>
  <c r="L73" i="188"/>
  <c r="L69" i="188"/>
  <c r="L60" i="188"/>
  <c r="L87" i="188"/>
  <c r="L82" i="188"/>
  <c r="L91" i="188"/>
  <c r="L83" i="188"/>
  <c r="L79" i="188"/>
  <c r="L61" i="188"/>
  <c r="L94" i="188"/>
  <c r="L95" i="188"/>
  <c r="L74" i="188"/>
  <c r="L57" i="188"/>
  <c r="L52" i="188"/>
  <c r="L97" i="188"/>
  <c r="L59" i="188"/>
  <c r="I111" i="188"/>
  <c r="G116" i="188"/>
  <c r="H116" i="188" s="1"/>
  <c r="H111" i="188"/>
  <c r="M28" i="188"/>
  <c r="I112" i="188"/>
  <c r="L21" i="188"/>
  <c r="L24" i="188"/>
  <c r="L26" i="188"/>
  <c r="L32" i="188"/>
  <c r="L28" i="188"/>
  <c r="L41" i="188"/>
  <c r="L43" i="188"/>
  <c r="L45" i="188"/>
  <c r="L25" i="188"/>
  <c r="L37" i="188"/>
  <c r="L38" i="188"/>
  <c r="L40" i="188"/>
  <c r="L42" i="188"/>
  <c r="L44" i="188"/>
  <c r="L46" i="188"/>
  <c r="L27" i="188"/>
  <c r="L23" i="188"/>
  <c r="L39" i="188"/>
  <c r="L36" i="188"/>
  <c r="L113" i="188"/>
  <c r="L115" i="188"/>
  <c r="L114" i="188"/>
  <c r="L20" i="188"/>
  <c r="H112" i="188"/>
  <c r="N96" i="188" l="1"/>
  <c r="N91" i="188"/>
  <c r="N84" i="188"/>
  <c r="N80" i="188"/>
  <c r="N74" i="188"/>
  <c r="N69" i="188"/>
  <c r="N61" i="188"/>
  <c r="N58" i="188"/>
  <c r="N53" i="188"/>
  <c r="N93" i="188"/>
  <c r="N89" i="188"/>
  <c r="N85" i="188"/>
  <c r="N81" i="188"/>
  <c r="N73" i="188"/>
  <c r="N60" i="188"/>
  <c r="N94" i="188"/>
  <c r="N82" i="188"/>
  <c r="N83" i="188"/>
  <c r="N79" i="188"/>
  <c r="N72" i="188"/>
  <c r="N62" i="188"/>
  <c r="N95" i="188"/>
  <c r="N57" i="188"/>
  <c r="N52" i="188"/>
  <c r="N87" i="188"/>
  <c r="N71" i="188"/>
  <c r="N97" i="188"/>
  <c r="N59" i="188"/>
  <c r="N19" i="188"/>
  <c r="J111" i="188"/>
  <c r="I116" i="188"/>
  <c r="J116" i="188" s="1"/>
  <c r="N21" i="188"/>
  <c r="N24" i="188"/>
  <c r="N26" i="188"/>
  <c r="N32" i="188"/>
  <c r="N23" i="188"/>
  <c r="N25" i="188"/>
  <c r="N27" i="188"/>
  <c r="N28" i="188"/>
  <c r="N36" i="188"/>
  <c r="N38" i="188"/>
  <c r="N39" i="188"/>
  <c r="N37" i="188"/>
  <c r="N40" i="188"/>
  <c r="N42" i="188"/>
  <c r="N44" i="188"/>
  <c r="N46" i="188"/>
  <c r="N41" i="188"/>
  <c r="N43" i="188"/>
  <c r="N113" i="188"/>
  <c r="N115" i="188"/>
  <c r="N114" i="188"/>
  <c r="N45" i="188"/>
  <c r="N20" i="188"/>
  <c r="K111" i="188"/>
  <c r="J112" i="188"/>
  <c r="K112" i="188"/>
  <c r="O28" i="188"/>
  <c r="P95" i="188" l="1"/>
  <c r="P89" i="188"/>
  <c r="P83" i="188"/>
  <c r="P79" i="188"/>
  <c r="P73" i="188"/>
  <c r="P60" i="188"/>
  <c r="P57" i="188"/>
  <c r="P52" i="188"/>
  <c r="P94" i="188"/>
  <c r="P82" i="188"/>
  <c r="P69" i="188"/>
  <c r="P87" i="188"/>
  <c r="P74" i="188"/>
  <c r="P71" i="188"/>
  <c r="P62" i="188"/>
  <c r="P61" i="188"/>
  <c r="P91" i="188"/>
  <c r="P85" i="188"/>
  <c r="P81" i="188"/>
  <c r="P84" i="188"/>
  <c r="P80" i="188"/>
  <c r="P93" i="188"/>
  <c r="P96" i="188"/>
  <c r="P72" i="188"/>
  <c r="P58" i="188"/>
  <c r="P53" i="188"/>
  <c r="P97" i="188"/>
  <c r="P59" i="188"/>
  <c r="P19" i="188"/>
  <c r="M111" i="188"/>
  <c r="P23" i="188"/>
  <c r="P25" i="188"/>
  <c r="P27" i="188"/>
  <c r="P28" i="188"/>
  <c r="P24" i="188"/>
  <c r="P32" i="188"/>
  <c r="P37" i="188"/>
  <c r="P40" i="188"/>
  <c r="P42" i="188"/>
  <c r="P44" i="188"/>
  <c r="P46" i="188"/>
  <c r="P36" i="188"/>
  <c r="P41" i="188"/>
  <c r="P43" i="188"/>
  <c r="P45" i="188"/>
  <c r="P21" i="188"/>
  <c r="P38" i="188"/>
  <c r="P39" i="188"/>
  <c r="P26" i="188"/>
  <c r="P114" i="188"/>
  <c r="P115" i="188"/>
  <c r="P113" i="188"/>
  <c r="P20" i="188"/>
  <c r="M112" i="188"/>
  <c r="Q28" i="188"/>
  <c r="L112" i="188"/>
  <c r="L111" i="188"/>
  <c r="K116" i="188"/>
  <c r="L116" i="188" s="1"/>
  <c r="R94" i="188" l="1"/>
  <c r="R87" i="188"/>
  <c r="R82" i="188"/>
  <c r="R72" i="188"/>
  <c r="R74" i="188"/>
  <c r="R71" i="188"/>
  <c r="R62" i="188"/>
  <c r="R61" i="188"/>
  <c r="R95" i="188"/>
  <c r="R91" i="188"/>
  <c r="R83" i="188"/>
  <c r="R79" i="188"/>
  <c r="R57" i="188"/>
  <c r="R52" i="188"/>
  <c r="R84" i="188"/>
  <c r="R80" i="188"/>
  <c r="R69" i="188"/>
  <c r="R93" i="188"/>
  <c r="R89" i="188"/>
  <c r="R60" i="188"/>
  <c r="R96" i="188"/>
  <c r="R58" i="188"/>
  <c r="R53" i="188"/>
  <c r="R85" i="188"/>
  <c r="R81" i="188"/>
  <c r="R73" i="188"/>
  <c r="R97" i="188"/>
  <c r="R59" i="188"/>
  <c r="R23" i="188"/>
  <c r="R25" i="188"/>
  <c r="R27" i="188"/>
  <c r="R36" i="188"/>
  <c r="R21" i="188"/>
  <c r="R24" i="188"/>
  <c r="R26" i="188"/>
  <c r="R28" i="188"/>
  <c r="R32" i="188"/>
  <c r="R37" i="188"/>
  <c r="R39" i="188"/>
  <c r="R38" i="188"/>
  <c r="R41" i="188"/>
  <c r="R43" i="188"/>
  <c r="R45" i="188"/>
  <c r="R44" i="188"/>
  <c r="R46" i="188"/>
  <c r="R42" i="188"/>
  <c r="R114" i="188"/>
  <c r="R40" i="188"/>
  <c r="R113" i="188"/>
  <c r="R115" i="188"/>
  <c r="R20" i="188"/>
  <c r="N112" i="188"/>
  <c r="S28" i="188"/>
  <c r="O111" i="188"/>
  <c r="M116" i="188"/>
  <c r="N116" i="188" s="1"/>
  <c r="N111" i="188"/>
  <c r="R19" i="188"/>
  <c r="O112" i="188"/>
  <c r="T93" i="188" l="1"/>
  <c r="T85" i="188"/>
  <c r="T81" i="188"/>
  <c r="T71" i="188"/>
  <c r="T62" i="188"/>
  <c r="T95" i="188"/>
  <c r="T91" i="188"/>
  <c r="T87" i="188"/>
  <c r="T83" i="188"/>
  <c r="T79" i="188"/>
  <c r="T57" i="188"/>
  <c r="T52" i="188"/>
  <c r="T96" i="188"/>
  <c r="T84" i="188"/>
  <c r="T80" i="188"/>
  <c r="T72" i="188"/>
  <c r="T58" i="188"/>
  <c r="T53" i="188"/>
  <c r="T89" i="188"/>
  <c r="T61" i="188"/>
  <c r="T60" i="188"/>
  <c r="T94" i="188"/>
  <c r="T74" i="188"/>
  <c r="T73" i="188"/>
  <c r="T82" i="188"/>
  <c r="T69" i="188"/>
  <c r="T97" i="188"/>
  <c r="T59" i="188"/>
  <c r="U28" i="188"/>
  <c r="V59" i="188" s="1"/>
  <c r="P111" i="188"/>
  <c r="O116" i="188"/>
  <c r="P116" i="188" s="1"/>
  <c r="T21" i="188"/>
  <c r="T24" i="188"/>
  <c r="T26" i="188"/>
  <c r="T32" i="188"/>
  <c r="T28" i="188"/>
  <c r="T27" i="188"/>
  <c r="T39" i="188"/>
  <c r="T41" i="188"/>
  <c r="T43" i="188"/>
  <c r="T45" i="188"/>
  <c r="T23" i="188"/>
  <c r="T40" i="188"/>
  <c r="T42" i="188"/>
  <c r="T44" i="188"/>
  <c r="T46" i="188"/>
  <c r="T25" i="188"/>
  <c r="T36" i="188"/>
  <c r="T37" i="188"/>
  <c r="T113" i="188"/>
  <c r="T115" i="188"/>
  <c r="T114" i="188"/>
  <c r="T38" i="188"/>
  <c r="T20" i="188"/>
  <c r="Q111" i="188"/>
  <c r="P112" i="188"/>
  <c r="Q112" i="188"/>
  <c r="T19" i="188"/>
  <c r="S112" i="188" l="1"/>
  <c r="S111" i="188"/>
  <c r="R111" i="188"/>
  <c r="Q116" i="188"/>
  <c r="R116" i="188" s="1"/>
  <c r="R112" i="188"/>
  <c r="V21" i="188"/>
  <c r="V24" i="188"/>
  <c r="V26" i="188"/>
  <c r="V32" i="188"/>
  <c r="V23" i="188"/>
  <c r="V25" i="188"/>
  <c r="V27" i="188"/>
  <c r="V28" i="188"/>
  <c r="V36" i="188"/>
  <c r="V38" i="188"/>
  <c r="V37" i="188"/>
  <c r="V40" i="188"/>
  <c r="V42" i="188"/>
  <c r="V44" i="188"/>
  <c r="V46" i="188"/>
  <c r="V39" i="188"/>
  <c r="V41" i="188"/>
  <c r="V45" i="188"/>
  <c r="V43" i="188"/>
  <c r="V113" i="188"/>
  <c r="V115" i="188"/>
  <c r="V114" i="188"/>
  <c r="V20" i="188"/>
  <c r="V19" i="188"/>
  <c r="V93" i="188" l="1"/>
  <c r="V89" i="188"/>
  <c r="V85" i="188"/>
  <c r="V81" i="188"/>
  <c r="V73" i="188"/>
  <c r="V60" i="188"/>
  <c r="V52" i="188"/>
  <c r="V95" i="188"/>
  <c r="V91" i="188"/>
  <c r="V87" i="188"/>
  <c r="V83" i="188"/>
  <c r="V79" i="188"/>
  <c r="V69" i="188"/>
  <c r="V72" i="188"/>
  <c r="V62" i="188"/>
  <c r="U112" i="188"/>
  <c r="V58" i="188"/>
  <c r="V94" i="188"/>
  <c r="V82" i="188"/>
  <c r="V74" i="188"/>
  <c r="V61" i="188"/>
  <c r="V57" i="188"/>
  <c r="V53" i="188"/>
  <c r="V96" i="188"/>
  <c r="V84" i="188"/>
  <c r="V80" i="188"/>
  <c r="V71" i="188"/>
  <c r="U111" i="188"/>
  <c r="T112" i="188"/>
  <c r="V97" i="188"/>
  <c r="T111" i="188"/>
  <c r="S116" i="188"/>
  <c r="T116" i="188" s="1"/>
  <c r="V111" i="188" l="1"/>
  <c r="U116" i="188"/>
  <c r="V116" i="188" s="1"/>
  <c r="V112" i="188"/>
  <c r="H31" i="188"/>
  <c r="G33" i="188" l="1"/>
  <c r="H33" i="188" s="1"/>
  <c r="J31" i="188" l="1"/>
  <c r="I33" i="188"/>
  <c r="J33" i="188" l="1"/>
  <c r="K33" i="188" l="1"/>
  <c r="L31" i="188"/>
  <c r="L33" i="188" l="1"/>
  <c r="N31" i="188" l="1"/>
  <c r="M33" i="188"/>
  <c r="N33" i="188" l="1"/>
  <c r="P31" i="188" l="1"/>
  <c r="O33" i="188"/>
  <c r="P33" i="188" l="1"/>
  <c r="R31" i="188"/>
  <c r="Q33" i="188" l="1"/>
  <c r="R33" i="188" l="1"/>
  <c r="T31" i="188"/>
  <c r="S33" i="188" l="1"/>
  <c r="T33" i="188" l="1"/>
  <c r="V31" i="188"/>
  <c r="C33" i="188"/>
  <c r="C28" i="188" l="1"/>
  <c r="D42" i="188" s="1"/>
  <c r="D59" i="188"/>
  <c r="D31" i="188"/>
  <c r="U33" i="188"/>
  <c r="D20" i="188"/>
  <c r="D25" i="188"/>
  <c r="D28" i="188"/>
  <c r="D46" i="188"/>
  <c r="D114" i="188"/>
  <c r="D21" i="188"/>
  <c r="D39" i="188"/>
  <c r="D43" i="188"/>
  <c r="D115" i="188"/>
  <c r="D32" i="188"/>
  <c r="D37" i="188"/>
  <c r="D41" i="188"/>
  <c r="D113" i="188"/>
  <c r="D40" i="188"/>
  <c r="D19" i="188"/>
  <c r="D45" i="188" l="1"/>
  <c r="D24" i="188"/>
  <c r="D26" i="188"/>
  <c r="D96" i="188"/>
  <c r="D91" i="188"/>
  <c r="D84" i="188"/>
  <c r="D80" i="188"/>
  <c r="D72" i="188"/>
  <c r="D61" i="188"/>
  <c r="D57" i="188"/>
  <c r="D89" i="188"/>
  <c r="D82" i="188"/>
  <c r="D73" i="188"/>
  <c r="D60" i="188"/>
  <c r="D52" i="188"/>
  <c r="D87" i="188"/>
  <c r="D79" i="188"/>
  <c r="D62" i="188"/>
  <c r="D95" i="188"/>
  <c r="D83" i="188"/>
  <c r="D69" i="188"/>
  <c r="D94" i="188"/>
  <c r="D81" i="188"/>
  <c r="D93" i="188"/>
  <c r="D74" i="188"/>
  <c r="D58" i="188"/>
  <c r="D85" i="188"/>
  <c r="D53" i="188"/>
  <c r="D71" i="188"/>
  <c r="D97" i="188"/>
  <c r="D36" i="188"/>
  <c r="D23" i="188"/>
  <c r="D44" i="188"/>
  <c r="D27" i="188"/>
  <c r="D38" i="188"/>
  <c r="D33" i="188"/>
  <c r="V33" i="188"/>
  <c r="C111" i="188"/>
  <c r="C112" i="188"/>
  <c r="D112" i="188" l="1"/>
  <c r="D111" i="188"/>
  <c r="C116" i="188"/>
  <c r="D116" i="188" s="1"/>
  <c r="C33" i="190"/>
  <c r="C28" i="190" l="1"/>
  <c r="D19" i="190" s="1"/>
  <c r="D95" i="190" l="1"/>
  <c r="D89" i="190"/>
  <c r="D83" i="190"/>
  <c r="D79" i="190"/>
  <c r="D71" i="190"/>
  <c r="D60" i="190"/>
  <c r="D53" i="190"/>
  <c r="D94" i="190"/>
  <c r="D85" i="190"/>
  <c r="D80" i="190"/>
  <c r="D69" i="190"/>
  <c r="D58" i="190"/>
  <c r="D96" i="190"/>
  <c r="D84" i="190"/>
  <c r="D73" i="190"/>
  <c r="D91" i="190"/>
  <c r="D74" i="190"/>
  <c r="D57" i="190"/>
  <c r="D97" i="190"/>
  <c r="D87" i="190"/>
  <c r="D72" i="190"/>
  <c r="D52" i="190"/>
  <c r="D82" i="190"/>
  <c r="D62" i="190"/>
  <c r="D81" i="190"/>
  <c r="D93" i="190"/>
  <c r="D61" i="190"/>
  <c r="D59" i="190"/>
  <c r="D28" i="190"/>
  <c r="D21" i="190"/>
  <c r="D26" i="190"/>
  <c r="D39" i="190"/>
  <c r="D43" i="190"/>
  <c r="D24" i="190"/>
  <c r="D32" i="190"/>
  <c r="D37" i="190"/>
  <c r="D41" i="190"/>
  <c r="D45" i="190"/>
  <c r="D27" i="190"/>
  <c r="D42" i="190"/>
  <c r="D114" i="190"/>
  <c r="D23" i="190"/>
  <c r="D38" i="190"/>
  <c r="D46" i="190"/>
  <c r="D25" i="190"/>
  <c r="D40" i="190"/>
  <c r="D113" i="190"/>
  <c r="D44" i="190"/>
  <c r="D115" i="190"/>
  <c r="D36" i="190"/>
  <c r="D20" i="190"/>
  <c r="D31" i="190"/>
  <c r="D33" i="190"/>
  <c r="C111" i="190" l="1"/>
  <c r="C112" i="190"/>
  <c r="D111" i="190" l="1"/>
  <c r="C116" i="190"/>
  <c r="D116" i="190" s="1"/>
  <c r="D112" i="190"/>
  <c r="E33" i="190"/>
  <c r="E28" i="190" l="1"/>
  <c r="F96" i="190" l="1"/>
  <c r="F91" i="190"/>
  <c r="F82" i="190"/>
  <c r="F72" i="190"/>
  <c r="F61" i="190"/>
  <c r="F52" i="190"/>
  <c r="F95" i="190"/>
  <c r="F85" i="190"/>
  <c r="F55" i="190"/>
  <c r="F93" i="190"/>
  <c r="F87" i="190"/>
  <c r="F83" i="190"/>
  <c r="F80" i="190"/>
  <c r="F74" i="190"/>
  <c r="F69" i="190"/>
  <c r="F58" i="190"/>
  <c r="F81" i="190"/>
  <c r="F71" i="190"/>
  <c r="F60" i="190"/>
  <c r="F53" i="190"/>
  <c r="F94" i="190"/>
  <c r="F89" i="190"/>
  <c r="F84" i="190"/>
  <c r="F79" i="190"/>
  <c r="F73" i="190"/>
  <c r="F62" i="190"/>
  <c r="F57" i="190"/>
  <c r="F97" i="190"/>
  <c r="F59" i="190"/>
  <c r="F19" i="190"/>
  <c r="F20" i="190"/>
  <c r="F21" i="190"/>
  <c r="F26" i="190"/>
  <c r="F33" i="190"/>
  <c r="F39" i="190"/>
  <c r="F43" i="190"/>
  <c r="F24" i="190"/>
  <c r="F32" i="190"/>
  <c r="F37" i="190"/>
  <c r="F41" i="190"/>
  <c r="F45" i="190"/>
  <c r="F25" i="190"/>
  <c r="F28" i="190"/>
  <c r="F38" i="190"/>
  <c r="F42" i="190"/>
  <c r="F46" i="190"/>
  <c r="F44" i="190"/>
  <c r="F23" i="190"/>
  <c r="F40" i="190"/>
  <c r="F27" i="190"/>
  <c r="F114" i="190"/>
  <c r="F31" i="190"/>
  <c r="F36" i="190"/>
  <c r="F113" i="190"/>
  <c r="F115" i="190"/>
  <c r="G28" i="190"/>
  <c r="H95" i="190" l="1"/>
  <c r="H85" i="190"/>
  <c r="H81" i="190"/>
  <c r="H71" i="190"/>
  <c r="H60" i="190"/>
  <c r="H58" i="190"/>
  <c r="H55" i="190"/>
  <c r="H94" i="190"/>
  <c r="H89" i="190"/>
  <c r="H84" i="190"/>
  <c r="H96" i="190"/>
  <c r="H91" i="190"/>
  <c r="H53" i="190"/>
  <c r="H52" i="190"/>
  <c r="H82" i="190"/>
  <c r="H79" i="190"/>
  <c r="H73" i="190"/>
  <c r="H72" i="190"/>
  <c r="H62" i="190"/>
  <c r="H61" i="190"/>
  <c r="H57" i="190"/>
  <c r="H93" i="190"/>
  <c r="H87" i="190"/>
  <c r="H83" i="190"/>
  <c r="H80" i="190"/>
  <c r="H74" i="190"/>
  <c r="H69" i="190"/>
  <c r="H97" i="190"/>
  <c r="H59" i="190"/>
  <c r="H25" i="190"/>
  <c r="H38" i="190"/>
  <c r="H42" i="190"/>
  <c r="H46" i="190"/>
  <c r="H23" i="190"/>
  <c r="H27" i="190"/>
  <c r="H36" i="190"/>
  <c r="H40" i="190"/>
  <c r="H44" i="190"/>
  <c r="H24" i="190"/>
  <c r="H32" i="190"/>
  <c r="H37" i="190"/>
  <c r="H41" i="190"/>
  <c r="H45" i="190"/>
  <c r="H26" i="190"/>
  <c r="H28" i="190"/>
  <c r="H39" i="190"/>
  <c r="H21" i="190"/>
  <c r="H113" i="190"/>
  <c r="H115" i="190"/>
  <c r="H43" i="190"/>
  <c r="H114" i="190"/>
  <c r="I28" i="190"/>
  <c r="J20" i="190" s="1"/>
  <c r="E111" i="190"/>
  <c r="H20" i="190"/>
  <c r="E112" i="190"/>
  <c r="H19" i="190"/>
  <c r="J55" i="190" l="1"/>
  <c r="J94" i="190"/>
  <c r="J89" i="190"/>
  <c r="J84" i="190"/>
  <c r="J80" i="190"/>
  <c r="J74" i="190"/>
  <c r="J69" i="190"/>
  <c r="J57" i="190"/>
  <c r="J93" i="190"/>
  <c r="J87" i="190"/>
  <c r="J83" i="190"/>
  <c r="J96" i="190"/>
  <c r="J91" i="190"/>
  <c r="J81" i="190"/>
  <c r="J71" i="190"/>
  <c r="J60" i="190"/>
  <c r="J53" i="190"/>
  <c r="J52" i="190"/>
  <c r="J82" i="190"/>
  <c r="J79" i="190"/>
  <c r="J73" i="190"/>
  <c r="J72" i="190"/>
  <c r="J62" i="190"/>
  <c r="J61" i="190"/>
  <c r="J95" i="190"/>
  <c r="J85" i="190"/>
  <c r="J58" i="190"/>
  <c r="J97" i="190"/>
  <c r="J59" i="190"/>
  <c r="K28" i="190"/>
  <c r="G111" i="190"/>
  <c r="G112" i="190"/>
  <c r="F112" i="190"/>
  <c r="F111" i="190"/>
  <c r="E116" i="190"/>
  <c r="F116" i="190" s="1"/>
  <c r="J24" i="190"/>
  <c r="J32" i="190"/>
  <c r="J37" i="190"/>
  <c r="J41" i="190"/>
  <c r="J45" i="190"/>
  <c r="J21" i="190"/>
  <c r="J26" i="190"/>
  <c r="J39" i="190"/>
  <c r="J43" i="190"/>
  <c r="J23" i="190"/>
  <c r="J27" i="190"/>
  <c r="J28" i="190"/>
  <c r="J36" i="190"/>
  <c r="J40" i="190"/>
  <c r="J44" i="190"/>
  <c r="J42" i="190"/>
  <c r="J46" i="190"/>
  <c r="J38" i="190"/>
  <c r="J114" i="190"/>
  <c r="J25" i="190"/>
  <c r="J115" i="190"/>
  <c r="J113" i="190"/>
  <c r="L20" i="190"/>
  <c r="J19" i="190"/>
  <c r="L93" i="190" l="1"/>
  <c r="L87" i="190"/>
  <c r="L83" i="190"/>
  <c r="L79" i="190"/>
  <c r="L73" i="190"/>
  <c r="L62" i="190"/>
  <c r="L53" i="190"/>
  <c r="L96" i="190"/>
  <c r="L91" i="190"/>
  <c r="L82" i="190"/>
  <c r="L72" i="190"/>
  <c r="L61" i="190"/>
  <c r="L95" i="190"/>
  <c r="L85" i="190"/>
  <c r="L57" i="190"/>
  <c r="L94" i="190"/>
  <c r="L89" i="190"/>
  <c r="L84" i="190"/>
  <c r="L80" i="190"/>
  <c r="L74" i="190"/>
  <c r="L69" i="190"/>
  <c r="L58" i="190"/>
  <c r="L55" i="190"/>
  <c r="L81" i="190"/>
  <c r="L71" i="190"/>
  <c r="L60" i="190"/>
  <c r="L52" i="190"/>
  <c r="L97" i="190"/>
  <c r="L59" i="190"/>
  <c r="L19" i="190"/>
  <c r="I112" i="190"/>
  <c r="G116" i="190"/>
  <c r="H116" i="190" s="1"/>
  <c r="H111" i="190"/>
  <c r="L23" i="190"/>
  <c r="L27" i="190"/>
  <c r="L36" i="190"/>
  <c r="L40" i="190"/>
  <c r="L44" i="190"/>
  <c r="L25" i="190"/>
  <c r="L38" i="190"/>
  <c r="L42" i="190"/>
  <c r="L46" i="190"/>
  <c r="L21" i="190"/>
  <c r="L26" i="190"/>
  <c r="L39" i="190"/>
  <c r="L43" i="190"/>
  <c r="L24" i="190"/>
  <c r="L37" i="190"/>
  <c r="L32" i="190"/>
  <c r="L45" i="190"/>
  <c r="L115" i="190"/>
  <c r="L41" i="190"/>
  <c r="L113" i="190"/>
  <c r="L114" i="190"/>
  <c r="L28" i="190"/>
  <c r="I111" i="190"/>
  <c r="H112" i="190"/>
  <c r="M28" i="190"/>
  <c r="N96" i="190" l="1"/>
  <c r="N91" i="190"/>
  <c r="N82" i="190"/>
  <c r="N72" i="190"/>
  <c r="N61" i="190"/>
  <c r="N52" i="190"/>
  <c r="N95" i="190"/>
  <c r="N85" i="190"/>
  <c r="N79" i="190"/>
  <c r="N73" i="190"/>
  <c r="N62" i="190"/>
  <c r="N57" i="190"/>
  <c r="N94" i="190"/>
  <c r="N89" i="190"/>
  <c r="N84" i="190"/>
  <c r="N80" i="190"/>
  <c r="N74" i="190"/>
  <c r="N69" i="190"/>
  <c r="N58" i="190"/>
  <c r="N55" i="190"/>
  <c r="N93" i="190"/>
  <c r="N87" i="190"/>
  <c r="N83" i="190"/>
  <c r="N81" i="190"/>
  <c r="N71" i="190"/>
  <c r="N60" i="190"/>
  <c r="N53" i="190"/>
  <c r="N97" i="190"/>
  <c r="N59" i="190"/>
  <c r="N19" i="190"/>
  <c r="O28" i="190"/>
  <c r="J111" i="190"/>
  <c r="I116" i="190"/>
  <c r="J116" i="190" s="1"/>
  <c r="K112" i="190"/>
  <c r="N20" i="190"/>
  <c r="N21" i="190"/>
  <c r="N26" i="190"/>
  <c r="N39" i="190"/>
  <c r="N43" i="190"/>
  <c r="N24" i="190"/>
  <c r="N32" i="190"/>
  <c r="N37" i="190"/>
  <c r="N41" i="190"/>
  <c r="N45" i="190"/>
  <c r="N25" i="190"/>
  <c r="N28" i="190"/>
  <c r="N38" i="190"/>
  <c r="N42" i="190"/>
  <c r="N46" i="190"/>
  <c r="N40" i="190"/>
  <c r="N44" i="190"/>
  <c r="N27" i="190"/>
  <c r="N36" i="190"/>
  <c r="N114" i="190"/>
  <c r="N23" i="190"/>
  <c r="N113" i="190"/>
  <c r="N115" i="190"/>
  <c r="K111" i="190"/>
  <c r="J112" i="190"/>
  <c r="P95" i="190" l="1"/>
  <c r="P85" i="190"/>
  <c r="P81" i="190"/>
  <c r="P71" i="190"/>
  <c r="P60" i="190"/>
  <c r="P58" i="190"/>
  <c r="P55" i="190"/>
  <c r="P94" i="190"/>
  <c r="P89" i="190"/>
  <c r="P84" i="190"/>
  <c r="P80" i="190"/>
  <c r="P74" i="190"/>
  <c r="P69" i="190"/>
  <c r="P93" i="190"/>
  <c r="P87" i="190"/>
  <c r="P83" i="190"/>
  <c r="P53" i="190"/>
  <c r="P52" i="190"/>
  <c r="P96" i="190"/>
  <c r="P91" i="190"/>
  <c r="P82" i="190"/>
  <c r="P79" i="190"/>
  <c r="P73" i="190"/>
  <c r="P72" i="190"/>
  <c r="P62" i="190"/>
  <c r="P61" i="190"/>
  <c r="P57" i="190"/>
  <c r="P97" i="190"/>
  <c r="P59" i="190"/>
  <c r="P25" i="190"/>
  <c r="P38" i="190"/>
  <c r="P42" i="190"/>
  <c r="P46" i="190"/>
  <c r="P23" i="190"/>
  <c r="P27" i="190"/>
  <c r="P36" i="190"/>
  <c r="P40" i="190"/>
  <c r="P44" i="190"/>
  <c r="P24" i="190"/>
  <c r="P32" i="190"/>
  <c r="P37" i="190"/>
  <c r="P41" i="190"/>
  <c r="P45" i="190"/>
  <c r="P21" i="190"/>
  <c r="P26" i="190"/>
  <c r="P28" i="190"/>
  <c r="P43" i="190"/>
  <c r="P113" i="190"/>
  <c r="P115" i="190"/>
  <c r="P39" i="190"/>
  <c r="P114" i="190"/>
  <c r="K116" i="190"/>
  <c r="L116" i="190" s="1"/>
  <c r="L111" i="190"/>
  <c r="M112" i="190"/>
  <c r="P20" i="190"/>
  <c r="P19" i="190"/>
  <c r="M111" i="190"/>
  <c r="L112" i="190"/>
  <c r="Q28" i="190"/>
  <c r="R55" i="190" l="1"/>
  <c r="R94" i="190"/>
  <c r="R89" i="190"/>
  <c r="R84" i="190"/>
  <c r="R80" i="190"/>
  <c r="R74" i="190"/>
  <c r="R69" i="190"/>
  <c r="R57" i="190"/>
  <c r="R93" i="190"/>
  <c r="R87" i="190"/>
  <c r="R83" i="190"/>
  <c r="R95" i="190"/>
  <c r="R85" i="190"/>
  <c r="R58" i="190"/>
  <c r="R81" i="190"/>
  <c r="R71" i="190"/>
  <c r="R60" i="190"/>
  <c r="R53" i="190"/>
  <c r="R52" i="190"/>
  <c r="R96" i="190"/>
  <c r="R91" i="190"/>
  <c r="R82" i="190"/>
  <c r="R79" i="190"/>
  <c r="R73" i="190"/>
  <c r="R72" i="190"/>
  <c r="R62" i="190"/>
  <c r="R61" i="190"/>
  <c r="R97" i="190"/>
  <c r="R59" i="190"/>
  <c r="R19" i="190"/>
  <c r="R24" i="190"/>
  <c r="R32" i="190"/>
  <c r="R37" i="190"/>
  <c r="R41" i="190"/>
  <c r="R45" i="190"/>
  <c r="R21" i="190"/>
  <c r="R26" i="190"/>
  <c r="R39" i="190"/>
  <c r="R43" i="190"/>
  <c r="R23" i="190"/>
  <c r="R27" i="190"/>
  <c r="R28" i="190"/>
  <c r="R36" i="190"/>
  <c r="R40" i="190"/>
  <c r="R44" i="190"/>
  <c r="R38" i="190"/>
  <c r="R42" i="190"/>
  <c r="R25" i="190"/>
  <c r="R114" i="190"/>
  <c r="R115" i="190"/>
  <c r="R46" i="190"/>
  <c r="R113" i="190"/>
  <c r="S28" i="190"/>
  <c r="T20" i="190" s="1"/>
  <c r="N111" i="190"/>
  <c r="M116" i="190"/>
  <c r="N116" i="190" s="1"/>
  <c r="R20" i="190"/>
  <c r="N112" i="190"/>
  <c r="O112" i="190"/>
  <c r="O111" i="190"/>
  <c r="T93" i="190" l="1"/>
  <c r="T87" i="190"/>
  <c r="T83" i="190"/>
  <c r="T79" i="190"/>
  <c r="T73" i="190"/>
  <c r="T62" i="190"/>
  <c r="T53" i="190"/>
  <c r="T96" i="190"/>
  <c r="T91" i="190"/>
  <c r="T82" i="190"/>
  <c r="T94" i="190"/>
  <c r="T89" i="190"/>
  <c r="T84" i="190"/>
  <c r="T81" i="190"/>
  <c r="T71" i="190"/>
  <c r="T60" i="190"/>
  <c r="T52" i="190"/>
  <c r="T55" i="190"/>
  <c r="T72" i="190"/>
  <c r="T61" i="190"/>
  <c r="T57" i="190"/>
  <c r="T97" i="190"/>
  <c r="T95" i="190"/>
  <c r="T85" i="190"/>
  <c r="T80" i="190"/>
  <c r="T74" i="190"/>
  <c r="T69" i="190"/>
  <c r="T58" i="190"/>
  <c r="T59" i="190"/>
  <c r="T23" i="190"/>
  <c r="T27" i="190"/>
  <c r="T36" i="190"/>
  <c r="T40" i="190"/>
  <c r="T44" i="190"/>
  <c r="T25" i="190"/>
  <c r="T38" i="190"/>
  <c r="T42" i="190"/>
  <c r="T46" i="190"/>
  <c r="T21" i="190"/>
  <c r="T26" i="190"/>
  <c r="T39" i="190"/>
  <c r="T43" i="190"/>
  <c r="T28" i="190"/>
  <c r="T32" i="190"/>
  <c r="T45" i="190"/>
  <c r="T24" i="190"/>
  <c r="T41" i="190"/>
  <c r="T37" i="190"/>
  <c r="T115" i="190"/>
  <c r="T113" i="190"/>
  <c r="T114" i="190"/>
  <c r="Q111" i="190"/>
  <c r="O116" i="190"/>
  <c r="P116" i="190" s="1"/>
  <c r="P111" i="190"/>
  <c r="P112" i="190"/>
  <c r="U28" i="190"/>
  <c r="Q112" i="190"/>
  <c r="T19" i="190"/>
  <c r="V20" i="190" l="1"/>
  <c r="V59" i="190"/>
  <c r="V21" i="190"/>
  <c r="V26" i="190"/>
  <c r="V39" i="190"/>
  <c r="V43" i="190"/>
  <c r="V24" i="190"/>
  <c r="V32" i="190"/>
  <c r="V37" i="190"/>
  <c r="V41" i="190"/>
  <c r="V45" i="190"/>
  <c r="V25" i="190"/>
  <c r="V28" i="190"/>
  <c r="V38" i="190"/>
  <c r="V42" i="190"/>
  <c r="V46" i="190"/>
  <c r="V27" i="190"/>
  <c r="V36" i="190"/>
  <c r="V40" i="190"/>
  <c r="V23" i="190"/>
  <c r="V44" i="190"/>
  <c r="V114" i="190"/>
  <c r="V113" i="190"/>
  <c r="V115" i="190"/>
  <c r="S111" i="190"/>
  <c r="R111" i="190"/>
  <c r="Q116" i="190"/>
  <c r="R116" i="190" s="1"/>
  <c r="R112" i="190"/>
  <c r="V19" i="190"/>
  <c r="S112" i="190"/>
  <c r="T112" i="190" l="1"/>
  <c r="V73" i="190"/>
  <c r="V91" i="190"/>
  <c r="U111" i="190"/>
  <c r="V53" i="190"/>
  <c r="S116" i="190"/>
  <c r="T116" i="190" s="1"/>
  <c r="T111" i="190"/>
  <c r="V93" i="190"/>
  <c r="V61" i="190"/>
  <c r="V84" i="190"/>
  <c r="V57" i="190"/>
  <c r="V83" i="190"/>
  <c r="V55" i="190"/>
  <c r="V82" i="190"/>
  <c r="V74" i="190"/>
  <c r="V58" i="190"/>
  <c r="V96" i="190"/>
  <c r="V97" i="190"/>
  <c r="V81" i="190"/>
  <c r="V94" i="190"/>
  <c r="V79" i="190"/>
  <c r="V95" i="190"/>
  <c r="V80" i="190"/>
  <c r="V72" i="190"/>
  <c r="V85" i="190"/>
  <c r="V71" i="190"/>
  <c r="V62" i="190"/>
  <c r="U112" i="190"/>
  <c r="V69" i="190"/>
  <c r="V89" i="190"/>
  <c r="V87" i="190"/>
  <c r="V60" i="190"/>
  <c r="V52" i="190"/>
  <c r="V112" i="190" l="1"/>
  <c r="V111" i="190"/>
  <c r="U116" i="190"/>
  <c r="V116" i="190" s="1"/>
  <c r="H31" i="190"/>
  <c r="I33" i="190"/>
  <c r="L31" i="190"/>
  <c r="G33" i="190" l="1"/>
  <c r="K33" i="190"/>
  <c r="J33" i="190"/>
  <c r="J31" i="190"/>
  <c r="H33" i="190"/>
  <c r="L33" i="190"/>
  <c r="N31" i="190"/>
  <c r="M33" i="190" l="1"/>
  <c r="N33" i="190" s="1"/>
  <c r="P31" i="190"/>
  <c r="Q33" i="190"/>
  <c r="O33" i="190" l="1"/>
  <c r="P33" i="190" s="1"/>
  <c r="R31" i="190"/>
  <c r="R33" i="190"/>
  <c r="T31" i="190"/>
  <c r="S33" i="190" l="1"/>
  <c r="T33" i="190" s="1"/>
  <c r="V31" i="190"/>
  <c r="U33" i="190"/>
  <c r="V33" i="190" l="1"/>
  <c r="C33" i="191"/>
  <c r="C19" i="192"/>
  <c r="C19" i="198" s="1"/>
  <c r="C20" i="192"/>
  <c r="C20" i="198" s="1"/>
  <c r="C31" i="192" l="1"/>
  <c r="C33" i="192" s="1"/>
  <c r="C28" i="198"/>
  <c r="D63" i="191" s="1"/>
  <c r="C28" i="192"/>
  <c r="C28" i="191"/>
  <c r="D96" i="191" l="1"/>
  <c r="D93" i="191"/>
  <c r="D84" i="191"/>
  <c r="D81" i="191"/>
  <c r="D72" i="191"/>
  <c r="D62" i="191"/>
  <c r="D57" i="191"/>
  <c r="D89" i="191"/>
  <c r="D83" i="191"/>
  <c r="D80" i="191"/>
  <c r="D58" i="191"/>
  <c r="D52" i="191"/>
  <c r="D79" i="191"/>
  <c r="D91" i="191"/>
  <c r="D74" i="191"/>
  <c r="D69" i="191"/>
  <c r="D95" i="191"/>
  <c r="D87" i="191"/>
  <c r="D82" i="191"/>
  <c r="D73" i="191"/>
  <c r="D61" i="191"/>
  <c r="D53" i="191"/>
  <c r="D85" i="191"/>
  <c r="D71" i="191"/>
  <c r="D94" i="191"/>
  <c r="D60" i="191"/>
  <c r="D97" i="191"/>
  <c r="D31" i="192"/>
  <c r="C31" i="198"/>
  <c r="C33" i="198" s="1"/>
  <c r="D31" i="191"/>
  <c r="D59" i="191"/>
  <c r="D63" i="164"/>
  <c r="D63" i="175"/>
  <c r="D63" i="185"/>
  <c r="D63" i="15"/>
  <c r="D63" i="176"/>
  <c r="D63" i="184"/>
  <c r="D63" i="169"/>
  <c r="D63" i="187"/>
  <c r="D63" i="161"/>
  <c r="D63" i="118"/>
  <c r="D63" i="183"/>
  <c r="D63" i="194"/>
  <c r="D63" i="189"/>
  <c r="D63" i="181"/>
  <c r="D63" i="178"/>
  <c r="D63" i="188"/>
  <c r="D63" i="159"/>
  <c r="D63" i="180"/>
  <c r="D63" i="167"/>
  <c r="D63" i="168"/>
  <c r="D63" i="193"/>
  <c r="D63" i="163"/>
  <c r="D63" i="190"/>
  <c r="D63" i="173"/>
  <c r="D63" i="158"/>
  <c r="D63" i="170"/>
  <c r="D63" i="174"/>
  <c r="D63" i="172"/>
  <c r="D63" i="165"/>
  <c r="D63" i="186"/>
  <c r="D63" i="179"/>
  <c r="D26" i="198"/>
  <c r="D19" i="198"/>
  <c r="D33" i="198"/>
  <c r="D23" i="198"/>
  <c r="D24" i="198"/>
  <c r="D27" i="198"/>
  <c r="D21" i="198"/>
  <c r="D20" i="192"/>
  <c r="D20" i="198"/>
  <c r="D28" i="198"/>
  <c r="D42" i="198"/>
  <c r="D38" i="198"/>
  <c r="D32" i="198"/>
  <c r="D39" i="198"/>
  <c r="D43" i="198"/>
  <c r="D36" i="198"/>
  <c r="D40" i="198"/>
  <c r="D44" i="198"/>
  <c r="D114" i="198"/>
  <c r="D25" i="198"/>
  <c r="D37" i="198"/>
  <c r="D41" i="198"/>
  <c r="D45" i="198"/>
  <c r="D115" i="198"/>
  <c r="D46" i="198"/>
  <c r="D31" i="198"/>
  <c r="D21" i="191"/>
  <c r="D24" i="191"/>
  <c r="D26" i="191"/>
  <c r="D32" i="191"/>
  <c r="D37" i="191"/>
  <c r="D39" i="191"/>
  <c r="D41" i="191"/>
  <c r="D28" i="191"/>
  <c r="D23" i="191"/>
  <c r="D38" i="191"/>
  <c r="D44" i="191"/>
  <c r="D25" i="191"/>
  <c r="D40" i="191"/>
  <c r="D45" i="191"/>
  <c r="D36" i="191"/>
  <c r="D27" i="191"/>
  <c r="D46" i="191"/>
  <c r="D43" i="191"/>
  <c r="D113" i="191"/>
  <c r="D115" i="191"/>
  <c r="D114" i="191"/>
  <c r="D42" i="191"/>
  <c r="D20" i="191"/>
  <c r="D28" i="192"/>
  <c r="D25" i="192"/>
  <c r="D38" i="192"/>
  <c r="D42" i="192"/>
  <c r="D46" i="192"/>
  <c r="D21" i="192"/>
  <c r="D26" i="192"/>
  <c r="D39" i="192"/>
  <c r="D43" i="192"/>
  <c r="D24" i="192"/>
  <c r="D32" i="192"/>
  <c r="D37" i="192"/>
  <c r="D41" i="192"/>
  <c r="D45" i="192"/>
  <c r="D40" i="192"/>
  <c r="D44" i="192"/>
  <c r="D27" i="192"/>
  <c r="D36" i="192"/>
  <c r="D115" i="192"/>
  <c r="D114" i="192"/>
  <c r="D23" i="192"/>
  <c r="D113" i="192"/>
  <c r="D33" i="191"/>
  <c r="D19" i="191"/>
  <c r="D33" i="192"/>
  <c r="D19" i="192"/>
  <c r="C63" i="195" l="1"/>
  <c r="D63" i="195" s="1"/>
  <c r="D67" i="190"/>
  <c r="D67" i="187"/>
  <c r="D67" i="185"/>
  <c r="D67" i="183"/>
  <c r="D67" i="194"/>
  <c r="D67" i="188"/>
  <c r="D67" i="181"/>
  <c r="D67" i="189"/>
  <c r="D67" i="186"/>
  <c r="D67" i="191"/>
  <c r="D67" i="179"/>
  <c r="D67" i="176"/>
  <c r="D67" i="172"/>
  <c r="D67" i="169"/>
  <c r="D67" i="178"/>
  <c r="D67" i="173"/>
  <c r="D67" i="168"/>
  <c r="D67" i="184"/>
  <c r="D67" i="167"/>
  <c r="D67" i="180"/>
  <c r="D67" i="175"/>
  <c r="D67" i="174"/>
  <c r="D67" i="170"/>
  <c r="D67" i="164"/>
  <c r="D67" i="165"/>
  <c r="D67" i="158"/>
  <c r="D67" i="118"/>
  <c r="D67" i="163"/>
  <c r="D67" i="159"/>
  <c r="D67" i="15"/>
  <c r="D67" i="161"/>
  <c r="D100" i="190"/>
  <c r="D100" i="187"/>
  <c r="D100" i="185"/>
  <c r="D100" i="183"/>
  <c r="D100" i="194"/>
  <c r="D100" i="188"/>
  <c r="D100" i="181"/>
  <c r="D100" i="184"/>
  <c r="D100" i="180"/>
  <c r="D100" i="168"/>
  <c r="D100" i="176"/>
  <c r="D100" i="172"/>
  <c r="D100" i="169"/>
  <c r="D100" i="174"/>
  <c r="D100" i="189"/>
  <c r="D100" i="178"/>
  <c r="D100" i="179"/>
  <c r="D100" i="175"/>
  <c r="D100" i="170"/>
  <c r="D100" i="167"/>
  <c r="D100" i="186"/>
  <c r="D100" i="191"/>
  <c r="D100" i="164"/>
  <c r="D100" i="165"/>
  <c r="D100" i="173"/>
  <c r="D100" i="158"/>
  <c r="D100" i="15"/>
  <c r="D100" i="163"/>
  <c r="D100" i="159"/>
  <c r="D100" i="161"/>
  <c r="D92" i="189"/>
  <c r="D92" i="184"/>
  <c r="D92" i="180"/>
  <c r="D92" i="191"/>
  <c r="D92" i="186"/>
  <c r="D92" i="179"/>
  <c r="D92" i="194"/>
  <c r="D92" i="183"/>
  <c r="D92" i="178"/>
  <c r="D92" i="175"/>
  <c r="D92" i="188"/>
  <c r="D92" i="185"/>
  <c r="D92" i="174"/>
  <c r="D92" i="173"/>
  <c r="D92" i="170"/>
  <c r="D92" i="190"/>
  <c r="D92" i="187"/>
  <c r="D92" i="176"/>
  <c r="D92" i="165"/>
  <c r="D92" i="164"/>
  <c r="D92" i="168"/>
  <c r="D92" i="181"/>
  <c r="D92" i="169"/>
  <c r="D92" i="167"/>
  <c r="D92" i="172"/>
  <c r="D92" i="161"/>
  <c r="D92" i="118"/>
  <c r="D92" i="163"/>
  <c r="D92" i="159"/>
  <c r="D92" i="15"/>
  <c r="D92" i="158"/>
  <c r="D64" i="194"/>
  <c r="D64" i="188"/>
  <c r="D64" i="181"/>
  <c r="D64" i="189"/>
  <c r="D64" i="184"/>
  <c r="D64" i="180"/>
  <c r="D64" i="185"/>
  <c r="D64" i="176"/>
  <c r="D64" i="172"/>
  <c r="D64" i="169"/>
  <c r="D64" i="190"/>
  <c r="D64" i="187"/>
  <c r="D64" i="186"/>
  <c r="D64" i="178"/>
  <c r="D64" i="175"/>
  <c r="D64" i="179"/>
  <c r="D64" i="170"/>
  <c r="D64" i="167"/>
  <c r="D64" i="191"/>
  <c r="D64" i="183"/>
  <c r="D64" i="173"/>
  <c r="D64" i="165"/>
  <c r="D64" i="164"/>
  <c r="D64" i="168"/>
  <c r="D64" i="174"/>
  <c r="D64" i="163"/>
  <c r="D64" i="159"/>
  <c r="D64" i="158"/>
  <c r="D64" i="161"/>
  <c r="D64" i="118"/>
  <c r="D64" i="15"/>
  <c r="D98" i="191"/>
  <c r="D98" i="186"/>
  <c r="D98" i="179"/>
  <c r="D98" i="190"/>
  <c r="D98" i="187"/>
  <c r="D98" i="185"/>
  <c r="D98" i="183"/>
  <c r="D98" i="188"/>
  <c r="D98" i="174"/>
  <c r="D98" i="173"/>
  <c r="D98" i="170"/>
  <c r="D98" i="184"/>
  <c r="D98" i="180"/>
  <c r="D98" i="168"/>
  <c r="D98" i="181"/>
  <c r="D98" i="169"/>
  <c r="D98" i="194"/>
  <c r="D98" i="176"/>
  <c r="D98" i="172"/>
  <c r="D98" i="164"/>
  <c r="D98" i="165"/>
  <c r="D98" i="175"/>
  <c r="D98" i="178"/>
  <c r="D98" i="189"/>
  <c r="D98" i="167"/>
  <c r="D98" i="15"/>
  <c r="D98" i="163"/>
  <c r="D98" i="159"/>
  <c r="D98" i="161"/>
  <c r="D98" i="158"/>
  <c r="D98" i="118"/>
  <c r="D70" i="189"/>
  <c r="D70" i="184"/>
  <c r="D70" i="180"/>
  <c r="D70" i="191"/>
  <c r="D70" i="186"/>
  <c r="D70" i="179"/>
  <c r="D70" i="194"/>
  <c r="D70" i="183"/>
  <c r="D70" i="178"/>
  <c r="D70" i="175"/>
  <c r="D70" i="188"/>
  <c r="D70" i="185"/>
  <c r="D70" i="174"/>
  <c r="D70" i="173"/>
  <c r="D70" i="170"/>
  <c r="D70" i="176"/>
  <c r="D70" i="165"/>
  <c r="D70" i="164"/>
  <c r="D70" i="187"/>
  <c r="D70" i="181"/>
  <c r="D70" i="190"/>
  <c r="D70" i="167"/>
  <c r="D70" i="172"/>
  <c r="D70" i="168"/>
  <c r="D70" i="169"/>
  <c r="D70" i="161"/>
  <c r="D70" i="118"/>
  <c r="D70" i="163"/>
  <c r="D70" i="159"/>
  <c r="D70" i="15"/>
  <c r="D70" i="158"/>
  <c r="D104" i="191"/>
  <c r="D104" i="186"/>
  <c r="D104" i="179"/>
  <c r="D104" i="190"/>
  <c r="D104" i="187"/>
  <c r="D104" i="185"/>
  <c r="D104" i="183"/>
  <c r="D104" i="181"/>
  <c r="D104" i="174"/>
  <c r="D104" i="173"/>
  <c r="D104" i="170"/>
  <c r="D104" i="194"/>
  <c r="D104" i="189"/>
  <c r="D104" i="168"/>
  <c r="D104" i="188"/>
  <c r="D104" i="175"/>
  <c r="D104" i="172"/>
  <c r="D104" i="178"/>
  <c r="D104" i="176"/>
  <c r="D104" i="184"/>
  <c r="D104" i="165"/>
  <c r="D104" i="169"/>
  <c r="D104" i="180"/>
  <c r="D104" i="167"/>
  <c r="D104" i="164"/>
  <c r="D104" i="15"/>
  <c r="D104" i="163"/>
  <c r="D104" i="158"/>
  <c r="D104" i="159"/>
  <c r="D104" i="161"/>
  <c r="D86" i="191"/>
  <c r="D86" i="186"/>
  <c r="D86" i="179"/>
  <c r="D86" i="190"/>
  <c r="D86" i="187"/>
  <c r="D86" i="185"/>
  <c r="D86" i="183"/>
  <c r="D86" i="181"/>
  <c r="D86" i="174"/>
  <c r="D86" i="173"/>
  <c r="D86" i="170"/>
  <c r="D86" i="194"/>
  <c r="D86" i="189"/>
  <c r="D86" i="168"/>
  <c r="D86" i="184"/>
  <c r="D86" i="175"/>
  <c r="D86" i="172"/>
  <c r="D86" i="188"/>
  <c r="D86" i="180"/>
  <c r="D86" i="178"/>
  <c r="D86" i="176"/>
  <c r="D86" i="165"/>
  <c r="D86" i="169"/>
  <c r="D86" i="167"/>
  <c r="D86" i="164"/>
  <c r="D86" i="15"/>
  <c r="D86" i="163"/>
  <c r="D86" i="161"/>
  <c r="D86" i="158"/>
  <c r="D86" i="159"/>
  <c r="D86" i="118"/>
  <c r="D66" i="191"/>
  <c r="D66" i="186"/>
  <c r="D66" i="179"/>
  <c r="D66" i="190"/>
  <c r="D66" i="187"/>
  <c r="D66" i="185"/>
  <c r="D66" i="183"/>
  <c r="D66" i="181"/>
  <c r="D66" i="174"/>
  <c r="D66" i="173"/>
  <c r="D66" i="170"/>
  <c r="D66" i="194"/>
  <c r="D66" i="189"/>
  <c r="D66" i="188"/>
  <c r="D66" i="175"/>
  <c r="D66" i="172"/>
  <c r="D66" i="184"/>
  <c r="D66" i="178"/>
  <c r="D66" i="176"/>
  <c r="D66" i="168"/>
  <c r="D66" i="165"/>
  <c r="D66" i="167"/>
  <c r="D66" i="180"/>
  <c r="D66" i="164"/>
  <c r="D66" i="169"/>
  <c r="D66" i="15"/>
  <c r="D66" i="163"/>
  <c r="D66" i="161"/>
  <c r="D66" i="118"/>
  <c r="D66" i="158"/>
  <c r="D66" i="159"/>
  <c r="D68" i="194"/>
  <c r="D68" i="188"/>
  <c r="D68" i="181"/>
  <c r="D68" i="189"/>
  <c r="D68" i="184"/>
  <c r="D68" i="180"/>
  <c r="D68" i="191"/>
  <c r="D68" i="179"/>
  <c r="D68" i="176"/>
  <c r="D68" i="172"/>
  <c r="D68" i="169"/>
  <c r="D68" i="183"/>
  <c r="D68" i="178"/>
  <c r="D68" i="175"/>
  <c r="D68" i="167"/>
  <c r="D68" i="185"/>
  <c r="D68" i="186"/>
  <c r="D68" i="174"/>
  <c r="D68" i="165"/>
  <c r="D68" i="164"/>
  <c r="D68" i="170"/>
  <c r="D68" i="190"/>
  <c r="D68" i="187"/>
  <c r="D68" i="173"/>
  <c r="D68" i="168"/>
  <c r="D68" i="163"/>
  <c r="D68" i="159"/>
  <c r="D68" i="15"/>
  <c r="D68" i="161"/>
  <c r="D68" i="118"/>
  <c r="D68" i="158"/>
  <c r="D102" i="194"/>
  <c r="D102" i="188"/>
  <c r="D102" i="181"/>
  <c r="D102" i="189"/>
  <c r="D102" i="184"/>
  <c r="D102" i="180"/>
  <c r="D102" i="185"/>
  <c r="D102" i="176"/>
  <c r="D102" i="172"/>
  <c r="D102" i="169"/>
  <c r="D102" i="190"/>
  <c r="D102" i="187"/>
  <c r="D102" i="186"/>
  <c r="D102" i="178"/>
  <c r="D102" i="175"/>
  <c r="D102" i="179"/>
  <c r="D102" i="170"/>
  <c r="D102" i="168"/>
  <c r="D102" i="167"/>
  <c r="D102" i="183"/>
  <c r="D102" i="173"/>
  <c r="D102" i="165"/>
  <c r="D102" i="164"/>
  <c r="D102" i="191"/>
  <c r="D102" i="174"/>
  <c r="D102" i="163"/>
  <c r="D102" i="159"/>
  <c r="D102" i="15"/>
  <c r="D102" i="158"/>
  <c r="D102" i="161"/>
  <c r="D103" i="189"/>
  <c r="D103" i="184"/>
  <c r="D103" i="180"/>
  <c r="D103" i="191"/>
  <c r="D103" i="186"/>
  <c r="D103" i="179"/>
  <c r="D103" i="190"/>
  <c r="D103" i="187"/>
  <c r="D103" i="178"/>
  <c r="D103" i="175"/>
  <c r="D103" i="181"/>
  <c r="D103" i="174"/>
  <c r="D103" i="173"/>
  <c r="D103" i="170"/>
  <c r="D103" i="183"/>
  <c r="D103" i="169"/>
  <c r="D103" i="165"/>
  <c r="D103" i="164"/>
  <c r="D103" i="194"/>
  <c r="D103" i="188"/>
  <c r="D103" i="172"/>
  <c r="D103" i="176"/>
  <c r="D103" i="185"/>
  <c r="D103" i="168"/>
  <c r="D103" i="167"/>
  <c r="D103" i="161"/>
  <c r="D103" i="158"/>
  <c r="D103" i="163"/>
  <c r="D103" i="15"/>
  <c r="D103" i="159"/>
  <c r="D77" i="194"/>
  <c r="D77" i="188"/>
  <c r="D77" i="181"/>
  <c r="D77" i="189"/>
  <c r="D77" i="184"/>
  <c r="D77" i="180"/>
  <c r="D77" i="185"/>
  <c r="D77" i="176"/>
  <c r="D77" i="172"/>
  <c r="D77" i="169"/>
  <c r="D77" i="190"/>
  <c r="D77" i="187"/>
  <c r="D77" i="186"/>
  <c r="D77" i="178"/>
  <c r="D77" i="175"/>
  <c r="D77" i="191"/>
  <c r="D77" i="170"/>
  <c r="D77" i="168"/>
  <c r="D77" i="167"/>
  <c r="D77" i="179"/>
  <c r="D77" i="173"/>
  <c r="D77" i="165"/>
  <c r="D77" i="164"/>
  <c r="D77" i="174"/>
  <c r="D77" i="183"/>
  <c r="D77" i="163"/>
  <c r="D77" i="159"/>
  <c r="D77" i="15"/>
  <c r="D77" i="158"/>
  <c r="D77" i="161"/>
  <c r="D77" i="118"/>
  <c r="D88" i="190"/>
  <c r="D88" i="187"/>
  <c r="D88" i="185"/>
  <c r="D88" i="183"/>
  <c r="D88" i="194"/>
  <c r="D88" i="188"/>
  <c r="D88" i="181"/>
  <c r="D88" i="189"/>
  <c r="D88" i="186"/>
  <c r="D88" i="168"/>
  <c r="D88" i="191"/>
  <c r="D88" i="179"/>
  <c r="D88" i="176"/>
  <c r="D88" i="172"/>
  <c r="D88" i="169"/>
  <c r="D88" i="180"/>
  <c r="D88" i="178"/>
  <c r="D88" i="173"/>
  <c r="D88" i="167"/>
  <c r="D88" i="165"/>
  <c r="D88" i="184"/>
  <c r="D88" i="164"/>
  <c r="D88" i="175"/>
  <c r="D88" i="174"/>
  <c r="D88" i="170"/>
  <c r="D88" i="158"/>
  <c r="D88" i="161"/>
  <c r="D88" i="163"/>
  <c r="D88" i="159"/>
  <c r="D88" i="118"/>
  <c r="D88" i="15"/>
  <c r="D56" i="190"/>
  <c r="D56" i="187"/>
  <c r="D56" i="185"/>
  <c r="D56" i="183"/>
  <c r="D56" i="194"/>
  <c r="D56" i="188"/>
  <c r="D56" i="181"/>
  <c r="D56" i="184"/>
  <c r="D56" i="180"/>
  <c r="D56" i="176"/>
  <c r="D56" i="172"/>
  <c r="D56" i="169"/>
  <c r="D56" i="174"/>
  <c r="D56" i="168"/>
  <c r="D56" i="179"/>
  <c r="D56" i="175"/>
  <c r="D56" i="170"/>
  <c r="D56" i="167"/>
  <c r="D56" i="189"/>
  <c r="D56" i="186"/>
  <c r="D56" i="191"/>
  <c r="D56" i="178"/>
  <c r="D56" i="164"/>
  <c r="D56" i="165"/>
  <c r="D56" i="173"/>
  <c r="D56" i="158"/>
  <c r="D56" i="161"/>
  <c r="D56" i="15"/>
  <c r="D56" i="163"/>
  <c r="D56" i="159"/>
  <c r="D56" i="118"/>
  <c r="D75" i="191"/>
  <c r="D75" i="186"/>
  <c r="D75" i="179"/>
  <c r="D75" i="190"/>
  <c r="D75" i="187"/>
  <c r="D75" i="185"/>
  <c r="D75" i="183"/>
  <c r="D75" i="188"/>
  <c r="D75" i="174"/>
  <c r="D75" i="173"/>
  <c r="D75" i="170"/>
  <c r="D75" i="184"/>
  <c r="D75" i="180"/>
  <c r="D75" i="194"/>
  <c r="D75" i="181"/>
  <c r="D75" i="189"/>
  <c r="D75" i="169"/>
  <c r="D75" i="168"/>
  <c r="D75" i="164"/>
  <c r="D75" i="175"/>
  <c r="D75" i="167"/>
  <c r="D75" i="176"/>
  <c r="D75" i="172"/>
  <c r="D75" i="165"/>
  <c r="D75" i="178"/>
  <c r="D75" i="15"/>
  <c r="D75" i="159"/>
  <c r="D75" i="158"/>
  <c r="D75" i="163"/>
  <c r="D75" i="161"/>
  <c r="D75" i="118"/>
  <c r="D90" i="194"/>
  <c r="D90" i="188"/>
  <c r="D90" i="181"/>
  <c r="D90" i="189"/>
  <c r="D90" i="184"/>
  <c r="D90" i="180"/>
  <c r="D90" i="191"/>
  <c r="D90" i="179"/>
  <c r="D90" i="176"/>
  <c r="D90" i="172"/>
  <c r="D90" i="169"/>
  <c r="D90" i="183"/>
  <c r="D90" i="178"/>
  <c r="D90" i="175"/>
  <c r="D90" i="185"/>
  <c r="D90" i="167"/>
  <c r="D90" i="190"/>
  <c r="D90" i="187"/>
  <c r="D90" i="174"/>
  <c r="D90" i="165"/>
  <c r="D90" i="164"/>
  <c r="D90" i="186"/>
  <c r="D90" i="173"/>
  <c r="D90" i="170"/>
  <c r="D90" i="168"/>
  <c r="D90" i="163"/>
  <c r="D90" i="159"/>
  <c r="D90" i="158"/>
  <c r="D90" i="161"/>
  <c r="D90" i="118"/>
  <c r="D90" i="15"/>
  <c r="D54" i="15"/>
  <c r="D54" i="191"/>
  <c r="D54" i="189"/>
  <c r="D54" i="186"/>
  <c r="D54" i="184"/>
  <c r="D54" i="190"/>
  <c r="D54" i="183"/>
  <c r="D54" i="188"/>
  <c r="D54" i="187"/>
  <c r="D54" i="169"/>
  <c r="D54" i="185"/>
  <c r="D54" i="180"/>
  <c r="D54" i="178"/>
  <c r="D54" i="173"/>
  <c r="D54" i="170"/>
  <c r="D54" i="179"/>
  <c r="D54" i="174"/>
  <c r="D54" i="194"/>
  <c r="D54" i="168"/>
  <c r="D54" i="181"/>
  <c r="D54" i="176"/>
  <c r="D54" i="164"/>
  <c r="D54" i="175"/>
  <c r="D54" i="172"/>
  <c r="D54" i="165"/>
  <c r="D54" i="167"/>
  <c r="D54" i="163"/>
  <c r="D54" i="159"/>
  <c r="D54" i="118"/>
  <c r="D54" i="158"/>
  <c r="D54" i="161"/>
  <c r="D65" i="189"/>
  <c r="D65" i="184"/>
  <c r="D65" i="180"/>
  <c r="D65" i="191"/>
  <c r="D65" i="186"/>
  <c r="D65" i="179"/>
  <c r="D65" i="190"/>
  <c r="D65" i="187"/>
  <c r="D65" i="178"/>
  <c r="D65" i="175"/>
  <c r="D65" i="181"/>
  <c r="D65" i="174"/>
  <c r="D65" i="173"/>
  <c r="D65" i="170"/>
  <c r="D65" i="183"/>
  <c r="D65" i="169"/>
  <c r="D65" i="165"/>
  <c r="D65" i="164"/>
  <c r="D65" i="194"/>
  <c r="D65" i="188"/>
  <c r="D65" i="172"/>
  <c r="D65" i="168"/>
  <c r="D65" i="185"/>
  <c r="D65" i="167"/>
  <c r="D65" i="176"/>
  <c r="D65" i="161"/>
  <c r="D65" i="158"/>
  <c r="D65" i="163"/>
  <c r="D65" i="118"/>
  <c r="D65" i="159"/>
  <c r="D65" i="15"/>
  <c r="D78" i="189"/>
  <c r="D78" i="184"/>
  <c r="D78" i="180"/>
  <c r="D78" i="191"/>
  <c r="D78" i="186"/>
  <c r="D78" i="179"/>
  <c r="D78" i="190"/>
  <c r="D78" i="187"/>
  <c r="D78" i="178"/>
  <c r="D78" i="175"/>
  <c r="D78" i="181"/>
  <c r="D78" i="174"/>
  <c r="D78" i="173"/>
  <c r="D78" i="170"/>
  <c r="D78" i="169"/>
  <c r="D78" i="165"/>
  <c r="D78" i="164"/>
  <c r="D78" i="185"/>
  <c r="D78" i="172"/>
  <c r="D78" i="183"/>
  <c r="D78" i="168"/>
  <c r="D78" i="194"/>
  <c r="D78" i="176"/>
  <c r="D78" i="188"/>
  <c r="D78" i="167"/>
  <c r="D78" i="161"/>
  <c r="D78" i="118"/>
  <c r="D78" i="158"/>
  <c r="D78" i="159"/>
  <c r="D78" i="15"/>
  <c r="D78" i="163"/>
  <c r="D76" i="190"/>
  <c r="D76" i="187"/>
  <c r="D76" i="185"/>
  <c r="D76" i="183"/>
  <c r="D76" i="194"/>
  <c r="D76" i="188"/>
  <c r="D76" i="181"/>
  <c r="D76" i="184"/>
  <c r="D76" i="180"/>
  <c r="D76" i="168"/>
  <c r="D76" i="176"/>
  <c r="D76" i="172"/>
  <c r="D76" i="169"/>
  <c r="D76" i="189"/>
  <c r="D76" i="186"/>
  <c r="D76" i="174"/>
  <c r="D76" i="178"/>
  <c r="D76" i="191"/>
  <c r="D76" i="175"/>
  <c r="D76" i="170"/>
  <c r="D76" i="167"/>
  <c r="D76" i="173"/>
  <c r="D76" i="165"/>
  <c r="D76" i="179"/>
  <c r="D76" i="164"/>
  <c r="D76" i="158"/>
  <c r="D76" i="161"/>
  <c r="D76" i="118"/>
  <c r="D76" i="15"/>
  <c r="D76" i="163"/>
  <c r="D76" i="159"/>
  <c r="D99" i="191"/>
  <c r="D99" i="190"/>
  <c r="D99" i="188"/>
  <c r="D99" i="189"/>
  <c r="D99" i="187"/>
  <c r="D99" i="186"/>
  <c r="D99" i="185"/>
  <c r="D99" i="194"/>
  <c r="D99" i="183"/>
  <c r="D99" i="180"/>
  <c r="D99" i="178"/>
  <c r="D99" i="175"/>
  <c r="D99" i="173"/>
  <c r="D99" i="170"/>
  <c r="D99" i="168"/>
  <c r="D99" i="165"/>
  <c r="D99" i="184"/>
  <c r="D99" i="181"/>
  <c r="D99" i="179"/>
  <c r="D99" i="176"/>
  <c r="D99" i="174"/>
  <c r="D99" i="172"/>
  <c r="D99" i="169"/>
  <c r="D99" i="167"/>
  <c r="D99" i="164"/>
  <c r="D99" i="161"/>
  <c r="D99" i="15"/>
  <c r="D99" i="118"/>
  <c r="D99" i="163"/>
  <c r="D99" i="159"/>
  <c r="D99" i="158"/>
  <c r="C83" i="192"/>
  <c r="D83" i="198" s="1"/>
  <c r="C97" i="192"/>
  <c r="D97" i="198" s="1"/>
  <c r="C87" i="192"/>
  <c r="D87" i="198" s="1"/>
  <c r="C69" i="192"/>
  <c r="D69" i="198" s="1"/>
  <c r="C96" i="192"/>
  <c r="D96" i="198" s="1"/>
  <c r="C80" i="192"/>
  <c r="D80" i="198" s="1"/>
  <c r="C72" i="192"/>
  <c r="D72" i="198" s="1"/>
  <c r="C63" i="192"/>
  <c r="C79" i="192"/>
  <c r="D79" i="198" s="1"/>
  <c r="C112" i="191"/>
  <c r="C62" i="192"/>
  <c r="C85" i="192"/>
  <c r="D85" i="198" s="1"/>
  <c r="C81" i="192"/>
  <c r="D81" i="198" s="1"/>
  <c r="C100" i="192"/>
  <c r="C84" i="192"/>
  <c r="D84" i="198" s="1"/>
  <c r="C111" i="191"/>
  <c r="C59" i="192"/>
  <c r="C93" i="192"/>
  <c r="D93" i="198" s="1"/>
  <c r="C89" i="192"/>
  <c r="D89" i="198" s="1"/>
  <c r="C71" i="192"/>
  <c r="D71" i="198" s="1"/>
  <c r="C94" i="192"/>
  <c r="D94" i="198" s="1"/>
  <c r="C60" i="192"/>
  <c r="D60" i="198" s="1"/>
  <c r="C61" i="192"/>
  <c r="D61" i="198" s="1"/>
  <c r="C53" i="192"/>
  <c r="D53" i="198" s="1"/>
  <c r="C91" i="192"/>
  <c r="D91" i="198" s="1"/>
  <c r="C95" i="192"/>
  <c r="D95" i="198" s="1"/>
  <c r="C58" i="192"/>
  <c r="D58" i="198" s="1"/>
  <c r="C73" i="192"/>
  <c r="D73" i="198" s="1"/>
  <c r="C82" i="192"/>
  <c r="D82" i="198" s="1"/>
  <c r="C74" i="192"/>
  <c r="C57" i="192"/>
  <c r="C52" i="192"/>
  <c r="C52" i="198" s="1"/>
  <c r="C113" i="198" s="1"/>
  <c r="D113" i="198" s="1"/>
  <c r="C56" i="192" l="1"/>
  <c r="D56" i="192" s="1"/>
  <c r="C70" i="192"/>
  <c r="C77" i="192"/>
  <c r="C92" i="192"/>
  <c r="C75" i="192"/>
  <c r="D75" i="192" s="1"/>
  <c r="C78" i="192"/>
  <c r="D78" i="192" s="1"/>
  <c r="C102" i="192"/>
  <c r="D90" i="193"/>
  <c r="C90" i="195"/>
  <c r="D90" i="195" s="1"/>
  <c r="D77" i="193"/>
  <c r="C77" i="195"/>
  <c r="D77" i="195" s="1"/>
  <c r="C90" i="192"/>
  <c r="D90" i="192" s="1"/>
  <c r="C76" i="192"/>
  <c r="D76" i="192" s="1"/>
  <c r="C67" i="192"/>
  <c r="D67" i="192" s="1"/>
  <c r="C64" i="192"/>
  <c r="D76" i="193"/>
  <c r="C76" i="195"/>
  <c r="D76" i="195" s="1"/>
  <c r="D54" i="193"/>
  <c r="C54" i="195"/>
  <c r="D54" i="195" s="1"/>
  <c r="D104" i="193"/>
  <c r="C104" i="195"/>
  <c r="D104" i="195" s="1"/>
  <c r="D64" i="193"/>
  <c r="C64" i="195"/>
  <c r="D64" i="195" s="1"/>
  <c r="D100" i="193"/>
  <c r="C100" i="195"/>
  <c r="D100" i="195" s="1"/>
  <c r="D78" i="193"/>
  <c r="C78" i="195"/>
  <c r="D78" i="195" s="1"/>
  <c r="D65" i="193"/>
  <c r="C65" i="195"/>
  <c r="D65" i="195" s="1"/>
  <c r="C68" i="192"/>
  <c r="D68" i="192" s="1"/>
  <c r="C54" i="192"/>
  <c r="C104" i="192"/>
  <c r="C86" i="192"/>
  <c r="D86" i="192" s="1"/>
  <c r="C88" i="192"/>
  <c r="D88" i="192" s="1"/>
  <c r="D75" i="193"/>
  <c r="C75" i="195"/>
  <c r="D75" i="195" s="1"/>
  <c r="D88" i="193"/>
  <c r="C88" i="195"/>
  <c r="D88" i="195" s="1"/>
  <c r="D70" i="193"/>
  <c r="C70" i="195"/>
  <c r="D70" i="195" s="1"/>
  <c r="D92" i="193"/>
  <c r="C92" i="195"/>
  <c r="D92" i="195" s="1"/>
  <c r="D67" i="193"/>
  <c r="C67" i="195"/>
  <c r="D67" i="195" s="1"/>
  <c r="C66" i="192"/>
  <c r="D66" i="192" s="1"/>
  <c r="C98" i="192"/>
  <c r="D98" i="192" s="1"/>
  <c r="C103" i="192"/>
  <c r="C65" i="192"/>
  <c r="D65" i="192" s="1"/>
  <c r="D56" i="193"/>
  <c r="C56" i="195"/>
  <c r="D56" i="195" s="1"/>
  <c r="D103" i="193"/>
  <c r="C103" i="195"/>
  <c r="D103" i="195" s="1"/>
  <c r="D102" i="193"/>
  <c r="C102" i="195"/>
  <c r="D102" i="195" s="1"/>
  <c r="D68" i="193"/>
  <c r="C68" i="195"/>
  <c r="D68" i="195" s="1"/>
  <c r="D66" i="193"/>
  <c r="C66" i="195"/>
  <c r="D66" i="195" s="1"/>
  <c r="D86" i="193"/>
  <c r="C86" i="195"/>
  <c r="D86" i="195" s="1"/>
  <c r="D98" i="193"/>
  <c r="C98" i="195"/>
  <c r="D98" i="195" s="1"/>
  <c r="C99" i="192"/>
  <c r="D99" i="192" s="1"/>
  <c r="D99" i="193"/>
  <c r="C99" i="195"/>
  <c r="D99" i="195" s="1"/>
  <c r="D62" i="198"/>
  <c r="D111" i="191"/>
  <c r="C116" i="191"/>
  <c r="D116" i="191" s="1"/>
  <c r="C111" i="192"/>
  <c r="D84" i="192"/>
  <c r="D65" i="198"/>
  <c r="D85" i="192"/>
  <c r="D74" i="192"/>
  <c r="D74" i="198"/>
  <c r="D90" i="198"/>
  <c r="D66" i="198"/>
  <c r="D82" i="192"/>
  <c r="D98" i="198"/>
  <c r="D58" i="192"/>
  <c r="D103" i="192"/>
  <c r="D103" i="198"/>
  <c r="D53" i="192"/>
  <c r="D60" i="192"/>
  <c r="D78" i="198"/>
  <c r="D71" i="192"/>
  <c r="D89" i="192"/>
  <c r="D59" i="192"/>
  <c r="D59" i="198"/>
  <c r="D112" i="191"/>
  <c r="C112" i="192"/>
  <c r="D64" i="192"/>
  <c r="D64" i="198"/>
  <c r="D80" i="192"/>
  <c r="D96" i="192"/>
  <c r="D99" i="198"/>
  <c r="D102" i="192"/>
  <c r="D102" i="198"/>
  <c r="D83" i="192"/>
  <c r="D68" i="198"/>
  <c r="D104" i="192"/>
  <c r="D104" i="198"/>
  <c r="D57" i="192"/>
  <c r="D73" i="192"/>
  <c r="D91" i="192"/>
  <c r="D70" i="192"/>
  <c r="D70" i="198"/>
  <c r="D93" i="192"/>
  <c r="D79" i="192"/>
  <c r="D63" i="192"/>
  <c r="D63" i="198"/>
  <c r="D72" i="192"/>
  <c r="D88" i="198"/>
  <c r="D69" i="192"/>
  <c r="D87" i="192"/>
  <c r="D97" i="192"/>
  <c r="D77" i="192"/>
  <c r="D77" i="198"/>
  <c r="D54" i="192"/>
  <c r="D54" i="198"/>
  <c r="D86" i="198"/>
  <c r="D95" i="192"/>
  <c r="D61" i="192"/>
  <c r="D94" i="192"/>
  <c r="D52" i="192"/>
  <c r="D56" i="198"/>
  <c r="D76" i="198"/>
  <c r="D92" i="192"/>
  <c r="D92" i="198"/>
  <c r="D67" i="198"/>
  <c r="D100" i="192"/>
  <c r="D100" i="198"/>
  <c r="D81" i="192"/>
  <c r="D75" i="198"/>
  <c r="D62" i="192"/>
  <c r="D112" i="192" l="1"/>
  <c r="C112" i="198"/>
  <c r="D112" i="198" s="1"/>
  <c r="D111" i="192"/>
  <c r="C116" i="192"/>
  <c r="D116" i="192" s="1"/>
  <c r="C111" i="198"/>
  <c r="D52" i="198"/>
  <c r="D111" i="198" l="1"/>
  <c r="C116" i="198"/>
  <c r="D116" i="198" s="1"/>
  <c r="E33" i="191"/>
  <c r="E20" i="192"/>
  <c r="E20" i="198" s="1"/>
  <c r="E31" i="192" l="1"/>
  <c r="E33" i="192" s="1"/>
  <c r="E31" i="198" l="1"/>
  <c r="E33" i="198" s="1"/>
  <c r="G20" i="192"/>
  <c r="E28" i="191"/>
  <c r="E19" i="192"/>
  <c r="F95" i="191" l="1"/>
  <c r="F93" i="191"/>
  <c r="F89" i="191"/>
  <c r="F85" i="191"/>
  <c r="F83" i="191"/>
  <c r="F81" i="191"/>
  <c r="F79" i="191"/>
  <c r="F73" i="191"/>
  <c r="F71" i="191"/>
  <c r="F62" i="191"/>
  <c r="F60" i="191"/>
  <c r="F58" i="191"/>
  <c r="F53" i="191"/>
  <c r="F87" i="191"/>
  <c r="F74" i="191"/>
  <c r="F94" i="191"/>
  <c r="F72" i="191"/>
  <c r="F61" i="191"/>
  <c r="F91" i="191"/>
  <c r="F84" i="191"/>
  <c r="F69" i="191"/>
  <c r="F96" i="191"/>
  <c r="F82" i="191"/>
  <c r="F57" i="191"/>
  <c r="F52" i="191"/>
  <c r="F80" i="191"/>
  <c r="F97" i="191"/>
  <c r="F59" i="191"/>
  <c r="F19" i="191"/>
  <c r="G20" i="198"/>
  <c r="F25" i="191"/>
  <c r="F28" i="191"/>
  <c r="F38" i="191"/>
  <c r="F42" i="191"/>
  <c r="F46" i="191"/>
  <c r="F21" i="191"/>
  <c r="F26" i="191"/>
  <c r="F39" i="191"/>
  <c r="F43" i="191"/>
  <c r="F23" i="191"/>
  <c r="F27" i="191"/>
  <c r="F36" i="191"/>
  <c r="F40" i="191"/>
  <c r="F44" i="191"/>
  <c r="F24" i="191"/>
  <c r="F32" i="191"/>
  <c r="F37" i="191"/>
  <c r="F41" i="191"/>
  <c r="F45" i="191"/>
  <c r="F113" i="191"/>
  <c r="F114" i="191"/>
  <c r="F115" i="191"/>
  <c r="F33" i="191"/>
  <c r="F20" i="191"/>
  <c r="F31" i="191"/>
  <c r="E28" i="192"/>
  <c r="F19" i="192" s="1"/>
  <c r="E19" i="198"/>
  <c r="I20" i="192"/>
  <c r="G28" i="191"/>
  <c r="G19" i="192"/>
  <c r="H96" i="191" l="1"/>
  <c r="H91" i="191"/>
  <c r="H84" i="191"/>
  <c r="H80" i="191"/>
  <c r="H72" i="191"/>
  <c r="H61" i="191"/>
  <c r="H58" i="191"/>
  <c r="H95" i="191"/>
  <c r="H89" i="191"/>
  <c r="H83" i="191"/>
  <c r="H79" i="191"/>
  <c r="H71" i="191"/>
  <c r="H94" i="191"/>
  <c r="H87" i="191"/>
  <c r="H82" i="191"/>
  <c r="H74" i="191"/>
  <c r="H69" i="191"/>
  <c r="H53" i="191"/>
  <c r="H73" i="191"/>
  <c r="H62" i="191"/>
  <c r="H57" i="191"/>
  <c r="H85" i="191"/>
  <c r="H93" i="191"/>
  <c r="H81" i="191"/>
  <c r="H60" i="191"/>
  <c r="H52" i="191"/>
  <c r="H97" i="191"/>
  <c r="H59" i="191"/>
  <c r="H19" i="191"/>
  <c r="I20" i="198"/>
  <c r="E28" i="198"/>
  <c r="E102" i="197" s="1"/>
  <c r="E96" i="192"/>
  <c r="E89" i="192"/>
  <c r="E81" i="192"/>
  <c r="E73" i="192"/>
  <c r="E60" i="192"/>
  <c r="E71" i="192"/>
  <c r="E52" i="192"/>
  <c r="E52" i="198" s="1"/>
  <c r="E113" i="198" s="1"/>
  <c r="G28" i="192"/>
  <c r="H19" i="192" s="1"/>
  <c r="G19" i="198"/>
  <c r="E94" i="192"/>
  <c r="E79" i="192"/>
  <c r="E84" i="192"/>
  <c r="E58" i="192"/>
  <c r="E61" i="192"/>
  <c r="E53" i="192"/>
  <c r="H24" i="191"/>
  <c r="H32" i="191"/>
  <c r="H37" i="191"/>
  <c r="H41" i="191"/>
  <c r="H45" i="191"/>
  <c r="H25" i="191"/>
  <c r="H38" i="191"/>
  <c r="H42" i="191"/>
  <c r="H46" i="191"/>
  <c r="H21" i="191"/>
  <c r="H26" i="191"/>
  <c r="H28" i="191"/>
  <c r="H39" i="191"/>
  <c r="H43" i="191"/>
  <c r="H23" i="191"/>
  <c r="H27" i="191"/>
  <c r="H36" i="191"/>
  <c r="H40" i="191"/>
  <c r="H44" i="191"/>
  <c r="H115" i="191"/>
  <c r="H113" i="191"/>
  <c r="H114" i="191"/>
  <c r="H20" i="191"/>
  <c r="K20" i="192"/>
  <c r="E95" i="192"/>
  <c r="E93" i="192"/>
  <c r="E85" i="192"/>
  <c r="E82" i="192"/>
  <c r="E72" i="192"/>
  <c r="E111" i="191"/>
  <c r="E59" i="192"/>
  <c r="F21" i="192"/>
  <c r="F24" i="192"/>
  <c r="F32" i="192"/>
  <c r="F37" i="192"/>
  <c r="F41" i="192"/>
  <c r="F45" i="192"/>
  <c r="F25" i="192"/>
  <c r="F28" i="192"/>
  <c r="F38" i="192"/>
  <c r="F42" i="192"/>
  <c r="F46" i="192"/>
  <c r="F26" i="192"/>
  <c r="F39" i="192"/>
  <c r="F23" i="192"/>
  <c r="F27" i="192"/>
  <c r="F36" i="192"/>
  <c r="F40" i="192"/>
  <c r="F44" i="192"/>
  <c r="F43" i="192"/>
  <c r="F114" i="192"/>
  <c r="F113" i="192"/>
  <c r="F115" i="192"/>
  <c r="F33" i="192"/>
  <c r="F31" i="192"/>
  <c r="F20" i="192"/>
  <c r="E87" i="192"/>
  <c r="E74" i="192"/>
  <c r="E69" i="192"/>
  <c r="I28" i="191"/>
  <c r="I19" i="192"/>
  <c r="E97" i="192"/>
  <c r="E91" i="192"/>
  <c r="E83" i="192"/>
  <c r="E80" i="192"/>
  <c r="E112" i="191"/>
  <c r="E62" i="192"/>
  <c r="E57" i="192"/>
  <c r="E102" i="198" l="1"/>
  <c r="F102" i="197"/>
  <c r="E105" i="197"/>
  <c r="F63" i="184"/>
  <c r="J95" i="191"/>
  <c r="J89" i="191"/>
  <c r="J83" i="191"/>
  <c r="J79" i="191"/>
  <c r="J71" i="191"/>
  <c r="J60" i="191"/>
  <c r="J57" i="191"/>
  <c r="J94" i="191"/>
  <c r="J87" i="191"/>
  <c r="J82" i="191"/>
  <c r="J74" i="191"/>
  <c r="J69" i="191"/>
  <c r="J93" i="191"/>
  <c r="J85" i="191"/>
  <c r="J81" i="191"/>
  <c r="J73" i="191"/>
  <c r="J62" i="191"/>
  <c r="J52" i="191"/>
  <c r="J96" i="191"/>
  <c r="J72" i="191"/>
  <c r="J58" i="191"/>
  <c r="J91" i="191"/>
  <c r="J80" i="191"/>
  <c r="J61" i="191"/>
  <c r="J53" i="191"/>
  <c r="J84" i="191"/>
  <c r="J97" i="191"/>
  <c r="J59" i="191"/>
  <c r="F63" i="189"/>
  <c r="F71" i="198"/>
  <c r="F87" i="198"/>
  <c r="F96" i="198"/>
  <c r="F63" i="168"/>
  <c r="F81" i="198"/>
  <c r="F63" i="164"/>
  <c r="F63" i="158"/>
  <c r="F63" i="183"/>
  <c r="F63" i="191"/>
  <c r="F63" i="167"/>
  <c r="F63" i="161"/>
  <c r="F63" i="178"/>
  <c r="F63" i="185"/>
  <c r="F63" i="174"/>
  <c r="F63" i="15"/>
  <c r="F63" i="190"/>
  <c r="F63" i="186"/>
  <c r="F63" i="176"/>
  <c r="F63" i="118"/>
  <c r="F63" i="163"/>
  <c r="F63" i="187"/>
  <c r="F63" i="188"/>
  <c r="F63" i="170"/>
  <c r="F63" i="193"/>
  <c r="F63" i="169"/>
  <c r="F63" i="179"/>
  <c r="F63" i="159"/>
  <c r="F63" i="173"/>
  <c r="F63" i="165"/>
  <c r="F63" i="175"/>
  <c r="F63" i="180"/>
  <c r="F63" i="194"/>
  <c r="F63" i="172"/>
  <c r="F63" i="181"/>
  <c r="F97" i="198"/>
  <c r="F83" i="198"/>
  <c r="J19" i="191"/>
  <c r="F80" i="198"/>
  <c r="F91" i="198"/>
  <c r="F69" i="198"/>
  <c r="F60" i="198"/>
  <c r="F73" i="198"/>
  <c r="F89" i="198"/>
  <c r="F57" i="198"/>
  <c r="F72" i="198"/>
  <c r="F85" i="198"/>
  <c r="F61" i="198"/>
  <c r="F79" i="198"/>
  <c r="F62" i="198"/>
  <c r="F82" i="198"/>
  <c r="F93" i="198"/>
  <c r="F95" i="198"/>
  <c r="F53" i="198"/>
  <c r="F58" i="198"/>
  <c r="F84" i="198"/>
  <c r="F94" i="198"/>
  <c r="F19" i="198"/>
  <c r="F59" i="198"/>
  <c r="F74" i="198"/>
  <c r="F63" i="198"/>
  <c r="K28" i="191"/>
  <c r="K19" i="192"/>
  <c r="F87" i="192"/>
  <c r="F82" i="192"/>
  <c r="F95" i="192"/>
  <c r="G94" i="192"/>
  <c r="G87" i="192"/>
  <c r="G71" i="192"/>
  <c r="G72" i="192"/>
  <c r="F58" i="192"/>
  <c r="F94" i="192"/>
  <c r="F71" i="192"/>
  <c r="F81" i="192"/>
  <c r="F96" i="192"/>
  <c r="F91" i="192"/>
  <c r="F93" i="192"/>
  <c r="K20" i="198"/>
  <c r="G95" i="192"/>
  <c r="G79" i="192"/>
  <c r="F53" i="192"/>
  <c r="F84" i="192"/>
  <c r="F57" i="192"/>
  <c r="F59" i="192"/>
  <c r="M20" i="192"/>
  <c r="G93" i="192"/>
  <c r="G84" i="192"/>
  <c r="G85" i="192"/>
  <c r="G69" i="192"/>
  <c r="G61" i="192"/>
  <c r="G112" i="191"/>
  <c r="G62" i="192"/>
  <c r="F52" i="192"/>
  <c r="F24" i="198"/>
  <c r="F32" i="198"/>
  <c r="F37" i="198"/>
  <c r="F41" i="198"/>
  <c r="F45" i="198"/>
  <c r="F21" i="198"/>
  <c r="F26" i="198"/>
  <c r="F39" i="198"/>
  <c r="F43" i="198"/>
  <c r="F25" i="198"/>
  <c r="F31" i="198"/>
  <c r="F40" i="198"/>
  <c r="F27" i="198"/>
  <c r="F42" i="198"/>
  <c r="F20" i="198"/>
  <c r="F28" i="198"/>
  <c r="F36" i="198"/>
  <c r="F44" i="198"/>
  <c r="F23" i="198"/>
  <c r="F38" i="198"/>
  <c r="F46" i="198"/>
  <c r="F113" i="198"/>
  <c r="F114" i="198"/>
  <c r="F115" i="198"/>
  <c r="F33" i="198"/>
  <c r="F80" i="192"/>
  <c r="F97" i="192"/>
  <c r="F69" i="192"/>
  <c r="E116" i="191"/>
  <c r="F116" i="191" s="1"/>
  <c r="F111" i="191"/>
  <c r="E111" i="192"/>
  <c r="F85" i="192"/>
  <c r="G96" i="192"/>
  <c r="G82" i="192"/>
  <c r="G83" i="192"/>
  <c r="G111" i="191"/>
  <c r="G59" i="192"/>
  <c r="G60" i="192"/>
  <c r="F61" i="192"/>
  <c r="F73" i="192"/>
  <c r="F89" i="192"/>
  <c r="F112" i="191"/>
  <c r="E112" i="192"/>
  <c r="F83" i="192"/>
  <c r="I28" i="192"/>
  <c r="I19" i="198"/>
  <c r="F74" i="192"/>
  <c r="F72" i="192"/>
  <c r="G74" i="192"/>
  <c r="G53" i="192"/>
  <c r="F79" i="192"/>
  <c r="F60" i="192"/>
  <c r="F62" i="192"/>
  <c r="J23" i="191"/>
  <c r="J27" i="191"/>
  <c r="J28" i="191"/>
  <c r="J36" i="191"/>
  <c r="J40" i="191"/>
  <c r="J44" i="191"/>
  <c r="J24" i="191"/>
  <c r="J32" i="191"/>
  <c r="J37" i="191"/>
  <c r="J41" i="191"/>
  <c r="J45" i="191"/>
  <c r="J25" i="191"/>
  <c r="J38" i="191"/>
  <c r="J42" i="191"/>
  <c r="J46" i="191"/>
  <c r="J21" i="191"/>
  <c r="J26" i="191"/>
  <c r="J39" i="191"/>
  <c r="J43" i="191"/>
  <c r="J114" i="191"/>
  <c r="J115" i="191"/>
  <c r="J113" i="191"/>
  <c r="J20" i="191"/>
  <c r="G97" i="192"/>
  <c r="G91" i="192"/>
  <c r="G80" i="192"/>
  <c r="G89" i="192"/>
  <c r="G81" i="192"/>
  <c r="G73" i="192"/>
  <c r="G57" i="192"/>
  <c r="G58" i="192"/>
  <c r="G52" i="192"/>
  <c r="H21" i="192"/>
  <c r="H23" i="192"/>
  <c r="H27" i="192"/>
  <c r="H36" i="192"/>
  <c r="H40" i="192"/>
  <c r="H44" i="192"/>
  <c r="H24" i="192"/>
  <c r="H32" i="192"/>
  <c r="H37" i="192"/>
  <c r="H41" i="192"/>
  <c r="H45" i="192"/>
  <c r="H25" i="192"/>
  <c r="H38" i="192"/>
  <c r="H42" i="192"/>
  <c r="H26" i="192"/>
  <c r="H28" i="192"/>
  <c r="H39" i="192"/>
  <c r="H43" i="192"/>
  <c r="H46" i="192"/>
  <c r="H115" i="192"/>
  <c r="H113" i="192"/>
  <c r="H114" i="192"/>
  <c r="H20" i="192"/>
  <c r="F105" i="197" l="1"/>
  <c r="E107" i="197"/>
  <c r="F107" i="197" s="1"/>
  <c r="L94" i="191"/>
  <c r="L87" i="191"/>
  <c r="L82" i="191"/>
  <c r="L74" i="191"/>
  <c r="L69" i="191"/>
  <c r="L53" i="191"/>
  <c r="L93" i="191"/>
  <c r="L85" i="191"/>
  <c r="L81" i="191"/>
  <c r="L73" i="191"/>
  <c r="L96" i="191"/>
  <c r="L91" i="191"/>
  <c r="L84" i="191"/>
  <c r="L80" i="191"/>
  <c r="L72" i="191"/>
  <c r="L61" i="191"/>
  <c r="L58" i="191"/>
  <c r="L95" i="191"/>
  <c r="L71" i="191"/>
  <c r="L83" i="191"/>
  <c r="L60" i="191"/>
  <c r="L62" i="191"/>
  <c r="L79" i="191"/>
  <c r="L52" i="191"/>
  <c r="L89" i="191"/>
  <c r="L57" i="191"/>
  <c r="L97" i="191"/>
  <c r="L59" i="191"/>
  <c r="E63" i="195"/>
  <c r="F63" i="195" s="1"/>
  <c r="H63" i="168"/>
  <c r="H63" i="191"/>
  <c r="H63" i="194"/>
  <c r="H63" i="159"/>
  <c r="H63" i="169"/>
  <c r="H63" i="167"/>
  <c r="H63" i="173"/>
  <c r="F68" i="198"/>
  <c r="F68" i="194"/>
  <c r="F68" i="191"/>
  <c r="F68" i="187"/>
  <c r="F68" i="190"/>
  <c r="F68" i="184"/>
  <c r="F68" i="189"/>
  <c r="F68" i="178"/>
  <c r="F68" i="173"/>
  <c r="F68" i="188"/>
  <c r="F68" i="186"/>
  <c r="F68" i="174"/>
  <c r="F68" i="183"/>
  <c r="F68" i="180"/>
  <c r="F68" i="175"/>
  <c r="F68" i="169"/>
  <c r="F68" i="181"/>
  <c r="F68" i="168"/>
  <c r="F68" i="185"/>
  <c r="F68" i="176"/>
  <c r="F68" i="172"/>
  <c r="F68" i="167"/>
  <c r="F68" i="170"/>
  <c r="F68" i="165"/>
  <c r="F68" i="164"/>
  <c r="F68" i="179"/>
  <c r="F68" i="161"/>
  <c r="F68" i="159"/>
  <c r="F68" i="163"/>
  <c r="F68" i="118"/>
  <c r="F68" i="158"/>
  <c r="F66" i="198"/>
  <c r="F66" i="194"/>
  <c r="F66" i="191"/>
  <c r="F66" i="187"/>
  <c r="F66" i="190"/>
  <c r="F66" i="184"/>
  <c r="F66" i="189"/>
  <c r="F66" i="178"/>
  <c r="F66" i="173"/>
  <c r="F66" i="186"/>
  <c r="F66" i="174"/>
  <c r="F66" i="188"/>
  <c r="F66" i="183"/>
  <c r="F66" i="180"/>
  <c r="F66" i="175"/>
  <c r="F66" i="169"/>
  <c r="F66" i="164"/>
  <c r="F66" i="185"/>
  <c r="F66" i="176"/>
  <c r="F66" i="165"/>
  <c r="F66" i="172"/>
  <c r="F66" i="179"/>
  <c r="F66" i="170"/>
  <c r="F66" i="168"/>
  <c r="F66" i="181"/>
  <c r="F66" i="167"/>
  <c r="F66" i="161"/>
  <c r="F66" i="159"/>
  <c r="F66" i="163"/>
  <c r="F66" i="158"/>
  <c r="F66" i="118"/>
  <c r="F103" i="198"/>
  <c r="F103" i="194"/>
  <c r="F103" i="191"/>
  <c r="F103" i="190"/>
  <c r="F103" i="188"/>
  <c r="F103" i="186"/>
  <c r="F103" i="178"/>
  <c r="F103" i="170"/>
  <c r="F103" i="164"/>
  <c r="F103" i="189"/>
  <c r="F103" i="185"/>
  <c r="F103" i="187"/>
  <c r="F103" i="181"/>
  <c r="F103" i="179"/>
  <c r="F103" i="176"/>
  <c r="F103" i="174"/>
  <c r="F103" i="169"/>
  <c r="F103" i="180"/>
  <c r="F103" i="167"/>
  <c r="F103" i="184"/>
  <c r="F103" i="183"/>
  <c r="F103" i="175"/>
  <c r="F103" i="173"/>
  <c r="F103" i="172"/>
  <c r="F103" i="165"/>
  <c r="F103" i="168"/>
  <c r="F103" i="161"/>
  <c r="F103" i="159"/>
  <c r="F103" i="163"/>
  <c r="F103" i="158"/>
  <c r="F70" i="198"/>
  <c r="F70" i="194"/>
  <c r="F70" i="191"/>
  <c r="F70" i="190"/>
  <c r="F70" i="187"/>
  <c r="F70" i="188"/>
  <c r="F70" i="184"/>
  <c r="F70" i="178"/>
  <c r="F70" i="170"/>
  <c r="F70" i="164"/>
  <c r="F70" i="185"/>
  <c r="F70" i="174"/>
  <c r="F70" i="173"/>
  <c r="F70" i="181"/>
  <c r="F70" i="179"/>
  <c r="F70" i="176"/>
  <c r="F70" i="169"/>
  <c r="F70" i="189"/>
  <c r="F70" i="186"/>
  <c r="F70" i="167"/>
  <c r="F70" i="172"/>
  <c r="F70" i="165"/>
  <c r="F70" i="180"/>
  <c r="F70" i="183"/>
  <c r="F70" i="175"/>
  <c r="F70" i="168"/>
  <c r="F70" i="161"/>
  <c r="F70" i="159"/>
  <c r="F70" i="163"/>
  <c r="F70" i="118"/>
  <c r="F70" i="158"/>
  <c r="F98" i="198"/>
  <c r="F98" i="194"/>
  <c r="F98" i="191"/>
  <c r="F98" i="190"/>
  <c r="F98" i="187"/>
  <c r="F98" i="186"/>
  <c r="F98" i="184"/>
  <c r="F98" i="189"/>
  <c r="F98" i="178"/>
  <c r="F98" i="173"/>
  <c r="F98" i="170"/>
  <c r="F98" i="183"/>
  <c r="F98" i="180"/>
  <c r="F98" i="175"/>
  <c r="F98" i="169"/>
  <c r="F98" i="179"/>
  <c r="F98" i="165"/>
  <c r="F98" i="164"/>
  <c r="F98" i="188"/>
  <c r="F98" i="181"/>
  <c r="F98" i="174"/>
  <c r="F98" i="172"/>
  <c r="F98" i="185"/>
  <c r="F98" i="176"/>
  <c r="F98" i="168"/>
  <c r="F98" i="167"/>
  <c r="F98" i="163"/>
  <c r="F98" i="158"/>
  <c r="F98" i="161"/>
  <c r="F98" i="159"/>
  <c r="F98" i="118"/>
  <c r="F64" i="198"/>
  <c r="F64" i="194"/>
  <c r="F64" i="191"/>
  <c r="F64" i="187"/>
  <c r="F64" i="190"/>
  <c r="F64" i="184"/>
  <c r="F64" i="189"/>
  <c r="F64" i="178"/>
  <c r="F64" i="173"/>
  <c r="F64" i="186"/>
  <c r="F64" i="174"/>
  <c r="F64" i="164"/>
  <c r="F64" i="183"/>
  <c r="F64" i="180"/>
  <c r="F64" i="175"/>
  <c r="F64" i="170"/>
  <c r="F64" i="169"/>
  <c r="F64" i="188"/>
  <c r="F64" i="168"/>
  <c r="F64" i="179"/>
  <c r="F64" i="172"/>
  <c r="F64" i="167"/>
  <c r="F64" i="181"/>
  <c r="F64" i="165"/>
  <c r="F64" i="185"/>
  <c r="F64" i="176"/>
  <c r="F64" i="163"/>
  <c r="F64" i="159"/>
  <c r="F64" i="158"/>
  <c r="F64" i="161"/>
  <c r="F64" i="118"/>
  <c r="F67" i="198"/>
  <c r="F67" i="191"/>
  <c r="F67" i="190"/>
  <c r="F67" i="188"/>
  <c r="F67" i="187"/>
  <c r="F67" i="178"/>
  <c r="F67" i="170"/>
  <c r="F67" i="164"/>
  <c r="F67" i="185"/>
  <c r="F67" i="174"/>
  <c r="F67" i="184"/>
  <c r="F67" i="181"/>
  <c r="F67" i="179"/>
  <c r="F67" i="176"/>
  <c r="F67" i="169"/>
  <c r="F67" i="189"/>
  <c r="F67" i="180"/>
  <c r="F67" i="173"/>
  <c r="F67" i="172"/>
  <c r="F67" i="168"/>
  <c r="F67" i="194"/>
  <c r="F67" i="183"/>
  <c r="F67" i="175"/>
  <c r="F67" i="167"/>
  <c r="F67" i="186"/>
  <c r="F67" i="165"/>
  <c r="F67" i="163"/>
  <c r="F67" i="161"/>
  <c r="F67" i="158"/>
  <c r="F67" i="159"/>
  <c r="F67" i="118"/>
  <c r="F92" i="198"/>
  <c r="F92" i="191"/>
  <c r="F92" i="190"/>
  <c r="F92" i="187"/>
  <c r="F92" i="186"/>
  <c r="F92" i="188"/>
  <c r="F92" i="184"/>
  <c r="F92" i="178"/>
  <c r="F92" i="170"/>
  <c r="F92" i="164"/>
  <c r="F92" i="185"/>
  <c r="F92" i="173"/>
  <c r="F92" i="181"/>
  <c r="F92" i="179"/>
  <c r="F92" i="176"/>
  <c r="F92" i="174"/>
  <c r="F92" i="169"/>
  <c r="F92" i="194"/>
  <c r="F92" i="167"/>
  <c r="F92" i="172"/>
  <c r="F92" i="165"/>
  <c r="F92" i="189"/>
  <c r="F92" i="180"/>
  <c r="F92" i="183"/>
  <c r="F92" i="175"/>
  <c r="F92" i="168"/>
  <c r="F92" i="161"/>
  <c r="F92" i="159"/>
  <c r="F92" i="118"/>
  <c r="F92" i="163"/>
  <c r="F92" i="158"/>
  <c r="H63" i="163"/>
  <c r="H63" i="179"/>
  <c r="H63" i="174"/>
  <c r="H63" i="164"/>
  <c r="H63" i="178"/>
  <c r="H63" i="181"/>
  <c r="H63" i="186"/>
  <c r="E63" i="192"/>
  <c r="F63" i="192" s="1"/>
  <c r="F102" i="198"/>
  <c r="F102" i="194"/>
  <c r="F102" i="191"/>
  <c r="F102" i="190"/>
  <c r="F102" i="187"/>
  <c r="F102" i="186"/>
  <c r="F102" i="184"/>
  <c r="F102" i="189"/>
  <c r="F102" i="178"/>
  <c r="F102" i="173"/>
  <c r="F102" i="164"/>
  <c r="F102" i="183"/>
  <c r="F102" i="180"/>
  <c r="F102" i="175"/>
  <c r="F102" i="170"/>
  <c r="F102" i="169"/>
  <c r="F102" i="188"/>
  <c r="F102" i="168"/>
  <c r="F102" i="179"/>
  <c r="F102" i="172"/>
  <c r="F102" i="167"/>
  <c r="F102" i="181"/>
  <c r="F102" i="174"/>
  <c r="F102" i="165"/>
  <c r="F102" i="185"/>
  <c r="F102" i="176"/>
  <c r="F102" i="161"/>
  <c r="F102" i="159"/>
  <c r="F102" i="163"/>
  <c r="F102" i="158"/>
  <c r="F100" i="198"/>
  <c r="F100" i="191"/>
  <c r="F100" i="190"/>
  <c r="F100" i="188"/>
  <c r="F100" i="178"/>
  <c r="F100" i="170"/>
  <c r="F100" i="164"/>
  <c r="F100" i="194"/>
  <c r="F100" i="186"/>
  <c r="F100" i="185"/>
  <c r="F100" i="189"/>
  <c r="F100" i="181"/>
  <c r="F100" i="179"/>
  <c r="F100" i="176"/>
  <c r="F100" i="174"/>
  <c r="F100" i="173"/>
  <c r="F100" i="169"/>
  <c r="F100" i="187"/>
  <c r="F100" i="184"/>
  <c r="F100" i="183"/>
  <c r="F100" i="175"/>
  <c r="F100" i="172"/>
  <c r="F100" i="168"/>
  <c r="F100" i="167"/>
  <c r="F100" i="180"/>
  <c r="F100" i="165"/>
  <c r="F100" i="163"/>
  <c r="F100" i="161"/>
  <c r="F100" i="158"/>
  <c r="F100" i="159"/>
  <c r="F65" i="198"/>
  <c r="F65" i="194"/>
  <c r="F65" i="191"/>
  <c r="F65" i="190"/>
  <c r="F65" i="188"/>
  <c r="F65" i="187"/>
  <c r="F65" i="178"/>
  <c r="F65" i="170"/>
  <c r="F65" i="164"/>
  <c r="F65" i="189"/>
  <c r="F65" i="185"/>
  <c r="F65" i="174"/>
  <c r="F65" i="184"/>
  <c r="F65" i="181"/>
  <c r="F65" i="179"/>
  <c r="F65" i="176"/>
  <c r="F65" i="169"/>
  <c r="F65" i="180"/>
  <c r="F65" i="167"/>
  <c r="F65" i="183"/>
  <c r="F65" i="175"/>
  <c r="F65" i="173"/>
  <c r="F65" i="172"/>
  <c r="F65" i="165"/>
  <c r="F65" i="186"/>
  <c r="F65" i="168"/>
  <c r="F65" i="161"/>
  <c r="F65" i="159"/>
  <c r="F65" i="163"/>
  <c r="F65" i="118"/>
  <c r="F65" i="158"/>
  <c r="F88" i="198"/>
  <c r="F88" i="194"/>
  <c r="F88" i="191"/>
  <c r="F88" i="190"/>
  <c r="F88" i="188"/>
  <c r="F88" i="178"/>
  <c r="F88" i="170"/>
  <c r="F88" i="164"/>
  <c r="F88" i="187"/>
  <c r="F88" i="185"/>
  <c r="F88" i="174"/>
  <c r="F88" i="181"/>
  <c r="F88" i="179"/>
  <c r="F88" i="176"/>
  <c r="F88" i="169"/>
  <c r="F88" i="180"/>
  <c r="F88" i="172"/>
  <c r="F88" i="168"/>
  <c r="F88" i="186"/>
  <c r="F88" i="184"/>
  <c r="F88" i="183"/>
  <c r="F88" i="175"/>
  <c r="F88" i="167"/>
  <c r="F88" i="189"/>
  <c r="F88" i="173"/>
  <c r="F88" i="165"/>
  <c r="F88" i="163"/>
  <c r="F88" i="161"/>
  <c r="F88" i="158"/>
  <c r="F88" i="159"/>
  <c r="F88" i="118"/>
  <c r="F54" i="198"/>
  <c r="F54" i="194"/>
  <c r="F54" i="191"/>
  <c r="F54" i="190"/>
  <c r="F54" i="187"/>
  <c r="F54" i="185"/>
  <c r="F54" i="179"/>
  <c r="F54" i="172"/>
  <c r="F54" i="165"/>
  <c r="F54" i="189"/>
  <c r="F54" i="186"/>
  <c r="F54" i="183"/>
  <c r="F54" i="180"/>
  <c r="F54" i="178"/>
  <c r="F54" i="175"/>
  <c r="F54" i="170"/>
  <c r="F54" i="164"/>
  <c r="F54" i="188"/>
  <c r="F54" i="181"/>
  <c r="F54" i="174"/>
  <c r="F54" i="173"/>
  <c r="F54" i="169"/>
  <c r="F54" i="184"/>
  <c r="F54" i="176"/>
  <c r="F54" i="168"/>
  <c r="F54" i="167"/>
  <c r="F54" i="161"/>
  <c r="F54" i="159"/>
  <c r="F54" i="163"/>
  <c r="F54" i="118"/>
  <c r="F54" i="158"/>
  <c r="F78" i="198"/>
  <c r="F78" i="194"/>
  <c r="F78" i="191"/>
  <c r="F78" i="190"/>
  <c r="F78" i="188"/>
  <c r="F78" i="178"/>
  <c r="F78" i="170"/>
  <c r="F78" i="164"/>
  <c r="F78" i="189"/>
  <c r="F78" i="185"/>
  <c r="F78" i="174"/>
  <c r="F78" i="186"/>
  <c r="F78" i="181"/>
  <c r="F78" i="179"/>
  <c r="F78" i="176"/>
  <c r="F78" i="169"/>
  <c r="F78" i="187"/>
  <c r="F78" i="180"/>
  <c r="F78" i="167"/>
  <c r="F78" i="184"/>
  <c r="F78" i="183"/>
  <c r="F78" i="175"/>
  <c r="F78" i="172"/>
  <c r="F78" i="165"/>
  <c r="F78" i="173"/>
  <c r="F78" i="168"/>
  <c r="F78" i="161"/>
  <c r="F78" i="159"/>
  <c r="F78" i="163"/>
  <c r="F78" i="118"/>
  <c r="F78" i="158"/>
  <c r="H63" i="15"/>
  <c r="H63" i="161"/>
  <c r="H63" i="176"/>
  <c r="H63" i="180"/>
  <c r="H63" i="170"/>
  <c r="H63" i="184"/>
  <c r="H63" i="183"/>
  <c r="H63" i="189"/>
  <c r="F77" i="198"/>
  <c r="F77" i="194"/>
  <c r="F77" i="191"/>
  <c r="F77" i="187"/>
  <c r="F77" i="186"/>
  <c r="F77" i="190"/>
  <c r="F77" i="184"/>
  <c r="F77" i="189"/>
  <c r="F77" i="178"/>
  <c r="F77" i="173"/>
  <c r="F77" i="174"/>
  <c r="F77" i="164"/>
  <c r="F77" i="183"/>
  <c r="F77" i="180"/>
  <c r="F77" i="175"/>
  <c r="F77" i="170"/>
  <c r="F77" i="169"/>
  <c r="F77" i="168"/>
  <c r="F77" i="179"/>
  <c r="F77" i="172"/>
  <c r="F77" i="167"/>
  <c r="F77" i="188"/>
  <c r="F77" i="181"/>
  <c r="F77" i="165"/>
  <c r="F77" i="185"/>
  <c r="F77" i="176"/>
  <c r="F77" i="163"/>
  <c r="F77" i="118"/>
  <c r="F77" i="159"/>
  <c r="F77" i="161"/>
  <c r="F77" i="158"/>
  <c r="F75" i="198"/>
  <c r="F75" i="194"/>
  <c r="F75" i="191"/>
  <c r="F75" i="187"/>
  <c r="F75" i="190"/>
  <c r="F75" i="184"/>
  <c r="F75" i="189"/>
  <c r="F75" i="178"/>
  <c r="F75" i="173"/>
  <c r="F75" i="186"/>
  <c r="F75" i="174"/>
  <c r="F75" i="170"/>
  <c r="F75" i="183"/>
  <c r="F75" i="180"/>
  <c r="F75" i="175"/>
  <c r="F75" i="169"/>
  <c r="F75" i="179"/>
  <c r="F75" i="165"/>
  <c r="F75" i="181"/>
  <c r="F75" i="172"/>
  <c r="F75" i="185"/>
  <c r="F75" i="176"/>
  <c r="F75" i="168"/>
  <c r="F75" i="164"/>
  <c r="F75" i="188"/>
  <c r="F75" i="167"/>
  <c r="F75" i="161"/>
  <c r="F75" i="159"/>
  <c r="F75" i="163"/>
  <c r="F75" i="158"/>
  <c r="F75" i="118"/>
  <c r="F90" i="198"/>
  <c r="F90" i="194"/>
  <c r="F90" i="191"/>
  <c r="F90" i="187"/>
  <c r="F90" i="186"/>
  <c r="F90" i="190"/>
  <c r="F90" i="184"/>
  <c r="F90" i="189"/>
  <c r="F90" i="178"/>
  <c r="F90" i="173"/>
  <c r="F90" i="188"/>
  <c r="F90" i="174"/>
  <c r="F90" i="183"/>
  <c r="F90" i="180"/>
  <c r="F90" i="175"/>
  <c r="F90" i="169"/>
  <c r="F90" i="181"/>
  <c r="F90" i="170"/>
  <c r="F90" i="168"/>
  <c r="F90" i="164"/>
  <c r="F90" i="185"/>
  <c r="F90" i="176"/>
  <c r="F90" i="172"/>
  <c r="F90" i="167"/>
  <c r="F90" i="165"/>
  <c r="F90" i="179"/>
  <c r="F90" i="161"/>
  <c r="F90" i="159"/>
  <c r="F90" i="118"/>
  <c r="F90" i="163"/>
  <c r="F90" i="158"/>
  <c r="F56" i="198"/>
  <c r="F56" i="191"/>
  <c r="F56" i="190"/>
  <c r="F56" i="188"/>
  <c r="F56" i="178"/>
  <c r="F56" i="170"/>
  <c r="F56" i="164"/>
  <c r="F56" i="194"/>
  <c r="F56" i="185"/>
  <c r="F56" i="184"/>
  <c r="F56" i="174"/>
  <c r="F56" i="189"/>
  <c r="F56" i="181"/>
  <c r="F56" i="179"/>
  <c r="F56" i="176"/>
  <c r="F56" i="173"/>
  <c r="F56" i="169"/>
  <c r="F56" i="183"/>
  <c r="F56" i="175"/>
  <c r="F56" i="187"/>
  <c r="F56" i="186"/>
  <c r="F56" i="172"/>
  <c r="F56" i="168"/>
  <c r="F56" i="167"/>
  <c r="F56" i="180"/>
  <c r="F56" i="165"/>
  <c r="F56" i="161"/>
  <c r="F56" i="159"/>
  <c r="F56" i="163"/>
  <c r="F56" i="158"/>
  <c r="F56" i="118"/>
  <c r="F76" i="198"/>
  <c r="F76" i="194"/>
  <c r="F76" i="191"/>
  <c r="F76" i="190"/>
  <c r="F76" i="188"/>
  <c r="F76" i="187"/>
  <c r="F76" i="178"/>
  <c r="F76" i="170"/>
  <c r="F76" i="164"/>
  <c r="F76" i="185"/>
  <c r="F76" i="174"/>
  <c r="F76" i="189"/>
  <c r="F76" i="184"/>
  <c r="F76" i="181"/>
  <c r="F76" i="179"/>
  <c r="F76" i="176"/>
  <c r="F76" i="173"/>
  <c r="F76" i="169"/>
  <c r="F76" i="183"/>
  <c r="F76" i="175"/>
  <c r="F76" i="186"/>
  <c r="F76" i="172"/>
  <c r="F76" i="168"/>
  <c r="F76" i="167"/>
  <c r="F76" i="180"/>
  <c r="F76" i="165"/>
  <c r="F76" i="163"/>
  <c r="F76" i="159"/>
  <c r="F76" i="161"/>
  <c r="F76" i="158"/>
  <c r="F76" i="118"/>
  <c r="F86" i="198"/>
  <c r="F86" i="194"/>
  <c r="F86" i="191"/>
  <c r="F86" i="187"/>
  <c r="F86" i="186"/>
  <c r="F86" i="190"/>
  <c r="F86" i="184"/>
  <c r="F86" i="189"/>
  <c r="F86" i="178"/>
  <c r="F86" i="173"/>
  <c r="F86" i="174"/>
  <c r="F86" i="188"/>
  <c r="F86" i="183"/>
  <c r="F86" i="180"/>
  <c r="F86" i="175"/>
  <c r="F86" i="169"/>
  <c r="F86" i="164"/>
  <c r="F86" i="185"/>
  <c r="F86" i="176"/>
  <c r="F86" i="170"/>
  <c r="F86" i="165"/>
  <c r="F86" i="172"/>
  <c r="F86" i="179"/>
  <c r="F86" i="168"/>
  <c r="F86" i="181"/>
  <c r="F86" i="167"/>
  <c r="F86" i="161"/>
  <c r="F86" i="159"/>
  <c r="F86" i="163"/>
  <c r="F86" i="158"/>
  <c r="F86" i="118"/>
  <c r="F104" i="198"/>
  <c r="F104" i="194"/>
  <c r="F104" i="191"/>
  <c r="F104" i="190"/>
  <c r="F104" i="187"/>
  <c r="F104" i="186"/>
  <c r="F104" i="184"/>
  <c r="F104" i="189"/>
  <c r="F104" i="178"/>
  <c r="F104" i="173"/>
  <c r="F104" i="188"/>
  <c r="F104" i="183"/>
  <c r="F104" i="180"/>
  <c r="F104" i="175"/>
  <c r="F104" i="169"/>
  <c r="F104" i="164"/>
  <c r="F104" i="185"/>
  <c r="F104" i="176"/>
  <c r="F104" i="165"/>
  <c r="F104" i="172"/>
  <c r="F104" i="179"/>
  <c r="F104" i="170"/>
  <c r="F104" i="168"/>
  <c r="F104" i="181"/>
  <c r="F104" i="174"/>
  <c r="F104" i="167"/>
  <c r="F104" i="163"/>
  <c r="F104" i="161"/>
  <c r="F104" i="159"/>
  <c r="F104" i="158"/>
  <c r="H63" i="158"/>
  <c r="H63" i="175"/>
  <c r="H63" i="188"/>
  <c r="H63" i="185"/>
  <c r="H63" i="165"/>
  <c r="H63" i="172"/>
  <c r="H63" i="187"/>
  <c r="H63" i="193"/>
  <c r="F99" i="198"/>
  <c r="F99" i="194"/>
  <c r="F99" i="188"/>
  <c r="F99" i="185"/>
  <c r="F99" i="184"/>
  <c r="F99" i="181"/>
  <c r="F99" i="179"/>
  <c r="F99" i="176"/>
  <c r="F99" i="174"/>
  <c r="F99" i="172"/>
  <c r="F99" i="169"/>
  <c r="F99" i="167"/>
  <c r="F99" i="164"/>
  <c r="F99" i="190"/>
  <c r="F99" i="186"/>
  <c r="F99" i="191"/>
  <c r="F99" i="189"/>
  <c r="F99" i="183"/>
  <c r="F99" i="180"/>
  <c r="F99" i="178"/>
  <c r="F99" i="175"/>
  <c r="F99" i="173"/>
  <c r="F99" i="170"/>
  <c r="F99" i="168"/>
  <c r="F99" i="165"/>
  <c r="F99" i="187"/>
  <c r="F99" i="163"/>
  <c r="F99" i="159"/>
  <c r="F99" i="158"/>
  <c r="F99" i="118"/>
  <c r="F99" i="161"/>
  <c r="H80" i="192"/>
  <c r="H97" i="192"/>
  <c r="I97" i="192"/>
  <c r="I87" i="192"/>
  <c r="I79" i="192"/>
  <c r="I80" i="192"/>
  <c r="I73" i="192"/>
  <c r="I58" i="192"/>
  <c r="I71" i="192"/>
  <c r="I53" i="192"/>
  <c r="J26" i="192"/>
  <c r="J39" i="192"/>
  <c r="J43" i="192"/>
  <c r="J21" i="192"/>
  <c r="J23" i="192"/>
  <c r="J27" i="192"/>
  <c r="J28" i="192"/>
  <c r="J36" i="192"/>
  <c r="J40" i="192"/>
  <c r="J44" i="192"/>
  <c r="J24" i="192"/>
  <c r="J32" i="192"/>
  <c r="J37" i="192"/>
  <c r="J41" i="192"/>
  <c r="J25" i="192"/>
  <c r="J38" i="192"/>
  <c r="J42" i="192"/>
  <c r="J46" i="192"/>
  <c r="J45" i="192"/>
  <c r="J114" i="192"/>
  <c r="J113" i="192"/>
  <c r="J115" i="192"/>
  <c r="J20" i="192"/>
  <c r="H82" i="192"/>
  <c r="O20" i="192"/>
  <c r="H79" i="192"/>
  <c r="H95" i="192"/>
  <c r="H71" i="192"/>
  <c r="H94" i="192"/>
  <c r="K28" i="192"/>
  <c r="L19" i="192" s="1"/>
  <c r="K19" i="198"/>
  <c r="H81" i="192"/>
  <c r="H91" i="192"/>
  <c r="I96" i="192"/>
  <c r="I93" i="192"/>
  <c r="I85" i="192"/>
  <c r="I72" i="192"/>
  <c r="I69" i="192"/>
  <c r="I61" i="192"/>
  <c r="I52" i="192"/>
  <c r="H53" i="192"/>
  <c r="J19" i="192"/>
  <c r="H59" i="192"/>
  <c r="H69" i="192"/>
  <c r="H85" i="192"/>
  <c r="H84" i="192"/>
  <c r="L21" i="191"/>
  <c r="L26" i="191"/>
  <c r="L39" i="191"/>
  <c r="L43" i="191"/>
  <c r="L23" i="191"/>
  <c r="L27" i="191"/>
  <c r="L36" i="191"/>
  <c r="L40" i="191"/>
  <c r="L44" i="191"/>
  <c r="L24" i="191"/>
  <c r="L28" i="191"/>
  <c r="L32" i="191"/>
  <c r="L37" i="191"/>
  <c r="L41" i="191"/>
  <c r="L45" i="191"/>
  <c r="L25" i="191"/>
  <c r="L38" i="191"/>
  <c r="L42" i="191"/>
  <c r="L46" i="191"/>
  <c r="L113" i="191"/>
  <c r="L114" i="191"/>
  <c r="L115" i="191"/>
  <c r="L20" i="191"/>
  <c r="H73" i="192"/>
  <c r="I95" i="192"/>
  <c r="I91" i="192"/>
  <c r="I83" i="192"/>
  <c r="I84" i="192"/>
  <c r="I112" i="191"/>
  <c r="I62" i="192"/>
  <c r="I111" i="191"/>
  <c r="I59" i="192"/>
  <c r="F112" i="192"/>
  <c r="E112" i="198"/>
  <c r="F112" i="198" s="1"/>
  <c r="H111" i="191"/>
  <c r="G116" i="191"/>
  <c r="H116" i="191" s="1"/>
  <c r="G111" i="192"/>
  <c r="H83" i="192"/>
  <c r="H96" i="192"/>
  <c r="E116" i="192"/>
  <c r="F116" i="192" s="1"/>
  <c r="F111" i="192"/>
  <c r="E111" i="198"/>
  <c r="F52" i="198"/>
  <c r="H62" i="192"/>
  <c r="H72" i="192"/>
  <c r="H87" i="192"/>
  <c r="M28" i="191"/>
  <c r="M19" i="192"/>
  <c r="H58" i="192"/>
  <c r="H57" i="192"/>
  <c r="H89" i="192"/>
  <c r="H52" i="192"/>
  <c r="G52" i="198"/>
  <c r="G113" i="198" s="1"/>
  <c r="I94" i="192"/>
  <c r="I89" i="192"/>
  <c r="I81" i="192"/>
  <c r="I82" i="192"/>
  <c r="I74" i="192"/>
  <c r="I60" i="192"/>
  <c r="I57" i="192"/>
  <c r="H74" i="192"/>
  <c r="I28" i="198"/>
  <c r="H60" i="192"/>
  <c r="H112" i="191"/>
  <c r="G112" i="192"/>
  <c r="H61" i="192"/>
  <c r="H93" i="192"/>
  <c r="M20" i="198"/>
  <c r="L19" i="191"/>
  <c r="J63" i="175" l="1"/>
  <c r="I102" i="197"/>
  <c r="N93" i="191"/>
  <c r="N85" i="191"/>
  <c r="N81" i="191"/>
  <c r="N73" i="191"/>
  <c r="N62" i="191"/>
  <c r="N52" i="191"/>
  <c r="N96" i="191"/>
  <c r="N91" i="191"/>
  <c r="N84" i="191"/>
  <c r="N80" i="191"/>
  <c r="N72" i="191"/>
  <c r="N95" i="191"/>
  <c r="N89" i="191"/>
  <c r="N83" i="191"/>
  <c r="N79" i="191"/>
  <c r="N71" i="191"/>
  <c r="N60" i="191"/>
  <c r="N57" i="191"/>
  <c r="N74" i="191"/>
  <c r="N61" i="191"/>
  <c r="N53" i="191"/>
  <c r="N82" i="191"/>
  <c r="N58" i="191"/>
  <c r="N87" i="191"/>
  <c r="N94" i="191"/>
  <c r="N69" i="191"/>
  <c r="N97" i="191"/>
  <c r="N59" i="191"/>
  <c r="J63" i="181"/>
  <c r="J63" i="178"/>
  <c r="G63" i="195"/>
  <c r="H63" i="195" s="1"/>
  <c r="J63" i="118"/>
  <c r="J63" i="190"/>
  <c r="J63" i="159"/>
  <c r="J63" i="189"/>
  <c r="J63" i="191"/>
  <c r="J63" i="168"/>
  <c r="H78" i="191"/>
  <c r="H78" i="190"/>
  <c r="H78" i="188"/>
  <c r="H78" i="194"/>
  <c r="H78" i="183"/>
  <c r="H78" i="180"/>
  <c r="H78" i="175"/>
  <c r="H78" i="187"/>
  <c r="H78" i="174"/>
  <c r="H78" i="172"/>
  <c r="H78" i="167"/>
  <c r="H78" i="186"/>
  <c r="H78" i="181"/>
  <c r="H78" i="179"/>
  <c r="H78" i="176"/>
  <c r="H78" i="169"/>
  <c r="H78" i="164"/>
  <c r="H78" i="184"/>
  <c r="H78" i="178"/>
  <c r="H78" i="173"/>
  <c r="H78" i="170"/>
  <c r="H78" i="165"/>
  <c r="H78" i="189"/>
  <c r="H78" i="168"/>
  <c r="H78" i="185"/>
  <c r="H78" i="161"/>
  <c r="H78" i="159"/>
  <c r="H78" i="163"/>
  <c r="H78" i="158"/>
  <c r="H88" i="194"/>
  <c r="H88" i="191"/>
  <c r="H88" i="190"/>
  <c r="H88" i="188"/>
  <c r="H88" i="183"/>
  <c r="H88" i="180"/>
  <c r="H88" i="175"/>
  <c r="H88" i="187"/>
  <c r="H88" i="174"/>
  <c r="H88" i="172"/>
  <c r="H88" i="167"/>
  <c r="H88" i="181"/>
  <c r="H88" i="179"/>
  <c r="H88" i="176"/>
  <c r="H88" i="169"/>
  <c r="H88" i="184"/>
  <c r="H88" i="178"/>
  <c r="H88" i="164"/>
  <c r="H88" i="185"/>
  <c r="H88" i="170"/>
  <c r="H88" i="168"/>
  <c r="H88" i="186"/>
  <c r="H88" i="189"/>
  <c r="H88" i="173"/>
  <c r="H88" i="165"/>
  <c r="H88" i="163"/>
  <c r="H88" i="161"/>
  <c r="H88" i="159"/>
  <c r="H88" i="158"/>
  <c r="F76" i="15"/>
  <c r="E76" i="192"/>
  <c r="F76" i="192" s="1"/>
  <c r="F65" i="193"/>
  <c r="E65" i="195"/>
  <c r="F65" i="195" s="1"/>
  <c r="F103" i="193"/>
  <c r="E103" i="195"/>
  <c r="F103" i="195" s="1"/>
  <c r="H104" i="194"/>
  <c r="H104" i="190"/>
  <c r="H104" i="189"/>
  <c r="H104" i="185"/>
  <c r="H104" i="181"/>
  <c r="H104" i="179"/>
  <c r="H104" i="178"/>
  <c r="H104" i="176"/>
  <c r="H104" i="174"/>
  <c r="H104" i="187"/>
  <c r="H104" i="169"/>
  <c r="H104" i="168"/>
  <c r="H104" i="165"/>
  <c r="H104" i="188"/>
  <c r="H104" i="183"/>
  <c r="H104" i="180"/>
  <c r="H104" i="175"/>
  <c r="H104" i="164"/>
  <c r="H104" i="184"/>
  <c r="H104" i="172"/>
  <c r="H104" i="170"/>
  <c r="H104" i="186"/>
  <c r="H104" i="173"/>
  <c r="H104" i="167"/>
  <c r="H104" i="191"/>
  <c r="H104" i="163"/>
  <c r="H104" i="161"/>
  <c r="H104" i="159"/>
  <c r="H104" i="158"/>
  <c r="H103" i="194"/>
  <c r="H103" i="191"/>
  <c r="H103" i="188"/>
  <c r="H103" i="183"/>
  <c r="H103" i="180"/>
  <c r="H103" i="175"/>
  <c r="H103" i="190"/>
  <c r="H103" i="172"/>
  <c r="H103" i="167"/>
  <c r="H103" i="187"/>
  <c r="H103" i="181"/>
  <c r="H103" i="179"/>
  <c r="H103" i="176"/>
  <c r="H103" i="174"/>
  <c r="H103" i="169"/>
  <c r="H103" i="164"/>
  <c r="H103" i="178"/>
  <c r="H103" i="173"/>
  <c r="H103" i="170"/>
  <c r="H103" i="186"/>
  <c r="H103" i="184"/>
  <c r="H103" i="165"/>
  <c r="H103" i="168"/>
  <c r="H103" i="189"/>
  <c r="H103" i="185"/>
  <c r="H103" i="163"/>
  <c r="H103" i="161"/>
  <c r="H103" i="159"/>
  <c r="H103" i="158"/>
  <c r="H70" i="191"/>
  <c r="H70" i="190"/>
  <c r="H70" i="188"/>
  <c r="H70" i="186"/>
  <c r="H70" i="183"/>
  <c r="H70" i="180"/>
  <c r="H70" i="175"/>
  <c r="H70" i="194"/>
  <c r="H70" i="174"/>
  <c r="H70" i="172"/>
  <c r="H70" i="167"/>
  <c r="H70" i="184"/>
  <c r="H70" i="181"/>
  <c r="H70" i="179"/>
  <c r="H70" i="176"/>
  <c r="H70" i="169"/>
  <c r="H70" i="189"/>
  <c r="H70" i="178"/>
  <c r="H70" i="165"/>
  <c r="H70" i="187"/>
  <c r="H70" i="185"/>
  <c r="H70" i="170"/>
  <c r="H70" i="168"/>
  <c r="H70" i="164"/>
  <c r="H70" i="173"/>
  <c r="H70" i="163"/>
  <c r="H70" i="159"/>
  <c r="H70" i="158"/>
  <c r="H70" i="161"/>
  <c r="H76" i="191"/>
  <c r="H76" i="194"/>
  <c r="H76" i="190"/>
  <c r="H76" i="188"/>
  <c r="H76" i="187"/>
  <c r="H76" i="186"/>
  <c r="H76" i="183"/>
  <c r="H76" i="180"/>
  <c r="H76" i="175"/>
  <c r="H76" i="184"/>
  <c r="H76" i="174"/>
  <c r="H76" i="172"/>
  <c r="H76" i="167"/>
  <c r="H76" i="189"/>
  <c r="H76" i="181"/>
  <c r="H76" i="179"/>
  <c r="H76" i="176"/>
  <c r="H76" i="173"/>
  <c r="H76" i="170"/>
  <c r="H76" i="169"/>
  <c r="H76" i="178"/>
  <c r="H76" i="168"/>
  <c r="H76" i="164"/>
  <c r="H76" i="185"/>
  <c r="H76" i="165"/>
  <c r="H76" i="163"/>
  <c r="H76" i="161"/>
  <c r="H76" i="159"/>
  <c r="H76" i="158"/>
  <c r="J63" i="163"/>
  <c r="J63" i="169"/>
  <c r="J63" i="176"/>
  <c r="J63" i="186"/>
  <c r="J63" i="164"/>
  <c r="J63" i="188"/>
  <c r="J63" i="170"/>
  <c r="J63" i="180"/>
  <c r="F86" i="193"/>
  <c r="E86" i="195"/>
  <c r="F86" i="195" s="1"/>
  <c r="F56" i="15"/>
  <c r="E56" i="192"/>
  <c r="F56" i="192" s="1"/>
  <c r="F90" i="15"/>
  <c r="E90" i="192"/>
  <c r="F90" i="192" s="1"/>
  <c r="F54" i="15"/>
  <c r="E54" i="192"/>
  <c r="F54" i="192" s="1"/>
  <c r="F88" i="193"/>
  <c r="E88" i="195"/>
  <c r="F88" i="195" s="1"/>
  <c r="F102" i="193"/>
  <c r="E102" i="195"/>
  <c r="F102" i="195" s="1"/>
  <c r="F92" i="15"/>
  <c r="E92" i="192"/>
  <c r="F92" i="192" s="1"/>
  <c r="F64" i="193"/>
  <c r="E64" i="195"/>
  <c r="F64" i="195" s="1"/>
  <c r="F70" i="15"/>
  <c r="E70" i="192"/>
  <c r="F70" i="192" s="1"/>
  <c r="F68" i="193"/>
  <c r="E68" i="195"/>
  <c r="F68" i="195" s="1"/>
  <c r="H75" i="189"/>
  <c r="H75" i="194"/>
  <c r="H75" i="187"/>
  <c r="H75" i="185"/>
  <c r="H75" i="181"/>
  <c r="H75" i="179"/>
  <c r="H75" i="178"/>
  <c r="H75" i="176"/>
  <c r="H75" i="184"/>
  <c r="H75" i="169"/>
  <c r="H75" i="168"/>
  <c r="H75" i="165"/>
  <c r="H75" i="183"/>
  <c r="H75" i="180"/>
  <c r="H75" i="175"/>
  <c r="H75" i="173"/>
  <c r="H75" i="172"/>
  <c r="H75" i="190"/>
  <c r="H75" i="186"/>
  <c r="H75" i="170"/>
  <c r="H75" i="164"/>
  <c r="H75" i="188"/>
  <c r="H75" i="174"/>
  <c r="H75" i="167"/>
  <c r="H75" i="191"/>
  <c r="H75" i="163"/>
  <c r="H75" i="161"/>
  <c r="H75" i="159"/>
  <c r="H75" i="158"/>
  <c r="F78" i="15"/>
  <c r="E78" i="192"/>
  <c r="F78" i="192" s="1"/>
  <c r="F92" i="193"/>
  <c r="E92" i="195"/>
  <c r="F92" i="195" s="1"/>
  <c r="F66" i="193"/>
  <c r="E66" i="195"/>
  <c r="F66" i="195" s="1"/>
  <c r="J63" i="15"/>
  <c r="J63" i="167"/>
  <c r="J63" i="187"/>
  <c r="J63" i="172"/>
  <c r="J63" i="194"/>
  <c r="J63" i="173"/>
  <c r="J63" i="183"/>
  <c r="F104" i="15"/>
  <c r="E104" i="192"/>
  <c r="F104" i="192" s="1"/>
  <c r="F104" i="193"/>
  <c r="E104" i="195"/>
  <c r="F104" i="195" s="1"/>
  <c r="F76" i="193"/>
  <c r="E76" i="195"/>
  <c r="F76" i="195" s="1"/>
  <c r="F100" i="193"/>
  <c r="E100" i="195"/>
  <c r="F100" i="195" s="1"/>
  <c r="F98" i="193"/>
  <c r="E98" i="195"/>
  <c r="F98" i="195" s="1"/>
  <c r="F103" i="15"/>
  <c r="E103" i="192"/>
  <c r="F103" i="192" s="1"/>
  <c r="H86" i="194"/>
  <c r="H86" i="189"/>
  <c r="H86" i="185"/>
  <c r="H86" i="181"/>
  <c r="H86" i="179"/>
  <c r="H86" i="178"/>
  <c r="H86" i="176"/>
  <c r="H86" i="169"/>
  <c r="H86" i="168"/>
  <c r="H86" i="165"/>
  <c r="H86" i="188"/>
  <c r="H86" i="186"/>
  <c r="H86" i="184"/>
  <c r="H86" i="183"/>
  <c r="H86" i="180"/>
  <c r="H86" i="175"/>
  <c r="H86" i="164"/>
  <c r="H86" i="190"/>
  <c r="H86" i="187"/>
  <c r="H86" i="172"/>
  <c r="H86" i="170"/>
  <c r="H86" i="174"/>
  <c r="H86" i="167"/>
  <c r="H86" i="191"/>
  <c r="H86" i="173"/>
  <c r="H86" i="163"/>
  <c r="H86" i="161"/>
  <c r="H86" i="159"/>
  <c r="H86" i="158"/>
  <c r="H67" i="194"/>
  <c r="H67" i="191"/>
  <c r="H67" i="190"/>
  <c r="H67" i="188"/>
  <c r="H67" i="186"/>
  <c r="H67" i="183"/>
  <c r="H67" i="180"/>
  <c r="H67" i="175"/>
  <c r="H67" i="174"/>
  <c r="H67" i="172"/>
  <c r="H67" i="167"/>
  <c r="H67" i="184"/>
  <c r="H67" i="181"/>
  <c r="H67" i="179"/>
  <c r="H67" i="176"/>
  <c r="H67" i="169"/>
  <c r="H67" i="187"/>
  <c r="H67" i="178"/>
  <c r="H67" i="164"/>
  <c r="H67" i="189"/>
  <c r="H67" i="185"/>
  <c r="H67" i="173"/>
  <c r="H67" i="168"/>
  <c r="H67" i="170"/>
  <c r="H67" i="165"/>
  <c r="H67" i="163"/>
  <c r="H67" i="161"/>
  <c r="H67" i="159"/>
  <c r="H67" i="158"/>
  <c r="H77" i="189"/>
  <c r="H77" i="194"/>
  <c r="H77" i="185"/>
  <c r="H77" i="181"/>
  <c r="H77" i="179"/>
  <c r="H77" i="178"/>
  <c r="H77" i="176"/>
  <c r="H77" i="191"/>
  <c r="H77" i="186"/>
  <c r="H77" i="169"/>
  <c r="H77" i="168"/>
  <c r="H77" i="165"/>
  <c r="H77" i="183"/>
  <c r="H77" i="180"/>
  <c r="H77" i="175"/>
  <c r="H77" i="170"/>
  <c r="H77" i="188"/>
  <c r="H77" i="173"/>
  <c r="H77" i="172"/>
  <c r="H77" i="184"/>
  <c r="H77" i="174"/>
  <c r="H77" i="167"/>
  <c r="H77" i="164"/>
  <c r="H77" i="187"/>
  <c r="H77" i="190"/>
  <c r="H77" i="161"/>
  <c r="H77" i="158"/>
  <c r="H77" i="163"/>
  <c r="H77" i="159"/>
  <c r="F75" i="193"/>
  <c r="E75" i="195"/>
  <c r="F75" i="195" s="1"/>
  <c r="F88" i="15"/>
  <c r="E88" i="192"/>
  <c r="F88" i="192" s="1"/>
  <c r="F100" i="15"/>
  <c r="E100" i="192"/>
  <c r="F100" i="192" s="1"/>
  <c r="F102" i="15"/>
  <c r="E102" i="192"/>
  <c r="F102" i="192" s="1"/>
  <c r="F67" i="15"/>
  <c r="E67" i="192"/>
  <c r="F67" i="192" s="1"/>
  <c r="F67" i="193"/>
  <c r="E67" i="195"/>
  <c r="F67" i="195" s="1"/>
  <c r="H100" i="194"/>
  <c r="H100" i="191"/>
  <c r="H100" i="188"/>
  <c r="H100" i="187"/>
  <c r="H100" i="186"/>
  <c r="H100" i="183"/>
  <c r="H100" i="180"/>
  <c r="H100" i="175"/>
  <c r="H100" i="184"/>
  <c r="H100" i="172"/>
  <c r="H100" i="167"/>
  <c r="H100" i="189"/>
  <c r="H100" i="181"/>
  <c r="H100" i="179"/>
  <c r="H100" i="176"/>
  <c r="H100" i="174"/>
  <c r="H100" i="173"/>
  <c r="H100" i="170"/>
  <c r="H100" i="169"/>
  <c r="H100" i="178"/>
  <c r="H100" i="168"/>
  <c r="H100" i="185"/>
  <c r="H100" i="165"/>
  <c r="H100" i="190"/>
  <c r="H100" i="164"/>
  <c r="H100" i="161"/>
  <c r="H100" i="159"/>
  <c r="H100" i="158"/>
  <c r="H100" i="163"/>
  <c r="H66" i="194"/>
  <c r="H66" i="189"/>
  <c r="H66" i="185"/>
  <c r="H66" i="181"/>
  <c r="H66" i="179"/>
  <c r="H66" i="178"/>
  <c r="H66" i="176"/>
  <c r="H66" i="169"/>
  <c r="H66" i="168"/>
  <c r="H66" i="165"/>
  <c r="H66" i="188"/>
  <c r="H66" i="183"/>
  <c r="H66" i="180"/>
  <c r="H66" i="175"/>
  <c r="H66" i="164"/>
  <c r="H66" i="190"/>
  <c r="H66" i="172"/>
  <c r="H66" i="170"/>
  <c r="H66" i="184"/>
  <c r="H66" i="173"/>
  <c r="H66" i="187"/>
  <c r="H66" i="186"/>
  <c r="H66" i="174"/>
  <c r="H66" i="167"/>
  <c r="H66" i="191"/>
  <c r="H66" i="163"/>
  <c r="H66" i="161"/>
  <c r="H66" i="159"/>
  <c r="H66" i="158"/>
  <c r="H65" i="191"/>
  <c r="H65" i="190"/>
  <c r="H65" i="188"/>
  <c r="H65" i="186"/>
  <c r="H65" i="183"/>
  <c r="H65" i="180"/>
  <c r="H65" i="175"/>
  <c r="H65" i="174"/>
  <c r="H65" i="172"/>
  <c r="H65" i="167"/>
  <c r="H65" i="184"/>
  <c r="H65" i="181"/>
  <c r="H65" i="179"/>
  <c r="H65" i="176"/>
  <c r="H65" i="169"/>
  <c r="H65" i="164"/>
  <c r="H65" i="178"/>
  <c r="H65" i="173"/>
  <c r="H65" i="170"/>
  <c r="H65" i="187"/>
  <c r="H65" i="165"/>
  <c r="H65" i="194"/>
  <c r="H65" i="168"/>
  <c r="H65" i="189"/>
  <c r="H65" i="185"/>
  <c r="H65" i="161"/>
  <c r="H65" i="159"/>
  <c r="H65" i="163"/>
  <c r="H65" i="158"/>
  <c r="H102" i="190"/>
  <c r="H102" i="189"/>
  <c r="H102" i="185"/>
  <c r="H102" i="181"/>
  <c r="H102" i="179"/>
  <c r="H102" i="178"/>
  <c r="H102" i="176"/>
  <c r="H102" i="174"/>
  <c r="H102" i="191"/>
  <c r="H102" i="169"/>
  <c r="H102" i="168"/>
  <c r="H102" i="165"/>
  <c r="H102" i="184"/>
  <c r="H102" i="183"/>
  <c r="H102" i="180"/>
  <c r="H102" i="175"/>
  <c r="H102" i="170"/>
  <c r="H102" i="194"/>
  <c r="H102" i="188"/>
  <c r="H102" i="187"/>
  <c r="H102" i="173"/>
  <c r="H102" i="172"/>
  <c r="H102" i="167"/>
  <c r="H102" i="164"/>
  <c r="H102" i="186"/>
  <c r="H102" i="159"/>
  <c r="H102" i="163"/>
  <c r="H102" i="158"/>
  <c r="H102" i="161"/>
  <c r="H68" i="189"/>
  <c r="H68" i="185"/>
  <c r="H68" i="181"/>
  <c r="H68" i="179"/>
  <c r="H68" i="178"/>
  <c r="H68" i="176"/>
  <c r="H68" i="191"/>
  <c r="H68" i="169"/>
  <c r="H68" i="168"/>
  <c r="H68" i="165"/>
  <c r="H68" i="190"/>
  <c r="H68" i="187"/>
  <c r="H68" i="183"/>
  <c r="H68" i="180"/>
  <c r="H68" i="175"/>
  <c r="H68" i="172"/>
  <c r="H68" i="164"/>
  <c r="H68" i="194"/>
  <c r="H68" i="174"/>
  <c r="H68" i="173"/>
  <c r="H68" i="167"/>
  <c r="H68" i="188"/>
  <c r="H68" i="184"/>
  <c r="H68" i="170"/>
  <c r="H68" i="186"/>
  <c r="H68" i="159"/>
  <c r="H68" i="163"/>
  <c r="H68" i="158"/>
  <c r="H68" i="161"/>
  <c r="G63" i="192"/>
  <c r="H63" i="192" s="1"/>
  <c r="J63" i="174"/>
  <c r="H54" i="190"/>
  <c r="H54" i="184"/>
  <c r="H54" i="181"/>
  <c r="H54" i="176"/>
  <c r="H54" i="173"/>
  <c r="H54" i="168"/>
  <c r="H54" i="185"/>
  <c r="H54" i="183"/>
  <c r="H54" i="180"/>
  <c r="H54" i="178"/>
  <c r="H54" i="175"/>
  <c r="H54" i="170"/>
  <c r="H54" i="179"/>
  <c r="H54" i="165"/>
  <c r="H54" i="188"/>
  <c r="H54" i="186"/>
  <c r="H54" i="174"/>
  <c r="H54" i="169"/>
  <c r="H54" i="189"/>
  <c r="H54" i="194"/>
  <c r="H54" i="187"/>
  <c r="H54" i="172"/>
  <c r="H54" i="167"/>
  <c r="H54" i="191"/>
  <c r="H54" i="164"/>
  <c r="H54" i="159"/>
  <c r="H54" i="161"/>
  <c r="H54" i="163"/>
  <c r="H54" i="158"/>
  <c r="H92" i="194"/>
  <c r="H92" i="191"/>
  <c r="H92" i="190"/>
  <c r="H92" i="188"/>
  <c r="H92" i="183"/>
  <c r="H92" i="180"/>
  <c r="H92" i="175"/>
  <c r="H92" i="187"/>
  <c r="H92" i="172"/>
  <c r="H92" i="167"/>
  <c r="H92" i="181"/>
  <c r="H92" i="179"/>
  <c r="H92" i="176"/>
  <c r="H92" i="174"/>
  <c r="H92" i="169"/>
  <c r="H92" i="189"/>
  <c r="H92" i="186"/>
  <c r="H92" i="184"/>
  <c r="H92" i="178"/>
  <c r="H92" i="165"/>
  <c r="H92" i="164"/>
  <c r="H92" i="185"/>
  <c r="H92" i="173"/>
  <c r="H92" i="168"/>
  <c r="H92" i="170"/>
  <c r="H92" i="163"/>
  <c r="H92" i="161"/>
  <c r="H92" i="159"/>
  <c r="H92" i="158"/>
  <c r="H90" i="189"/>
  <c r="H90" i="185"/>
  <c r="H90" i="181"/>
  <c r="H90" i="179"/>
  <c r="H90" i="178"/>
  <c r="H90" i="176"/>
  <c r="H90" i="191"/>
  <c r="H90" i="186"/>
  <c r="H90" i="169"/>
  <c r="H90" i="168"/>
  <c r="H90" i="165"/>
  <c r="H90" i="194"/>
  <c r="H90" i="190"/>
  <c r="H90" i="183"/>
  <c r="H90" i="180"/>
  <c r="H90" i="175"/>
  <c r="H90" i="172"/>
  <c r="H90" i="164"/>
  <c r="H90" i="174"/>
  <c r="H90" i="167"/>
  <c r="H90" i="184"/>
  <c r="H90" i="173"/>
  <c r="H90" i="188"/>
  <c r="H90" i="187"/>
  <c r="H90" i="170"/>
  <c r="H90" i="159"/>
  <c r="H90" i="163"/>
  <c r="H90" i="161"/>
  <c r="H90" i="158"/>
  <c r="H56" i="191"/>
  <c r="H56" i="194"/>
  <c r="H56" i="190"/>
  <c r="H56" i="188"/>
  <c r="H56" i="187"/>
  <c r="H56" i="186"/>
  <c r="H56" i="183"/>
  <c r="H56" i="180"/>
  <c r="H56" i="175"/>
  <c r="H56" i="184"/>
  <c r="H56" i="174"/>
  <c r="H56" i="172"/>
  <c r="H56" i="167"/>
  <c r="H56" i="189"/>
  <c r="H56" i="181"/>
  <c r="H56" i="179"/>
  <c r="H56" i="176"/>
  <c r="H56" i="173"/>
  <c r="H56" i="170"/>
  <c r="H56" i="169"/>
  <c r="H56" i="178"/>
  <c r="H56" i="168"/>
  <c r="H56" i="185"/>
  <c r="H56" i="165"/>
  <c r="H56" i="164"/>
  <c r="H56" i="163"/>
  <c r="H56" i="161"/>
  <c r="H56" i="159"/>
  <c r="H56" i="158"/>
  <c r="H98" i="190"/>
  <c r="H98" i="194"/>
  <c r="H98" i="189"/>
  <c r="H98" i="187"/>
  <c r="H98" i="186"/>
  <c r="H98" i="185"/>
  <c r="H98" i="181"/>
  <c r="H98" i="179"/>
  <c r="H98" i="178"/>
  <c r="H98" i="176"/>
  <c r="H98" i="174"/>
  <c r="H98" i="184"/>
  <c r="H98" i="169"/>
  <c r="H98" i="168"/>
  <c r="H98" i="165"/>
  <c r="H98" i="183"/>
  <c r="H98" i="180"/>
  <c r="H98" i="175"/>
  <c r="H98" i="173"/>
  <c r="H98" i="172"/>
  <c r="H98" i="188"/>
  <c r="H98" i="170"/>
  <c r="H98" i="167"/>
  <c r="H98" i="191"/>
  <c r="H98" i="164"/>
  <c r="H98" i="163"/>
  <c r="H98" i="161"/>
  <c r="H98" i="159"/>
  <c r="H98" i="158"/>
  <c r="H64" i="194"/>
  <c r="H64" i="189"/>
  <c r="H64" i="185"/>
  <c r="H64" i="181"/>
  <c r="H64" i="179"/>
  <c r="H64" i="178"/>
  <c r="H64" i="176"/>
  <c r="H64" i="191"/>
  <c r="H64" i="169"/>
  <c r="H64" i="168"/>
  <c r="H64" i="165"/>
  <c r="H64" i="183"/>
  <c r="H64" i="180"/>
  <c r="H64" i="175"/>
  <c r="H64" i="170"/>
  <c r="H64" i="188"/>
  <c r="H64" i="173"/>
  <c r="H64" i="172"/>
  <c r="H64" i="174"/>
  <c r="H64" i="167"/>
  <c r="H64" i="190"/>
  <c r="H64" i="186"/>
  <c r="H64" i="187"/>
  <c r="H64" i="184"/>
  <c r="H64" i="164"/>
  <c r="H64" i="161"/>
  <c r="H64" i="163"/>
  <c r="H64" i="159"/>
  <c r="H64" i="158"/>
  <c r="J63" i="161"/>
  <c r="J63" i="158"/>
  <c r="J63" i="179"/>
  <c r="J63" i="185"/>
  <c r="J63" i="184"/>
  <c r="J63" i="165"/>
  <c r="F86" i="15"/>
  <c r="E86" i="192"/>
  <c r="F86" i="192" s="1"/>
  <c r="F56" i="193"/>
  <c r="E56" i="195"/>
  <c r="F56" i="195" s="1"/>
  <c r="F90" i="193"/>
  <c r="E90" i="195"/>
  <c r="F90" i="195" s="1"/>
  <c r="F75" i="15"/>
  <c r="E75" i="192"/>
  <c r="F75" i="192" s="1"/>
  <c r="F77" i="15"/>
  <c r="E77" i="192"/>
  <c r="F77" i="192" s="1"/>
  <c r="F77" i="193"/>
  <c r="E77" i="195"/>
  <c r="F77" i="195" s="1"/>
  <c r="F78" i="193"/>
  <c r="E78" i="195"/>
  <c r="F78" i="195" s="1"/>
  <c r="F54" i="193"/>
  <c r="E54" i="195"/>
  <c r="F54" i="195" s="1"/>
  <c r="F65" i="15"/>
  <c r="E65" i="192"/>
  <c r="F65" i="192" s="1"/>
  <c r="F64" i="15"/>
  <c r="E64" i="192"/>
  <c r="F64" i="192" s="1"/>
  <c r="F98" i="15"/>
  <c r="E98" i="192"/>
  <c r="F98" i="192" s="1"/>
  <c r="F70" i="193"/>
  <c r="E70" i="195"/>
  <c r="F70" i="195" s="1"/>
  <c r="F66" i="15"/>
  <c r="E66" i="192"/>
  <c r="F66" i="192" s="1"/>
  <c r="F68" i="15"/>
  <c r="E68" i="192"/>
  <c r="F68" i="192" s="1"/>
  <c r="J63" i="193"/>
  <c r="H99" i="189"/>
  <c r="H99" i="188"/>
  <c r="H99" i="185"/>
  <c r="H99" i="184"/>
  <c r="H99" i="181"/>
  <c r="H99" i="179"/>
  <c r="H99" i="176"/>
  <c r="H99" i="174"/>
  <c r="H99" i="172"/>
  <c r="H99" i="169"/>
  <c r="H99" i="167"/>
  <c r="H99" i="164"/>
  <c r="H99" i="194"/>
  <c r="H99" i="186"/>
  <c r="H99" i="187"/>
  <c r="H99" i="190"/>
  <c r="H99" i="191"/>
  <c r="H99" i="183"/>
  <c r="H99" i="180"/>
  <c r="H99" i="178"/>
  <c r="H99" i="175"/>
  <c r="H99" i="173"/>
  <c r="H99" i="170"/>
  <c r="H99" i="168"/>
  <c r="H99" i="165"/>
  <c r="H99" i="159"/>
  <c r="H99" i="161"/>
  <c r="H99" i="163"/>
  <c r="H99" i="158"/>
  <c r="F99" i="193"/>
  <c r="E99" i="195"/>
  <c r="F99" i="195" s="1"/>
  <c r="F99" i="15"/>
  <c r="E99" i="192"/>
  <c r="F99" i="192" s="1"/>
  <c r="J97" i="198"/>
  <c r="J60" i="198"/>
  <c r="J94" i="198"/>
  <c r="J57" i="198"/>
  <c r="J91" i="198"/>
  <c r="J89" i="198"/>
  <c r="J69" i="198"/>
  <c r="J93" i="198"/>
  <c r="J96" i="198"/>
  <c r="J53" i="198"/>
  <c r="J71" i="198"/>
  <c r="J80" i="198"/>
  <c r="J79" i="198"/>
  <c r="J82" i="198"/>
  <c r="J81" i="198"/>
  <c r="J84" i="198"/>
  <c r="J83" i="198"/>
  <c r="J95" i="198"/>
  <c r="J19" i="198"/>
  <c r="J63" i="198"/>
  <c r="J59" i="198"/>
  <c r="J74" i="198"/>
  <c r="J62" i="198"/>
  <c r="J61" i="198"/>
  <c r="J72" i="198"/>
  <c r="J85" i="198"/>
  <c r="J58" i="198"/>
  <c r="J73" i="198"/>
  <c r="J87" i="198"/>
  <c r="M28" i="192"/>
  <c r="M19" i="198"/>
  <c r="I116" i="191"/>
  <c r="J116" i="191" s="1"/>
  <c r="J111" i="191"/>
  <c r="I111" i="192"/>
  <c r="K97" i="192"/>
  <c r="K96" i="192"/>
  <c r="K87" i="192"/>
  <c r="K79" i="192"/>
  <c r="K73" i="192"/>
  <c r="K57" i="192"/>
  <c r="K60" i="192"/>
  <c r="K52" i="192"/>
  <c r="J69" i="192"/>
  <c r="J93" i="192"/>
  <c r="J96" i="192"/>
  <c r="K28" i="198"/>
  <c r="J58" i="192"/>
  <c r="J73" i="192"/>
  <c r="J87" i="192"/>
  <c r="H112" i="192"/>
  <c r="G112" i="198"/>
  <c r="J57" i="192"/>
  <c r="J82" i="192"/>
  <c r="J81" i="192"/>
  <c r="N25" i="191"/>
  <c r="N28" i="191"/>
  <c r="N38" i="191"/>
  <c r="N42" i="191"/>
  <c r="N46" i="191"/>
  <c r="N21" i="191"/>
  <c r="N26" i="191"/>
  <c r="N39" i="191"/>
  <c r="N43" i="191"/>
  <c r="N23" i="191"/>
  <c r="N27" i="191"/>
  <c r="N36" i="191"/>
  <c r="N40" i="191"/>
  <c r="N44" i="191"/>
  <c r="N24" i="191"/>
  <c r="N32" i="191"/>
  <c r="N37" i="191"/>
  <c r="N41" i="191"/>
  <c r="N45" i="191"/>
  <c r="N113" i="191"/>
  <c r="N114" i="191"/>
  <c r="N115" i="191"/>
  <c r="N20" i="191"/>
  <c r="J84" i="192"/>
  <c r="J83" i="192"/>
  <c r="J95" i="192"/>
  <c r="K95" i="192"/>
  <c r="K94" i="192"/>
  <c r="K84" i="192"/>
  <c r="K85" i="192"/>
  <c r="K71" i="192"/>
  <c r="K58" i="192"/>
  <c r="L25" i="192"/>
  <c r="L38" i="192"/>
  <c r="L42" i="192"/>
  <c r="L46" i="192"/>
  <c r="L26" i="192"/>
  <c r="L39" i="192"/>
  <c r="L43" i="192"/>
  <c r="L21" i="192"/>
  <c r="L23" i="192"/>
  <c r="L27" i="192"/>
  <c r="L36" i="192"/>
  <c r="L40" i="192"/>
  <c r="L24" i="192"/>
  <c r="L28" i="192"/>
  <c r="L32" i="192"/>
  <c r="L37" i="192"/>
  <c r="L41" i="192"/>
  <c r="L45" i="192"/>
  <c r="L44" i="192"/>
  <c r="L113" i="192"/>
  <c r="L115" i="192"/>
  <c r="L114" i="192"/>
  <c r="L20" i="192"/>
  <c r="O20" i="198"/>
  <c r="J21" i="198"/>
  <c r="J26" i="198"/>
  <c r="J39" i="198"/>
  <c r="J43" i="198"/>
  <c r="J24" i="198"/>
  <c r="J32" i="198"/>
  <c r="J37" i="198"/>
  <c r="J41" i="198"/>
  <c r="J45" i="198"/>
  <c r="J23" i="198"/>
  <c r="J28" i="198"/>
  <c r="J38" i="198"/>
  <c r="J46" i="198"/>
  <c r="J25" i="198"/>
  <c r="J40" i="198"/>
  <c r="J27" i="198"/>
  <c r="J42" i="198"/>
  <c r="J36" i="198"/>
  <c r="J44" i="198"/>
  <c r="J114" i="198"/>
  <c r="J115" i="198"/>
  <c r="J20" i="198"/>
  <c r="H111" i="192"/>
  <c r="G116" i="192"/>
  <c r="H116" i="192" s="1"/>
  <c r="G111" i="198"/>
  <c r="J62" i="192"/>
  <c r="K93" i="192"/>
  <c r="K82" i="192"/>
  <c r="K74" i="192"/>
  <c r="K83" i="192"/>
  <c r="K69" i="192"/>
  <c r="K61" i="192"/>
  <c r="K53" i="192"/>
  <c r="J61" i="192"/>
  <c r="J72" i="192"/>
  <c r="J85" i="192"/>
  <c r="Q20" i="192"/>
  <c r="J53" i="192"/>
  <c r="J71" i="192"/>
  <c r="J80" i="192"/>
  <c r="J79" i="192"/>
  <c r="J97" i="192"/>
  <c r="O28" i="191"/>
  <c r="O19" i="192"/>
  <c r="J60" i="192"/>
  <c r="J74" i="192"/>
  <c r="J89" i="192"/>
  <c r="J94" i="192"/>
  <c r="N19" i="191"/>
  <c r="E116" i="198"/>
  <c r="F116" i="198" s="1"/>
  <c r="F111" i="198"/>
  <c r="J59" i="192"/>
  <c r="J112" i="191"/>
  <c r="I112" i="192"/>
  <c r="J91" i="192"/>
  <c r="K91" i="192"/>
  <c r="K80" i="192"/>
  <c r="K89" i="192"/>
  <c r="K81" i="192"/>
  <c r="K72" i="192"/>
  <c r="K111" i="191"/>
  <c r="K59" i="192"/>
  <c r="K112" i="191"/>
  <c r="K62" i="192"/>
  <c r="J52" i="192"/>
  <c r="I52" i="198"/>
  <c r="I113" i="198" s="1"/>
  <c r="J113" i="198" s="1"/>
  <c r="L63" i="191" l="1"/>
  <c r="K102" i="197"/>
  <c r="I102" i="198"/>
  <c r="J102" i="198" s="1"/>
  <c r="J102" i="197"/>
  <c r="I105" i="197"/>
  <c r="P96" i="191"/>
  <c r="P91" i="191"/>
  <c r="P84" i="191"/>
  <c r="P80" i="191"/>
  <c r="P72" i="191"/>
  <c r="P61" i="191"/>
  <c r="P58" i="191"/>
  <c r="P95" i="191"/>
  <c r="P89" i="191"/>
  <c r="P83" i="191"/>
  <c r="P79" i="191"/>
  <c r="P71" i="191"/>
  <c r="P94" i="191"/>
  <c r="P87" i="191"/>
  <c r="P82" i="191"/>
  <c r="P74" i="191"/>
  <c r="P69" i="191"/>
  <c r="P53" i="191"/>
  <c r="P81" i="191"/>
  <c r="P57" i="191"/>
  <c r="P73" i="191"/>
  <c r="P85" i="191"/>
  <c r="P60" i="191"/>
  <c r="P52" i="191"/>
  <c r="P93" i="191"/>
  <c r="P62" i="191"/>
  <c r="P97" i="191"/>
  <c r="P59" i="191"/>
  <c r="L63" i="163"/>
  <c r="L63" i="168"/>
  <c r="I63" i="195"/>
  <c r="J63" i="195" s="1"/>
  <c r="L63" i="184"/>
  <c r="L63" i="167"/>
  <c r="L63" i="183"/>
  <c r="L63" i="193"/>
  <c r="L63" i="186"/>
  <c r="L63" i="185"/>
  <c r="J92" i="198"/>
  <c r="J92" i="194"/>
  <c r="J92" i="187"/>
  <c r="J92" i="186"/>
  <c r="J92" i="189"/>
  <c r="J92" i="184"/>
  <c r="J92" i="190"/>
  <c r="J92" i="185"/>
  <c r="J92" i="181"/>
  <c r="J92" i="179"/>
  <c r="J92" i="176"/>
  <c r="J92" i="174"/>
  <c r="J92" i="173"/>
  <c r="J92" i="178"/>
  <c r="J92" i="172"/>
  <c r="J92" i="168"/>
  <c r="J92" i="165"/>
  <c r="J92" i="164"/>
  <c r="J92" i="188"/>
  <c r="J92" i="180"/>
  <c r="J92" i="191"/>
  <c r="J92" i="183"/>
  <c r="J92" i="175"/>
  <c r="J92" i="170"/>
  <c r="J92" i="169"/>
  <c r="J92" i="167"/>
  <c r="J92" i="161"/>
  <c r="J92" i="158"/>
  <c r="J92" i="118"/>
  <c r="J92" i="163"/>
  <c r="J92" i="159"/>
  <c r="J64" i="198"/>
  <c r="J64" i="188"/>
  <c r="J64" i="187"/>
  <c r="J64" i="186"/>
  <c r="J64" i="184"/>
  <c r="J64" i="183"/>
  <c r="J64" i="180"/>
  <c r="J64" i="175"/>
  <c r="J64" i="170"/>
  <c r="J64" i="164"/>
  <c r="J64" i="189"/>
  <c r="J64" i="173"/>
  <c r="J64" i="172"/>
  <c r="J64" i="169"/>
  <c r="J64" i="194"/>
  <c r="J64" i="190"/>
  <c r="J64" i="185"/>
  <c r="J64" i="167"/>
  <c r="J64" i="179"/>
  <c r="J64" i="178"/>
  <c r="J64" i="191"/>
  <c r="J64" i="181"/>
  <c r="J64" i="165"/>
  <c r="J64" i="176"/>
  <c r="J64" i="174"/>
  <c r="J64" i="168"/>
  <c r="J64" i="161"/>
  <c r="J64" i="159"/>
  <c r="J64" i="163"/>
  <c r="J64" i="158"/>
  <c r="J64" i="118"/>
  <c r="H64" i="15"/>
  <c r="G64" i="192"/>
  <c r="H64" i="192" s="1"/>
  <c r="H98" i="193"/>
  <c r="G98" i="195"/>
  <c r="H98" i="195" s="1"/>
  <c r="H90" i="193"/>
  <c r="G90" i="195"/>
  <c r="H90" i="195" s="1"/>
  <c r="H77" i="15"/>
  <c r="G77" i="192"/>
  <c r="H77" i="192" s="1"/>
  <c r="H77" i="193"/>
  <c r="G77" i="195"/>
  <c r="H77" i="195" s="1"/>
  <c r="H75" i="193"/>
  <c r="G75" i="195"/>
  <c r="H75" i="195" s="1"/>
  <c r="H103" i="15"/>
  <c r="G103" i="192"/>
  <c r="H103" i="192" s="1"/>
  <c r="H104" i="15"/>
  <c r="G104" i="192"/>
  <c r="H104" i="192" s="1"/>
  <c r="H88" i="193"/>
  <c r="G88" i="195"/>
  <c r="H88" i="195" s="1"/>
  <c r="J67" i="198"/>
  <c r="J67" i="194"/>
  <c r="J67" i="187"/>
  <c r="J67" i="189"/>
  <c r="J67" i="184"/>
  <c r="J67" i="190"/>
  <c r="J67" i="185"/>
  <c r="J67" i="181"/>
  <c r="J67" i="179"/>
  <c r="J67" i="176"/>
  <c r="J67" i="173"/>
  <c r="J67" i="188"/>
  <c r="J67" i="178"/>
  <c r="J67" i="164"/>
  <c r="J67" i="186"/>
  <c r="J67" i="172"/>
  <c r="J67" i="170"/>
  <c r="J67" i="168"/>
  <c r="J67" i="165"/>
  <c r="J67" i="191"/>
  <c r="J67" i="180"/>
  <c r="J67" i="183"/>
  <c r="J67" i="175"/>
  <c r="J67" i="174"/>
  <c r="J67" i="167"/>
  <c r="J67" i="169"/>
  <c r="J67" i="163"/>
  <c r="J67" i="161"/>
  <c r="J67" i="159"/>
  <c r="J67" i="158"/>
  <c r="J67" i="118"/>
  <c r="J78" i="198"/>
  <c r="J78" i="194"/>
  <c r="J78" i="187"/>
  <c r="J78" i="186"/>
  <c r="J78" i="189"/>
  <c r="J78" i="184"/>
  <c r="J78" i="190"/>
  <c r="J78" i="185"/>
  <c r="J78" i="181"/>
  <c r="J78" i="179"/>
  <c r="J78" i="176"/>
  <c r="J78" i="173"/>
  <c r="J78" i="178"/>
  <c r="J78" i="170"/>
  <c r="J78" i="188"/>
  <c r="J78" i="172"/>
  <c r="J78" i="168"/>
  <c r="J78" i="165"/>
  <c r="J78" i="183"/>
  <c r="J78" i="175"/>
  <c r="J78" i="191"/>
  <c r="J78" i="169"/>
  <c r="J78" i="180"/>
  <c r="J78" i="174"/>
  <c r="J78" i="167"/>
  <c r="J78" i="164"/>
  <c r="J78" i="163"/>
  <c r="J78" i="159"/>
  <c r="J78" i="161"/>
  <c r="J78" i="158"/>
  <c r="J78" i="118"/>
  <c r="J75" i="198"/>
  <c r="J75" i="194"/>
  <c r="J75" i="188"/>
  <c r="J75" i="186"/>
  <c r="J75" i="183"/>
  <c r="J75" i="180"/>
  <c r="J75" i="175"/>
  <c r="J75" i="170"/>
  <c r="J75" i="164"/>
  <c r="J75" i="172"/>
  <c r="J75" i="169"/>
  <c r="J75" i="189"/>
  <c r="J75" i="185"/>
  <c r="J75" i="167"/>
  <c r="J75" i="181"/>
  <c r="J75" i="176"/>
  <c r="J75" i="174"/>
  <c r="J75" i="168"/>
  <c r="J75" i="191"/>
  <c r="J75" i="187"/>
  <c r="J75" i="184"/>
  <c r="J75" i="173"/>
  <c r="J75" i="190"/>
  <c r="J75" i="179"/>
  <c r="J75" i="178"/>
  <c r="J75" i="165"/>
  <c r="J75" i="163"/>
  <c r="J75" i="161"/>
  <c r="J75" i="159"/>
  <c r="J75" i="158"/>
  <c r="J75" i="118"/>
  <c r="J90" i="198"/>
  <c r="J90" i="194"/>
  <c r="J90" i="188"/>
  <c r="J90" i="183"/>
  <c r="J90" i="180"/>
  <c r="J90" i="175"/>
  <c r="J90" i="170"/>
  <c r="J90" i="164"/>
  <c r="J90" i="172"/>
  <c r="J90" i="169"/>
  <c r="J90" i="186"/>
  <c r="J90" i="185"/>
  <c r="J90" i="167"/>
  <c r="J90" i="190"/>
  <c r="J90" i="189"/>
  <c r="J90" i="176"/>
  <c r="J90" i="191"/>
  <c r="J90" i="184"/>
  <c r="J90" i="173"/>
  <c r="J90" i="165"/>
  <c r="J90" i="187"/>
  <c r="J90" i="179"/>
  <c r="J90" i="178"/>
  <c r="J90" i="181"/>
  <c r="J90" i="174"/>
  <c r="J90" i="168"/>
  <c r="J90" i="161"/>
  <c r="J90" i="159"/>
  <c r="J90" i="158"/>
  <c r="J90" i="118"/>
  <c r="J90" i="163"/>
  <c r="J56" i="198"/>
  <c r="J56" i="194"/>
  <c r="J56" i="187"/>
  <c r="J56" i="189"/>
  <c r="J56" i="184"/>
  <c r="J56" i="190"/>
  <c r="J56" i="185"/>
  <c r="J56" i="181"/>
  <c r="J56" i="179"/>
  <c r="J56" i="176"/>
  <c r="J56" i="173"/>
  <c r="J56" i="178"/>
  <c r="J56" i="186"/>
  <c r="J56" i="172"/>
  <c r="J56" i="168"/>
  <c r="J56" i="165"/>
  <c r="J56" i="191"/>
  <c r="J56" i="174"/>
  <c r="J56" i="170"/>
  <c r="J56" i="167"/>
  <c r="J56" i="188"/>
  <c r="J56" i="180"/>
  <c r="J56" i="169"/>
  <c r="J56" i="164"/>
  <c r="J56" i="183"/>
  <c r="J56" i="175"/>
  <c r="J56" i="163"/>
  <c r="J56" i="161"/>
  <c r="J56" i="158"/>
  <c r="J56" i="159"/>
  <c r="J56" i="118"/>
  <c r="J88" i="198"/>
  <c r="J88" i="194"/>
  <c r="J88" i="187"/>
  <c r="J88" i="186"/>
  <c r="J88" i="189"/>
  <c r="J88" i="184"/>
  <c r="J88" i="190"/>
  <c r="J88" i="185"/>
  <c r="J88" i="181"/>
  <c r="J88" i="179"/>
  <c r="J88" i="176"/>
  <c r="J88" i="173"/>
  <c r="J88" i="188"/>
  <c r="J88" i="178"/>
  <c r="J88" i="164"/>
  <c r="J88" i="172"/>
  <c r="J88" i="170"/>
  <c r="J88" i="168"/>
  <c r="J88" i="165"/>
  <c r="J88" i="191"/>
  <c r="J88" i="180"/>
  <c r="J88" i="183"/>
  <c r="J88" i="175"/>
  <c r="J88" i="174"/>
  <c r="J88" i="167"/>
  <c r="J88" i="169"/>
  <c r="J88" i="163"/>
  <c r="J88" i="161"/>
  <c r="J88" i="159"/>
  <c r="J88" i="158"/>
  <c r="J88" i="118"/>
  <c r="L63" i="118"/>
  <c r="L63" i="169"/>
  <c r="L63" i="164"/>
  <c r="L63" i="194"/>
  <c r="L63" i="174"/>
  <c r="L63" i="175"/>
  <c r="L63" i="187"/>
  <c r="H98" i="15"/>
  <c r="G98" i="192"/>
  <c r="H98" i="192" s="1"/>
  <c r="H56" i="15"/>
  <c r="G56" i="192"/>
  <c r="H56" i="192" s="1"/>
  <c r="H68" i="193"/>
  <c r="G68" i="195"/>
  <c r="H68" i="195" s="1"/>
  <c r="H102" i="193"/>
  <c r="G102" i="195"/>
  <c r="H102" i="195" s="1"/>
  <c r="H65" i="193"/>
  <c r="G65" i="195"/>
  <c r="H65" i="195" s="1"/>
  <c r="H66" i="193"/>
  <c r="G66" i="195"/>
  <c r="H66" i="195" s="1"/>
  <c r="H86" i="193"/>
  <c r="G86" i="195"/>
  <c r="H86" i="195" s="1"/>
  <c r="H75" i="15"/>
  <c r="G75" i="192"/>
  <c r="H75" i="192" s="1"/>
  <c r="H76" i="193"/>
  <c r="G76" i="195"/>
  <c r="H76" i="195" s="1"/>
  <c r="H70" i="193"/>
  <c r="G70" i="195"/>
  <c r="H70" i="195" s="1"/>
  <c r="H103" i="193"/>
  <c r="G103" i="195"/>
  <c r="H103" i="195" s="1"/>
  <c r="H104" i="193"/>
  <c r="G104" i="195"/>
  <c r="H104" i="195" s="1"/>
  <c r="J54" i="198"/>
  <c r="J54" i="194"/>
  <c r="J54" i="189"/>
  <c r="J54" i="187"/>
  <c r="J54" i="188"/>
  <c r="J54" i="186"/>
  <c r="J54" i="183"/>
  <c r="J54" i="180"/>
  <c r="J54" i="178"/>
  <c r="J54" i="175"/>
  <c r="J54" i="174"/>
  <c r="J54" i="164"/>
  <c r="J54" i="190"/>
  <c r="J54" i="179"/>
  <c r="J54" i="165"/>
  <c r="J54" i="173"/>
  <c r="J54" i="172"/>
  <c r="J54" i="169"/>
  <c r="J54" i="167"/>
  <c r="J54" i="181"/>
  <c r="J54" i="184"/>
  <c r="J54" i="176"/>
  <c r="J54" i="168"/>
  <c r="J54" i="191"/>
  <c r="J54" i="170"/>
  <c r="J54" i="185"/>
  <c r="J54" i="163"/>
  <c r="J54" i="161"/>
  <c r="J54" i="158"/>
  <c r="J54" i="118"/>
  <c r="J54" i="159"/>
  <c r="J65" i="198"/>
  <c r="J65" i="194"/>
  <c r="J65" i="187"/>
  <c r="J65" i="189"/>
  <c r="J65" i="184"/>
  <c r="J65" i="190"/>
  <c r="J65" i="185"/>
  <c r="J65" i="181"/>
  <c r="J65" i="179"/>
  <c r="J65" i="176"/>
  <c r="J65" i="173"/>
  <c r="J65" i="178"/>
  <c r="J65" i="170"/>
  <c r="J65" i="188"/>
  <c r="J65" i="186"/>
  <c r="J65" i="172"/>
  <c r="J65" i="168"/>
  <c r="J65" i="165"/>
  <c r="J65" i="183"/>
  <c r="J65" i="175"/>
  <c r="J65" i="164"/>
  <c r="J65" i="191"/>
  <c r="J65" i="169"/>
  <c r="J65" i="180"/>
  <c r="J65" i="174"/>
  <c r="J65" i="167"/>
  <c r="J65" i="163"/>
  <c r="J65" i="159"/>
  <c r="J65" i="158"/>
  <c r="J65" i="118"/>
  <c r="J65" i="161"/>
  <c r="J98" i="198"/>
  <c r="J98" i="188"/>
  <c r="J98" i="186"/>
  <c r="J98" i="183"/>
  <c r="J98" i="180"/>
  <c r="J98" i="175"/>
  <c r="J98" i="170"/>
  <c r="J98" i="164"/>
  <c r="J98" i="172"/>
  <c r="J98" i="169"/>
  <c r="J98" i="189"/>
  <c r="J98" i="185"/>
  <c r="J98" i="167"/>
  <c r="J98" i="181"/>
  <c r="J98" i="174"/>
  <c r="J98" i="173"/>
  <c r="J98" i="194"/>
  <c r="J98" i="176"/>
  <c r="J98" i="168"/>
  <c r="J98" i="191"/>
  <c r="J98" i="190"/>
  <c r="J98" i="187"/>
  <c r="J98" i="184"/>
  <c r="J98" i="179"/>
  <c r="J98" i="178"/>
  <c r="J98" i="165"/>
  <c r="J98" i="163"/>
  <c r="J98" i="161"/>
  <c r="J98" i="159"/>
  <c r="J98" i="158"/>
  <c r="J98" i="118"/>
  <c r="H56" i="193"/>
  <c r="G56" i="195"/>
  <c r="H56" i="195" s="1"/>
  <c r="H68" i="15"/>
  <c r="G68" i="192"/>
  <c r="H68" i="192" s="1"/>
  <c r="H66" i="15"/>
  <c r="G66" i="192"/>
  <c r="H66" i="192" s="1"/>
  <c r="J86" i="198"/>
  <c r="J86" i="194"/>
  <c r="J86" i="188"/>
  <c r="J86" i="186"/>
  <c r="J86" i="183"/>
  <c r="J86" i="180"/>
  <c r="J86" i="175"/>
  <c r="J86" i="170"/>
  <c r="J86" i="164"/>
  <c r="J86" i="190"/>
  <c r="J86" i="187"/>
  <c r="J86" i="172"/>
  <c r="J86" i="169"/>
  <c r="J86" i="185"/>
  <c r="J86" i="173"/>
  <c r="J86" i="167"/>
  <c r="J86" i="184"/>
  <c r="J86" i="179"/>
  <c r="J86" i="178"/>
  <c r="J86" i="174"/>
  <c r="J86" i="168"/>
  <c r="J86" i="191"/>
  <c r="J86" i="189"/>
  <c r="J86" i="181"/>
  <c r="J86" i="176"/>
  <c r="J86" i="165"/>
  <c r="J86" i="163"/>
  <c r="J86" i="161"/>
  <c r="J86" i="158"/>
  <c r="J86" i="159"/>
  <c r="J86" i="118"/>
  <c r="L63" i="161"/>
  <c r="L63" i="158"/>
  <c r="L63" i="173"/>
  <c r="L63" i="170"/>
  <c r="L63" i="178"/>
  <c r="L63" i="180"/>
  <c r="L63" i="176"/>
  <c r="L63" i="188"/>
  <c r="H90" i="15"/>
  <c r="G90" i="192"/>
  <c r="H90" i="192" s="1"/>
  <c r="H92" i="15"/>
  <c r="G92" i="192"/>
  <c r="H92" i="192" s="1"/>
  <c r="H92" i="193"/>
  <c r="G92" i="195"/>
  <c r="H92" i="195" s="1"/>
  <c r="H54" i="193"/>
  <c r="G54" i="195"/>
  <c r="H54" i="195" s="1"/>
  <c r="H100" i="15"/>
  <c r="G100" i="192"/>
  <c r="H100" i="192" s="1"/>
  <c r="H67" i="15"/>
  <c r="G67" i="192"/>
  <c r="H67" i="192" s="1"/>
  <c r="H76" i="15"/>
  <c r="G76" i="192"/>
  <c r="H76" i="192" s="1"/>
  <c r="H88" i="15"/>
  <c r="G88" i="192"/>
  <c r="H88" i="192" s="1"/>
  <c r="H78" i="193"/>
  <c r="G78" i="195"/>
  <c r="H78" i="195" s="1"/>
  <c r="J104" i="198"/>
  <c r="J104" i="194"/>
  <c r="J104" i="188"/>
  <c r="J104" i="183"/>
  <c r="J104" i="180"/>
  <c r="J104" i="175"/>
  <c r="J104" i="170"/>
  <c r="J104" i="164"/>
  <c r="J104" i="187"/>
  <c r="J104" i="184"/>
  <c r="J104" i="172"/>
  <c r="J104" i="169"/>
  <c r="J104" i="185"/>
  <c r="J104" i="173"/>
  <c r="J104" i="167"/>
  <c r="J104" i="189"/>
  <c r="J104" i="186"/>
  <c r="J104" i="179"/>
  <c r="J104" i="178"/>
  <c r="J104" i="168"/>
  <c r="J104" i="191"/>
  <c r="J104" i="190"/>
  <c r="J104" i="181"/>
  <c r="J104" i="174"/>
  <c r="J104" i="176"/>
  <c r="J104" i="165"/>
  <c r="J104" i="163"/>
  <c r="J104" i="161"/>
  <c r="J104" i="159"/>
  <c r="J104" i="158"/>
  <c r="J77" i="198"/>
  <c r="J77" i="194"/>
  <c r="J77" i="188"/>
  <c r="J77" i="187"/>
  <c r="J77" i="186"/>
  <c r="J77" i="184"/>
  <c r="J77" i="183"/>
  <c r="J77" i="180"/>
  <c r="J77" i="175"/>
  <c r="J77" i="170"/>
  <c r="J77" i="164"/>
  <c r="J77" i="189"/>
  <c r="J77" i="173"/>
  <c r="J77" i="172"/>
  <c r="J77" i="169"/>
  <c r="J77" i="190"/>
  <c r="J77" i="185"/>
  <c r="J77" i="167"/>
  <c r="J77" i="179"/>
  <c r="J77" i="178"/>
  <c r="J77" i="191"/>
  <c r="J77" i="181"/>
  <c r="J77" i="165"/>
  <c r="J77" i="176"/>
  <c r="J77" i="174"/>
  <c r="J77" i="168"/>
  <c r="J77" i="161"/>
  <c r="J77" i="159"/>
  <c r="J77" i="163"/>
  <c r="J77" i="158"/>
  <c r="J77" i="118"/>
  <c r="J76" i="198"/>
  <c r="J76" i="194"/>
  <c r="J76" i="187"/>
  <c r="J76" i="186"/>
  <c r="J76" i="189"/>
  <c r="J76" i="184"/>
  <c r="J76" i="190"/>
  <c r="J76" i="185"/>
  <c r="J76" i="181"/>
  <c r="J76" i="179"/>
  <c r="J76" i="176"/>
  <c r="J76" i="173"/>
  <c r="J76" i="178"/>
  <c r="J76" i="172"/>
  <c r="J76" i="168"/>
  <c r="J76" i="165"/>
  <c r="J76" i="191"/>
  <c r="J76" i="188"/>
  <c r="J76" i="164"/>
  <c r="J76" i="174"/>
  <c r="J76" i="167"/>
  <c r="J76" i="180"/>
  <c r="J76" i="169"/>
  <c r="J76" i="183"/>
  <c r="J76" i="175"/>
  <c r="J76" i="170"/>
  <c r="J76" i="163"/>
  <c r="J76" i="161"/>
  <c r="J76" i="159"/>
  <c r="J76" i="158"/>
  <c r="J76" i="118"/>
  <c r="J100" i="198"/>
  <c r="J100" i="194"/>
  <c r="J100" i="187"/>
  <c r="J100" i="186"/>
  <c r="J100" i="189"/>
  <c r="J100" i="184"/>
  <c r="J100" i="185"/>
  <c r="J100" i="181"/>
  <c r="J100" i="179"/>
  <c r="J100" i="176"/>
  <c r="J100" i="174"/>
  <c r="J100" i="173"/>
  <c r="J100" i="178"/>
  <c r="J100" i="172"/>
  <c r="J100" i="168"/>
  <c r="J100" i="165"/>
  <c r="J100" i="191"/>
  <c r="J100" i="170"/>
  <c r="J100" i="167"/>
  <c r="J100" i="190"/>
  <c r="J100" i="188"/>
  <c r="J100" i="180"/>
  <c r="J100" i="169"/>
  <c r="J100" i="164"/>
  <c r="J100" i="183"/>
  <c r="J100" i="175"/>
  <c r="J100" i="161"/>
  <c r="J100" i="159"/>
  <c r="J100" i="163"/>
  <c r="J100" i="158"/>
  <c r="J66" i="198"/>
  <c r="J66" i="194"/>
  <c r="J66" i="188"/>
  <c r="J66" i="186"/>
  <c r="J66" i="183"/>
  <c r="J66" i="180"/>
  <c r="J66" i="175"/>
  <c r="J66" i="170"/>
  <c r="J66" i="164"/>
  <c r="J66" i="190"/>
  <c r="J66" i="172"/>
  <c r="J66" i="169"/>
  <c r="J66" i="187"/>
  <c r="J66" i="185"/>
  <c r="J66" i="173"/>
  <c r="J66" i="167"/>
  <c r="J66" i="189"/>
  <c r="J66" i="179"/>
  <c r="J66" i="178"/>
  <c r="J66" i="174"/>
  <c r="J66" i="168"/>
  <c r="J66" i="191"/>
  <c r="J66" i="181"/>
  <c r="J66" i="184"/>
  <c r="J66" i="176"/>
  <c r="J66" i="165"/>
  <c r="J66" i="163"/>
  <c r="J66" i="159"/>
  <c r="J66" i="161"/>
  <c r="J66" i="158"/>
  <c r="J66" i="118"/>
  <c r="J103" i="198"/>
  <c r="J103" i="194"/>
  <c r="J103" i="187"/>
  <c r="J103" i="186"/>
  <c r="J103" i="189"/>
  <c r="J103" i="184"/>
  <c r="J103" i="185"/>
  <c r="J103" i="181"/>
  <c r="J103" i="179"/>
  <c r="J103" i="176"/>
  <c r="J103" i="174"/>
  <c r="J103" i="173"/>
  <c r="J103" i="178"/>
  <c r="J103" i="170"/>
  <c r="J103" i="188"/>
  <c r="J103" i="172"/>
  <c r="J103" i="168"/>
  <c r="J103" i="165"/>
  <c r="J103" i="183"/>
  <c r="J103" i="175"/>
  <c r="J103" i="190"/>
  <c r="J103" i="164"/>
  <c r="J103" i="191"/>
  <c r="J103" i="169"/>
  <c r="J103" i="180"/>
  <c r="J103" i="167"/>
  <c r="J103" i="163"/>
  <c r="J103" i="161"/>
  <c r="J103" i="159"/>
  <c r="J103" i="158"/>
  <c r="J70" i="198"/>
  <c r="J70" i="194"/>
  <c r="J70" i="187"/>
  <c r="J70" i="189"/>
  <c r="J70" i="184"/>
  <c r="J70" i="190"/>
  <c r="J70" i="185"/>
  <c r="J70" i="181"/>
  <c r="J70" i="179"/>
  <c r="J70" i="176"/>
  <c r="J70" i="173"/>
  <c r="J70" i="178"/>
  <c r="J70" i="186"/>
  <c r="J70" i="172"/>
  <c r="J70" i="168"/>
  <c r="J70" i="165"/>
  <c r="J70" i="164"/>
  <c r="J70" i="170"/>
  <c r="J70" i="180"/>
  <c r="J70" i="191"/>
  <c r="J70" i="188"/>
  <c r="J70" i="183"/>
  <c r="J70" i="175"/>
  <c r="J70" i="169"/>
  <c r="J70" i="174"/>
  <c r="J70" i="167"/>
  <c r="J70" i="161"/>
  <c r="J70" i="158"/>
  <c r="J70" i="118"/>
  <c r="J70" i="163"/>
  <c r="J70" i="159"/>
  <c r="J102" i="188"/>
  <c r="J102" i="187"/>
  <c r="J102" i="186"/>
  <c r="J102" i="184"/>
  <c r="J102" i="183"/>
  <c r="J102" i="180"/>
  <c r="J102" i="175"/>
  <c r="J102" i="170"/>
  <c r="J102" i="164"/>
  <c r="J102" i="194"/>
  <c r="J102" i="189"/>
  <c r="J102" i="173"/>
  <c r="J102" i="172"/>
  <c r="J102" i="169"/>
  <c r="J102" i="185"/>
  <c r="J102" i="167"/>
  <c r="J102" i="190"/>
  <c r="J102" i="179"/>
  <c r="J102" i="178"/>
  <c r="J102" i="191"/>
  <c r="J102" i="181"/>
  <c r="J102" i="174"/>
  <c r="J102" i="165"/>
  <c r="J102" i="176"/>
  <c r="J102" i="168"/>
  <c r="J102" i="159"/>
  <c r="J102" i="158"/>
  <c r="J102" i="161"/>
  <c r="J102" i="163"/>
  <c r="J68" i="198"/>
  <c r="J68" i="194"/>
  <c r="J68" i="188"/>
  <c r="J68" i="187"/>
  <c r="J68" i="186"/>
  <c r="J68" i="183"/>
  <c r="J68" i="180"/>
  <c r="J68" i="175"/>
  <c r="J68" i="170"/>
  <c r="J68" i="164"/>
  <c r="J68" i="172"/>
  <c r="J68" i="169"/>
  <c r="J68" i="185"/>
  <c r="J68" i="184"/>
  <c r="J68" i="167"/>
  <c r="J68" i="176"/>
  <c r="J68" i="191"/>
  <c r="J68" i="165"/>
  <c r="J68" i="190"/>
  <c r="J68" i="189"/>
  <c r="J68" i="179"/>
  <c r="J68" i="178"/>
  <c r="J68" i="181"/>
  <c r="J68" i="174"/>
  <c r="J68" i="173"/>
  <c r="J68" i="168"/>
  <c r="J68" i="161"/>
  <c r="J68" i="159"/>
  <c r="J68" i="163"/>
  <c r="J68" i="158"/>
  <c r="J68" i="118"/>
  <c r="L63" i="159"/>
  <c r="L63" i="172"/>
  <c r="L63" i="181"/>
  <c r="L63" i="179"/>
  <c r="L63" i="189"/>
  <c r="L63" i="165"/>
  <c r="L63" i="190"/>
  <c r="I63" i="192"/>
  <c r="J63" i="192" s="1"/>
  <c r="H64" i="193"/>
  <c r="G64" i="195"/>
  <c r="H64" i="195" s="1"/>
  <c r="H54" i="15"/>
  <c r="G54" i="192"/>
  <c r="H54" i="192" s="1"/>
  <c r="H102" i="15"/>
  <c r="G102" i="192"/>
  <c r="H102" i="192" s="1"/>
  <c r="H65" i="15"/>
  <c r="G65" i="192"/>
  <c r="H65" i="192" s="1"/>
  <c r="H100" i="193"/>
  <c r="G100" i="195"/>
  <c r="H100" i="195" s="1"/>
  <c r="H67" i="193"/>
  <c r="G67" i="195"/>
  <c r="H67" i="195" s="1"/>
  <c r="H86" i="15"/>
  <c r="G86" i="192"/>
  <c r="H86" i="192" s="1"/>
  <c r="H70" i="15"/>
  <c r="G70" i="192"/>
  <c r="H70" i="192" s="1"/>
  <c r="H78" i="15"/>
  <c r="G78" i="192"/>
  <c r="H78" i="192" s="1"/>
  <c r="H99" i="15"/>
  <c r="G99" i="192"/>
  <c r="H99" i="192" s="1"/>
  <c r="H99" i="193"/>
  <c r="G99" i="195"/>
  <c r="H99" i="195" s="1"/>
  <c r="J99" i="198"/>
  <c r="J99" i="184"/>
  <c r="J99" i="183"/>
  <c r="J99" i="181"/>
  <c r="J99" i="180"/>
  <c r="J99" i="179"/>
  <c r="J99" i="178"/>
  <c r="J99" i="176"/>
  <c r="J99" i="175"/>
  <c r="J99" i="174"/>
  <c r="J99" i="173"/>
  <c r="J99" i="172"/>
  <c r="J99" i="170"/>
  <c r="J99" i="169"/>
  <c r="J99" i="168"/>
  <c r="J99" i="167"/>
  <c r="J99" i="165"/>
  <c r="J99" i="164"/>
  <c r="J99" i="191"/>
  <c r="J99" i="187"/>
  <c r="J99" i="189"/>
  <c r="J99" i="190"/>
  <c r="J99" i="185"/>
  <c r="J99" i="194"/>
  <c r="J99" i="188"/>
  <c r="J99" i="186"/>
  <c r="J99" i="163"/>
  <c r="J99" i="158"/>
  <c r="J99" i="161"/>
  <c r="J99" i="159"/>
  <c r="J99" i="118"/>
  <c r="L97" i="198"/>
  <c r="P19" i="191"/>
  <c r="L58" i="198"/>
  <c r="L85" i="198"/>
  <c r="L94" i="198"/>
  <c r="L89" i="198"/>
  <c r="L91" i="198"/>
  <c r="L71" i="198"/>
  <c r="L84" i="198"/>
  <c r="L95" i="198"/>
  <c r="L72" i="198"/>
  <c r="L79" i="198"/>
  <c r="L53" i="198"/>
  <c r="L69" i="198"/>
  <c r="L83" i="198"/>
  <c r="L82" i="198"/>
  <c r="L93" i="198"/>
  <c r="L81" i="198"/>
  <c r="L61" i="198"/>
  <c r="L62" i="198"/>
  <c r="L80" i="198"/>
  <c r="L60" i="198"/>
  <c r="L57" i="198"/>
  <c r="L73" i="198"/>
  <c r="L87" i="198"/>
  <c r="L96" i="198"/>
  <c r="L19" i="198"/>
  <c r="L63" i="198"/>
  <c r="L59" i="198"/>
  <c r="L74" i="198"/>
  <c r="L62" i="192"/>
  <c r="L81" i="192"/>
  <c r="S20" i="192"/>
  <c r="L53" i="192"/>
  <c r="L69" i="192"/>
  <c r="L83" i="192"/>
  <c r="L82" i="192"/>
  <c r="L93" i="192"/>
  <c r="G116" i="198"/>
  <c r="M94" i="192"/>
  <c r="M93" i="192"/>
  <c r="M85" i="192"/>
  <c r="M80" i="192"/>
  <c r="M72" i="192"/>
  <c r="M57" i="192"/>
  <c r="L79" i="192"/>
  <c r="L96" i="192"/>
  <c r="L72" i="192"/>
  <c r="J52" i="198"/>
  <c r="L80" i="192"/>
  <c r="P24" i="191"/>
  <c r="P32" i="191"/>
  <c r="P37" i="191"/>
  <c r="P41" i="191"/>
  <c r="P45" i="191"/>
  <c r="P25" i="191"/>
  <c r="P38" i="191"/>
  <c r="P42" i="191"/>
  <c r="P46" i="191"/>
  <c r="P21" i="191"/>
  <c r="P26" i="191"/>
  <c r="P28" i="191"/>
  <c r="P39" i="191"/>
  <c r="P43" i="191"/>
  <c r="P23" i="191"/>
  <c r="P27" i="191"/>
  <c r="P36" i="191"/>
  <c r="P40" i="191"/>
  <c r="P44" i="191"/>
  <c r="P115" i="191"/>
  <c r="P113" i="191"/>
  <c r="P114" i="191"/>
  <c r="P20" i="191"/>
  <c r="L112" i="191"/>
  <c r="K112" i="192"/>
  <c r="L59" i="192"/>
  <c r="Q28" i="191"/>
  <c r="Q19" i="192"/>
  <c r="L58" i="192"/>
  <c r="L71" i="192"/>
  <c r="L85" i="192"/>
  <c r="L84" i="192"/>
  <c r="L94" i="192"/>
  <c r="L95" i="192"/>
  <c r="M96" i="192"/>
  <c r="M91" i="192"/>
  <c r="M83" i="192"/>
  <c r="M112" i="191"/>
  <c r="M62" i="192"/>
  <c r="M71" i="192"/>
  <c r="M28" i="198"/>
  <c r="L111" i="191"/>
  <c r="K116" i="191"/>
  <c r="L116" i="191" s="1"/>
  <c r="K111" i="192"/>
  <c r="L89" i="192"/>
  <c r="L91" i="192"/>
  <c r="L61" i="192"/>
  <c r="L74" i="192"/>
  <c r="M97" i="192"/>
  <c r="M89" i="192"/>
  <c r="M81" i="192"/>
  <c r="M73" i="192"/>
  <c r="M84" i="192"/>
  <c r="M60" i="192"/>
  <c r="M69" i="192"/>
  <c r="M61" i="192"/>
  <c r="M52" i="192"/>
  <c r="L25" i="198"/>
  <c r="L38" i="198"/>
  <c r="L42" i="198"/>
  <c r="L46" i="198"/>
  <c r="L23" i="198"/>
  <c r="L27" i="198"/>
  <c r="L36" i="198"/>
  <c r="L40" i="198"/>
  <c r="L44" i="198"/>
  <c r="L21" i="198"/>
  <c r="L37" i="198"/>
  <c r="L45" i="198"/>
  <c r="L24" i="198"/>
  <c r="L28" i="198"/>
  <c r="L39" i="198"/>
  <c r="L26" i="198"/>
  <c r="L32" i="198"/>
  <c r="L41" i="198"/>
  <c r="L43" i="198"/>
  <c r="L114" i="198"/>
  <c r="L115" i="198"/>
  <c r="L20" i="198"/>
  <c r="L60" i="192"/>
  <c r="L57" i="192"/>
  <c r="L73" i="192"/>
  <c r="L87" i="192"/>
  <c r="L97" i="192"/>
  <c r="I116" i="192"/>
  <c r="J116" i="192" s="1"/>
  <c r="J111" i="192"/>
  <c r="I111" i="198"/>
  <c r="N24" i="192"/>
  <c r="N32" i="192"/>
  <c r="N37" i="192"/>
  <c r="N41" i="192"/>
  <c r="N45" i="192"/>
  <c r="N25" i="192"/>
  <c r="N28" i="192"/>
  <c r="N38" i="192"/>
  <c r="N42" i="192"/>
  <c r="N46" i="192"/>
  <c r="N26" i="192"/>
  <c r="N39" i="192"/>
  <c r="N21" i="192"/>
  <c r="N23" i="192"/>
  <c r="N27" i="192"/>
  <c r="N36" i="192"/>
  <c r="N40" i="192"/>
  <c r="N44" i="192"/>
  <c r="N43" i="192"/>
  <c r="N114" i="192"/>
  <c r="N115" i="192"/>
  <c r="N113" i="192"/>
  <c r="N20" i="192"/>
  <c r="J112" i="192"/>
  <c r="I112" i="198"/>
  <c r="J112" i="198" s="1"/>
  <c r="O28" i="192"/>
  <c r="O19" i="198"/>
  <c r="Q20" i="198"/>
  <c r="M95" i="192"/>
  <c r="M87" i="192"/>
  <c r="M79" i="192"/>
  <c r="M82" i="192"/>
  <c r="M74" i="192"/>
  <c r="M58" i="192"/>
  <c r="M111" i="191"/>
  <c r="M59" i="192"/>
  <c r="M53" i="192"/>
  <c r="L52" i="192"/>
  <c r="K52" i="198"/>
  <c r="K113" i="198" s="1"/>
  <c r="L113" i="198" s="1"/>
  <c r="N19" i="192"/>
  <c r="N63" i="181" l="1"/>
  <c r="M102" i="197"/>
  <c r="K102" i="198"/>
  <c r="L102" i="197"/>
  <c r="K105" i="197"/>
  <c r="I107" i="197"/>
  <c r="J107" i="197" s="1"/>
  <c r="J105" i="197"/>
  <c r="R95" i="191"/>
  <c r="R89" i="191"/>
  <c r="R83" i="191"/>
  <c r="R79" i="191"/>
  <c r="R71" i="191"/>
  <c r="R60" i="191"/>
  <c r="R57" i="191"/>
  <c r="R94" i="191"/>
  <c r="R87" i="191"/>
  <c r="R82" i="191"/>
  <c r="R74" i="191"/>
  <c r="R69" i="191"/>
  <c r="R93" i="191"/>
  <c r="R85" i="191"/>
  <c r="R81" i="191"/>
  <c r="R73" i="191"/>
  <c r="R62" i="191"/>
  <c r="R52" i="191"/>
  <c r="R96" i="191"/>
  <c r="R80" i="191"/>
  <c r="R58" i="191"/>
  <c r="R91" i="191"/>
  <c r="R53" i="191"/>
  <c r="R84" i="191"/>
  <c r="R72" i="191"/>
  <c r="R61" i="191"/>
  <c r="R97" i="191"/>
  <c r="R59" i="191"/>
  <c r="R19" i="191"/>
  <c r="K63" i="195"/>
  <c r="L63" i="195" s="1"/>
  <c r="N63" i="194"/>
  <c r="N63" i="161"/>
  <c r="N63" i="180"/>
  <c r="N63" i="164"/>
  <c r="N63" i="189"/>
  <c r="N63" i="174"/>
  <c r="N63" i="170"/>
  <c r="N63" i="184"/>
  <c r="L78" i="198"/>
  <c r="L78" i="189"/>
  <c r="L78" i="191"/>
  <c r="L78" i="188"/>
  <c r="L78" i="187"/>
  <c r="L78" i="186"/>
  <c r="L78" i="185"/>
  <c r="L78" i="181"/>
  <c r="L78" i="179"/>
  <c r="L78" i="178"/>
  <c r="L78" i="176"/>
  <c r="L78" i="194"/>
  <c r="L78" i="184"/>
  <c r="L78" i="183"/>
  <c r="L78" i="180"/>
  <c r="L78" i="175"/>
  <c r="L78" i="169"/>
  <c r="L78" i="168"/>
  <c r="L78" i="165"/>
  <c r="L78" i="173"/>
  <c r="L78" i="172"/>
  <c r="L78" i="190"/>
  <c r="L78" i="167"/>
  <c r="L78" i="174"/>
  <c r="L78" i="164"/>
  <c r="L78" i="170"/>
  <c r="L78" i="161"/>
  <c r="L78" i="159"/>
  <c r="L78" i="158"/>
  <c r="L78" i="163"/>
  <c r="L78" i="118"/>
  <c r="L98" i="198"/>
  <c r="L98" i="194"/>
  <c r="L98" i="191"/>
  <c r="L98" i="188"/>
  <c r="L98" i="190"/>
  <c r="L98" i="189"/>
  <c r="L98" i="183"/>
  <c r="L98" i="180"/>
  <c r="L98" i="175"/>
  <c r="L98" i="185"/>
  <c r="L98" i="181"/>
  <c r="L98" i="179"/>
  <c r="L98" i="176"/>
  <c r="L98" i="174"/>
  <c r="L98" i="172"/>
  <c r="L98" i="167"/>
  <c r="L98" i="186"/>
  <c r="L98" i="187"/>
  <c r="L98" i="168"/>
  <c r="L98" i="165"/>
  <c r="L98" i="164"/>
  <c r="L98" i="170"/>
  <c r="L98" i="184"/>
  <c r="L98" i="178"/>
  <c r="L98" i="169"/>
  <c r="L98" i="173"/>
  <c r="L98" i="163"/>
  <c r="L98" i="161"/>
  <c r="L98" i="159"/>
  <c r="L98" i="118"/>
  <c r="L98" i="158"/>
  <c r="J102" i="15"/>
  <c r="I102" i="192"/>
  <c r="J102" i="192" s="1"/>
  <c r="J70" i="193"/>
  <c r="I70" i="195"/>
  <c r="J70" i="195" s="1"/>
  <c r="J77" i="193"/>
  <c r="I77" i="195"/>
  <c r="J77" i="195" s="1"/>
  <c r="J104" i="193"/>
  <c r="I104" i="195"/>
  <c r="J104" i="195" s="1"/>
  <c r="J98" i="15"/>
  <c r="I98" i="192"/>
  <c r="J98" i="192" s="1"/>
  <c r="J54" i="193"/>
  <c r="I54" i="195"/>
  <c r="J54" i="195" s="1"/>
  <c r="L63" i="15"/>
  <c r="K63" i="192"/>
  <c r="L63" i="192" s="1"/>
  <c r="J88" i="193"/>
  <c r="I88" i="195"/>
  <c r="J88" i="195" s="1"/>
  <c r="J56" i="15"/>
  <c r="I56" i="192"/>
  <c r="J56" i="192" s="1"/>
  <c r="J75" i="193"/>
  <c r="I75" i="195"/>
  <c r="J75" i="195" s="1"/>
  <c r="J78" i="193"/>
  <c r="I78" i="195"/>
  <c r="J78" i="195" s="1"/>
  <c r="J67" i="15"/>
  <c r="I67" i="192"/>
  <c r="J67" i="192" s="1"/>
  <c r="L104" i="198"/>
  <c r="L104" i="191"/>
  <c r="L104" i="194"/>
  <c r="L104" i="188"/>
  <c r="L104" i="190"/>
  <c r="L104" i="189"/>
  <c r="L104" i="187"/>
  <c r="L104" i="186"/>
  <c r="L104" i="183"/>
  <c r="L104" i="180"/>
  <c r="L104" i="175"/>
  <c r="L104" i="185"/>
  <c r="L104" i="184"/>
  <c r="L104" i="181"/>
  <c r="L104" i="179"/>
  <c r="L104" i="176"/>
  <c r="L104" i="174"/>
  <c r="L104" i="172"/>
  <c r="L104" i="167"/>
  <c r="L104" i="173"/>
  <c r="L104" i="170"/>
  <c r="L104" i="168"/>
  <c r="L104" i="165"/>
  <c r="L104" i="178"/>
  <c r="L104" i="164"/>
  <c r="L104" i="169"/>
  <c r="L104" i="163"/>
  <c r="L104" i="161"/>
  <c r="L104" i="159"/>
  <c r="L104" i="158"/>
  <c r="L77" i="198"/>
  <c r="L77" i="191"/>
  <c r="L77" i="190"/>
  <c r="L77" i="188"/>
  <c r="L77" i="189"/>
  <c r="L77" i="183"/>
  <c r="L77" i="180"/>
  <c r="L77" i="175"/>
  <c r="L77" i="185"/>
  <c r="L77" i="181"/>
  <c r="L77" i="179"/>
  <c r="L77" i="176"/>
  <c r="L77" i="174"/>
  <c r="L77" i="172"/>
  <c r="L77" i="167"/>
  <c r="L77" i="194"/>
  <c r="L77" i="187"/>
  <c r="L77" i="186"/>
  <c r="L77" i="168"/>
  <c r="L77" i="165"/>
  <c r="L77" i="173"/>
  <c r="L77" i="169"/>
  <c r="L77" i="184"/>
  <c r="L77" i="178"/>
  <c r="L77" i="170"/>
  <c r="L77" i="164"/>
  <c r="L77" i="161"/>
  <c r="L77" i="159"/>
  <c r="L77" i="158"/>
  <c r="L77" i="163"/>
  <c r="L77" i="118"/>
  <c r="L54" i="198"/>
  <c r="L54" i="194"/>
  <c r="L54" i="191"/>
  <c r="L54" i="188"/>
  <c r="L54" i="190"/>
  <c r="L54" i="186"/>
  <c r="L54" i="185"/>
  <c r="L54" i="183"/>
  <c r="L54" i="180"/>
  <c r="L54" i="179"/>
  <c r="L54" i="178"/>
  <c r="L54" i="175"/>
  <c r="L54" i="189"/>
  <c r="L54" i="184"/>
  <c r="L54" i="181"/>
  <c r="L54" i="176"/>
  <c r="L54" i="170"/>
  <c r="L54" i="169"/>
  <c r="L54" i="167"/>
  <c r="L54" i="173"/>
  <c r="L54" i="172"/>
  <c r="L54" i="187"/>
  <c r="L54" i="174"/>
  <c r="L54" i="168"/>
  <c r="L54" i="164"/>
  <c r="L54" i="165"/>
  <c r="L54" i="161"/>
  <c r="L54" i="159"/>
  <c r="L54" i="163"/>
  <c r="L54" i="158"/>
  <c r="L54" i="118"/>
  <c r="L88" i="198"/>
  <c r="L88" i="189"/>
  <c r="L88" i="191"/>
  <c r="L88" i="188"/>
  <c r="L88" i="185"/>
  <c r="L88" i="181"/>
  <c r="L88" i="179"/>
  <c r="L88" i="178"/>
  <c r="L88" i="176"/>
  <c r="L88" i="183"/>
  <c r="L88" i="180"/>
  <c r="L88" i="175"/>
  <c r="L88" i="169"/>
  <c r="L88" i="168"/>
  <c r="L88" i="165"/>
  <c r="L88" i="190"/>
  <c r="L88" i="184"/>
  <c r="L88" i="172"/>
  <c r="L88" i="170"/>
  <c r="L88" i="186"/>
  <c r="L88" i="173"/>
  <c r="L88" i="167"/>
  <c r="L88" i="194"/>
  <c r="L88" i="174"/>
  <c r="L88" i="187"/>
  <c r="L88" i="164"/>
  <c r="L88" i="163"/>
  <c r="L88" i="158"/>
  <c r="L88" i="118"/>
  <c r="L88" i="161"/>
  <c r="L88" i="159"/>
  <c r="N63" i="158"/>
  <c r="N63" i="15"/>
  <c r="N63" i="185"/>
  <c r="N63" i="173"/>
  <c r="N63" i="183"/>
  <c r="N63" i="168"/>
  <c r="N63" i="167"/>
  <c r="N63" i="176"/>
  <c r="J70" i="15"/>
  <c r="I70" i="192"/>
  <c r="J70" i="192" s="1"/>
  <c r="J100" i="193"/>
  <c r="I100" i="195"/>
  <c r="J100" i="195" s="1"/>
  <c r="J76" i="15"/>
  <c r="I76" i="192"/>
  <c r="J76" i="192" s="1"/>
  <c r="J86" i="15"/>
  <c r="I86" i="192"/>
  <c r="J86" i="192" s="1"/>
  <c r="J56" i="193"/>
  <c r="I56" i="195"/>
  <c r="J56" i="195" s="1"/>
  <c r="J67" i="193"/>
  <c r="I67" i="195"/>
  <c r="J67" i="195" s="1"/>
  <c r="J64" i="193"/>
  <c r="I64" i="195"/>
  <c r="J64" i="195" s="1"/>
  <c r="L75" i="198"/>
  <c r="L75" i="194"/>
  <c r="L75" i="191"/>
  <c r="L75" i="190"/>
  <c r="L75" i="188"/>
  <c r="L75" i="189"/>
  <c r="L75" i="186"/>
  <c r="L75" i="183"/>
  <c r="L75" i="180"/>
  <c r="L75" i="175"/>
  <c r="L75" i="187"/>
  <c r="L75" i="185"/>
  <c r="L75" i="181"/>
  <c r="L75" i="179"/>
  <c r="L75" i="176"/>
  <c r="L75" i="174"/>
  <c r="L75" i="172"/>
  <c r="L75" i="167"/>
  <c r="L75" i="184"/>
  <c r="L75" i="168"/>
  <c r="L75" i="165"/>
  <c r="L75" i="164"/>
  <c r="L75" i="173"/>
  <c r="L75" i="178"/>
  <c r="L75" i="169"/>
  <c r="L75" i="170"/>
  <c r="L75" i="163"/>
  <c r="L75" i="161"/>
  <c r="L75" i="118"/>
  <c r="L75" i="159"/>
  <c r="L75" i="158"/>
  <c r="L90" i="198"/>
  <c r="L90" i="191"/>
  <c r="L90" i="194"/>
  <c r="L90" i="190"/>
  <c r="L90" i="188"/>
  <c r="L90" i="189"/>
  <c r="L90" i="183"/>
  <c r="L90" i="180"/>
  <c r="L90" i="175"/>
  <c r="L90" i="187"/>
  <c r="L90" i="185"/>
  <c r="L90" i="181"/>
  <c r="L90" i="179"/>
  <c r="L90" i="176"/>
  <c r="L90" i="174"/>
  <c r="L90" i="172"/>
  <c r="L90" i="167"/>
  <c r="L90" i="186"/>
  <c r="L90" i="164"/>
  <c r="L90" i="184"/>
  <c r="L90" i="173"/>
  <c r="L90" i="170"/>
  <c r="L90" i="168"/>
  <c r="L90" i="165"/>
  <c r="L90" i="178"/>
  <c r="L90" i="169"/>
  <c r="L90" i="161"/>
  <c r="L90" i="159"/>
  <c r="L90" i="158"/>
  <c r="L90" i="163"/>
  <c r="L90" i="118"/>
  <c r="L64" i="198"/>
  <c r="L64" i="191"/>
  <c r="L64" i="190"/>
  <c r="L64" i="188"/>
  <c r="L64" i="194"/>
  <c r="L64" i="189"/>
  <c r="L64" i="186"/>
  <c r="L64" i="183"/>
  <c r="L64" i="180"/>
  <c r="L64" i="175"/>
  <c r="L64" i="187"/>
  <c r="L64" i="185"/>
  <c r="L64" i="181"/>
  <c r="L64" i="179"/>
  <c r="L64" i="176"/>
  <c r="L64" i="174"/>
  <c r="L64" i="172"/>
  <c r="L64" i="167"/>
  <c r="L64" i="184"/>
  <c r="L64" i="168"/>
  <c r="L64" i="165"/>
  <c r="L64" i="173"/>
  <c r="L64" i="170"/>
  <c r="L64" i="164"/>
  <c r="L64" i="169"/>
  <c r="L64" i="178"/>
  <c r="L64" i="161"/>
  <c r="L64" i="159"/>
  <c r="L64" i="158"/>
  <c r="L64" i="163"/>
  <c r="L64" i="118"/>
  <c r="J103" i="15"/>
  <c r="I103" i="192"/>
  <c r="J103" i="192" s="1"/>
  <c r="J103" i="193"/>
  <c r="I103" i="195"/>
  <c r="J103" i="195" s="1"/>
  <c r="J100" i="15"/>
  <c r="I100" i="192"/>
  <c r="J100" i="192" s="1"/>
  <c r="L100" i="198"/>
  <c r="L100" i="190"/>
  <c r="L100" i="189"/>
  <c r="L100" i="191"/>
  <c r="L100" i="188"/>
  <c r="L100" i="185"/>
  <c r="L100" i="181"/>
  <c r="L100" i="179"/>
  <c r="L100" i="178"/>
  <c r="L100" i="176"/>
  <c r="L100" i="174"/>
  <c r="L100" i="187"/>
  <c r="L100" i="183"/>
  <c r="L100" i="180"/>
  <c r="L100" i="175"/>
  <c r="L100" i="169"/>
  <c r="L100" i="168"/>
  <c r="L100" i="165"/>
  <c r="L100" i="172"/>
  <c r="L100" i="184"/>
  <c r="L100" i="167"/>
  <c r="L100" i="164"/>
  <c r="L100" i="173"/>
  <c r="L100" i="170"/>
  <c r="L100" i="186"/>
  <c r="L100" i="194"/>
  <c r="L100" i="161"/>
  <c r="L100" i="159"/>
  <c r="L100" i="158"/>
  <c r="L100" i="163"/>
  <c r="L66" i="198"/>
  <c r="L66" i="191"/>
  <c r="L66" i="190"/>
  <c r="L66" i="188"/>
  <c r="L66" i="189"/>
  <c r="L66" i="187"/>
  <c r="L66" i="186"/>
  <c r="L66" i="183"/>
  <c r="L66" i="180"/>
  <c r="L66" i="175"/>
  <c r="L66" i="194"/>
  <c r="L66" i="185"/>
  <c r="L66" i="184"/>
  <c r="L66" i="181"/>
  <c r="L66" i="179"/>
  <c r="L66" i="176"/>
  <c r="L66" i="174"/>
  <c r="L66" i="172"/>
  <c r="L66" i="167"/>
  <c r="L66" i="173"/>
  <c r="L66" i="170"/>
  <c r="L66" i="168"/>
  <c r="L66" i="165"/>
  <c r="L66" i="178"/>
  <c r="L66" i="164"/>
  <c r="L66" i="169"/>
  <c r="L66" i="163"/>
  <c r="L66" i="159"/>
  <c r="L66" i="158"/>
  <c r="L66" i="118"/>
  <c r="L66" i="161"/>
  <c r="L103" i="198"/>
  <c r="L103" i="190"/>
  <c r="L103" i="189"/>
  <c r="L103" i="191"/>
  <c r="L103" i="188"/>
  <c r="L103" i="187"/>
  <c r="L103" i="186"/>
  <c r="L103" i="185"/>
  <c r="L103" i="181"/>
  <c r="L103" i="179"/>
  <c r="L103" i="178"/>
  <c r="L103" i="176"/>
  <c r="L103" i="174"/>
  <c r="L103" i="184"/>
  <c r="L103" i="183"/>
  <c r="L103" i="180"/>
  <c r="L103" i="175"/>
  <c r="L103" i="169"/>
  <c r="L103" i="168"/>
  <c r="L103" i="165"/>
  <c r="L103" i="173"/>
  <c r="L103" i="172"/>
  <c r="L103" i="167"/>
  <c r="L103" i="194"/>
  <c r="L103" i="164"/>
  <c r="L103" i="170"/>
  <c r="L103" i="163"/>
  <c r="L103" i="159"/>
  <c r="L103" i="158"/>
  <c r="L103" i="161"/>
  <c r="L70" i="198"/>
  <c r="L70" i="194"/>
  <c r="L70" i="189"/>
  <c r="L70" i="191"/>
  <c r="L70" i="188"/>
  <c r="L70" i="185"/>
  <c r="L70" i="181"/>
  <c r="L70" i="179"/>
  <c r="L70" i="178"/>
  <c r="L70" i="176"/>
  <c r="L70" i="186"/>
  <c r="L70" i="183"/>
  <c r="L70" i="180"/>
  <c r="L70" i="175"/>
  <c r="L70" i="169"/>
  <c r="L70" i="168"/>
  <c r="L70" i="165"/>
  <c r="L70" i="172"/>
  <c r="L70" i="164"/>
  <c r="L70" i="170"/>
  <c r="L70" i="167"/>
  <c r="L70" i="187"/>
  <c r="L70" i="184"/>
  <c r="L70" i="174"/>
  <c r="L70" i="173"/>
  <c r="L70" i="190"/>
  <c r="L70" i="161"/>
  <c r="L70" i="159"/>
  <c r="L70" i="158"/>
  <c r="L70" i="163"/>
  <c r="L70" i="118"/>
  <c r="L67" i="198"/>
  <c r="L67" i="189"/>
  <c r="L67" i="191"/>
  <c r="L67" i="188"/>
  <c r="L67" i="185"/>
  <c r="L67" i="181"/>
  <c r="L67" i="179"/>
  <c r="L67" i="178"/>
  <c r="L67" i="176"/>
  <c r="L67" i="186"/>
  <c r="L67" i="183"/>
  <c r="L67" i="180"/>
  <c r="L67" i="175"/>
  <c r="L67" i="169"/>
  <c r="L67" i="168"/>
  <c r="L67" i="165"/>
  <c r="L67" i="190"/>
  <c r="L67" i="187"/>
  <c r="L67" i="172"/>
  <c r="L67" i="170"/>
  <c r="L67" i="194"/>
  <c r="L67" i="173"/>
  <c r="L67" i="167"/>
  <c r="L67" i="184"/>
  <c r="L67" i="174"/>
  <c r="L67" i="164"/>
  <c r="L67" i="163"/>
  <c r="L67" i="159"/>
  <c r="L67" i="118"/>
  <c r="L67" i="161"/>
  <c r="L67" i="158"/>
  <c r="L76" i="198"/>
  <c r="L76" i="189"/>
  <c r="L76" i="194"/>
  <c r="L76" i="191"/>
  <c r="L76" i="188"/>
  <c r="L76" i="185"/>
  <c r="L76" i="181"/>
  <c r="L76" i="179"/>
  <c r="L76" i="178"/>
  <c r="L76" i="176"/>
  <c r="L76" i="183"/>
  <c r="L76" i="180"/>
  <c r="L76" i="175"/>
  <c r="L76" i="169"/>
  <c r="L76" i="168"/>
  <c r="L76" i="165"/>
  <c r="L76" i="184"/>
  <c r="L76" i="172"/>
  <c r="L76" i="186"/>
  <c r="L76" i="167"/>
  <c r="L76" i="164"/>
  <c r="L76" i="187"/>
  <c r="L76" i="174"/>
  <c r="L76" i="190"/>
  <c r="L76" i="173"/>
  <c r="L76" i="170"/>
  <c r="L76" i="163"/>
  <c r="L76" i="161"/>
  <c r="L76" i="159"/>
  <c r="L76" i="118"/>
  <c r="L76" i="158"/>
  <c r="N63" i="118"/>
  <c r="N63" i="163"/>
  <c r="N63" i="190"/>
  <c r="N63" i="186"/>
  <c r="N63" i="187"/>
  <c r="N63" i="178"/>
  <c r="N63" i="169"/>
  <c r="N63" i="179"/>
  <c r="J68" i="15"/>
  <c r="I68" i="192"/>
  <c r="J68" i="192" s="1"/>
  <c r="J68" i="193"/>
  <c r="I68" i="195"/>
  <c r="J68" i="195" s="1"/>
  <c r="J66" i="15"/>
  <c r="I66" i="192"/>
  <c r="J66" i="192" s="1"/>
  <c r="J66" i="193"/>
  <c r="I66" i="195"/>
  <c r="J66" i="195" s="1"/>
  <c r="J76" i="193"/>
  <c r="I76" i="195"/>
  <c r="J76" i="195" s="1"/>
  <c r="J77" i="15"/>
  <c r="I77" i="192"/>
  <c r="J77" i="192" s="1"/>
  <c r="J104" i="15"/>
  <c r="I104" i="192"/>
  <c r="J104" i="192" s="1"/>
  <c r="J98" i="193"/>
  <c r="I98" i="195"/>
  <c r="J98" i="195" s="1"/>
  <c r="J65" i="15"/>
  <c r="I65" i="192"/>
  <c r="J65" i="192" s="1"/>
  <c r="J65" i="193"/>
  <c r="I65" i="195"/>
  <c r="J65" i="195" s="1"/>
  <c r="J90" i="15"/>
  <c r="I90" i="192"/>
  <c r="J90" i="192" s="1"/>
  <c r="J75" i="15"/>
  <c r="I75" i="192"/>
  <c r="J75" i="192" s="1"/>
  <c r="J92" i="15"/>
  <c r="I92" i="192"/>
  <c r="J92" i="192" s="1"/>
  <c r="L86" i="198"/>
  <c r="L86" i="194"/>
  <c r="L86" i="191"/>
  <c r="L86" i="190"/>
  <c r="L86" i="188"/>
  <c r="L86" i="189"/>
  <c r="L86" i="187"/>
  <c r="L86" i="186"/>
  <c r="L86" i="183"/>
  <c r="L86" i="180"/>
  <c r="L86" i="175"/>
  <c r="L86" i="185"/>
  <c r="L86" i="184"/>
  <c r="L86" i="181"/>
  <c r="L86" i="179"/>
  <c r="L86" i="176"/>
  <c r="L86" i="174"/>
  <c r="L86" i="172"/>
  <c r="L86" i="167"/>
  <c r="L86" i="173"/>
  <c r="L86" i="170"/>
  <c r="L86" i="168"/>
  <c r="L86" i="165"/>
  <c r="L86" i="178"/>
  <c r="L86" i="169"/>
  <c r="L86" i="164"/>
  <c r="L86" i="163"/>
  <c r="L86" i="159"/>
  <c r="L86" i="158"/>
  <c r="L86" i="161"/>
  <c r="L86" i="118"/>
  <c r="L56" i="198"/>
  <c r="L56" i="189"/>
  <c r="L56" i="191"/>
  <c r="L56" i="188"/>
  <c r="L56" i="185"/>
  <c r="L56" i="181"/>
  <c r="L56" i="179"/>
  <c r="L56" i="178"/>
  <c r="L56" i="176"/>
  <c r="L56" i="186"/>
  <c r="L56" i="183"/>
  <c r="L56" i="180"/>
  <c r="L56" i="175"/>
  <c r="L56" i="169"/>
  <c r="L56" i="168"/>
  <c r="L56" i="165"/>
  <c r="L56" i="172"/>
  <c r="L56" i="167"/>
  <c r="L56" i="164"/>
  <c r="L56" i="194"/>
  <c r="L56" i="187"/>
  <c r="L56" i="174"/>
  <c r="L56" i="173"/>
  <c r="L56" i="170"/>
  <c r="L56" i="184"/>
  <c r="L56" i="190"/>
  <c r="L56" i="163"/>
  <c r="L56" i="161"/>
  <c r="L56" i="158"/>
  <c r="L56" i="118"/>
  <c r="L56" i="159"/>
  <c r="J102" i="193"/>
  <c r="I102" i="195"/>
  <c r="J102" i="195" s="1"/>
  <c r="L92" i="198"/>
  <c r="L92" i="194"/>
  <c r="L92" i="189"/>
  <c r="L92" i="191"/>
  <c r="L92" i="188"/>
  <c r="L92" i="185"/>
  <c r="L92" i="181"/>
  <c r="L92" i="179"/>
  <c r="L92" i="178"/>
  <c r="L92" i="176"/>
  <c r="L92" i="174"/>
  <c r="L92" i="183"/>
  <c r="L92" i="180"/>
  <c r="L92" i="175"/>
  <c r="L92" i="169"/>
  <c r="L92" i="168"/>
  <c r="L92" i="165"/>
  <c r="L92" i="186"/>
  <c r="L92" i="184"/>
  <c r="L92" i="172"/>
  <c r="L92" i="164"/>
  <c r="L92" i="170"/>
  <c r="L92" i="167"/>
  <c r="L92" i="187"/>
  <c r="L92" i="173"/>
  <c r="L92" i="190"/>
  <c r="L92" i="161"/>
  <c r="L92" i="159"/>
  <c r="L92" i="158"/>
  <c r="L92" i="163"/>
  <c r="L92" i="118"/>
  <c r="L65" i="198"/>
  <c r="L65" i="189"/>
  <c r="L65" i="194"/>
  <c r="L65" i="191"/>
  <c r="L65" i="188"/>
  <c r="L65" i="187"/>
  <c r="L65" i="185"/>
  <c r="L65" i="181"/>
  <c r="L65" i="179"/>
  <c r="L65" i="178"/>
  <c r="L65" i="176"/>
  <c r="L65" i="186"/>
  <c r="L65" i="184"/>
  <c r="L65" i="183"/>
  <c r="L65" i="180"/>
  <c r="L65" i="175"/>
  <c r="L65" i="169"/>
  <c r="L65" i="168"/>
  <c r="L65" i="165"/>
  <c r="L65" i="173"/>
  <c r="L65" i="172"/>
  <c r="L65" i="190"/>
  <c r="L65" i="167"/>
  <c r="L65" i="164"/>
  <c r="L65" i="170"/>
  <c r="L65" i="174"/>
  <c r="L65" i="161"/>
  <c r="L65" i="159"/>
  <c r="L65" i="158"/>
  <c r="L65" i="163"/>
  <c r="L65" i="118"/>
  <c r="L102" i="198"/>
  <c r="L102" i="194"/>
  <c r="L102" i="191"/>
  <c r="L102" i="188"/>
  <c r="L102" i="190"/>
  <c r="L102" i="189"/>
  <c r="L102" i="183"/>
  <c r="L102" i="180"/>
  <c r="L102" i="175"/>
  <c r="L102" i="186"/>
  <c r="L102" i="185"/>
  <c r="L102" i="181"/>
  <c r="L102" i="179"/>
  <c r="L102" i="176"/>
  <c r="L102" i="174"/>
  <c r="L102" i="172"/>
  <c r="L102" i="167"/>
  <c r="L102" i="187"/>
  <c r="L102" i="168"/>
  <c r="L102" i="165"/>
  <c r="L102" i="184"/>
  <c r="L102" i="173"/>
  <c r="L102" i="170"/>
  <c r="L102" i="164"/>
  <c r="L102" i="169"/>
  <c r="L102" i="178"/>
  <c r="L102" i="161"/>
  <c r="L102" i="159"/>
  <c r="L102" i="158"/>
  <c r="L102" i="163"/>
  <c r="L68" i="198"/>
  <c r="L68" i="194"/>
  <c r="L68" i="191"/>
  <c r="L68" i="190"/>
  <c r="L68" i="188"/>
  <c r="L68" i="189"/>
  <c r="L68" i="186"/>
  <c r="L68" i="183"/>
  <c r="L68" i="180"/>
  <c r="L68" i="175"/>
  <c r="L68" i="185"/>
  <c r="L68" i="181"/>
  <c r="L68" i="179"/>
  <c r="L68" i="176"/>
  <c r="L68" i="174"/>
  <c r="L68" i="172"/>
  <c r="L68" i="167"/>
  <c r="L68" i="184"/>
  <c r="L68" i="164"/>
  <c r="L68" i="173"/>
  <c r="L68" i="170"/>
  <c r="L68" i="168"/>
  <c r="L68" i="165"/>
  <c r="L68" i="187"/>
  <c r="L68" i="178"/>
  <c r="L68" i="169"/>
  <c r="L68" i="161"/>
  <c r="L68" i="159"/>
  <c r="L68" i="158"/>
  <c r="L68" i="163"/>
  <c r="L68" i="118"/>
  <c r="N63" i="159"/>
  <c r="N63" i="165"/>
  <c r="N63" i="175"/>
  <c r="N63" i="188"/>
  <c r="N63" i="191"/>
  <c r="N63" i="172"/>
  <c r="J86" i="193"/>
  <c r="I86" i="195"/>
  <c r="J86" i="195" s="1"/>
  <c r="J54" i="15"/>
  <c r="I54" i="192"/>
  <c r="J54" i="192" s="1"/>
  <c r="J88" i="15"/>
  <c r="I88" i="192"/>
  <c r="J88" i="192" s="1"/>
  <c r="J90" i="193"/>
  <c r="I90" i="195"/>
  <c r="J90" i="195" s="1"/>
  <c r="J78" i="15"/>
  <c r="I78" i="192"/>
  <c r="J78" i="192" s="1"/>
  <c r="J64" i="15"/>
  <c r="I64" i="192"/>
  <c r="J64" i="192" s="1"/>
  <c r="J92" i="193"/>
  <c r="I92" i="195"/>
  <c r="J92" i="195" s="1"/>
  <c r="J99" i="15"/>
  <c r="I99" i="192"/>
  <c r="J99" i="192" s="1"/>
  <c r="L99" i="191"/>
  <c r="L99" i="190"/>
  <c r="L99" i="188"/>
  <c r="L99" i="189"/>
  <c r="L99" i="187"/>
  <c r="L99" i="186"/>
  <c r="L99" i="185"/>
  <c r="L99" i="194"/>
  <c r="L99" i="183"/>
  <c r="L99" i="180"/>
  <c r="L99" i="178"/>
  <c r="L99" i="175"/>
  <c r="L99" i="173"/>
  <c r="L99" i="170"/>
  <c r="L99" i="168"/>
  <c r="L99" i="165"/>
  <c r="L99" i="184"/>
  <c r="L99" i="181"/>
  <c r="L99" i="179"/>
  <c r="L99" i="176"/>
  <c r="L99" i="174"/>
  <c r="L99" i="172"/>
  <c r="L99" i="169"/>
  <c r="L99" i="167"/>
  <c r="L99" i="164"/>
  <c r="L99" i="161"/>
  <c r="L99" i="163"/>
  <c r="L99" i="159"/>
  <c r="L99" i="118"/>
  <c r="L99" i="158"/>
  <c r="L99" i="198"/>
  <c r="J99" i="193"/>
  <c r="I99" i="195"/>
  <c r="J99" i="195" s="1"/>
  <c r="N97" i="198"/>
  <c r="N60" i="198"/>
  <c r="N61" i="198"/>
  <c r="N73" i="198"/>
  <c r="N89" i="198"/>
  <c r="N53" i="198"/>
  <c r="N79" i="198"/>
  <c r="N95" i="198"/>
  <c r="N71" i="198"/>
  <c r="N58" i="198"/>
  <c r="N87" i="198"/>
  <c r="N82" i="198"/>
  <c r="N83" i="198"/>
  <c r="N96" i="198"/>
  <c r="N57" i="198"/>
  <c r="N72" i="198"/>
  <c r="N85" i="198"/>
  <c r="N69" i="198"/>
  <c r="N84" i="198"/>
  <c r="N81" i="198"/>
  <c r="N62" i="198"/>
  <c r="N19" i="198"/>
  <c r="N59" i="198"/>
  <c r="N74" i="198"/>
  <c r="N63" i="198"/>
  <c r="N91" i="198"/>
  <c r="N80" i="198"/>
  <c r="N93" i="198"/>
  <c r="N94" i="198"/>
  <c r="N58" i="192"/>
  <c r="N61" i="192"/>
  <c r="N60" i="192"/>
  <c r="N73" i="192"/>
  <c r="N89" i="192"/>
  <c r="N24" i="198"/>
  <c r="N32" i="198"/>
  <c r="N37" i="198"/>
  <c r="N41" i="198"/>
  <c r="N45" i="198"/>
  <c r="N21" i="198"/>
  <c r="N26" i="198"/>
  <c r="N39" i="198"/>
  <c r="N43" i="198"/>
  <c r="N36" i="198"/>
  <c r="N44" i="198"/>
  <c r="N23" i="198"/>
  <c r="N38" i="198"/>
  <c r="N46" i="198"/>
  <c r="N25" i="198"/>
  <c r="N28" i="198"/>
  <c r="N40" i="198"/>
  <c r="N27" i="198"/>
  <c r="N42" i="198"/>
  <c r="N114" i="198"/>
  <c r="N115" i="198"/>
  <c r="N20" i="198"/>
  <c r="N112" i="191"/>
  <c r="M112" i="192"/>
  <c r="N91" i="192"/>
  <c r="Q28" i="192"/>
  <c r="Q19" i="198"/>
  <c r="O93" i="192"/>
  <c r="O91" i="192"/>
  <c r="O84" i="192"/>
  <c r="O87" i="192"/>
  <c r="O79" i="192"/>
  <c r="O71" i="192"/>
  <c r="O112" i="191"/>
  <c r="O62" i="192"/>
  <c r="U20" i="192"/>
  <c r="N79" i="192"/>
  <c r="M116" i="191"/>
  <c r="N116" i="191" s="1"/>
  <c r="N111" i="191"/>
  <c r="M111" i="192"/>
  <c r="N74" i="192"/>
  <c r="N87" i="192"/>
  <c r="N53" i="192"/>
  <c r="O28" i="198"/>
  <c r="N71" i="192"/>
  <c r="R23" i="191"/>
  <c r="R27" i="191"/>
  <c r="R28" i="191"/>
  <c r="R36" i="191"/>
  <c r="R40" i="191"/>
  <c r="R44" i="191"/>
  <c r="R24" i="191"/>
  <c r="R32" i="191"/>
  <c r="R37" i="191"/>
  <c r="R41" i="191"/>
  <c r="R45" i="191"/>
  <c r="R25" i="191"/>
  <c r="R38" i="191"/>
  <c r="R42" i="191"/>
  <c r="R46" i="191"/>
  <c r="R21" i="191"/>
  <c r="R26" i="191"/>
  <c r="R39" i="191"/>
  <c r="R43" i="191"/>
  <c r="R114" i="191"/>
  <c r="R115" i="191"/>
  <c r="R113" i="191"/>
  <c r="R20" i="191"/>
  <c r="O82" i="192"/>
  <c r="O74" i="192"/>
  <c r="O85" i="192"/>
  <c r="O69" i="192"/>
  <c r="O61" i="192"/>
  <c r="O60" i="192"/>
  <c r="O53" i="192"/>
  <c r="N80" i="192"/>
  <c r="N93" i="192"/>
  <c r="N94" i="192"/>
  <c r="N82" i="192"/>
  <c r="N95" i="192"/>
  <c r="P21" i="192"/>
  <c r="P23" i="192"/>
  <c r="P27" i="192"/>
  <c r="P36" i="192"/>
  <c r="P40" i="192"/>
  <c r="P44" i="192"/>
  <c r="P24" i="192"/>
  <c r="P32" i="192"/>
  <c r="P37" i="192"/>
  <c r="P41" i="192"/>
  <c r="P45" i="192"/>
  <c r="P25" i="192"/>
  <c r="P38" i="192"/>
  <c r="P42" i="192"/>
  <c r="P26" i="192"/>
  <c r="P28" i="192"/>
  <c r="P39" i="192"/>
  <c r="P43" i="192"/>
  <c r="P46" i="192"/>
  <c r="P115" i="192"/>
  <c r="P113" i="192"/>
  <c r="P114" i="192"/>
  <c r="P20" i="192"/>
  <c r="I116" i="198"/>
  <c r="J116" i="198" s="1"/>
  <c r="J111" i="198"/>
  <c r="N69" i="192"/>
  <c r="N84" i="192"/>
  <c r="N81" i="192"/>
  <c r="N97" i="192"/>
  <c r="L111" i="192"/>
  <c r="K116" i="192"/>
  <c r="L116" i="192" s="1"/>
  <c r="K111" i="198"/>
  <c r="N83" i="192"/>
  <c r="N96" i="192"/>
  <c r="S28" i="191"/>
  <c r="S19" i="192"/>
  <c r="L112" i="192"/>
  <c r="K112" i="198"/>
  <c r="L112" i="198" s="1"/>
  <c r="O97" i="192"/>
  <c r="O80" i="192"/>
  <c r="O72" i="192"/>
  <c r="O83" i="192"/>
  <c r="O111" i="191"/>
  <c r="O59" i="192"/>
  <c r="O58" i="192"/>
  <c r="L52" i="198"/>
  <c r="N59" i="192"/>
  <c r="P19" i="192"/>
  <c r="N52" i="192"/>
  <c r="M52" i="198"/>
  <c r="M113" i="198" s="1"/>
  <c r="N113" i="198" s="1"/>
  <c r="N62" i="192"/>
  <c r="O96" i="192"/>
  <c r="O95" i="192"/>
  <c r="O94" i="192"/>
  <c r="O89" i="192"/>
  <c r="O81" i="192"/>
  <c r="O73" i="192"/>
  <c r="O57" i="192"/>
  <c r="O52" i="192"/>
  <c r="N57" i="192"/>
  <c r="N72" i="192"/>
  <c r="N85" i="192"/>
  <c r="S20" i="198"/>
  <c r="M102" i="198" l="1"/>
  <c r="N102" i="197"/>
  <c r="M105" i="197"/>
  <c r="P63" i="190"/>
  <c r="O102" i="197"/>
  <c r="K107" i="197"/>
  <c r="L107" i="197" s="1"/>
  <c r="L105" i="197"/>
  <c r="T94" i="191"/>
  <c r="T87" i="191"/>
  <c r="T82" i="191"/>
  <c r="T74" i="191"/>
  <c r="T69" i="191"/>
  <c r="T53" i="191"/>
  <c r="T93" i="191"/>
  <c r="T85" i="191"/>
  <c r="T81" i="191"/>
  <c r="T73" i="191"/>
  <c r="T62" i="191"/>
  <c r="T96" i="191"/>
  <c r="T91" i="191"/>
  <c r="T84" i="191"/>
  <c r="T80" i="191"/>
  <c r="T72" i="191"/>
  <c r="T61" i="191"/>
  <c r="T58" i="191"/>
  <c r="T95" i="191"/>
  <c r="T79" i="191"/>
  <c r="T60" i="191"/>
  <c r="T52" i="191"/>
  <c r="T89" i="191"/>
  <c r="T71" i="191"/>
  <c r="T83" i="191"/>
  <c r="T57" i="191"/>
  <c r="T97" i="191"/>
  <c r="T59" i="191"/>
  <c r="M63" i="195"/>
  <c r="N63" i="195" s="1"/>
  <c r="P63" i="15"/>
  <c r="P63" i="170"/>
  <c r="P63" i="174"/>
  <c r="P63" i="186"/>
  <c r="P63" i="183"/>
  <c r="P63" i="184"/>
  <c r="P63" i="159"/>
  <c r="P63" i="187"/>
  <c r="P63" i="167"/>
  <c r="P63" i="173"/>
  <c r="P63" i="179"/>
  <c r="P63" i="189"/>
  <c r="P63" i="163"/>
  <c r="P63" i="165"/>
  <c r="P63" i="181"/>
  <c r="P63" i="176"/>
  <c r="P63" i="180"/>
  <c r="P63" i="194"/>
  <c r="P63" i="118"/>
  <c r="P63" i="161"/>
  <c r="P63" i="178"/>
  <c r="P63" i="191"/>
  <c r="P63" i="188"/>
  <c r="P63" i="193"/>
  <c r="N63" i="193"/>
  <c r="N75" i="198"/>
  <c r="N75" i="194"/>
  <c r="N75" i="187"/>
  <c r="N75" i="184"/>
  <c r="N75" i="191"/>
  <c r="N75" i="190"/>
  <c r="N75" i="188"/>
  <c r="N75" i="173"/>
  <c r="N75" i="189"/>
  <c r="N75" i="185"/>
  <c r="N75" i="168"/>
  <c r="N75" i="167"/>
  <c r="N75" i="165"/>
  <c r="N75" i="164"/>
  <c r="N75" i="181"/>
  <c r="N75" i="179"/>
  <c r="N75" i="178"/>
  <c r="N75" i="176"/>
  <c r="N75" i="174"/>
  <c r="N75" i="170"/>
  <c r="N75" i="172"/>
  <c r="N75" i="169"/>
  <c r="N75" i="180"/>
  <c r="N75" i="186"/>
  <c r="N75" i="183"/>
  <c r="N75" i="175"/>
  <c r="N75" i="161"/>
  <c r="N75" i="159"/>
  <c r="N75" i="158"/>
  <c r="N75" i="163"/>
  <c r="N75" i="118"/>
  <c r="N77" i="198"/>
  <c r="N77" i="194"/>
  <c r="N77" i="187"/>
  <c r="N77" i="186"/>
  <c r="N77" i="184"/>
  <c r="N77" i="190"/>
  <c r="N77" i="188"/>
  <c r="N77" i="173"/>
  <c r="N77" i="185"/>
  <c r="N77" i="168"/>
  <c r="N77" i="167"/>
  <c r="N77" i="165"/>
  <c r="N77" i="181"/>
  <c r="N77" i="179"/>
  <c r="N77" i="178"/>
  <c r="N77" i="176"/>
  <c r="N77" i="174"/>
  <c r="N77" i="164"/>
  <c r="N77" i="191"/>
  <c r="N77" i="189"/>
  <c r="N77" i="183"/>
  <c r="N77" i="175"/>
  <c r="N77" i="172"/>
  <c r="N77" i="169"/>
  <c r="N77" i="170"/>
  <c r="N77" i="180"/>
  <c r="N77" i="161"/>
  <c r="N77" i="163"/>
  <c r="N77" i="159"/>
  <c r="N77" i="158"/>
  <c r="N77" i="118"/>
  <c r="N86" i="198"/>
  <c r="N86" i="194"/>
  <c r="N86" i="187"/>
  <c r="N86" i="186"/>
  <c r="N86" i="184"/>
  <c r="N86" i="191"/>
  <c r="N86" i="190"/>
  <c r="N86" i="188"/>
  <c r="N86" i="173"/>
  <c r="N86" i="185"/>
  <c r="N86" i="168"/>
  <c r="N86" i="167"/>
  <c r="N86" i="165"/>
  <c r="N86" i="181"/>
  <c r="N86" i="179"/>
  <c r="N86" i="178"/>
  <c r="N86" i="176"/>
  <c r="N86" i="174"/>
  <c r="N86" i="180"/>
  <c r="N86" i="172"/>
  <c r="N86" i="189"/>
  <c r="N86" i="183"/>
  <c r="N86" i="175"/>
  <c r="N86" i="169"/>
  <c r="N86" i="164"/>
  <c r="N86" i="170"/>
  <c r="N86" i="161"/>
  <c r="N86" i="159"/>
  <c r="N86" i="158"/>
  <c r="N86" i="163"/>
  <c r="N86" i="118"/>
  <c r="L68" i="15"/>
  <c r="K68" i="192"/>
  <c r="L68" i="192" s="1"/>
  <c r="L68" i="193"/>
  <c r="K68" i="195"/>
  <c r="L68" i="195" s="1"/>
  <c r="L56" i="193"/>
  <c r="K56" i="195"/>
  <c r="L56" i="195" s="1"/>
  <c r="L70" i="193"/>
  <c r="K70" i="195"/>
  <c r="L70" i="195" s="1"/>
  <c r="L103" i="193"/>
  <c r="K103" i="195"/>
  <c r="L103" i="195" s="1"/>
  <c r="L90" i="15"/>
  <c r="K90" i="192"/>
  <c r="L90" i="192" s="1"/>
  <c r="L77" i="193"/>
  <c r="K77" i="195"/>
  <c r="L77" i="195" s="1"/>
  <c r="L104" i="193"/>
  <c r="K104" i="195"/>
  <c r="L104" i="195" s="1"/>
  <c r="L98" i="193"/>
  <c r="K98" i="195"/>
  <c r="L98" i="195" s="1"/>
  <c r="L78" i="15"/>
  <c r="K78" i="192"/>
  <c r="L78" i="192" s="1"/>
  <c r="N78" i="198"/>
  <c r="N78" i="194"/>
  <c r="N78" i="189"/>
  <c r="N78" i="170"/>
  <c r="N78" i="164"/>
  <c r="N78" i="190"/>
  <c r="N78" i="188"/>
  <c r="N78" i="184"/>
  <c r="N78" i="168"/>
  <c r="N78" i="167"/>
  <c r="N78" i="165"/>
  <c r="N78" i="187"/>
  <c r="N78" i="183"/>
  <c r="N78" i="180"/>
  <c r="N78" i="175"/>
  <c r="N78" i="174"/>
  <c r="N78" i="186"/>
  <c r="N78" i="178"/>
  <c r="N78" i="172"/>
  <c r="N78" i="191"/>
  <c r="N78" i="179"/>
  <c r="N78" i="169"/>
  <c r="N78" i="185"/>
  <c r="N78" i="181"/>
  <c r="N78" i="173"/>
  <c r="N78" i="176"/>
  <c r="N78" i="161"/>
  <c r="N78" i="159"/>
  <c r="N78" i="158"/>
  <c r="N78" i="163"/>
  <c r="N78" i="118"/>
  <c r="N103" i="198"/>
  <c r="N103" i="194"/>
  <c r="N103" i="189"/>
  <c r="N103" i="187"/>
  <c r="N103" i="170"/>
  <c r="N103" i="164"/>
  <c r="N103" i="188"/>
  <c r="N103" i="168"/>
  <c r="N103" i="167"/>
  <c r="N103" i="165"/>
  <c r="N103" i="184"/>
  <c r="N103" i="183"/>
  <c r="N103" i="180"/>
  <c r="N103" i="175"/>
  <c r="N103" i="190"/>
  <c r="N103" i="178"/>
  <c r="N103" i="173"/>
  <c r="N103" i="172"/>
  <c r="N103" i="191"/>
  <c r="N103" i="179"/>
  <c r="N103" i="169"/>
  <c r="N103" i="185"/>
  <c r="N103" i="181"/>
  <c r="N103" i="174"/>
  <c r="N103" i="186"/>
  <c r="N103" i="176"/>
  <c r="N103" i="161"/>
  <c r="N103" i="159"/>
  <c r="N103" i="158"/>
  <c r="N103" i="163"/>
  <c r="N70" i="198"/>
  <c r="N70" i="194"/>
  <c r="N70" i="189"/>
  <c r="N70" i="170"/>
  <c r="N70" i="164"/>
  <c r="N70" i="186"/>
  <c r="N70" i="168"/>
  <c r="N70" i="167"/>
  <c r="N70" i="165"/>
  <c r="N70" i="187"/>
  <c r="N70" i="183"/>
  <c r="N70" i="180"/>
  <c r="N70" i="175"/>
  <c r="N70" i="174"/>
  <c r="N70" i="173"/>
  <c r="N70" i="185"/>
  <c r="N70" i="184"/>
  <c r="N70" i="181"/>
  <c r="N70" i="172"/>
  <c r="N70" i="191"/>
  <c r="N70" i="188"/>
  <c r="N70" i="176"/>
  <c r="N70" i="169"/>
  <c r="N70" i="190"/>
  <c r="N70" i="178"/>
  <c r="N70" i="179"/>
  <c r="N70" i="161"/>
  <c r="N70" i="159"/>
  <c r="N70" i="158"/>
  <c r="N70" i="118"/>
  <c r="N70" i="163"/>
  <c r="N67" i="198"/>
  <c r="N67" i="194"/>
  <c r="N67" i="187"/>
  <c r="N67" i="191"/>
  <c r="N67" i="189"/>
  <c r="N67" i="184"/>
  <c r="N67" i="170"/>
  <c r="N67" i="164"/>
  <c r="N67" i="186"/>
  <c r="N67" i="173"/>
  <c r="N67" i="168"/>
  <c r="N67" i="167"/>
  <c r="N67" i="165"/>
  <c r="N67" i="183"/>
  <c r="N67" i="180"/>
  <c r="N67" i="175"/>
  <c r="N67" i="174"/>
  <c r="N67" i="188"/>
  <c r="N67" i="176"/>
  <c r="N67" i="172"/>
  <c r="N67" i="190"/>
  <c r="N67" i="178"/>
  <c r="N67" i="169"/>
  <c r="N67" i="179"/>
  <c r="N67" i="185"/>
  <c r="N67" i="181"/>
  <c r="N67" i="163"/>
  <c r="N67" i="159"/>
  <c r="N67" i="158"/>
  <c r="N67" i="161"/>
  <c r="N67" i="118"/>
  <c r="N76" i="198"/>
  <c r="N76" i="194"/>
  <c r="N76" i="191"/>
  <c r="N76" i="189"/>
  <c r="N76" i="186"/>
  <c r="N76" i="170"/>
  <c r="N76" i="164"/>
  <c r="N76" i="168"/>
  <c r="N76" i="167"/>
  <c r="N76" i="165"/>
  <c r="N76" i="190"/>
  <c r="N76" i="188"/>
  <c r="N76" i="187"/>
  <c r="N76" i="183"/>
  <c r="N76" i="180"/>
  <c r="N76" i="175"/>
  <c r="N76" i="174"/>
  <c r="N76" i="179"/>
  <c r="N76" i="172"/>
  <c r="N76" i="185"/>
  <c r="N76" i="181"/>
  <c r="N76" i="173"/>
  <c r="N76" i="169"/>
  <c r="N76" i="176"/>
  <c r="N76" i="184"/>
  <c r="N76" i="178"/>
  <c r="N76" i="163"/>
  <c r="N76" i="161"/>
  <c r="N76" i="159"/>
  <c r="N76" i="158"/>
  <c r="N76" i="118"/>
  <c r="P63" i="158"/>
  <c r="P63" i="168"/>
  <c r="P63" i="172"/>
  <c r="P63" i="175"/>
  <c r="P63" i="164"/>
  <c r="P63" i="169"/>
  <c r="P63" i="185"/>
  <c r="M63" i="192"/>
  <c r="N63" i="192" s="1"/>
  <c r="L76" i="15"/>
  <c r="K76" i="192"/>
  <c r="L76" i="192" s="1"/>
  <c r="L67" i="15"/>
  <c r="K67" i="192"/>
  <c r="L67" i="192" s="1"/>
  <c r="L66" i="15"/>
  <c r="K66" i="192"/>
  <c r="L66" i="192" s="1"/>
  <c r="L64" i="193"/>
  <c r="K64" i="195"/>
  <c r="L64" i="195" s="1"/>
  <c r="L54" i="193"/>
  <c r="K54" i="195"/>
  <c r="L54" i="195" s="1"/>
  <c r="N88" i="198"/>
  <c r="N88" i="194"/>
  <c r="N88" i="187"/>
  <c r="N88" i="186"/>
  <c r="N88" i="191"/>
  <c r="N88" i="189"/>
  <c r="N88" i="184"/>
  <c r="N88" i="170"/>
  <c r="N88" i="164"/>
  <c r="N88" i="173"/>
  <c r="N88" i="168"/>
  <c r="N88" i="167"/>
  <c r="N88" i="165"/>
  <c r="N88" i="183"/>
  <c r="N88" i="180"/>
  <c r="N88" i="175"/>
  <c r="N88" i="174"/>
  <c r="N88" i="176"/>
  <c r="N88" i="172"/>
  <c r="N88" i="178"/>
  <c r="N88" i="169"/>
  <c r="N88" i="188"/>
  <c r="N88" i="179"/>
  <c r="N88" i="190"/>
  <c r="N88" i="185"/>
  <c r="N88" i="181"/>
  <c r="N88" i="163"/>
  <c r="N88" i="159"/>
  <c r="N88" i="158"/>
  <c r="N88" i="161"/>
  <c r="N88" i="118"/>
  <c r="L102" i="15"/>
  <c r="K102" i="192"/>
  <c r="L102" i="192" s="1"/>
  <c r="L76" i="193"/>
  <c r="K76" i="195"/>
  <c r="L76" i="195" s="1"/>
  <c r="L67" i="193"/>
  <c r="K67" i="195"/>
  <c r="L67" i="195" s="1"/>
  <c r="L103" i="15"/>
  <c r="K103" i="192"/>
  <c r="L103" i="192" s="1"/>
  <c r="N65" i="198"/>
  <c r="N65" i="194"/>
  <c r="N65" i="189"/>
  <c r="N65" i="170"/>
  <c r="N65" i="164"/>
  <c r="N65" i="190"/>
  <c r="N65" i="188"/>
  <c r="N65" i="186"/>
  <c r="N65" i="168"/>
  <c r="N65" i="167"/>
  <c r="N65" i="165"/>
  <c r="N65" i="187"/>
  <c r="N65" i="183"/>
  <c r="N65" i="180"/>
  <c r="N65" i="175"/>
  <c r="N65" i="174"/>
  <c r="N65" i="178"/>
  <c r="N65" i="173"/>
  <c r="N65" i="172"/>
  <c r="N65" i="191"/>
  <c r="N65" i="179"/>
  <c r="N65" i="169"/>
  <c r="N65" i="185"/>
  <c r="N65" i="181"/>
  <c r="N65" i="184"/>
  <c r="N65" i="176"/>
  <c r="N65" i="161"/>
  <c r="N65" i="159"/>
  <c r="N65" i="158"/>
  <c r="N65" i="163"/>
  <c r="N65" i="118"/>
  <c r="N68" i="198"/>
  <c r="N68" i="194"/>
  <c r="N68" i="187"/>
  <c r="N68" i="184"/>
  <c r="N68" i="190"/>
  <c r="N68" i="188"/>
  <c r="N68" i="173"/>
  <c r="N68" i="185"/>
  <c r="N68" i="170"/>
  <c r="N68" i="168"/>
  <c r="N68" i="167"/>
  <c r="N68" i="165"/>
  <c r="N68" i="189"/>
  <c r="N68" i="181"/>
  <c r="N68" i="179"/>
  <c r="N68" i="178"/>
  <c r="N68" i="176"/>
  <c r="N68" i="174"/>
  <c r="N68" i="191"/>
  <c r="N68" i="172"/>
  <c r="N68" i="180"/>
  <c r="N68" i="169"/>
  <c r="N68" i="164"/>
  <c r="N68" i="186"/>
  <c r="N68" i="183"/>
  <c r="N68" i="175"/>
  <c r="N68" i="161"/>
  <c r="N68" i="118"/>
  <c r="N68" i="163"/>
  <c r="N68" i="159"/>
  <c r="N68" i="158"/>
  <c r="L65" i="15"/>
  <c r="K65" i="192"/>
  <c r="L65" i="192" s="1"/>
  <c r="L92" i="15"/>
  <c r="K92" i="192"/>
  <c r="L92" i="192" s="1"/>
  <c r="L86" i="15"/>
  <c r="K86" i="192"/>
  <c r="L86" i="192" s="1"/>
  <c r="L66" i="193"/>
  <c r="K66" i="195"/>
  <c r="L66" i="195" s="1"/>
  <c r="L90" i="193"/>
  <c r="K90" i="195"/>
  <c r="L90" i="195" s="1"/>
  <c r="L75" i="193"/>
  <c r="K75" i="195"/>
  <c r="L75" i="195" s="1"/>
  <c r="L88" i="193"/>
  <c r="K88" i="195"/>
  <c r="L88" i="195" s="1"/>
  <c r="L77" i="15"/>
  <c r="K77" i="192"/>
  <c r="L77" i="192" s="1"/>
  <c r="L78" i="193"/>
  <c r="K78" i="195"/>
  <c r="L78" i="195" s="1"/>
  <c r="N92" i="198"/>
  <c r="N92" i="194"/>
  <c r="N92" i="189"/>
  <c r="N92" i="186"/>
  <c r="N92" i="170"/>
  <c r="N92" i="164"/>
  <c r="N92" i="168"/>
  <c r="N92" i="167"/>
  <c r="N92" i="165"/>
  <c r="N92" i="187"/>
  <c r="N92" i="183"/>
  <c r="N92" i="180"/>
  <c r="N92" i="175"/>
  <c r="N92" i="173"/>
  <c r="N92" i="190"/>
  <c r="N92" i="185"/>
  <c r="N92" i="181"/>
  <c r="N92" i="174"/>
  <c r="N92" i="172"/>
  <c r="N92" i="191"/>
  <c r="N92" i="176"/>
  <c r="N92" i="169"/>
  <c r="N92" i="184"/>
  <c r="N92" i="178"/>
  <c r="N92" i="188"/>
  <c r="N92" i="179"/>
  <c r="N92" i="161"/>
  <c r="N92" i="159"/>
  <c r="N92" i="158"/>
  <c r="N92" i="163"/>
  <c r="N92" i="118"/>
  <c r="L86" i="193"/>
  <c r="K86" i="195"/>
  <c r="L86" i="195" s="1"/>
  <c r="L100" i="15"/>
  <c r="K100" i="192"/>
  <c r="L100" i="192" s="1"/>
  <c r="L100" i="193"/>
  <c r="K100" i="195"/>
  <c r="L100" i="195" s="1"/>
  <c r="N104" i="198"/>
  <c r="N104" i="194"/>
  <c r="N104" i="187"/>
  <c r="N104" i="186"/>
  <c r="N104" i="184"/>
  <c r="N104" i="191"/>
  <c r="N104" i="188"/>
  <c r="N104" i="173"/>
  <c r="N104" i="185"/>
  <c r="N104" i="168"/>
  <c r="N104" i="167"/>
  <c r="N104" i="165"/>
  <c r="N104" i="181"/>
  <c r="N104" i="179"/>
  <c r="N104" i="178"/>
  <c r="N104" i="176"/>
  <c r="N104" i="174"/>
  <c r="N104" i="180"/>
  <c r="N104" i="172"/>
  <c r="N104" i="164"/>
  <c r="N104" i="190"/>
  <c r="N104" i="183"/>
  <c r="N104" i="175"/>
  <c r="N104" i="170"/>
  <c r="N104" i="169"/>
  <c r="N104" i="189"/>
  <c r="N104" i="163"/>
  <c r="N104" i="161"/>
  <c r="N104" i="158"/>
  <c r="N104" i="159"/>
  <c r="N102" i="198"/>
  <c r="N102" i="194"/>
  <c r="N102" i="187"/>
  <c r="N102" i="186"/>
  <c r="N102" i="184"/>
  <c r="N102" i="190"/>
  <c r="N102" i="188"/>
  <c r="N102" i="173"/>
  <c r="N102" i="185"/>
  <c r="N102" i="168"/>
  <c r="N102" i="167"/>
  <c r="N102" i="165"/>
  <c r="N102" i="181"/>
  <c r="N102" i="179"/>
  <c r="N102" i="178"/>
  <c r="N102" i="176"/>
  <c r="N102" i="174"/>
  <c r="N102" i="164"/>
  <c r="N102" i="191"/>
  <c r="N102" i="183"/>
  <c r="N102" i="175"/>
  <c r="N102" i="172"/>
  <c r="N102" i="170"/>
  <c r="N102" i="169"/>
  <c r="N102" i="189"/>
  <c r="N102" i="180"/>
  <c r="N102" i="161"/>
  <c r="N102" i="159"/>
  <c r="N102" i="158"/>
  <c r="N102" i="163"/>
  <c r="N54" i="198"/>
  <c r="N54" i="194"/>
  <c r="N54" i="189"/>
  <c r="N54" i="187"/>
  <c r="N54" i="191"/>
  <c r="N54" i="188"/>
  <c r="N54" i="172"/>
  <c r="N54" i="165"/>
  <c r="N54" i="174"/>
  <c r="N54" i="169"/>
  <c r="N54" i="168"/>
  <c r="N54" i="167"/>
  <c r="N54" i="164"/>
  <c r="N54" i="184"/>
  <c r="N54" i="181"/>
  <c r="N54" i="176"/>
  <c r="N54" i="190"/>
  <c r="N54" i="178"/>
  <c r="N54" i="173"/>
  <c r="N54" i="179"/>
  <c r="N54" i="170"/>
  <c r="N54" i="185"/>
  <c r="N54" i="180"/>
  <c r="N54" i="186"/>
  <c r="N54" i="183"/>
  <c r="N54" i="175"/>
  <c r="N54" i="161"/>
  <c r="N54" i="159"/>
  <c r="N54" i="158"/>
  <c r="N54" i="163"/>
  <c r="N54" i="118"/>
  <c r="N100" i="198"/>
  <c r="N100" i="194"/>
  <c r="N100" i="191"/>
  <c r="N100" i="190"/>
  <c r="N100" i="189"/>
  <c r="N100" i="170"/>
  <c r="N100" i="164"/>
  <c r="N100" i="184"/>
  <c r="N100" i="168"/>
  <c r="N100" i="167"/>
  <c r="N100" i="165"/>
  <c r="N100" i="188"/>
  <c r="N100" i="187"/>
  <c r="N100" i="183"/>
  <c r="N100" i="180"/>
  <c r="N100" i="175"/>
  <c r="N100" i="179"/>
  <c r="N100" i="172"/>
  <c r="N100" i="186"/>
  <c r="N100" i="185"/>
  <c r="N100" i="181"/>
  <c r="N100" i="174"/>
  <c r="N100" i="169"/>
  <c r="N100" i="176"/>
  <c r="N100" i="178"/>
  <c r="N100" i="173"/>
  <c r="N100" i="163"/>
  <c r="N100" i="159"/>
  <c r="N100" i="158"/>
  <c r="N100" i="161"/>
  <c r="N66" i="198"/>
  <c r="N66" i="194"/>
  <c r="N66" i="187"/>
  <c r="N66" i="184"/>
  <c r="N66" i="191"/>
  <c r="N66" i="190"/>
  <c r="N66" i="188"/>
  <c r="N66" i="173"/>
  <c r="N66" i="185"/>
  <c r="N66" i="168"/>
  <c r="N66" i="167"/>
  <c r="N66" i="165"/>
  <c r="N66" i="181"/>
  <c r="N66" i="179"/>
  <c r="N66" i="178"/>
  <c r="N66" i="176"/>
  <c r="N66" i="174"/>
  <c r="N66" i="180"/>
  <c r="N66" i="172"/>
  <c r="N66" i="164"/>
  <c r="N66" i="186"/>
  <c r="N66" i="183"/>
  <c r="N66" i="175"/>
  <c r="N66" i="170"/>
  <c r="N66" i="169"/>
  <c r="N66" i="189"/>
  <c r="N66" i="161"/>
  <c r="N66" i="159"/>
  <c r="N66" i="158"/>
  <c r="N66" i="163"/>
  <c r="N66" i="118"/>
  <c r="N90" i="198"/>
  <c r="N90" i="194"/>
  <c r="N90" i="187"/>
  <c r="N90" i="186"/>
  <c r="N90" i="184"/>
  <c r="N90" i="190"/>
  <c r="N90" i="188"/>
  <c r="N90" i="173"/>
  <c r="N90" i="185"/>
  <c r="N90" i="170"/>
  <c r="N90" i="168"/>
  <c r="N90" i="167"/>
  <c r="N90" i="165"/>
  <c r="N90" i="189"/>
  <c r="N90" i="181"/>
  <c r="N90" i="179"/>
  <c r="N90" i="178"/>
  <c r="N90" i="176"/>
  <c r="N90" i="174"/>
  <c r="N90" i="191"/>
  <c r="N90" i="172"/>
  <c r="N90" i="180"/>
  <c r="N90" i="169"/>
  <c r="N90" i="183"/>
  <c r="N90" i="175"/>
  <c r="N90" i="164"/>
  <c r="N90" i="159"/>
  <c r="N90" i="158"/>
  <c r="N90" i="163"/>
  <c r="N90" i="118"/>
  <c r="N90" i="161"/>
  <c r="N56" i="198"/>
  <c r="N56" i="194"/>
  <c r="N56" i="191"/>
  <c r="N56" i="189"/>
  <c r="N56" i="170"/>
  <c r="N56" i="164"/>
  <c r="N56" i="186"/>
  <c r="N56" i="168"/>
  <c r="N56" i="167"/>
  <c r="N56" i="165"/>
  <c r="N56" i="190"/>
  <c r="N56" i="188"/>
  <c r="N56" i="187"/>
  <c r="N56" i="183"/>
  <c r="N56" i="180"/>
  <c r="N56" i="175"/>
  <c r="N56" i="174"/>
  <c r="N56" i="184"/>
  <c r="N56" i="179"/>
  <c r="N56" i="172"/>
  <c r="N56" i="185"/>
  <c r="N56" i="181"/>
  <c r="N56" i="169"/>
  <c r="N56" i="176"/>
  <c r="N56" i="178"/>
  <c r="N56" i="173"/>
  <c r="N56" i="161"/>
  <c r="N56" i="159"/>
  <c r="N56" i="158"/>
  <c r="N56" i="163"/>
  <c r="N56" i="118"/>
  <c r="N98" i="198"/>
  <c r="N98" i="194"/>
  <c r="N98" i="187"/>
  <c r="N98" i="186"/>
  <c r="N98" i="184"/>
  <c r="N98" i="191"/>
  <c r="N98" i="188"/>
  <c r="N98" i="173"/>
  <c r="N98" i="189"/>
  <c r="N98" i="185"/>
  <c r="N98" i="168"/>
  <c r="N98" i="167"/>
  <c r="N98" i="165"/>
  <c r="N98" i="164"/>
  <c r="N98" i="181"/>
  <c r="N98" i="179"/>
  <c r="N98" i="178"/>
  <c r="N98" i="176"/>
  <c r="N98" i="174"/>
  <c r="N98" i="170"/>
  <c r="N98" i="172"/>
  <c r="N98" i="190"/>
  <c r="N98" i="169"/>
  <c r="N98" i="180"/>
  <c r="N98" i="183"/>
  <c r="N98" i="175"/>
  <c r="N98" i="163"/>
  <c r="N98" i="161"/>
  <c r="N98" i="159"/>
  <c r="N98" i="158"/>
  <c r="N98" i="118"/>
  <c r="N64" i="198"/>
  <c r="N64" i="194"/>
  <c r="N64" i="187"/>
  <c r="N64" i="184"/>
  <c r="N64" i="190"/>
  <c r="N64" i="188"/>
  <c r="N64" i="173"/>
  <c r="N64" i="185"/>
  <c r="N64" i="168"/>
  <c r="N64" i="167"/>
  <c r="N64" i="165"/>
  <c r="N64" i="181"/>
  <c r="N64" i="179"/>
  <c r="N64" i="178"/>
  <c r="N64" i="176"/>
  <c r="N64" i="174"/>
  <c r="N64" i="164"/>
  <c r="N64" i="191"/>
  <c r="N64" i="186"/>
  <c r="N64" i="183"/>
  <c r="N64" i="175"/>
  <c r="N64" i="172"/>
  <c r="N64" i="170"/>
  <c r="N64" i="169"/>
  <c r="N64" i="189"/>
  <c r="N64" i="180"/>
  <c r="N64" i="161"/>
  <c r="N64" i="163"/>
  <c r="N64" i="159"/>
  <c r="N64" i="118"/>
  <c r="N64" i="158"/>
  <c r="L102" i="193"/>
  <c r="K102" i="195"/>
  <c r="L102" i="195" s="1"/>
  <c r="L65" i="193"/>
  <c r="K65" i="195"/>
  <c r="L65" i="195" s="1"/>
  <c r="L92" i="193"/>
  <c r="K92" i="195"/>
  <c r="L92" i="195" s="1"/>
  <c r="L56" i="15"/>
  <c r="K56" i="192"/>
  <c r="L56" i="192" s="1"/>
  <c r="L70" i="15"/>
  <c r="K70" i="192"/>
  <c r="L70" i="192" s="1"/>
  <c r="L64" i="15"/>
  <c r="K64" i="192"/>
  <c r="L64" i="192" s="1"/>
  <c r="L75" i="15"/>
  <c r="K75" i="192"/>
  <c r="L75" i="192" s="1"/>
  <c r="L88" i="15"/>
  <c r="K88" i="192"/>
  <c r="L88" i="192" s="1"/>
  <c r="L54" i="15"/>
  <c r="K54" i="192"/>
  <c r="L54" i="192" s="1"/>
  <c r="L104" i="15"/>
  <c r="K104" i="192"/>
  <c r="L104" i="192" s="1"/>
  <c r="L98" i="15"/>
  <c r="K98" i="192"/>
  <c r="L98" i="192" s="1"/>
  <c r="L99" i="193"/>
  <c r="K99" i="195"/>
  <c r="L99" i="195" s="1"/>
  <c r="N99" i="198"/>
  <c r="N99" i="194"/>
  <c r="N99" i="190"/>
  <c r="N99" i="186"/>
  <c r="N99" i="191"/>
  <c r="N99" i="187"/>
  <c r="N99" i="183"/>
  <c r="N99" i="180"/>
  <c r="N99" i="178"/>
  <c r="N99" i="175"/>
  <c r="N99" i="173"/>
  <c r="N99" i="170"/>
  <c r="N99" i="168"/>
  <c r="N99" i="165"/>
  <c r="N99" i="185"/>
  <c r="N99" i="184"/>
  <c r="N99" i="181"/>
  <c r="N99" i="179"/>
  <c r="N99" i="176"/>
  <c r="N99" i="174"/>
  <c r="N99" i="172"/>
  <c r="N99" i="169"/>
  <c r="N99" i="167"/>
  <c r="N99" i="164"/>
  <c r="N99" i="188"/>
  <c r="N99" i="189"/>
  <c r="N99" i="163"/>
  <c r="N99" i="159"/>
  <c r="N99" i="158"/>
  <c r="N99" i="118"/>
  <c r="N99" i="161"/>
  <c r="L99" i="15"/>
  <c r="K99" i="192"/>
  <c r="L99" i="192" s="1"/>
  <c r="P97" i="198"/>
  <c r="T19" i="191"/>
  <c r="P73" i="198"/>
  <c r="P89" i="198"/>
  <c r="P95" i="198"/>
  <c r="P96" i="198"/>
  <c r="P57" i="198"/>
  <c r="P62" i="198"/>
  <c r="P80" i="198"/>
  <c r="P61" i="198"/>
  <c r="P79" i="198"/>
  <c r="P83" i="198"/>
  <c r="P60" i="198"/>
  <c r="P81" i="198"/>
  <c r="P94" i="198"/>
  <c r="P19" i="198"/>
  <c r="P63" i="198"/>
  <c r="P59" i="198"/>
  <c r="P74" i="198"/>
  <c r="P58" i="198"/>
  <c r="P72" i="198"/>
  <c r="P53" i="198"/>
  <c r="P69" i="198"/>
  <c r="P85" i="198"/>
  <c r="P82" i="198"/>
  <c r="P71" i="198"/>
  <c r="P87" i="198"/>
  <c r="P84" i="198"/>
  <c r="P91" i="198"/>
  <c r="P93" i="198"/>
  <c r="P57" i="192"/>
  <c r="P81" i="192"/>
  <c r="N52" i="198"/>
  <c r="P53" i="192"/>
  <c r="P69" i="192"/>
  <c r="P85" i="192"/>
  <c r="P82" i="192"/>
  <c r="Q89" i="192"/>
  <c r="Q81" i="192"/>
  <c r="Q80" i="192"/>
  <c r="Q73" i="192"/>
  <c r="Q58" i="192"/>
  <c r="Q69" i="192"/>
  <c r="Q61" i="192"/>
  <c r="Q53" i="192"/>
  <c r="N112" i="192"/>
  <c r="M112" i="198"/>
  <c r="N112" i="198" s="1"/>
  <c r="P89" i="192"/>
  <c r="P95" i="192"/>
  <c r="P96" i="192"/>
  <c r="P83" i="192"/>
  <c r="P80" i="192"/>
  <c r="P97" i="192"/>
  <c r="S28" i="192"/>
  <c r="S19" i="198"/>
  <c r="L111" i="198"/>
  <c r="K116" i="198"/>
  <c r="L116" i="198" s="1"/>
  <c r="Q97" i="192"/>
  <c r="Q96" i="192"/>
  <c r="Q87" i="192"/>
  <c r="Q79" i="192"/>
  <c r="Q72" i="192"/>
  <c r="Q111" i="191"/>
  <c r="Q59" i="192"/>
  <c r="Q52" i="192"/>
  <c r="M116" i="192"/>
  <c r="N116" i="192" s="1"/>
  <c r="N111" i="192"/>
  <c r="M111" i="198"/>
  <c r="P71" i="192"/>
  <c r="P87" i="192"/>
  <c r="P84" i="192"/>
  <c r="P91" i="192"/>
  <c r="P93" i="192"/>
  <c r="Q28" i="198"/>
  <c r="P73" i="192"/>
  <c r="P52" i="192"/>
  <c r="O52" i="198"/>
  <c r="O113" i="198" s="1"/>
  <c r="P113" i="198" s="1"/>
  <c r="P58" i="192"/>
  <c r="P59" i="192"/>
  <c r="T21" i="191"/>
  <c r="T26" i="191"/>
  <c r="T39" i="191"/>
  <c r="T43" i="191"/>
  <c r="T23" i="191"/>
  <c r="T27" i="191"/>
  <c r="T36" i="191"/>
  <c r="T40" i="191"/>
  <c r="T44" i="191"/>
  <c r="T24" i="191"/>
  <c r="T28" i="191"/>
  <c r="T32" i="191"/>
  <c r="T37" i="191"/>
  <c r="T41" i="191"/>
  <c r="T45" i="191"/>
  <c r="T25" i="191"/>
  <c r="T38" i="191"/>
  <c r="T42" i="191"/>
  <c r="T46" i="191"/>
  <c r="T113" i="191"/>
  <c r="T114" i="191"/>
  <c r="T115" i="191"/>
  <c r="T20" i="191"/>
  <c r="P60" i="192"/>
  <c r="P61" i="192"/>
  <c r="P74" i="192"/>
  <c r="Q94" i="192"/>
  <c r="Q93" i="192"/>
  <c r="Q85" i="192"/>
  <c r="Q84" i="192"/>
  <c r="Q112" i="191"/>
  <c r="Q62" i="192"/>
  <c r="Q57" i="192"/>
  <c r="P23" i="198"/>
  <c r="P27" i="198"/>
  <c r="P36" i="198"/>
  <c r="P40" i="198"/>
  <c r="P44" i="198"/>
  <c r="P25" i="198"/>
  <c r="P38" i="198"/>
  <c r="P42" i="198"/>
  <c r="P46" i="198"/>
  <c r="P43" i="198"/>
  <c r="P21" i="198"/>
  <c r="P37" i="198"/>
  <c r="P45" i="198"/>
  <c r="P24" i="198"/>
  <c r="P39" i="198"/>
  <c r="P26" i="198"/>
  <c r="P28" i="198"/>
  <c r="P32" i="198"/>
  <c r="P41" i="198"/>
  <c r="P115" i="198"/>
  <c r="P114" i="198"/>
  <c r="P20" i="198"/>
  <c r="U20" i="198"/>
  <c r="P62" i="192"/>
  <c r="R21" i="192"/>
  <c r="R26" i="192"/>
  <c r="R39" i="192"/>
  <c r="R43" i="192"/>
  <c r="R23" i="192"/>
  <c r="R27" i="192"/>
  <c r="R28" i="192"/>
  <c r="R36" i="192"/>
  <c r="R40" i="192"/>
  <c r="R44" i="192"/>
  <c r="R24" i="192"/>
  <c r="R32" i="192"/>
  <c r="R37" i="192"/>
  <c r="R41" i="192"/>
  <c r="R25" i="192"/>
  <c r="R38" i="192"/>
  <c r="R42" i="192"/>
  <c r="R46" i="192"/>
  <c r="R45" i="192"/>
  <c r="R114" i="192"/>
  <c r="R113" i="192"/>
  <c r="R115" i="192"/>
  <c r="R20" i="192"/>
  <c r="P94" i="192"/>
  <c r="P111" i="191"/>
  <c r="O116" i="191"/>
  <c r="P116" i="191" s="1"/>
  <c r="O111" i="192"/>
  <c r="P72" i="192"/>
  <c r="U28" i="191"/>
  <c r="Q95" i="192"/>
  <c r="Q91" i="192"/>
  <c r="Q83" i="192"/>
  <c r="Q82" i="192"/>
  <c r="Q74" i="192"/>
  <c r="Q60" i="192"/>
  <c r="Q71" i="192"/>
  <c r="P112" i="191"/>
  <c r="O112" i="192"/>
  <c r="P79" i="192"/>
  <c r="R19" i="192"/>
  <c r="N105" i="197" l="1"/>
  <c r="M107" i="197"/>
  <c r="N107" i="197" s="1"/>
  <c r="R63" i="175"/>
  <c r="Q102" i="197"/>
  <c r="O102" i="198"/>
  <c r="P102" i="198" s="1"/>
  <c r="P102" i="197"/>
  <c r="O105" i="197"/>
  <c r="R63" i="163"/>
  <c r="R63" i="191"/>
  <c r="R63" i="161"/>
  <c r="R63" i="187"/>
  <c r="O63" i="195"/>
  <c r="P63" i="195" s="1"/>
  <c r="R63" i="174"/>
  <c r="R63" i="168"/>
  <c r="R63" i="184"/>
  <c r="R63" i="178"/>
  <c r="P92" i="198"/>
  <c r="P92" i="191"/>
  <c r="P92" i="190"/>
  <c r="P92" i="188"/>
  <c r="P92" i="187"/>
  <c r="P92" i="186"/>
  <c r="P92" i="183"/>
  <c r="P92" i="180"/>
  <c r="P92" i="175"/>
  <c r="P92" i="184"/>
  <c r="P92" i="178"/>
  <c r="P92" i="172"/>
  <c r="P92" i="167"/>
  <c r="P92" i="189"/>
  <c r="P92" i="173"/>
  <c r="P92" i="170"/>
  <c r="P92" i="194"/>
  <c r="P92" i="185"/>
  <c r="P92" i="169"/>
  <c r="P92" i="176"/>
  <c r="P92" i="168"/>
  <c r="P92" i="179"/>
  <c r="P92" i="181"/>
  <c r="P92" i="174"/>
  <c r="P92" i="165"/>
  <c r="P92" i="164"/>
  <c r="P92" i="163"/>
  <c r="P92" i="161"/>
  <c r="P92" i="159"/>
  <c r="P92" i="158"/>
  <c r="P92" i="118"/>
  <c r="P70" i="198"/>
  <c r="P70" i="191"/>
  <c r="P70" i="190"/>
  <c r="P70" i="188"/>
  <c r="P70" i="187"/>
  <c r="P70" i="186"/>
  <c r="P70" i="183"/>
  <c r="P70" i="180"/>
  <c r="P70" i="175"/>
  <c r="P70" i="184"/>
  <c r="P70" i="178"/>
  <c r="P70" i="174"/>
  <c r="P70" i="172"/>
  <c r="P70" i="167"/>
  <c r="P70" i="194"/>
  <c r="P70" i="189"/>
  <c r="P70" i="173"/>
  <c r="P70" i="170"/>
  <c r="P70" i="185"/>
  <c r="P70" i="169"/>
  <c r="P70" i="176"/>
  <c r="P70" i="168"/>
  <c r="P70" i="164"/>
  <c r="P70" i="179"/>
  <c r="P70" i="181"/>
  <c r="P70" i="165"/>
  <c r="P70" i="163"/>
  <c r="P70" i="161"/>
  <c r="P70" i="159"/>
  <c r="P70" i="158"/>
  <c r="P70" i="118"/>
  <c r="N100" i="193"/>
  <c r="M100" i="195"/>
  <c r="N100" i="195" s="1"/>
  <c r="N54" i="193"/>
  <c r="M54" i="195"/>
  <c r="N54" i="195" s="1"/>
  <c r="N102" i="193"/>
  <c r="M102" i="195"/>
  <c r="N102" i="195" s="1"/>
  <c r="N76" i="15"/>
  <c r="M76" i="192"/>
  <c r="N76" i="192" s="1"/>
  <c r="N67" i="15"/>
  <c r="M67" i="192"/>
  <c r="N67" i="192" s="1"/>
  <c r="N103" i="15"/>
  <c r="M103" i="192"/>
  <c r="N103" i="192" s="1"/>
  <c r="N78" i="15"/>
  <c r="M78" i="192"/>
  <c r="N78" i="192" s="1"/>
  <c r="N75" i="15"/>
  <c r="M75" i="192"/>
  <c r="N75" i="192" s="1"/>
  <c r="N75" i="193"/>
  <c r="M75" i="195"/>
  <c r="N75" i="195" s="1"/>
  <c r="P78" i="198"/>
  <c r="P78" i="194"/>
  <c r="P78" i="191"/>
  <c r="P78" i="190"/>
  <c r="P78" i="188"/>
  <c r="P78" i="183"/>
  <c r="P78" i="180"/>
  <c r="P78" i="175"/>
  <c r="P78" i="186"/>
  <c r="P78" i="178"/>
  <c r="P78" i="174"/>
  <c r="P78" i="172"/>
  <c r="P78" i="167"/>
  <c r="P78" i="187"/>
  <c r="P78" i="185"/>
  <c r="P78" i="169"/>
  <c r="P78" i="164"/>
  <c r="P78" i="189"/>
  <c r="P78" i="184"/>
  <c r="P78" i="179"/>
  <c r="P78" i="181"/>
  <c r="P78" i="173"/>
  <c r="P78" i="168"/>
  <c r="P78" i="176"/>
  <c r="P78" i="170"/>
  <c r="P78" i="165"/>
  <c r="P78" i="159"/>
  <c r="P78" i="163"/>
  <c r="P78" i="161"/>
  <c r="P78" i="158"/>
  <c r="P78" i="118"/>
  <c r="P54" i="198"/>
  <c r="P54" i="191"/>
  <c r="P54" i="190"/>
  <c r="P54" i="184"/>
  <c r="P54" i="181"/>
  <c r="P54" i="176"/>
  <c r="P54" i="194"/>
  <c r="P54" i="185"/>
  <c r="P54" i="179"/>
  <c r="P54" i="173"/>
  <c r="P54" i="168"/>
  <c r="P54" i="187"/>
  <c r="P54" i="188"/>
  <c r="P54" i="186"/>
  <c r="P54" i="170"/>
  <c r="P54" i="189"/>
  <c r="P54" i="165"/>
  <c r="P54" i="180"/>
  <c r="P54" i="172"/>
  <c r="P54" i="167"/>
  <c r="P54" i="183"/>
  <c r="P54" i="175"/>
  <c r="P54" i="164"/>
  <c r="P54" i="178"/>
  <c r="P54" i="174"/>
  <c r="P54" i="169"/>
  <c r="P54" i="161"/>
  <c r="P54" i="163"/>
  <c r="P54" i="159"/>
  <c r="P54" i="118"/>
  <c r="P54" i="158"/>
  <c r="P65" i="198"/>
  <c r="P65" i="194"/>
  <c r="P65" i="191"/>
  <c r="P65" i="190"/>
  <c r="P65" i="188"/>
  <c r="P65" i="186"/>
  <c r="P65" i="183"/>
  <c r="P65" i="180"/>
  <c r="P65" i="175"/>
  <c r="P65" i="178"/>
  <c r="P65" i="174"/>
  <c r="P65" i="172"/>
  <c r="P65" i="167"/>
  <c r="P65" i="187"/>
  <c r="P65" i="185"/>
  <c r="P65" i="169"/>
  <c r="P65" i="164"/>
  <c r="P65" i="179"/>
  <c r="P65" i="170"/>
  <c r="P65" i="181"/>
  <c r="P65" i="168"/>
  <c r="P65" i="189"/>
  <c r="P65" i="184"/>
  <c r="P65" i="176"/>
  <c r="P65" i="173"/>
  <c r="P65" i="165"/>
  <c r="P65" i="163"/>
  <c r="P65" i="161"/>
  <c r="P65" i="158"/>
  <c r="P65" i="118"/>
  <c r="P65" i="159"/>
  <c r="P102" i="194"/>
  <c r="P102" i="190"/>
  <c r="P102" i="191"/>
  <c r="P102" i="189"/>
  <c r="P102" i="185"/>
  <c r="P102" i="181"/>
  <c r="P102" i="179"/>
  <c r="P102" i="178"/>
  <c r="P102" i="176"/>
  <c r="P102" i="174"/>
  <c r="P102" i="169"/>
  <c r="P102" i="168"/>
  <c r="P102" i="165"/>
  <c r="P102" i="188"/>
  <c r="P102" i="164"/>
  <c r="P102" i="170"/>
  <c r="P102" i="187"/>
  <c r="P102" i="186"/>
  <c r="P102" i="180"/>
  <c r="P102" i="184"/>
  <c r="P102" i="183"/>
  <c r="P102" i="175"/>
  <c r="P102" i="173"/>
  <c r="P102" i="172"/>
  <c r="P102" i="167"/>
  <c r="P102" i="163"/>
  <c r="P102" i="161"/>
  <c r="P102" i="159"/>
  <c r="P102" i="158"/>
  <c r="P68" i="198"/>
  <c r="P68" i="194"/>
  <c r="P68" i="191"/>
  <c r="P68" i="189"/>
  <c r="P68" i="190"/>
  <c r="P68" i="187"/>
  <c r="P68" i="185"/>
  <c r="P68" i="181"/>
  <c r="P68" i="179"/>
  <c r="P68" i="178"/>
  <c r="P68" i="176"/>
  <c r="P68" i="184"/>
  <c r="P68" i="169"/>
  <c r="P68" i="168"/>
  <c r="P68" i="165"/>
  <c r="P68" i="174"/>
  <c r="P68" i="173"/>
  <c r="P68" i="186"/>
  <c r="P68" i="188"/>
  <c r="P68" i="180"/>
  <c r="P68" i="170"/>
  <c r="P68" i="164"/>
  <c r="P68" i="183"/>
  <c r="P68" i="175"/>
  <c r="P68" i="172"/>
  <c r="P68" i="167"/>
  <c r="P68" i="163"/>
  <c r="P68" i="161"/>
  <c r="P68" i="158"/>
  <c r="P68" i="159"/>
  <c r="P68" i="118"/>
  <c r="R63" i="15"/>
  <c r="R63" i="164"/>
  <c r="R63" i="185"/>
  <c r="R63" i="189"/>
  <c r="R63" i="172"/>
  <c r="R63" i="194"/>
  <c r="R63" i="170"/>
  <c r="R63" i="180"/>
  <c r="N64" i="15"/>
  <c r="M64" i="192"/>
  <c r="N64" i="192" s="1"/>
  <c r="N56" i="193"/>
  <c r="M56" i="195"/>
  <c r="N56" i="195" s="1"/>
  <c r="N92" i="15"/>
  <c r="M92" i="192"/>
  <c r="N92" i="192" s="1"/>
  <c r="N65" i="15"/>
  <c r="M65" i="192"/>
  <c r="N65" i="192" s="1"/>
  <c r="N88" i="193"/>
  <c r="M88" i="195"/>
  <c r="N88" i="195" s="1"/>
  <c r="N67" i="193"/>
  <c r="M67" i="195"/>
  <c r="N67" i="195" s="1"/>
  <c r="N70" i="193"/>
  <c r="M70" i="195"/>
  <c r="N70" i="195" s="1"/>
  <c r="N77" i="193"/>
  <c r="M77" i="195"/>
  <c r="N77" i="195" s="1"/>
  <c r="P76" i="198"/>
  <c r="P76" i="191"/>
  <c r="P76" i="190"/>
  <c r="P76" i="188"/>
  <c r="P76" i="183"/>
  <c r="P76" i="180"/>
  <c r="P76" i="175"/>
  <c r="P76" i="178"/>
  <c r="P76" i="174"/>
  <c r="P76" i="172"/>
  <c r="P76" i="167"/>
  <c r="P76" i="194"/>
  <c r="P76" i="187"/>
  <c r="P76" i="186"/>
  <c r="P76" i="164"/>
  <c r="P76" i="185"/>
  <c r="P76" i="173"/>
  <c r="P76" i="170"/>
  <c r="P76" i="169"/>
  <c r="P76" i="181"/>
  <c r="P76" i="176"/>
  <c r="P76" i="165"/>
  <c r="P76" i="184"/>
  <c r="P76" i="189"/>
  <c r="P76" i="179"/>
  <c r="P76" i="168"/>
  <c r="P76" i="163"/>
  <c r="P76" i="161"/>
  <c r="P76" i="159"/>
  <c r="P76" i="158"/>
  <c r="P76" i="118"/>
  <c r="N56" i="15"/>
  <c r="M56" i="192"/>
  <c r="N56" i="192" s="1"/>
  <c r="N92" i="193"/>
  <c r="M92" i="195"/>
  <c r="N92" i="195" s="1"/>
  <c r="N76" i="193"/>
  <c r="M76" i="195"/>
  <c r="N76" i="195" s="1"/>
  <c r="P104" i="198"/>
  <c r="P104" i="194"/>
  <c r="P104" i="190"/>
  <c r="P104" i="191"/>
  <c r="P104" i="189"/>
  <c r="P104" i="185"/>
  <c r="P104" i="181"/>
  <c r="P104" i="179"/>
  <c r="P104" i="178"/>
  <c r="P104" i="176"/>
  <c r="P104" i="174"/>
  <c r="P104" i="186"/>
  <c r="P104" i="169"/>
  <c r="P104" i="168"/>
  <c r="P104" i="165"/>
  <c r="P104" i="164"/>
  <c r="P104" i="187"/>
  <c r="P104" i="183"/>
  <c r="P104" i="175"/>
  <c r="P104" i="173"/>
  <c r="P104" i="170"/>
  <c r="P104" i="184"/>
  <c r="P104" i="167"/>
  <c r="P104" i="188"/>
  <c r="P104" i="180"/>
  <c r="P104" i="172"/>
  <c r="P104" i="163"/>
  <c r="P104" i="161"/>
  <c r="P104" i="159"/>
  <c r="P104" i="158"/>
  <c r="P86" i="198"/>
  <c r="P86" i="194"/>
  <c r="P86" i="191"/>
  <c r="P86" i="189"/>
  <c r="P86" i="190"/>
  <c r="P86" i="185"/>
  <c r="P86" i="181"/>
  <c r="P86" i="179"/>
  <c r="P86" i="178"/>
  <c r="P86" i="176"/>
  <c r="P86" i="169"/>
  <c r="P86" i="168"/>
  <c r="P86" i="165"/>
  <c r="P86" i="174"/>
  <c r="P86" i="164"/>
  <c r="P86" i="184"/>
  <c r="P86" i="183"/>
  <c r="P86" i="175"/>
  <c r="P86" i="188"/>
  <c r="P86" i="187"/>
  <c r="P86" i="186"/>
  <c r="P86" i="167"/>
  <c r="P86" i="173"/>
  <c r="P86" i="170"/>
  <c r="P86" i="180"/>
  <c r="P86" i="172"/>
  <c r="P86" i="163"/>
  <c r="P86" i="161"/>
  <c r="P86" i="159"/>
  <c r="P86" i="158"/>
  <c r="P86" i="118"/>
  <c r="P90" i="198"/>
  <c r="P90" i="194"/>
  <c r="P90" i="191"/>
  <c r="P90" i="189"/>
  <c r="P90" i="190"/>
  <c r="P90" i="187"/>
  <c r="P90" i="186"/>
  <c r="P90" i="185"/>
  <c r="P90" i="181"/>
  <c r="P90" i="179"/>
  <c r="P90" i="178"/>
  <c r="P90" i="176"/>
  <c r="P90" i="174"/>
  <c r="P90" i="184"/>
  <c r="P90" i="169"/>
  <c r="P90" i="168"/>
  <c r="P90" i="165"/>
  <c r="P90" i="173"/>
  <c r="P90" i="180"/>
  <c r="P90" i="183"/>
  <c r="P90" i="175"/>
  <c r="P90" i="188"/>
  <c r="P90" i="170"/>
  <c r="P90" i="164"/>
  <c r="P90" i="172"/>
  <c r="P90" i="167"/>
  <c r="P90" i="163"/>
  <c r="P90" i="161"/>
  <c r="P90" i="159"/>
  <c r="P90" i="158"/>
  <c r="P90" i="118"/>
  <c r="P56" i="198"/>
  <c r="P56" i="194"/>
  <c r="P56" i="191"/>
  <c r="P56" i="190"/>
  <c r="P56" i="188"/>
  <c r="P56" i="186"/>
  <c r="P56" i="183"/>
  <c r="P56" i="180"/>
  <c r="P56" i="175"/>
  <c r="P56" i="187"/>
  <c r="P56" i="178"/>
  <c r="P56" i="174"/>
  <c r="P56" i="172"/>
  <c r="P56" i="167"/>
  <c r="P56" i="164"/>
  <c r="P56" i="185"/>
  <c r="P56" i="184"/>
  <c r="P56" i="173"/>
  <c r="P56" i="170"/>
  <c r="P56" i="169"/>
  <c r="P56" i="181"/>
  <c r="P56" i="189"/>
  <c r="P56" i="176"/>
  <c r="P56" i="165"/>
  <c r="P56" i="179"/>
  <c r="P56" i="168"/>
  <c r="P56" i="163"/>
  <c r="P56" i="161"/>
  <c r="P56" i="159"/>
  <c r="P56" i="158"/>
  <c r="P56" i="118"/>
  <c r="P98" i="198"/>
  <c r="P98" i="190"/>
  <c r="P98" i="191"/>
  <c r="P98" i="189"/>
  <c r="P98" i="185"/>
  <c r="P98" i="181"/>
  <c r="P98" i="179"/>
  <c r="P98" i="178"/>
  <c r="P98" i="176"/>
  <c r="P98" i="174"/>
  <c r="P98" i="187"/>
  <c r="P98" i="169"/>
  <c r="P98" i="168"/>
  <c r="P98" i="165"/>
  <c r="P98" i="170"/>
  <c r="P98" i="188"/>
  <c r="P98" i="184"/>
  <c r="P98" i="173"/>
  <c r="P98" i="194"/>
  <c r="P98" i="186"/>
  <c r="P98" i="180"/>
  <c r="P98" i="167"/>
  <c r="P98" i="183"/>
  <c r="P98" i="175"/>
  <c r="P98" i="164"/>
  <c r="P98" i="172"/>
  <c r="P98" i="163"/>
  <c r="P98" i="161"/>
  <c r="P98" i="159"/>
  <c r="P98" i="158"/>
  <c r="P98" i="118"/>
  <c r="P64" i="198"/>
  <c r="P64" i="194"/>
  <c r="P64" i="191"/>
  <c r="P64" i="189"/>
  <c r="P64" i="190"/>
  <c r="P64" i="185"/>
  <c r="P64" i="181"/>
  <c r="P64" i="179"/>
  <c r="P64" i="178"/>
  <c r="P64" i="176"/>
  <c r="P64" i="169"/>
  <c r="P64" i="168"/>
  <c r="P64" i="165"/>
  <c r="P64" i="188"/>
  <c r="P64" i="184"/>
  <c r="P64" i="174"/>
  <c r="P64" i="164"/>
  <c r="P64" i="187"/>
  <c r="P64" i="186"/>
  <c r="P64" i="170"/>
  <c r="P64" i="180"/>
  <c r="P64" i="183"/>
  <c r="P64" i="175"/>
  <c r="P64" i="173"/>
  <c r="P64" i="172"/>
  <c r="P64" i="167"/>
  <c r="P64" i="159"/>
  <c r="P64" i="158"/>
  <c r="P64" i="163"/>
  <c r="P64" i="161"/>
  <c r="P64" i="118"/>
  <c r="O63" i="192"/>
  <c r="P63" i="192" s="1"/>
  <c r="R63" i="158"/>
  <c r="R63" i="176"/>
  <c r="R63" i="190"/>
  <c r="R63" i="167"/>
  <c r="R63" i="181"/>
  <c r="R63" i="193"/>
  <c r="R63" i="173"/>
  <c r="R63" i="183"/>
  <c r="N90" i="193"/>
  <c r="M90" i="195"/>
  <c r="N90" i="195" s="1"/>
  <c r="N66" i="15"/>
  <c r="M66" i="192"/>
  <c r="N66" i="192" s="1"/>
  <c r="N100" i="15"/>
  <c r="M100" i="192"/>
  <c r="N100" i="192" s="1"/>
  <c r="N54" i="15"/>
  <c r="M54" i="192"/>
  <c r="N54" i="192" s="1"/>
  <c r="N104" i="193"/>
  <c r="M104" i="195"/>
  <c r="N104" i="195" s="1"/>
  <c r="N68" i="193"/>
  <c r="M68" i="195"/>
  <c r="N68" i="195" s="1"/>
  <c r="N103" i="193"/>
  <c r="M103" i="195"/>
  <c r="N103" i="195" s="1"/>
  <c r="N86" i="15"/>
  <c r="M86" i="192"/>
  <c r="N86" i="192" s="1"/>
  <c r="N77" i="15"/>
  <c r="M77" i="192"/>
  <c r="N77" i="192" s="1"/>
  <c r="P103" i="198"/>
  <c r="P103" i="194"/>
  <c r="P103" i="191"/>
  <c r="P103" i="190"/>
  <c r="P103" i="188"/>
  <c r="P103" i="183"/>
  <c r="P103" i="180"/>
  <c r="P103" i="175"/>
  <c r="P103" i="178"/>
  <c r="P103" i="172"/>
  <c r="P103" i="167"/>
  <c r="P103" i="184"/>
  <c r="P103" i="186"/>
  <c r="P103" i="185"/>
  <c r="P103" i="169"/>
  <c r="P103" i="164"/>
  <c r="P103" i="179"/>
  <c r="P103" i="170"/>
  <c r="P103" i="181"/>
  <c r="P103" i="174"/>
  <c r="P103" i="168"/>
  <c r="P103" i="189"/>
  <c r="P103" i="176"/>
  <c r="P103" i="187"/>
  <c r="P103" i="173"/>
  <c r="P103" i="165"/>
  <c r="P103" i="163"/>
  <c r="P103" i="161"/>
  <c r="P103" i="159"/>
  <c r="P103" i="158"/>
  <c r="P67" i="198"/>
  <c r="P67" i="194"/>
  <c r="P67" i="191"/>
  <c r="P67" i="190"/>
  <c r="P67" i="188"/>
  <c r="P67" i="186"/>
  <c r="P67" i="183"/>
  <c r="P67" i="180"/>
  <c r="P67" i="175"/>
  <c r="P67" i="178"/>
  <c r="P67" i="174"/>
  <c r="P67" i="172"/>
  <c r="P67" i="167"/>
  <c r="P67" i="189"/>
  <c r="P67" i="185"/>
  <c r="P67" i="169"/>
  <c r="P67" i="164"/>
  <c r="P67" i="179"/>
  <c r="P67" i="170"/>
  <c r="P67" i="165"/>
  <c r="P67" i="181"/>
  <c r="P67" i="187"/>
  <c r="P67" i="184"/>
  <c r="P67" i="176"/>
  <c r="P67" i="173"/>
  <c r="P67" i="168"/>
  <c r="P67" i="163"/>
  <c r="P67" i="161"/>
  <c r="P67" i="159"/>
  <c r="P67" i="158"/>
  <c r="P67" i="118"/>
  <c r="N98" i="15"/>
  <c r="M98" i="192"/>
  <c r="N98" i="192" s="1"/>
  <c r="N98" i="193"/>
  <c r="M98" i="195"/>
  <c r="N98" i="195" s="1"/>
  <c r="N104" i="15"/>
  <c r="M104" i="192"/>
  <c r="N104" i="192" s="1"/>
  <c r="N68" i="15"/>
  <c r="M68" i="192"/>
  <c r="N68" i="192" s="1"/>
  <c r="P100" i="198"/>
  <c r="P100" i="191"/>
  <c r="P100" i="190"/>
  <c r="P100" i="188"/>
  <c r="P100" i="183"/>
  <c r="P100" i="180"/>
  <c r="P100" i="175"/>
  <c r="P100" i="194"/>
  <c r="P100" i="186"/>
  <c r="P100" i="178"/>
  <c r="P100" i="172"/>
  <c r="P100" i="167"/>
  <c r="P100" i="187"/>
  <c r="P100" i="164"/>
  <c r="P100" i="185"/>
  <c r="P100" i="173"/>
  <c r="P100" i="170"/>
  <c r="P100" i="169"/>
  <c r="P100" i="181"/>
  <c r="P100" i="174"/>
  <c r="P100" i="189"/>
  <c r="P100" i="176"/>
  <c r="P100" i="165"/>
  <c r="P100" i="184"/>
  <c r="P100" i="179"/>
  <c r="P100" i="168"/>
  <c r="P100" i="163"/>
  <c r="P100" i="161"/>
  <c r="P100" i="159"/>
  <c r="P100" i="158"/>
  <c r="P66" i="198"/>
  <c r="P66" i="191"/>
  <c r="P66" i="189"/>
  <c r="P66" i="194"/>
  <c r="P66" i="190"/>
  <c r="P66" i="185"/>
  <c r="P66" i="181"/>
  <c r="P66" i="179"/>
  <c r="P66" i="178"/>
  <c r="P66" i="176"/>
  <c r="P66" i="187"/>
  <c r="P66" i="169"/>
  <c r="P66" i="168"/>
  <c r="P66" i="165"/>
  <c r="P66" i="174"/>
  <c r="P66" i="186"/>
  <c r="P66" i="184"/>
  <c r="P66" i="164"/>
  <c r="P66" i="183"/>
  <c r="P66" i="175"/>
  <c r="P66" i="173"/>
  <c r="P66" i="170"/>
  <c r="P66" i="167"/>
  <c r="P66" i="188"/>
  <c r="P66" i="180"/>
  <c r="P66" i="172"/>
  <c r="P66" i="163"/>
  <c r="P66" i="161"/>
  <c r="P66" i="159"/>
  <c r="P66" i="158"/>
  <c r="P66" i="118"/>
  <c r="P77" i="198"/>
  <c r="P77" i="194"/>
  <c r="P77" i="191"/>
  <c r="P77" i="189"/>
  <c r="P77" i="190"/>
  <c r="P77" i="185"/>
  <c r="P77" i="181"/>
  <c r="P77" i="179"/>
  <c r="P77" i="178"/>
  <c r="P77" i="176"/>
  <c r="P77" i="187"/>
  <c r="P77" i="169"/>
  <c r="P77" i="168"/>
  <c r="P77" i="165"/>
  <c r="P77" i="188"/>
  <c r="P77" i="186"/>
  <c r="P77" i="174"/>
  <c r="P77" i="164"/>
  <c r="P77" i="184"/>
  <c r="P77" i="170"/>
  <c r="P77" i="173"/>
  <c r="P77" i="180"/>
  <c r="P77" i="183"/>
  <c r="P77" i="175"/>
  <c r="P77" i="172"/>
  <c r="P77" i="167"/>
  <c r="P77" i="159"/>
  <c r="P77" i="158"/>
  <c r="P77" i="163"/>
  <c r="P77" i="161"/>
  <c r="P77" i="118"/>
  <c r="P75" i="198"/>
  <c r="P75" i="194"/>
  <c r="P75" i="191"/>
  <c r="P75" i="189"/>
  <c r="P75" i="190"/>
  <c r="P75" i="185"/>
  <c r="P75" i="181"/>
  <c r="P75" i="179"/>
  <c r="P75" i="178"/>
  <c r="P75" i="176"/>
  <c r="P75" i="169"/>
  <c r="P75" i="168"/>
  <c r="P75" i="165"/>
  <c r="P75" i="184"/>
  <c r="P75" i="174"/>
  <c r="P75" i="170"/>
  <c r="P75" i="188"/>
  <c r="P75" i="187"/>
  <c r="P75" i="186"/>
  <c r="P75" i="173"/>
  <c r="P75" i="164"/>
  <c r="P75" i="180"/>
  <c r="P75" i="167"/>
  <c r="P75" i="183"/>
  <c r="P75" i="175"/>
  <c r="P75" i="172"/>
  <c r="P75" i="163"/>
  <c r="P75" i="161"/>
  <c r="P75" i="159"/>
  <c r="P75" i="158"/>
  <c r="P75" i="118"/>
  <c r="P88" i="198"/>
  <c r="P88" i="191"/>
  <c r="P88" i="190"/>
  <c r="P88" i="188"/>
  <c r="P88" i="194"/>
  <c r="P88" i="183"/>
  <c r="P88" i="180"/>
  <c r="P88" i="175"/>
  <c r="P88" i="186"/>
  <c r="P88" i="178"/>
  <c r="P88" i="174"/>
  <c r="P88" i="172"/>
  <c r="P88" i="167"/>
  <c r="P88" i="189"/>
  <c r="P88" i="185"/>
  <c r="P88" i="169"/>
  <c r="P88" i="187"/>
  <c r="P88" i="184"/>
  <c r="P88" i="179"/>
  <c r="P88" i="173"/>
  <c r="P88" i="165"/>
  <c r="P88" i="181"/>
  <c r="P88" i="164"/>
  <c r="P88" i="176"/>
  <c r="P88" i="170"/>
  <c r="P88" i="168"/>
  <c r="P88" i="163"/>
  <c r="P88" i="161"/>
  <c r="P88" i="159"/>
  <c r="P88" i="158"/>
  <c r="P88" i="118"/>
  <c r="R63" i="118"/>
  <c r="R63" i="159"/>
  <c r="R63" i="188"/>
  <c r="R63" i="169"/>
  <c r="R63" i="179"/>
  <c r="R63" i="186"/>
  <c r="R63" i="165"/>
  <c r="N64" i="193"/>
  <c r="M64" i="195"/>
  <c r="N64" i="195" s="1"/>
  <c r="N90" i="15"/>
  <c r="M90" i="192"/>
  <c r="N90" i="192" s="1"/>
  <c r="N66" i="193"/>
  <c r="M66" i="195"/>
  <c r="N66" i="195" s="1"/>
  <c r="N102" i="15"/>
  <c r="M102" i="192"/>
  <c r="N102" i="192" s="1"/>
  <c r="N65" i="193"/>
  <c r="M65" i="195"/>
  <c r="N65" i="195" s="1"/>
  <c r="N88" i="15"/>
  <c r="M88" i="192"/>
  <c r="N88" i="192" s="1"/>
  <c r="N70" i="15"/>
  <c r="M70" i="192"/>
  <c r="N70" i="192" s="1"/>
  <c r="N78" i="193"/>
  <c r="M78" i="195"/>
  <c r="N78" i="195" s="1"/>
  <c r="N86" i="193"/>
  <c r="M86" i="195"/>
  <c r="N86" i="195" s="1"/>
  <c r="P99" i="198"/>
  <c r="P99" i="188"/>
  <c r="P99" i="185"/>
  <c r="P99" i="184"/>
  <c r="P99" i="181"/>
  <c r="P99" i="179"/>
  <c r="P99" i="176"/>
  <c r="P99" i="174"/>
  <c r="P99" i="172"/>
  <c r="P99" i="169"/>
  <c r="P99" i="167"/>
  <c r="P99" i="164"/>
  <c r="P99" i="194"/>
  <c r="P99" i="190"/>
  <c r="P99" i="186"/>
  <c r="P99" i="187"/>
  <c r="P99" i="191"/>
  <c r="P99" i="189"/>
  <c r="P99" i="183"/>
  <c r="P99" i="180"/>
  <c r="P99" i="178"/>
  <c r="P99" i="175"/>
  <c r="P99" i="173"/>
  <c r="P99" i="170"/>
  <c r="P99" i="168"/>
  <c r="P99" i="165"/>
  <c r="P99" i="159"/>
  <c r="P99" i="118"/>
  <c r="P99" i="161"/>
  <c r="P99" i="163"/>
  <c r="P99" i="158"/>
  <c r="N99" i="15"/>
  <c r="M99" i="192"/>
  <c r="N99" i="192" s="1"/>
  <c r="N99" i="193"/>
  <c r="M99" i="195"/>
  <c r="N99" i="195" s="1"/>
  <c r="R97" i="198"/>
  <c r="R60" i="198"/>
  <c r="V19" i="191"/>
  <c r="V59" i="191"/>
  <c r="R71" i="198"/>
  <c r="R83" i="198"/>
  <c r="R95" i="198"/>
  <c r="R93" i="198"/>
  <c r="R82" i="198"/>
  <c r="R57" i="198"/>
  <c r="R62" i="198"/>
  <c r="R72" i="198"/>
  <c r="R87" i="198"/>
  <c r="R53" i="198"/>
  <c r="R69" i="198"/>
  <c r="R80" i="198"/>
  <c r="R81" i="198"/>
  <c r="R91" i="198"/>
  <c r="R84" i="198"/>
  <c r="R85" i="198"/>
  <c r="R94" i="198"/>
  <c r="R19" i="198"/>
  <c r="R63" i="198"/>
  <c r="R59" i="198"/>
  <c r="R74" i="198"/>
  <c r="R54" i="198"/>
  <c r="R79" i="198"/>
  <c r="R96" i="198"/>
  <c r="R61" i="198"/>
  <c r="R58" i="198"/>
  <c r="R73" i="198"/>
  <c r="R89" i="198"/>
  <c r="R83" i="192"/>
  <c r="R57" i="192"/>
  <c r="S93" i="192"/>
  <c r="S82" i="192"/>
  <c r="S74" i="192"/>
  <c r="S85" i="192"/>
  <c r="S69" i="192"/>
  <c r="S61" i="192"/>
  <c r="S112" i="191"/>
  <c r="S62" i="192"/>
  <c r="S53" i="192"/>
  <c r="M116" i="198"/>
  <c r="N116" i="198" s="1"/>
  <c r="N111" i="198"/>
  <c r="T25" i="192"/>
  <c r="T38" i="192"/>
  <c r="T42" i="192"/>
  <c r="T46" i="192"/>
  <c r="T21" i="192"/>
  <c r="T26" i="192"/>
  <c r="T39" i="192"/>
  <c r="T43" i="192"/>
  <c r="T23" i="192"/>
  <c r="T27" i="192"/>
  <c r="T36" i="192"/>
  <c r="T40" i="192"/>
  <c r="T24" i="192"/>
  <c r="T28" i="192"/>
  <c r="T32" i="192"/>
  <c r="T37" i="192"/>
  <c r="T41" i="192"/>
  <c r="T45" i="192"/>
  <c r="T44" i="192"/>
  <c r="T113" i="192"/>
  <c r="T115" i="192"/>
  <c r="T114" i="192"/>
  <c r="T20" i="192"/>
  <c r="R61" i="192"/>
  <c r="R58" i="192"/>
  <c r="R73" i="192"/>
  <c r="R89" i="192"/>
  <c r="R71" i="192"/>
  <c r="R82" i="192"/>
  <c r="R95" i="192"/>
  <c r="V25" i="191"/>
  <c r="V28" i="191"/>
  <c r="V38" i="191"/>
  <c r="V42" i="191"/>
  <c r="V46" i="191"/>
  <c r="V21" i="191"/>
  <c r="V26" i="191"/>
  <c r="V39" i="191"/>
  <c r="V43" i="191"/>
  <c r="V23" i="191"/>
  <c r="V27" i="191"/>
  <c r="V36" i="191"/>
  <c r="V40" i="191"/>
  <c r="V44" i="191"/>
  <c r="V24" i="191"/>
  <c r="V32" i="191"/>
  <c r="V37" i="191"/>
  <c r="V41" i="191"/>
  <c r="V45" i="191"/>
  <c r="V113" i="191"/>
  <c r="V114" i="191"/>
  <c r="V115" i="191"/>
  <c r="V20" i="191"/>
  <c r="R84" i="192"/>
  <c r="R85" i="192"/>
  <c r="R94" i="192"/>
  <c r="S97" i="192"/>
  <c r="S96" i="192"/>
  <c r="S80" i="192"/>
  <c r="S73" i="192"/>
  <c r="S83" i="192"/>
  <c r="S111" i="191"/>
  <c r="S59" i="192"/>
  <c r="S60" i="192"/>
  <c r="R79" i="192"/>
  <c r="R96" i="192"/>
  <c r="R97" i="192"/>
  <c r="T19" i="192"/>
  <c r="P112" i="192"/>
  <c r="O112" i="198"/>
  <c r="P112" i="198" s="1"/>
  <c r="R60" i="192"/>
  <c r="R62" i="192"/>
  <c r="S94" i="192"/>
  <c r="S95" i="192"/>
  <c r="S89" i="192"/>
  <c r="S81" i="192"/>
  <c r="S72" i="192"/>
  <c r="S57" i="192"/>
  <c r="S58" i="192"/>
  <c r="S52" i="192"/>
  <c r="R59" i="192"/>
  <c r="R53" i="192"/>
  <c r="R69" i="192"/>
  <c r="R80" i="192"/>
  <c r="R81" i="192"/>
  <c r="R74" i="192"/>
  <c r="R91" i="192"/>
  <c r="P111" i="192"/>
  <c r="O116" i="192"/>
  <c r="P116" i="192" s="1"/>
  <c r="O111" i="198"/>
  <c r="R112" i="191"/>
  <c r="Q112" i="192"/>
  <c r="R93" i="192"/>
  <c r="S91" i="192"/>
  <c r="S84" i="192"/>
  <c r="S87" i="192"/>
  <c r="S79" i="192"/>
  <c r="S71" i="192"/>
  <c r="P52" i="198"/>
  <c r="R21" i="198"/>
  <c r="R26" i="198"/>
  <c r="R39" i="198"/>
  <c r="R43" i="198"/>
  <c r="R24" i="198"/>
  <c r="R32" i="198"/>
  <c r="R37" i="198"/>
  <c r="R41" i="198"/>
  <c r="R45" i="198"/>
  <c r="R27" i="198"/>
  <c r="R28" i="198"/>
  <c r="R42" i="198"/>
  <c r="R36" i="198"/>
  <c r="R44" i="198"/>
  <c r="R23" i="198"/>
  <c r="R38" i="198"/>
  <c r="R46" i="198"/>
  <c r="R25" i="198"/>
  <c r="R40" i="198"/>
  <c r="R114" i="198"/>
  <c r="R115" i="198"/>
  <c r="R20" i="198"/>
  <c r="R52" i="192"/>
  <c r="Q52" i="198"/>
  <c r="Q113" i="198" s="1"/>
  <c r="R113" i="198" s="1"/>
  <c r="Q116" i="191"/>
  <c r="R116" i="191" s="1"/>
  <c r="R111" i="191"/>
  <c r="Q111" i="192"/>
  <c r="R72" i="192"/>
  <c r="R87" i="192"/>
  <c r="S28" i="198"/>
  <c r="T63" i="188" l="1"/>
  <c r="S102" i="197"/>
  <c r="Q102" i="198"/>
  <c r="R102" i="197"/>
  <c r="Q105" i="197"/>
  <c r="P105" i="197"/>
  <c r="O107" i="197"/>
  <c r="P107" i="197" s="1"/>
  <c r="Q63" i="195"/>
  <c r="R63" i="195" s="1"/>
  <c r="R54" i="194"/>
  <c r="R54" i="189"/>
  <c r="R54" i="187"/>
  <c r="R54" i="191"/>
  <c r="R54" i="174"/>
  <c r="R54" i="164"/>
  <c r="R54" i="188"/>
  <c r="R54" i="186"/>
  <c r="R54" i="184"/>
  <c r="R54" i="181"/>
  <c r="R54" i="176"/>
  <c r="R54" i="170"/>
  <c r="R54" i="185"/>
  <c r="R54" i="183"/>
  <c r="R54" i="180"/>
  <c r="R54" i="178"/>
  <c r="R54" i="175"/>
  <c r="R54" i="165"/>
  <c r="R54" i="179"/>
  <c r="R54" i="172"/>
  <c r="R54" i="168"/>
  <c r="R54" i="167"/>
  <c r="R54" i="169"/>
  <c r="R54" i="190"/>
  <c r="R54" i="173"/>
  <c r="R54" i="163"/>
  <c r="R54" i="161"/>
  <c r="R54" i="159"/>
  <c r="R54" i="158"/>
  <c r="R54" i="118"/>
  <c r="R56" i="198"/>
  <c r="R56" i="194"/>
  <c r="R56" i="191"/>
  <c r="R56" i="187"/>
  <c r="R56" i="190"/>
  <c r="R56" i="184"/>
  <c r="R56" i="173"/>
  <c r="R56" i="188"/>
  <c r="R56" i="185"/>
  <c r="R56" i="183"/>
  <c r="R56" i="180"/>
  <c r="R56" i="175"/>
  <c r="R56" i="174"/>
  <c r="R56" i="170"/>
  <c r="R56" i="169"/>
  <c r="R56" i="181"/>
  <c r="R56" i="179"/>
  <c r="R56" i="176"/>
  <c r="R56" i="189"/>
  <c r="R56" i="186"/>
  <c r="R56" i="167"/>
  <c r="R56" i="165"/>
  <c r="R56" i="164"/>
  <c r="R56" i="178"/>
  <c r="R56" i="168"/>
  <c r="R56" i="172"/>
  <c r="R56" i="163"/>
  <c r="R56" i="159"/>
  <c r="R56" i="158"/>
  <c r="R56" i="161"/>
  <c r="R56" i="118"/>
  <c r="T63" i="167"/>
  <c r="T63" i="181"/>
  <c r="P92" i="15"/>
  <c r="O92" i="192"/>
  <c r="P92" i="192" s="1"/>
  <c r="R92" i="198"/>
  <c r="R92" i="194"/>
  <c r="R92" i="191"/>
  <c r="R92" i="187"/>
  <c r="R92" i="186"/>
  <c r="R92" i="190"/>
  <c r="R92" i="184"/>
  <c r="R92" i="173"/>
  <c r="R92" i="185"/>
  <c r="R92" i="183"/>
  <c r="R92" i="180"/>
  <c r="R92" i="175"/>
  <c r="R92" i="169"/>
  <c r="R92" i="188"/>
  <c r="R92" i="181"/>
  <c r="R92" i="179"/>
  <c r="R92" i="176"/>
  <c r="R92" i="174"/>
  <c r="R92" i="168"/>
  <c r="R92" i="189"/>
  <c r="R92" i="178"/>
  <c r="R92" i="170"/>
  <c r="R92" i="167"/>
  <c r="R92" i="165"/>
  <c r="R92" i="164"/>
  <c r="R92" i="172"/>
  <c r="R92" i="159"/>
  <c r="R92" i="158"/>
  <c r="R92" i="161"/>
  <c r="R92" i="118"/>
  <c r="R92" i="163"/>
  <c r="R77" i="198"/>
  <c r="R77" i="191"/>
  <c r="R77" i="178"/>
  <c r="R77" i="170"/>
  <c r="R77" i="164"/>
  <c r="R77" i="194"/>
  <c r="R77" i="190"/>
  <c r="R77" i="187"/>
  <c r="R77" i="184"/>
  <c r="R77" i="181"/>
  <c r="R77" i="179"/>
  <c r="R77" i="176"/>
  <c r="R77" i="183"/>
  <c r="R77" i="180"/>
  <c r="R77" i="175"/>
  <c r="R77" i="173"/>
  <c r="R77" i="172"/>
  <c r="R77" i="169"/>
  <c r="R77" i="165"/>
  <c r="R77" i="188"/>
  <c r="R77" i="186"/>
  <c r="R77" i="185"/>
  <c r="R77" i="174"/>
  <c r="R77" i="168"/>
  <c r="R77" i="167"/>
  <c r="R77" i="189"/>
  <c r="R77" i="161"/>
  <c r="R77" i="159"/>
  <c r="R77" i="158"/>
  <c r="R77" i="163"/>
  <c r="R77" i="118"/>
  <c r="R75" i="198"/>
  <c r="R75" i="191"/>
  <c r="R75" i="187"/>
  <c r="R75" i="184"/>
  <c r="R75" i="178"/>
  <c r="R75" i="170"/>
  <c r="R75" i="164"/>
  <c r="R75" i="188"/>
  <c r="R75" i="186"/>
  <c r="R75" i="181"/>
  <c r="R75" i="179"/>
  <c r="R75" i="176"/>
  <c r="R75" i="173"/>
  <c r="R75" i="190"/>
  <c r="R75" i="183"/>
  <c r="R75" i="180"/>
  <c r="R75" i="175"/>
  <c r="R75" i="172"/>
  <c r="R75" i="169"/>
  <c r="R75" i="194"/>
  <c r="R75" i="174"/>
  <c r="R75" i="168"/>
  <c r="R75" i="167"/>
  <c r="R75" i="189"/>
  <c r="R75" i="185"/>
  <c r="R75" i="165"/>
  <c r="R75" i="163"/>
  <c r="R75" i="158"/>
  <c r="R75" i="161"/>
  <c r="R75" i="159"/>
  <c r="R75" i="118"/>
  <c r="R88" i="198"/>
  <c r="R88" i="194"/>
  <c r="R88" i="191"/>
  <c r="R88" i="187"/>
  <c r="R88" i="186"/>
  <c r="R88" i="190"/>
  <c r="R88" i="184"/>
  <c r="R88" i="173"/>
  <c r="R88" i="189"/>
  <c r="R88" i="185"/>
  <c r="R88" i="183"/>
  <c r="R88" i="180"/>
  <c r="R88" i="175"/>
  <c r="R88" i="174"/>
  <c r="R88" i="169"/>
  <c r="R88" i="181"/>
  <c r="R88" i="179"/>
  <c r="R88" i="176"/>
  <c r="R88" i="164"/>
  <c r="R88" i="178"/>
  <c r="R88" i="167"/>
  <c r="R88" i="165"/>
  <c r="R88" i="188"/>
  <c r="R88" i="170"/>
  <c r="R88" i="168"/>
  <c r="R88" i="172"/>
  <c r="R88" i="163"/>
  <c r="R88" i="161"/>
  <c r="R88" i="159"/>
  <c r="R88" i="158"/>
  <c r="R88" i="118"/>
  <c r="T63" i="163"/>
  <c r="T63" i="170"/>
  <c r="T63" i="165"/>
  <c r="T63" i="179"/>
  <c r="T63" i="186"/>
  <c r="T63" i="183"/>
  <c r="T63" i="185"/>
  <c r="P75" i="15"/>
  <c r="O75" i="192"/>
  <c r="P75" i="192" s="1"/>
  <c r="P66" i="193"/>
  <c r="O66" i="195"/>
  <c r="P66" i="195" s="1"/>
  <c r="P103" i="15"/>
  <c r="O103" i="192"/>
  <c r="P103" i="192" s="1"/>
  <c r="P90" i="15"/>
  <c r="O90" i="192"/>
  <c r="P90" i="192" s="1"/>
  <c r="P104" i="15"/>
  <c r="O104" i="192"/>
  <c r="P104" i="192" s="1"/>
  <c r="P70" i="193"/>
  <c r="O70" i="195"/>
  <c r="P70" i="195" s="1"/>
  <c r="R100" i="198"/>
  <c r="R100" i="194"/>
  <c r="R100" i="191"/>
  <c r="R100" i="187"/>
  <c r="R100" i="186"/>
  <c r="R100" i="190"/>
  <c r="R100" i="184"/>
  <c r="R100" i="173"/>
  <c r="R100" i="188"/>
  <c r="R100" i="185"/>
  <c r="R100" i="183"/>
  <c r="R100" i="180"/>
  <c r="R100" i="175"/>
  <c r="R100" i="170"/>
  <c r="R100" i="169"/>
  <c r="R100" i="181"/>
  <c r="R100" i="179"/>
  <c r="R100" i="176"/>
  <c r="R100" i="174"/>
  <c r="R100" i="189"/>
  <c r="R100" i="167"/>
  <c r="R100" i="165"/>
  <c r="R100" i="164"/>
  <c r="R100" i="178"/>
  <c r="R100" i="168"/>
  <c r="R100" i="172"/>
  <c r="R100" i="161"/>
  <c r="R100" i="159"/>
  <c r="R100" i="158"/>
  <c r="R100" i="163"/>
  <c r="R98" i="198"/>
  <c r="R98" i="194"/>
  <c r="R98" i="190"/>
  <c r="R98" i="191"/>
  <c r="R98" i="187"/>
  <c r="R98" i="186"/>
  <c r="R98" i="184"/>
  <c r="R98" i="178"/>
  <c r="R98" i="170"/>
  <c r="R98" i="164"/>
  <c r="R98" i="188"/>
  <c r="R98" i="181"/>
  <c r="R98" i="179"/>
  <c r="R98" i="176"/>
  <c r="R98" i="174"/>
  <c r="R98" i="173"/>
  <c r="R98" i="183"/>
  <c r="R98" i="180"/>
  <c r="R98" i="175"/>
  <c r="R98" i="172"/>
  <c r="R98" i="169"/>
  <c r="R98" i="168"/>
  <c r="R98" i="167"/>
  <c r="R98" i="185"/>
  <c r="R98" i="165"/>
  <c r="R98" i="189"/>
  <c r="R98" i="163"/>
  <c r="R98" i="161"/>
  <c r="R98" i="159"/>
  <c r="R98" i="158"/>
  <c r="R98" i="118"/>
  <c r="T63" i="180"/>
  <c r="T63" i="194"/>
  <c r="P86" i="15"/>
  <c r="O86" i="192"/>
  <c r="P86" i="192" s="1"/>
  <c r="P65" i="193"/>
  <c r="O65" i="195"/>
  <c r="P65" i="195" s="1"/>
  <c r="R103" i="198"/>
  <c r="R103" i="194"/>
  <c r="R103" i="191"/>
  <c r="R103" i="187"/>
  <c r="R103" i="186"/>
  <c r="R103" i="190"/>
  <c r="R103" i="184"/>
  <c r="R103" i="173"/>
  <c r="R103" i="185"/>
  <c r="R103" i="183"/>
  <c r="R103" i="180"/>
  <c r="R103" i="175"/>
  <c r="R103" i="169"/>
  <c r="R103" i="164"/>
  <c r="R103" i="189"/>
  <c r="R103" i="181"/>
  <c r="R103" i="179"/>
  <c r="R103" i="176"/>
  <c r="R103" i="174"/>
  <c r="R103" i="170"/>
  <c r="R103" i="168"/>
  <c r="R103" i="188"/>
  <c r="R103" i="167"/>
  <c r="R103" i="165"/>
  <c r="R103" i="178"/>
  <c r="R103" i="172"/>
  <c r="R103" i="163"/>
  <c r="R103" i="161"/>
  <c r="R103" i="159"/>
  <c r="R103" i="158"/>
  <c r="Q63" i="192"/>
  <c r="R63" i="192" s="1"/>
  <c r="P103" i="193"/>
  <c r="O103" i="195"/>
  <c r="P103" i="195" s="1"/>
  <c r="P64" i="193"/>
  <c r="O64" i="195"/>
  <c r="P64" i="195" s="1"/>
  <c r="P98" i="15"/>
  <c r="O98" i="192"/>
  <c r="P98" i="192" s="1"/>
  <c r="P56" i="15"/>
  <c r="O56" i="192"/>
  <c r="P56" i="192" s="1"/>
  <c r="P56" i="193"/>
  <c r="O56" i="195"/>
  <c r="P56" i="195" s="1"/>
  <c r="P104" i="193"/>
  <c r="O104" i="195"/>
  <c r="P104" i="195" s="1"/>
  <c r="P76" i="193"/>
  <c r="O76" i="195"/>
  <c r="P76" i="195" s="1"/>
  <c r="P68" i="15"/>
  <c r="O68" i="192"/>
  <c r="P68" i="192" s="1"/>
  <c r="P65" i="15"/>
  <c r="O65" i="192"/>
  <c r="P65" i="192" s="1"/>
  <c r="P92" i="193"/>
  <c r="O92" i="195"/>
  <c r="P92" i="195" s="1"/>
  <c r="R66" i="198"/>
  <c r="R66" i="194"/>
  <c r="R66" i="191"/>
  <c r="R66" i="178"/>
  <c r="R66" i="170"/>
  <c r="R66" i="164"/>
  <c r="R66" i="187"/>
  <c r="R66" i="186"/>
  <c r="R66" i="184"/>
  <c r="R66" i="181"/>
  <c r="R66" i="179"/>
  <c r="R66" i="176"/>
  <c r="R66" i="189"/>
  <c r="R66" i="183"/>
  <c r="R66" i="180"/>
  <c r="R66" i="175"/>
  <c r="R66" i="172"/>
  <c r="R66" i="169"/>
  <c r="R66" i="190"/>
  <c r="R66" i="174"/>
  <c r="R66" i="168"/>
  <c r="R66" i="167"/>
  <c r="R66" i="188"/>
  <c r="R66" i="165"/>
  <c r="R66" i="185"/>
  <c r="R66" i="173"/>
  <c r="R66" i="163"/>
  <c r="R66" i="161"/>
  <c r="R66" i="159"/>
  <c r="R66" i="158"/>
  <c r="R66" i="118"/>
  <c r="R90" i="198"/>
  <c r="R90" i="191"/>
  <c r="R90" i="194"/>
  <c r="R90" i="178"/>
  <c r="R90" i="170"/>
  <c r="R90" i="164"/>
  <c r="R90" i="189"/>
  <c r="R90" i="184"/>
  <c r="R90" i="181"/>
  <c r="R90" i="179"/>
  <c r="R90" i="176"/>
  <c r="R90" i="174"/>
  <c r="R90" i="188"/>
  <c r="R90" i="187"/>
  <c r="R90" i="183"/>
  <c r="R90" i="180"/>
  <c r="R90" i="175"/>
  <c r="R90" i="172"/>
  <c r="R90" i="169"/>
  <c r="R90" i="185"/>
  <c r="R90" i="173"/>
  <c r="R90" i="165"/>
  <c r="R90" i="186"/>
  <c r="R90" i="168"/>
  <c r="R90" i="167"/>
  <c r="R90" i="190"/>
  <c r="R90" i="161"/>
  <c r="R90" i="159"/>
  <c r="R90" i="158"/>
  <c r="R90" i="163"/>
  <c r="R90" i="118"/>
  <c r="R64" i="198"/>
  <c r="R64" i="191"/>
  <c r="R64" i="178"/>
  <c r="R64" i="170"/>
  <c r="R64" i="164"/>
  <c r="R64" i="194"/>
  <c r="R64" i="190"/>
  <c r="R64" i="187"/>
  <c r="R64" i="186"/>
  <c r="R64" i="181"/>
  <c r="R64" i="179"/>
  <c r="R64" i="176"/>
  <c r="R64" i="183"/>
  <c r="R64" i="180"/>
  <c r="R64" i="175"/>
  <c r="R64" i="173"/>
  <c r="R64" i="172"/>
  <c r="R64" i="169"/>
  <c r="R64" i="165"/>
  <c r="R64" i="189"/>
  <c r="R64" i="184"/>
  <c r="R64" i="185"/>
  <c r="R64" i="174"/>
  <c r="R64" i="168"/>
  <c r="R64" i="167"/>
  <c r="R64" i="188"/>
  <c r="R64" i="161"/>
  <c r="R64" i="159"/>
  <c r="R64" i="158"/>
  <c r="R64" i="163"/>
  <c r="R64" i="118"/>
  <c r="T63" i="159"/>
  <c r="T63" i="190"/>
  <c r="T63" i="174"/>
  <c r="T63" i="191"/>
  <c r="P88" i="15"/>
  <c r="O88" i="192"/>
  <c r="P88" i="192" s="1"/>
  <c r="P75" i="193"/>
  <c r="O75" i="195"/>
  <c r="P75" i="195" s="1"/>
  <c r="P77" i="193"/>
  <c r="O77" i="195"/>
  <c r="P77" i="195" s="1"/>
  <c r="P100" i="15"/>
  <c r="O100" i="192"/>
  <c r="P100" i="192" s="1"/>
  <c r="P67" i="15"/>
  <c r="O67" i="192"/>
  <c r="P67" i="192" s="1"/>
  <c r="P98" i="193"/>
  <c r="O98" i="195"/>
  <c r="P98" i="195" s="1"/>
  <c r="P102" i="193"/>
  <c r="O102" i="195"/>
  <c r="P102" i="195" s="1"/>
  <c r="P54" i="15"/>
  <c r="O54" i="192"/>
  <c r="P54" i="192" s="1"/>
  <c r="R86" i="198"/>
  <c r="R86" i="194"/>
  <c r="R86" i="191"/>
  <c r="R86" i="187"/>
  <c r="R86" i="178"/>
  <c r="R86" i="170"/>
  <c r="R86" i="164"/>
  <c r="R86" i="181"/>
  <c r="R86" i="179"/>
  <c r="R86" i="176"/>
  <c r="R86" i="189"/>
  <c r="R86" i="184"/>
  <c r="R86" i="183"/>
  <c r="R86" i="180"/>
  <c r="R86" i="175"/>
  <c r="R86" i="172"/>
  <c r="R86" i="169"/>
  <c r="R86" i="188"/>
  <c r="R86" i="186"/>
  <c r="R86" i="174"/>
  <c r="R86" i="168"/>
  <c r="R86" i="167"/>
  <c r="R86" i="173"/>
  <c r="R86" i="190"/>
  <c r="R86" i="165"/>
  <c r="R86" i="185"/>
  <c r="R86" i="163"/>
  <c r="R86" i="161"/>
  <c r="R86" i="159"/>
  <c r="R86" i="158"/>
  <c r="R86" i="118"/>
  <c r="R67" i="198"/>
  <c r="R67" i="194"/>
  <c r="R67" i="191"/>
  <c r="R67" i="187"/>
  <c r="R67" i="190"/>
  <c r="R67" i="184"/>
  <c r="R67" i="173"/>
  <c r="R67" i="189"/>
  <c r="R67" i="185"/>
  <c r="R67" i="183"/>
  <c r="R67" i="180"/>
  <c r="R67" i="175"/>
  <c r="R67" i="174"/>
  <c r="R67" i="169"/>
  <c r="R67" i="181"/>
  <c r="R67" i="179"/>
  <c r="R67" i="176"/>
  <c r="R67" i="164"/>
  <c r="R67" i="178"/>
  <c r="R67" i="170"/>
  <c r="R67" i="167"/>
  <c r="R67" i="165"/>
  <c r="R67" i="186"/>
  <c r="R67" i="168"/>
  <c r="R67" i="188"/>
  <c r="R67" i="172"/>
  <c r="R67" i="163"/>
  <c r="R67" i="161"/>
  <c r="R67" i="159"/>
  <c r="R67" i="158"/>
  <c r="R67" i="118"/>
  <c r="R78" i="198"/>
  <c r="R78" i="194"/>
  <c r="R78" i="191"/>
  <c r="R78" i="187"/>
  <c r="R78" i="186"/>
  <c r="R78" i="190"/>
  <c r="R78" i="184"/>
  <c r="R78" i="173"/>
  <c r="R78" i="185"/>
  <c r="R78" i="183"/>
  <c r="R78" i="180"/>
  <c r="R78" i="175"/>
  <c r="R78" i="174"/>
  <c r="R78" i="169"/>
  <c r="R78" i="164"/>
  <c r="R78" i="189"/>
  <c r="R78" i="181"/>
  <c r="R78" i="179"/>
  <c r="R78" i="176"/>
  <c r="R78" i="170"/>
  <c r="R78" i="168"/>
  <c r="R78" i="167"/>
  <c r="R78" i="165"/>
  <c r="R78" i="188"/>
  <c r="R78" i="178"/>
  <c r="R78" i="172"/>
  <c r="R78" i="163"/>
  <c r="R78" i="161"/>
  <c r="R78" i="118"/>
  <c r="R78" i="158"/>
  <c r="R78" i="159"/>
  <c r="R70" i="198"/>
  <c r="R70" i="194"/>
  <c r="R70" i="191"/>
  <c r="R70" i="187"/>
  <c r="R70" i="190"/>
  <c r="R70" i="184"/>
  <c r="R70" i="173"/>
  <c r="R70" i="185"/>
  <c r="R70" i="183"/>
  <c r="R70" i="180"/>
  <c r="R70" i="175"/>
  <c r="R70" i="174"/>
  <c r="R70" i="169"/>
  <c r="R70" i="188"/>
  <c r="R70" i="181"/>
  <c r="R70" i="179"/>
  <c r="R70" i="176"/>
  <c r="R70" i="168"/>
  <c r="R70" i="164"/>
  <c r="R70" i="178"/>
  <c r="R70" i="167"/>
  <c r="R70" i="165"/>
  <c r="R70" i="189"/>
  <c r="R70" i="186"/>
  <c r="R70" i="172"/>
  <c r="R70" i="170"/>
  <c r="R70" i="159"/>
  <c r="R70" i="158"/>
  <c r="R70" i="118"/>
  <c r="R70" i="163"/>
  <c r="R70" i="161"/>
  <c r="R76" i="198"/>
  <c r="R76" i="194"/>
  <c r="R76" i="191"/>
  <c r="R76" i="187"/>
  <c r="R76" i="186"/>
  <c r="R76" i="190"/>
  <c r="R76" i="184"/>
  <c r="R76" i="173"/>
  <c r="R76" i="188"/>
  <c r="R76" i="185"/>
  <c r="R76" i="183"/>
  <c r="R76" i="180"/>
  <c r="R76" i="175"/>
  <c r="R76" i="174"/>
  <c r="R76" i="170"/>
  <c r="R76" i="169"/>
  <c r="R76" i="181"/>
  <c r="R76" i="179"/>
  <c r="R76" i="176"/>
  <c r="R76" i="167"/>
  <c r="R76" i="165"/>
  <c r="R76" i="189"/>
  <c r="R76" i="178"/>
  <c r="R76" i="168"/>
  <c r="R76" i="172"/>
  <c r="R76" i="164"/>
  <c r="R76" i="163"/>
  <c r="R76" i="161"/>
  <c r="R76" i="159"/>
  <c r="R76" i="158"/>
  <c r="R76" i="118"/>
  <c r="T63" i="118"/>
  <c r="T63" i="15"/>
  <c r="T63" i="168"/>
  <c r="T63" i="172"/>
  <c r="T63" i="169"/>
  <c r="T63" i="164"/>
  <c r="T63" i="184"/>
  <c r="T63" i="187"/>
  <c r="R104" i="198"/>
  <c r="R104" i="194"/>
  <c r="R104" i="190"/>
  <c r="R104" i="191"/>
  <c r="R104" i="178"/>
  <c r="R104" i="170"/>
  <c r="R104" i="164"/>
  <c r="R104" i="181"/>
  <c r="R104" i="179"/>
  <c r="R104" i="176"/>
  <c r="R104" i="174"/>
  <c r="R104" i="189"/>
  <c r="R104" i="186"/>
  <c r="R104" i="183"/>
  <c r="R104" i="180"/>
  <c r="R104" i="175"/>
  <c r="R104" i="172"/>
  <c r="R104" i="169"/>
  <c r="R104" i="184"/>
  <c r="R104" i="168"/>
  <c r="R104" i="167"/>
  <c r="R104" i="188"/>
  <c r="R104" i="165"/>
  <c r="R104" i="187"/>
  <c r="R104" i="185"/>
  <c r="R104" i="173"/>
  <c r="R104" i="163"/>
  <c r="R104" i="161"/>
  <c r="R104" i="159"/>
  <c r="R104" i="158"/>
  <c r="R65" i="198"/>
  <c r="R65" i="194"/>
  <c r="R65" i="191"/>
  <c r="R65" i="187"/>
  <c r="R65" i="190"/>
  <c r="R65" i="184"/>
  <c r="R65" i="173"/>
  <c r="R65" i="185"/>
  <c r="R65" i="183"/>
  <c r="R65" i="180"/>
  <c r="R65" i="175"/>
  <c r="R65" i="174"/>
  <c r="R65" i="169"/>
  <c r="R65" i="164"/>
  <c r="R65" i="189"/>
  <c r="R65" i="181"/>
  <c r="R65" i="179"/>
  <c r="R65" i="176"/>
  <c r="R65" i="170"/>
  <c r="R65" i="168"/>
  <c r="R65" i="188"/>
  <c r="R65" i="186"/>
  <c r="R65" i="167"/>
  <c r="R65" i="165"/>
  <c r="R65" i="178"/>
  <c r="R65" i="172"/>
  <c r="R65" i="163"/>
  <c r="R65" i="161"/>
  <c r="R65" i="118"/>
  <c r="R65" i="159"/>
  <c r="R65" i="158"/>
  <c r="R102" i="198"/>
  <c r="R102" i="194"/>
  <c r="R102" i="190"/>
  <c r="R102" i="191"/>
  <c r="R102" i="187"/>
  <c r="R102" i="178"/>
  <c r="R102" i="170"/>
  <c r="R102" i="164"/>
  <c r="R102" i="181"/>
  <c r="R102" i="179"/>
  <c r="R102" i="176"/>
  <c r="R102" i="174"/>
  <c r="R102" i="186"/>
  <c r="R102" i="184"/>
  <c r="R102" i="183"/>
  <c r="R102" i="180"/>
  <c r="R102" i="175"/>
  <c r="R102" i="173"/>
  <c r="R102" i="172"/>
  <c r="R102" i="169"/>
  <c r="R102" i="165"/>
  <c r="R102" i="189"/>
  <c r="R102" i="185"/>
  <c r="R102" i="168"/>
  <c r="R102" i="167"/>
  <c r="R102" i="188"/>
  <c r="R102" i="161"/>
  <c r="R102" i="158"/>
  <c r="R102" i="163"/>
  <c r="R102" i="159"/>
  <c r="R68" i="198"/>
  <c r="R68" i="191"/>
  <c r="R68" i="178"/>
  <c r="R68" i="170"/>
  <c r="R68" i="164"/>
  <c r="R68" i="189"/>
  <c r="R68" i="186"/>
  <c r="R68" i="181"/>
  <c r="R68" i="179"/>
  <c r="R68" i="176"/>
  <c r="R68" i="188"/>
  <c r="R68" i="183"/>
  <c r="R68" i="180"/>
  <c r="R68" i="175"/>
  <c r="R68" i="172"/>
  <c r="R68" i="169"/>
  <c r="R68" i="185"/>
  <c r="R68" i="184"/>
  <c r="R68" i="165"/>
  <c r="R68" i="190"/>
  <c r="R68" i="174"/>
  <c r="R68" i="173"/>
  <c r="R68" i="168"/>
  <c r="R68" i="167"/>
  <c r="R68" i="194"/>
  <c r="R68" i="187"/>
  <c r="R68" i="161"/>
  <c r="R68" i="159"/>
  <c r="R68" i="158"/>
  <c r="R68" i="118"/>
  <c r="R68" i="163"/>
  <c r="T63" i="161"/>
  <c r="T63" i="158"/>
  <c r="T63" i="176"/>
  <c r="T63" i="178"/>
  <c r="T63" i="175"/>
  <c r="T63" i="173"/>
  <c r="T63" i="189"/>
  <c r="P88" i="193"/>
  <c r="O88" i="195"/>
  <c r="P88" i="195" s="1"/>
  <c r="P77" i="15"/>
  <c r="O77" i="192"/>
  <c r="P77" i="192" s="1"/>
  <c r="P66" i="15"/>
  <c r="O66" i="192"/>
  <c r="P66" i="192" s="1"/>
  <c r="P100" i="193"/>
  <c r="O100" i="195"/>
  <c r="P100" i="195" s="1"/>
  <c r="P67" i="193"/>
  <c r="O67" i="195"/>
  <c r="P67" i="195" s="1"/>
  <c r="P64" i="15"/>
  <c r="O64" i="192"/>
  <c r="P64" i="192" s="1"/>
  <c r="P90" i="193"/>
  <c r="O90" i="195"/>
  <c r="P90" i="195" s="1"/>
  <c r="P86" i="193"/>
  <c r="O86" i="195"/>
  <c r="P86" i="195" s="1"/>
  <c r="P76" i="15"/>
  <c r="O76" i="192"/>
  <c r="P76" i="192" s="1"/>
  <c r="P68" i="193"/>
  <c r="O68" i="195"/>
  <c r="P68" i="195" s="1"/>
  <c r="P102" i="15"/>
  <c r="O102" i="192"/>
  <c r="P102" i="192" s="1"/>
  <c r="P54" i="193"/>
  <c r="O54" i="195"/>
  <c r="P54" i="195" s="1"/>
  <c r="P78" i="15"/>
  <c r="O78" i="192"/>
  <c r="P78" i="192" s="1"/>
  <c r="P78" i="193"/>
  <c r="O78" i="195"/>
  <c r="P78" i="195" s="1"/>
  <c r="P70" i="15"/>
  <c r="O70" i="192"/>
  <c r="P70" i="192" s="1"/>
  <c r="T63" i="193"/>
  <c r="P99" i="15"/>
  <c r="O99" i="192"/>
  <c r="P99" i="192" s="1"/>
  <c r="R99" i="198"/>
  <c r="R99" i="184"/>
  <c r="R99" i="183"/>
  <c r="R99" i="181"/>
  <c r="R99" i="180"/>
  <c r="R99" i="179"/>
  <c r="R99" i="178"/>
  <c r="R99" i="176"/>
  <c r="R99" i="175"/>
  <c r="R99" i="174"/>
  <c r="R99" i="173"/>
  <c r="R99" i="172"/>
  <c r="R99" i="170"/>
  <c r="R99" i="169"/>
  <c r="R99" i="168"/>
  <c r="R99" i="167"/>
  <c r="R99" i="165"/>
  <c r="R99" i="164"/>
  <c r="R99" i="189"/>
  <c r="R99" i="188"/>
  <c r="R99" i="185"/>
  <c r="R99" i="190"/>
  <c r="R99" i="191"/>
  <c r="R99" i="194"/>
  <c r="R99" i="186"/>
  <c r="R99" i="187"/>
  <c r="R99" i="163"/>
  <c r="R99" i="158"/>
  <c r="R99" i="161"/>
  <c r="R99" i="159"/>
  <c r="R99" i="118"/>
  <c r="P99" i="193"/>
  <c r="O99" i="195"/>
  <c r="P99" i="195" s="1"/>
  <c r="T97" i="198"/>
  <c r="T83" i="198"/>
  <c r="T80" i="198"/>
  <c r="T62" i="198"/>
  <c r="T71" i="198"/>
  <c r="T87" i="198"/>
  <c r="T58" i="198"/>
  <c r="T57" i="198"/>
  <c r="T72" i="198"/>
  <c r="T89" i="198"/>
  <c r="T61" i="198"/>
  <c r="T84" i="198"/>
  <c r="T60" i="198"/>
  <c r="T73" i="198"/>
  <c r="T96" i="198"/>
  <c r="T53" i="198"/>
  <c r="T19" i="198"/>
  <c r="T59" i="198"/>
  <c r="T74" i="198"/>
  <c r="T63" i="198"/>
  <c r="T79" i="198"/>
  <c r="T91" i="198"/>
  <c r="T81" i="198"/>
  <c r="T95" i="198"/>
  <c r="T94" i="198"/>
  <c r="T69" i="198"/>
  <c r="T85" i="198"/>
  <c r="T82" i="198"/>
  <c r="T93" i="198"/>
  <c r="T71" i="192"/>
  <c r="T84" i="192"/>
  <c r="P111" i="198"/>
  <c r="O116" i="198"/>
  <c r="P116" i="198" s="1"/>
  <c r="T81" i="192"/>
  <c r="T95" i="192"/>
  <c r="T94" i="192"/>
  <c r="T60" i="192"/>
  <c r="T59" i="192"/>
  <c r="V96" i="191"/>
  <c r="V95" i="191"/>
  <c r="V91" i="191"/>
  <c r="V83" i="191"/>
  <c r="V82" i="191"/>
  <c r="V74" i="191"/>
  <c r="V60" i="191"/>
  <c r="V57" i="191"/>
  <c r="V52" i="191"/>
  <c r="T53" i="192"/>
  <c r="Q116" i="192"/>
  <c r="R116" i="192" s="1"/>
  <c r="R111" i="192"/>
  <c r="Q111" i="198"/>
  <c r="R52" i="198"/>
  <c r="T87" i="192"/>
  <c r="T111" i="191"/>
  <c r="S116" i="191"/>
  <c r="T116" i="191" s="1"/>
  <c r="S111" i="192"/>
  <c r="T73" i="192"/>
  <c r="T96" i="192"/>
  <c r="V93" i="191"/>
  <c r="V97" i="191"/>
  <c r="U97" i="192"/>
  <c r="V89" i="191"/>
  <c r="V81" i="191"/>
  <c r="V80" i="191"/>
  <c r="V73" i="191"/>
  <c r="V58" i="191"/>
  <c r="V71" i="191"/>
  <c r="V53" i="191"/>
  <c r="T69" i="192"/>
  <c r="T85" i="192"/>
  <c r="T82" i="192"/>
  <c r="T93" i="192"/>
  <c r="T91" i="192"/>
  <c r="R112" i="192"/>
  <c r="Q112" i="198"/>
  <c r="R112" i="198" s="1"/>
  <c r="T58" i="192"/>
  <c r="T57" i="192"/>
  <c r="T72" i="192"/>
  <c r="T89" i="192"/>
  <c r="V87" i="191"/>
  <c r="V79" i="191"/>
  <c r="V72" i="191"/>
  <c r="V69" i="191"/>
  <c r="V61" i="191"/>
  <c r="T62" i="192"/>
  <c r="T79" i="192"/>
  <c r="T25" i="198"/>
  <c r="T38" i="198"/>
  <c r="T42" i="198"/>
  <c r="T46" i="198"/>
  <c r="T23" i="198"/>
  <c r="T27" i="198"/>
  <c r="T36" i="198"/>
  <c r="T40" i="198"/>
  <c r="T44" i="198"/>
  <c r="T26" i="198"/>
  <c r="T32" i="198"/>
  <c r="T41" i="198"/>
  <c r="T28" i="198"/>
  <c r="T43" i="198"/>
  <c r="T21" i="198"/>
  <c r="T37" i="198"/>
  <c r="T45" i="198"/>
  <c r="T24" i="198"/>
  <c r="T39" i="198"/>
  <c r="T114" i="198"/>
  <c r="T115" i="198"/>
  <c r="T20" i="198"/>
  <c r="T52" i="192"/>
  <c r="S52" i="198"/>
  <c r="S113" i="198" s="1"/>
  <c r="T113" i="198" s="1"/>
  <c r="T83" i="192"/>
  <c r="T80" i="192"/>
  <c r="T97" i="192"/>
  <c r="V94" i="191"/>
  <c r="V85" i="191"/>
  <c r="V84" i="191"/>
  <c r="V62" i="191"/>
  <c r="U112" i="191"/>
  <c r="U111" i="191"/>
  <c r="T112" i="191"/>
  <c r="S112" i="192"/>
  <c r="T61" i="192"/>
  <c r="T74" i="192"/>
  <c r="S102" i="198" l="1"/>
  <c r="T102" i="197"/>
  <c r="S105" i="197"/>
  <c r="Q107" i="197"/>
  <c r="R107" i="197" s="1"/>
  <c r="R105" i="197"/>
  <c r="T104" i="198"/>
  <c r="T104" i="191"/>
  <c r="T104" i="188"/>
  <c r="T104" i="183"/>
  <c r="T104" i="180"/>
  <c r="T104" i="175"/>
  <c r="T104" i="189"/>
  <c r="T104" i="187"/>
  <c r="T104" i="172"/>
  <c r="T104" i="167"/>
  <c r="T104" i="186"/>
  <c r="T104" i="178"/>
  <c r="T104" i="169"/>
  <c r="T104" i="164"/>
  <c r="T104" i="190"/>
  <c r="T104" i="184"/>
  <c r="T104" i="173"/>
  <c r="T104" i="170"/>
  <c r="T104" i="179"/>
  <c r="T104" i="181"/>
  <c r="T104" i="174"/>
  <c r="T104" i="165"/>
  <c r="T104" i="185"/>
  <c r="T104" i="176"/>
  <c r="T104" i="194"/>
  <c r="T104" i="168"/>
  <c r="T104" i="163"/>
  <c r="T104" i="161"/>
  <c r="T104" i="159"/>
  <c r="T104" i="158"/>
  <c r="T56" i="198"/>
  <c r="T56" i="189"/>
  <c r="T56" i="194"/>
  <c r="T56" i="187"/>
  <c r="T56" i="185"/>
  <c r="T56" i="181"/>
  <c r="T56" i="179"/>
  <c r="T56" i="178"/>
  <c r="T56" i="176"/>
  <c r="T56" i="188"/>
  <c r="T56" i="184"/>
  <c r="T56" i="169"/>
  <c r="T56" i="168"/>
  <c r="T56" i="165"/>
  <c r="T56" i="190"/>
  <c r="T56" i="173"/>
  <c r="T56" i="172"/>
  <c r="T56" i="164"/>
  <c r="T56" i="180"/>
  <c r="T56" i="183"/>
  <c r="T56" i="175"/>
  <c r="T56" i="191"/>
  <c r="T56" i="186"/>
  <c r="T56" i="174"/>
  <c r="T56" i="170"/>
  <c r="T56" i="167"/>
  <c r="T56" i="163"/>
  <c r="T56" i="159"/>
  <c r="T56" i="158"/>
  <c r="T56" i="118"/>
  <c r="T56" i="161"/>
  <c r="R102" i="15"/>
  <c r="Q102" i="192"/>
  <c r="R102" i="192" s="1"/>
  <c r="R102" i="193"/>
  <c r="Q102" i="195"/>
  <c r="R102" i="195" s="1"/>
  <c r="R64" i="193"/>
  <c r="Q64" i="195"/>
  <c r="R64" i="195" s="1"/>
  <c r="R88" i="15"/>
  <c r="Q88" i="192"/>
  <c r="R88" i="192" s="1"/>
  <c r="R92" i="15"/>
  <c r="Q92" i="192"/>
  <c r="R92" i="192" s="1"/>
  <c r="T100" i="198"/>
  <c r="T100" i="190"/>
  <c r="T100" i="194"/>
  <c r="T100" i="189"/>
  <c r="T100" i="187"/>
  <c r="T100" i="186"/>
  <c r="T100" i="185"/>
  <c r="T100" i="181"/>
  <c r="T100" i="179"/>
  <c r="T100" i="178"/>
  <c r="T100" i="176"/>
  <c r="T100" i="174"/>
  <c r="T100" i="188"/>
  <c r="T100" i="184"/>
  <c r="T100" i="169"/>
  <c r="T100" i="168"/>
  <c r="T100" i="165"/>
  <c r="T100" i="173"/>
  <c r="T100" i="172"/>
  <c r="T100" i="164"/>
  <c r="T100" i="180"/>
  <c r="T100" i="183"/>
  <c r="T100" i="175"/>
  <c r="T100" i="191"/>
  <c r="T100" i="170"/>
  <c r="T100" i="167"/>
  <c r="T100" i="161"/>
  <c r="T100" i="159"/>
  <c r="T100" i="158"/>
  <c r="T100" i="163"/>
  <c r="T66" i="198"/>
  <c r="T66" i="191"/>
  <c r="T66" i="194"/>
  <c r="T66" i="190"/>
  <c r="T66" i="188"/>
  <c r="T66" i="186"/>
  <c r="T66" i="183"/>
  <c r="T66" i="180"/>
  <c r="T66" i="175"/>
  <c r="T66" i="189"/>
  <c r="T66" i="174"/>
  <c r="T66" i="172"/>
  <c r="T66" i="167"/>
  <c r="T66" i="178"/>
  <c r="T66" i="169"/>
  <c r="T66" i="164"/>
  <c r="T66" i="173"/>
  <c r="T66" i="170"/>
  <c r="T66" i="179"/>
  <c r="T66" i="187"/>
  <c r="T66" i="181"/>
  <c r="T66" i="165"/>
  <c r="T66" i="185"/>
  <c r="T66" i="184"/>
  <c r="T66" i="176"/>
  <c r="T66" i="168"/>
  <c r="T66" i="163"/>
  <c r="T66" i="161"/>
  <c r="T66" i="159"/>
  <c r="T66" i="158"/>
  <c r="T66" i="118"/>
  <c r="T77" i="198"/>
  <c r="T77" i="191"/>
  <c r="T77" i="194"/>
  <c r="T77" i="190"/>
  <c r="T77" i="188"/>
  <c r="T77" i="187"/>
  <c r="T77" i="186"/>
  <c r="T77" i="183"/>
  <c r="T77" i="180"/>
  <c r="T77" i="175"/>
  <c r="T77" i="189"/>
  <c r="T77" i="184"/>
  <c r="T77" i="174"/>
  <c r="T77" i="172"/>
  <c r="T77" i="167"/>
  <c r="T77" i="178"/>
  <c r="T77" i="173"/>
  <c r="T77" i="170"/>
  <c r="T77" i="169"/>
  <c r="T77" i="181"/>
  <c r="T77" i="185"/>
  <c r="T77" i="176"/>
  <c r="T77" i="168"/>
  <c r="T77" i="164"/>
  <c r="T77" i="179"/>
  <c r="T77" i="165"/>
  <c r="T77" i="161"/>
  <c r="T77" i="159"/>
  <c r="T77" i="158"/>
  <c r="T77" i="163"/>
  <c r="T77" i="118"/>
  <c r="T102" i="198"/>
  <c r="T102" i="191"/>
  <c r="T102" i="188"/>
  <c r="T102" i="187"/>
  <c r="T102" i="186"/>
  <c r="T102" i="183"/>
  <c r="T102" i="180"/>
  <c r="T102" i="175"/>
  <c r="T102" i="194"/>
  <c r="T102" i="189"/>
  <c r="T102" i="184"/>
  <c r="T102" i="172"/>
  <c r="T102" i="167"/>
  <c r="T102" i="178"/>
  <c r="T102" i="173"/>
  <c r="T102" i="170"/>
  <c r="T102" i="169"/>
  <c r="T102" i="181"/>
  <c r="T102" i="174"/>
  <c r="T102" i="164"/>
  <c r="T102" i="185"/>
  <c r="T102" i="176"/>
  <c r="T102" i="168"/>
  <c r="T102" i="190"/>
  <c r="T102" i="179"/>
  <c r="T102" i="165"/>
  <c r="T102" i="161"/>
  <c r="T102" i="159"/>
  <c r="T102" i="158"/>
  <c r="T102" i="163"/>
  <c r="T68" i="198"/>
  <c r="T68" i="194"/>
  <c r="T68" i="191"/>
  <c r="T68" i="190"/>
  <c r="T68" i="188"/>
  <c r="T68" i="186"/>
  <c r="T68" i="183"/>
  <c r="T68" i="180"/>
  <c r="T68" i="175"/>
  <c r="T68" i="189"/>
  <c r="T68" i="174"/>
  <c r="T68" i="172"/>
  <c r="T68" i="167"/>
  <c r="T68" i="178"/>
  <c r="T68" i="169"/>
  <c r="T68" i="187"/>
  <c r="T68" i="164"/>
  <c r="T68" i="179"/>
  <c r="T68" i="173"/>
  <c r="T68" i="168"/>
  <c r="T68" i="181"/>
  <c r="T68" i="185"/>
  <c r="T68" i="184"/>
  <c r="T68" i="176"/>
  <c r="T68" i="170"/>
  <c r="T68" i="165"/>
  <c r="T68" i="161"/>
  <c r="T68" i="159"/>
  <c r="T68" i="158"/>
  <c r="T68" i="163"/>
  <c r="T68" i="118"/>
  <c r="S63" i="195"/>
  <c r="T63" i="195" s="1"/>
  <c r="R65" i="15"/>
  <c r="Q65" i="192"/>
  <c r="R65" i="192" s="1"/>
  <c r="R104" i="193"/>
  <c r="Q104" i="195"/>
  <c r="R104" i="195" s="1"/>
  <c r="R76" i="193"/>
  <c r="Q76" i="195"/>
  <c r="R76" i="195" s="1"/>
  <c r="R64" i="15"/>
  <c r="Q64" i="192"/>
  <c r="R64" i="192" s="1"/>
  <c r="R103" i="15"/>
  <c r="Q103" i="192"/>
  <c r="R103" i="192" s="1"/>
  <c r="R98" i="193"/>
  <c r="Q98" i="195"/>
  <c r="R98" i="195" s="1"/>
  <c r="R56" i="193"/>
  <c r="Q56" i="195"/>
  <c r="R56" i="195" s="1"/>
  <c r="R54" i="15"/>
  <c r="Q54" i="192"/>
  <c r="R54" i="192" s="1"/>
  <c r="T76" i="198"/>
  <c r="T76" i="194"/>
  <c r="T76" i="189"/>
  <c r="T76" i="187"/>
  <c r="T76" i="186"/>
  <c r="T76" i="185"/>
  <c r="T76" i="181"/>
  <c r="T76" i="179"/>
  <c r="T76" i="178"/>
  <c r="T76" i="176"/>
  <c r="T76" i="188"/>
  <c r="T76" i="184"/>
  <c r="T76" i="169"/>
  <c r="T76" i="168"/>
  <c r="T76" i="165"/>
  <c r="T76" i="190"/>
  <c r="T76" i="173"/>
  <c r="T76" i="172"/>
  <c r="T76" i="180"/>
  <c r="T76" i="170"/>
  <c r="T76" i="183"/>
  <c r="T76" i="175"/>
  <c r="T76" i="164"/>
  <c r="T76" i="191"/>
  <c r="T76" i="174"/>
  <c r="T76" i="167"/>
  <c r="T76" i="163"/>
  <c r="T76" i="159"/>
  <c r="T76" i="118"/>
  <c r="T76" i="161"/>
  <c r="T76" i="158"/>
  <c r="R76" i="15"/>
  <c r="Q76" i="192"/>
  <c r="R76" i="192" s="1"/>
  <c r="R92" i="193"/>
  <c r="Q92" i="195"/>
  <c r="R92" i="195" s="1"/>
  <c r="T70" i="198"/>
  <c r="T70" i="194"/>
  <c r="T70" i="189"/>
  <c r="T70" i="185"/>
  <c r="T70" i="181"/>
  <c r="T70" i="179"/>
  <c r="T70" i="178"/>
  <c r="T70" i="176"/>
  <c r="T70" i="188"/>
  <c r="T70" i="187"/>
  <c r="T70" i="169"/>
  <c r="T70" i="168"/>
  <c r="T70" i="165"/>
  <c r="T70" i="191"/>
  <c r="T70" i="190"/>
  <c r="T70" i="184"/>
  <c r="T70" i="172"/>
  <c r="T70" i="164"/>
  <c r="T70" i="180"/>
  <c r="T70" i="183"/>
  <c r="T70" i="175"/>
  <c r="T70" i="174"/>
  <c r="T70" i="173"/>
  <c r="T70" i="167"/>
  <c r="T70" i="186"/>
  <c r="T70" i="170"/>
  <c r="T70" i="161"/>
  <c r="T70" i="159"/>
  <c r="T70" i="158"/>
  <c r="T70" i="163"/>
  <c r="T70" i="118"/>
  <c r="R70" i="193"/>
  <c r="Q70" i="195"/>
  <c r="R70" i="195" s="1"/>
  <c r="R90" i="15"/>
  <c r="Q90" i="192"/>
  <c r="R90" i="192" s="1"/>
  <c r="R103" i="193"/>
  <c r="Q103" i="195"/>
  <c r="R103" i="195" s="1"/>
  <c r="R77" i="15"/>
  <c r="Q77" i="192"/>
  <c r="R77" i="192" s="1"/>
  <c r="T86" i="198"/>
  <c r="T86" i="191"/>
  <c r="T86" i="190"/>
  <c r="T86" i="188"/>
  <c r="T86" i="183"/>
  <c r="T86" i="180"/>
  <c r="T86" i="175"/>
  <c r="T86" i="189"/>
  <c r="T86" i="174"/>
  <c r="T86" i="172"/>
  <c r="T86" i="167"/>
  <c r="T86" i="194"/>
  <c r="T86" i="184"/>
  <c r="T86" i="178"/>
  <c r="T86" i="169"/>
  <c r="T86" i="164"/>
  <c r="T86" i="186"/>
  <c r="T86" i="173"/>
  <c r="T86" i="170"/>
  <c r="T86" i="187"/>
  <c r="T86" i="179"/>
  <c r="T86" i="181"/>
  <c r="T86" i="165"/>
  <c r="T86" i="185"/>
  <c r="T86" i="176"/>
  <c r="T86" i="168"/>
  <c r="T86" i="163"/>
  <c r="T86" i="161"/>
  <c r="T86" i="118"/>
  <c r="T86" i="158"/>
  <c r="T86" i="159"/>
  <c r="T90" i="198"/>
  <c r="T90" i="194"/>
  <c r="T90" i="191"/>
  <c r="T90" i="190"/>
  <c r="T90" i="188"/>
  <c r="T90" i="183"/>
  <c r="T90" i="180"/>
  <c r="T90" i="175"/>
  <c r="T90" i="189"/>
  <c r="T90" i="186"/>
  <c r="T90" i="172"/>
  <c r="T90" i="167"/>
  <c r="T90" i="187"/>
  <c r="T90" i="178"/>
  <c r="T90" i="169"/>
  <c r="T90" i="164"/>
  <c r="T90" i="184"/>
  <c r="T90" i="179"/>
  <c r="T90" i="170"/>
  <c r="T90" i="168"/>
  <c r="T90" i="181"/>
  <c r="T90" i="174"/>
  <c r="T90" i="185"/>
  <c r="T90" i="176"/>
  <c r="T90" i="173"/>
  <c r="T90" i="165"/>
  <c r="T90" i="161"/>
  <c r="T90" i="159"/>
  <c r="T90" i="158"/>
  <c r="T90" i="163"/>
  <c r="T90" i="118"/>
  <c r="R68" i="193"/>
  <c r="Q68" i="195"/>
  <c r="R68" i="195" s="1"/>
  <c r="R65" i="193"/>
  <c r="Q65" i="195"/>
  <c r="R65" i="195" s="1"/>
  <c r="R78" i="15"/>
  <c r="Q78" i="192"/>
  <c r="R78" i="192" s="1"/>
  <c r="R67" i="193"/>
  <c r="Q67" i="195"/>
  <c r="R67" i="195" s="1"/>
  <c r="R86" i="15"/>
  <c r="Q86" i="192"/>
  <c r="R86" i="192" s="1"/>
  <c r="R90" i="193"/>
  <c r="Q90" i="195"/>
  <c r="R90" i="195" s="1"/>
  <c r="R66" i="193"/>
  <c r="Q66" i="195"/>
  <c r="R66" i="195" s="1"/>
  <c r="R100" i="193"/>
  <c r="Q100" i="195"/>
  <c r="R100" i="195" s="1"/>
  <c r="R88" i="193"/>
  <c r="Q88" i="195"/>
  <c r="R88" i="195" s="1"/>
  <c r="R77" i="193"/>
  <c r="Q77" i="195"/>
  <c r="R77" i="195" s="1"/>
  <c r="R56" i="15"/>
  <c r="Q56" i="192"/>
  <c r="R56" i="192" s="1"/>
  <c r="T67" i="198"/>
  <c r="T67" i="194"/>
  <c r="T67" i="189"/>
  <c r="T67" i="185"/>
  <c r="T67" i="181"/>
  <c r="T67" i="179"/>
  <c r="T67" i="178"/>
  <c r="T67" i="176"/>
  <c r="T67" i="188"/>
  <c r="T67" i="187"/>
  <c r="T67" i="169"/>
  <c r="T67" i="168"/>
  <c r="T67" i="165"/>
  <c r="T67" i="164"/>
  <c r="T67" i="184"/>
  <c r="T67" i="172"/>
  <c r="T67" i="170"/>
  <c r="T67" i="190"/>
  <c r="T67" i="183"/>
  <c r="T67" i="175"/>
  <c r="T67" i="186"/>
  <c r="T67" i="173"/>
  <c r="T67" i="191"/>
  <c r="T67" i="180"/>
  <c r="T67" i="174"/>
  <c r="T67" i="167"/>
  <c r="T67" i="163"/>
  <c r="T67" i="161"/>
  <c r="T67" i="159"/>
  <c r="T67" i="158"/>
  <c r="T67" i="118"/>
  <c r="T75" i="198"/>
  <c r="T75" i="191"/>
  <c r="T75" i="190"/>
  <c r="T75" i="188"/>
  <c r="T75" i="186"/>
  <c r="T75" i="183"/>
  <c r="T75" i="180"/>
  <c r="T75" i="175"/>
  <c r="T75" i="194"/>
  <c r="T75" i="189"/>
  <c r="T75" i="174"/>
  <c r="T75" i="172"/>
  <c r="T75" i="167"/>
  <c r="T75" i="187"/>
  <c r="T75" i="178"/>
  <c r="T75" i="169"/>
  <c r="T75" i="185"/>
  <c r="T75" i="176"/>
  <c r="T75" i="173"/>
  <c r="T75" i="184"/>
  <c r="T75" i="165"/>
  <c r="T75" i="179"/>
  <c r="T75" i="170"/>
  <c r="T75" i="181"/>
  <c r="T75" i="168"/>
  <c r="T75" i="164"/>
  <c r="T75" i="163"/>
  <c r="T75" i="159"/>
  <c r="T75" i="158"/>
  <c r="T75" i="161"/>
  <c r="T75" i="118"/>
  <c r="T92" i="198"/>
  <c r="T92" i="190"/>
  <c r="T92" i="189"/>
  <c r="T92" i="185"/>
  <c r="T92" i="181"/>
  <c r="T92" i="179"/>
  <c r="T92" i="178"/>
  <c r="T92" i="176"/>
  <c r="T92" i="174"/>
  <c r="T92" i="194"/>
  <c r="T92" i="188"/>
  <c r="T92" i="169"/>
  <c r="T92" i="168"/>
  <c r="T92" i="165"/>
  <c r="T92" i="187"/>
  <c r="T92" i="191"/>
  <c r="T92" i="172"/>
  <c r="T92" i="164"/>
  <c r="T92" i="186"/>
  <c r="T92" i="180"/>
  <c r="T92" i="170"/>
  <c r="T92" i="184"/>
  <c r="T92" i="183"/>
  <c r="T92" i="175"/>
  <c r="T92" i="167"/>
  <c r="T92" i="173"/>
  <c r="T92" i="161"/>
  <c r="T92" i="159"/>
  <c r="T92" i="158"/>
  <c r="T92" i="163"/>
  <c r="T92" i="118"/>
  <c r="T103" i="198"/>
  <c r="T103" i="190"/>
  <c r="T103" i="189"/>
  <c r="T103" i="185"/>
  <c r="T103" i="181"/>
  <c r="T103" i="179"/>
  <c r="T103" i="178"/>
  <c r="T103" i="176"/>
  <c r="T103" i="174"/>
  <c r="T103" i="188"/>
  <c r="T103" i="186"/>
  <c r="T103" i="169"/>
  <c r="T103" i="168"/>
  <c r="T103" i="165"/>
  <c r="T103" i="170"/>
  <c r="T103" i="194"/>
  <c r="T103" i="191"/>
  <c r="T103" i="173"/>
  <c r="T103" i="172"/>
  <c r="T103" i="167"/>
  <c r="T103" i="187"/>
  <c r="T103" i="180"/>
  <c r="T103" i="184"/>
  <c r="T103" i="183"/>
  <c r="T103" i="175"/>
  <c r="T103" i="164"/>
  <c r="T103" i="163"/>
  <c r="T103" i="161"/>
  <c r="T103" i="159"/>
  <c r="T103" i="158"/>
  <c r="T98" i="198"/>
  <c r="T98" i="191"/>
  <c r="T98" i="188"/>
  <c r="T98" i="183"/>
  <c r="T98" i="180"/>
  <c r="T98" i="175"/>
  <c r="T98" i="194"/>
  <c r="T98" i="189"/>
  <c r="T98" i="172"/>
  <c r="T98" i="167"/>
  <c r="T98" i="187"/>
  <c r="T98" i="184"/>
  <c r="T98" i="178"/>
  <c r="T98" i="169"/>
  <c r="T98" i="190"/>
  <c r="T98" i="186"/>
  <c r="T98" i="185"/>
  <c r="T98" i="176"/>
  <c r="T98" i="170"/>
  <c r="T98" i="165"/>
  <c r="T98" i="164"/>
  <c r="T98" i="179"/>
  <c r="T98" i="173"/>
  <c r="T98" i="181"/>
  <c r="T98" i="174"/>
  <c r="T98" i="168"/>
  <c r="T98" i="163"/>
  <c r="T98" i="161"/>
  <c r="T98" i="159"/>
  <c r="T98" i="118"/>
  <c r="T98" i="158"/>
  <c r="T64" i="198"/>
  <c r="T64" i="194"/>
  <c r="T64" i="191"/>
  <c r="T64" i="190"/>
  <c r="T64" i="188"/>
  <c r="T64" i="187"/>
  <c r="T64" i="186"/>
  <c r="T64" i="183"/>
  <c r="T64" i="180"/>
  <c r="T64" i="175"/>
  <c r="T64" i="189"/>
  <c r="T64" i="184"/>
  <c r="T64" i="174"/>
  <c r="T64" i="172"/>
  <c r="T64" i="167"/>
  <c r="T64" i="178"/>
  <c r="T64" i="173"/>
  <c r="T64" i="170"/>
  <c r="T64" i="169"/>
  <c r="T64" i="181"/>
  <c r="T64" i="164"/>
  <c r="T64" i="185"/>
  <c r="T64" i="176"/>
  <c r="T64" i="168"/>
  <c r="T64" i="179"/>
  <c r="T64" i="165"/>
  <c r="T64" i="161"/>
  <c r="T64" i="159"/>
  <c r="T64" i="158"/>
  <c r="T64" i="163"/>
  <c r="T64" i="118"/>
  <c r="R86" i="193"/>
  <c r="Q86" i="195"/>
  <c r="R86" i="195" s="1"/>
  <c r="T78" i="198"/>
  <c r="T78" i="194"/>
  <c r="T78" i="189"/>
  <c r="T78" i="185"/>
  <c r="T78" i="181"/>
  <c r="T78" i="179"/>
  <c r="T78" i="178"/>
  <c r="T78" i="176"/>
  <c r="T78" i="188"/>
  <c r="T78" i="169"/>
  <c r="T78" i="168"/>
  <c r="T78" i="165"/>
  <c r="T78" i="170"/>
  <c r="T78" i="191"/>
  <c r="T78" i="173"/>
  <c r="T78" i="172"/>
  <c r="T78" i="190"/>
  <c r="T78" i="174"/>
  <c r="T78" i="167"/>
  <c r="T78" i="164"/>
  <c r="T78" i="180"/>
  <c r="T78" i="187"/>
  <c r="T78" i="186"/>
  <c r="T78" i="184"/>
  <c r="T78" i="183"/>
  <c r="T78" i="175"/>
  <c r="T78" i="161"/>
  <c r="T78" i="159"/>
  <c r="T78" i="158"/>
  <c r="T78" i="163"/>
  <c r="T78" i="118"/>
  <c r="T54" i="198"/>
  <c r="T54" i="191"/>
  <c r="T54" i="188"/>
  <c r="T54" i="194"/>
  <c r="T54" i="186"/>
  <c r="T54" i="185"/>
  <c r="T54" i="183"/>
  <c r="T54" i="180"/>
  <c r="T54" i="179"/>
  <c r="T54" i="178"/>
  <c r="T54" i="175"/>
  <c r="T54" i="190"/>
  <c r="T54" i="187"/>
  <c r="T54" i="170"/>
  <c r="T54" i="169"/>
  <c r="T54" i="167"/>
  <c r="T54" i="165"/>
  <c r="T54" i="189"/>
  <c r="T54" i="173"/>
  <c r="T54" i="172"/>
  <c r="T54" i="184"/>
  <c r="T54" i="176"/>
  <c r="T54" i="164"/>
  <c r="T54" i="174"/>
  <c r="T54" i="181"/>
  <c r="T54" i="168"/>
  <c r="T54" i="161"/>
  <c r="T54" i="159"/>
  <c r="T54" i="158"/>
  <c r="T54" i="163"/>
  <c r="T54" i="118"/>
  <c r="T65" i="198"/>
  <c r="T65" i="189"/>
  <c r="T65" i="185"/>
  <c r="T65" i="181"/>
  <c r="T65" i="179"/>
  <c r="T65" i="178"/>
  <c r="T65" i="176"/>
  <c r="T65" i="188"/>
  <c r="T65" i="187"/>
  <c r="T65" i="169"/>
  <c r="T65" i="168"/>
  <c r="T65" i="165"/>
  <c r="T65" i="170"/>
  <c r="T65" i="194"/>
  <c r="T65" i="191"/>
  <c r="T65" i="184"/>
  <c r="T65" i="173"/>
  <c r="T65" i="172"/>
  <c r="T65" i="186"/>
  <c r="T65" i="174"/>
  <c r="T65" i="167"/>
  <c r="T65" i="190"/>
  <c r="T65" i="180"/>
  <c r="T65" i="183"/>
  <c r="T65" i="175"/>
  <c r="T65" i="164"/>
  <c r="T65" i="161"/>
  <c r="T65" i="159"/>
  <c r="T65" i="158"/>
  <c r="T65" i="163"/>
  <c r="T65" i="118"/>
  <c r="T88" i="198"/>
  <c r="T88" i="194"/>
  <c r="T88" i="189"/>
  <c r="T88" i="185"/>
  <c r="T88" i="181"/>
  <c r="T88" i="179"/>
  <c r="T88" i="178"/>
  <c r="T88" i="176"/>
  <c r="T88" i="188"/>
  <c r="T88" i="169"/>
  <c r="T88" i="168"/>
  <c r="T88" i="165"/>
  <c r="T88" i="186"/>
  <c r="T88" i="164"/>
  <c r="T88" i="187"/>
  <c r="T88" i="172"/>
  <c r="T88" i="170"/>
  <c r="T88" i="184"/>
  <c r="T88" i="183"/>
  <c r="T88" i="175"/>
  <c r="T88" i="173"/>
  <c r="T88" i="190"/>
  <c r="T88" i="191"/>
  <c r="T88" i="180"/>
  <c r="T88" i="174"/>
  <c r="T88" i="167"/>
  <c r="T88" i="163"/>
  <c r="T88" i="161"/>
  <c r="T88" i="159"/>
  <c r="T88" i="118"/>
  <c r="T88" i="158"/>
  <c r="S63" i="192"/>
  <c r="T63" i="192" s="1"/>
  <c r="R68" i="15"/>
  <c r="Q68" i="192"/>
  <c r="R68" i="192" s="1"/>
  <c r="R104" i="15"/>
  <c r="Q104" i="192"/>
  <c r="R104" i="192" s="1"/>
  <c r="R70" i="15"/>
  <c r="Q70" i="192"/>
  <c r="R70" i="192" s="1"/>
  <c r="R78" i="193"/>
  <c r="Q78" i="195"/>
  <c r="R78" i="195" s="1"/>
  <c r="R67" i="15"/>
  <c r="Q67" i="192"/>
  <c r="R67" i="192" s="1"/>
  <c r="R66" i="15"/>
  <c r="Q66" i="192"/>
  <c r="R66" i="192" s="1"/>
  <c r="R98" i="15"/>
  <c r="Q98" i="192"/>
  <c r="R98" i="192" s="1"/>
  <c r="R100" i="15"/>
  <c r="Q100" i="192"/>
  <c r="R100" i="192" s="1"/>
  <c r="R75" i="15"/>
  <c r="Q75" i="192"/>
  <c r="R75" i="192" s="1"/>
  <c r="R75" i="193"/>
  <c r="Q75" i="195"/>
  <c r="R75" i="195" s="1"/>
  <c r="R54" i="193"/>
  <c r="Q54" i="195"/>
  <c r="R54" i="195" s="1"/>
  <c r="T99" i="198"/>
  <c r="T99" i="191"/>
  <c r="T99" i="190"/>
  <c r="T99" i="188"/>
  <c r="T99" i="189"/>
  <c r="T99" i="187"/>
  <c r="T99" i="186"/>
  <c r="T99" i="185"/>
  <c r="T99" i="184"/>
  <c r="T99" i="181"/>
  <c r="T99" i="179"/>
  <c r="T99" i="176"/>
  <c r="T99" i="174"/>
  <c r="T99" i="172"/>
  <c r="T99" i="169"/>
  <c r="T99" i="167"/>
  <c r="T99" i="164"/>
  <c r="T99" i="194"/>
  <c r="T99" i="183"/>
  <c r="T99" i="180"/>
  <c r="T99" i="178"/>
  <c r="T99" i="175"/>
  <c r="T99" i="173"/>
  <c r="T99" i="170"/>
  <c r="T99" i="168"/>
  <c r="T99" i="165"/>
  <c r="T99" i="161"/>
  <c r="T99" i="163"/>
  <c r="T99" i="159"/>
  <c r="T99" i="118"/>
  <c r="T99" i="158"/>
  <c r="R99" i="15"/>
  <c r="Q99" i="192"/>
  <c r="R99" i="192" s="1"/>
  <c r="R99" i="193"/>
  <c r="Q99" i="195"/>
  <c r="R99" i="195" s="1"/>
  <c r="Q116" i="198"/>
  <c r="R116" i="198" s="1"/>
  <c r="R111" i="198"/>
  <c r="V112" i="191"/>
  <c r="U116" i="191"/>
  <c r="V116" i="191" s="1"/>
  <c r="V111" i="191"/>
  <c r="T52" i="198"/>
  <c r="T112" i="192"/>
  <c r="S112" i="198"/>
  <c r="T112" i="198" s="1"/>
  <c r="T111" i="192"/>
  <c r="S116" i="192"/>
  <c r="T116" i="192" s="1"/>
  <c r="S111" i="198"/>
  <c r="T105" i="197" l="1"/>
  <c r="S107" i="197"/>
  <c r="T107" i="197" s="1"/>
  <c r="T98" i="193"/>
  <c r="S98" i="195"/>
  <c r="T98" i="195" s="1"/>
  <c r="T104" i="15"/>
  <c r="S104" i="192"/>
  <c r="T104" i="192" s="1"/>
  <c r="T78" i="15"/>
  <c r="S78" i="192"/>
  <c r="T78" i="192" s="1"/>
  <c r="T103" i="15"/>
  <c r="S103" i="192"/>
  <c r="T103" i="192" s="1"/>
  <c r="T92" i="15"/>
  <c r="S92" i="192"/>
  <c r="T92" i="192" s="1"/>
  <c r="T90" i="193"/>
  <c r="S90" i="195"/>
  <c r="T90" i="195" s="1"/>
  <c r="T86" i="15"/>
  <c r="S86" i="192"/>
  <c r="T86" i="192" s="1"/>
  <c r="T86" i="193"/>
  <c r="S86" i="195"/>
  <c r="T86" i="195" s="1"/>
  <c r="T102" i="193"/>
  <c r="S102" i="195"/>
  <c r="T102" i="195" s="1"/>
  <c r="T100" i="15"/>
  <c r="S100" i="192"/>
  <c r="T100" i="192" s="1"/>
  <c r="T56" i="15"/>
  <c r="S56" i="192"/>
  <c r="T56" i="192" s="1"/>
  <c r="T104" i="193"/>
  <c r="S104" i="195"/>
  <c r="T104" i="195" s="1"/>
  <c r="T88" i="15"/>
  <c r="S88" i="192"/>
  <c r="T88" i="192" s="1"/>
  <c r="T88" i="193"/>
  <c r="S88" i="195"/>
  <c r="T88" i="195" s="1"/>
  <c r="T65" i="15"/>
  <c r="S65" i="192"/>
  <c r="T65" i="192" s="1"/>
  <c r="T78" i="193"/>
  <c r="S78" i="195"/>
  <c r="T78" i="195" s="1"/>
  <c r="T103" i="193"/>
  <c r="S103" i="195"/>
  <c r="T103" i="195" s="1"/>
  <c r="T92" i="193"/>
  <c r="S92" i="195"/>
  <c r="T92" i="195" s="1"/>
  <c r="T75" i="15"/>
  <c r="S75" i="192"/>
  <c r="T75" i="192" s="1"/>
  <c r="T67" i="15"/>
  <c r="S67" i="192"/>
  <c r="T67" i="192" s="1"/>
  <c r="T90" i="15"/>
  <c r="S90" i="192"/>
  <c r="T90" i="192" s="1"/>
  <c r="T76" i="193"/>
  <c r="S76" i="195"/>
  <c r="T76" i="195" s="1"/>
  <c r="T77" i="193"/>
  <c r="S77" i="195"/>
  <c r="T77" i="195" s="1"/>
  <c r="T66" i="193"/>
  <c r="S66" i="195"/>
  <c r="T66" i="195" s="1"/>
  <c r="T56" i="193"/>
  <c r="S56" i="195"/>
  <c r="T56" i="195" s="1"/>
  <c r="T64" i="193"/>
  <c r="S64" i="195"/>
  <c r="T64" i="195" s="1"/>
  <c r="T70" i="15"/>
  <c r="S70" i="192"/>
  <c r="T70" i="192" s="1"/>
  <c r="T76" i="15"/>
  <c r="S76" i="192"/>
  <c r="T76" i="192" s="1"/>
  <c r="T77" i="15"/>
  <c r="S77" i="192"/>
  <c r="T77" i="192" s="1"/>
  <c r="T65" i="193"/>
  <c r="S65" i="195"/>
  <c r="T65" i="195" s="1"/>
  <c r="T54" i="15"/>
  <c r="S54" i="192"/>
  <c r="T54" i="192" s="1"/>
  <c r="T54" i="193"/>
  <c r="S54" i="195"/>
  <c r="T54" i="195" s="1"/>
  <c r="T64" i="15"/>
  <c r="S64" i="192"/>
  <c r="T64" i="192" s="1"/>
  <c r="T98" i="15"/>
  <c r="S98" i="192"/>
  <c r="T98" i="192" s="1"/>
  <c r="T75" i="193"/>
  <c r="S75" i="195"/>
  <c r="T75" i="195" s="1"/>
  <c r="T67" i="193"/>
  <c r="S67" i="195"/>
  <c r="T67" i="195" s="1"/>
  <c r="T70" i="193"/>
  <c r="S70" i="195"/>
  <c r="T70" i="195" s="1"/>
  <c r="T68" i="15"/>
  <c r="S68" i="192"/>
  <c r="T68" i="192" s="1"/>
  <c r="T68" i="193"/>
  <c r="S68" i="195"/>
  <c r="T68" i="195" s="1"/>
  <c r="T102" i="15"/>
  <c r="S102" i="192"/>
  <c r="T102" i="192" s="1"/>
  <c r="T66" i="15"/>
  <c r="S66" i="192"/>
  <c r="T66" i="192" s="1"/>
  <c r="T100" i="193"/>
  <c r="S100" i="195"/>
  <c r="T100" i="195" s="1"/>
  <c r="T99" i="193"/>
  <c r="S99" i="195"/>
  <c r="T99" i="195" s="1"/>
  <c r="T99" i="15"/>
  <c r="S99" i="192"/>
  <c r="T99" i="192" s="1"/>
  <c r="T111" i="198"/>
  <c r="S116" i="198"/>
  <c r="T116" i="198" s="1"/>
  <c r="H31" i="191" l="1"/>
  <c r="G31" i="192"/>
  <c r="H31" i="192" s="1"/>
  <c r="G33" i="191" l="1"/>
  <c r="H33" i="191" s="1"/>
  <c r="G31" i="198"/>
  <c r="G33" i="192"/>
  <c r="J31" i="191"/>
  <c r="I33" i="191" l="1"/>
  <c r="J33" i="191" s="1"/>
  <c r="I31" i="192"/>
  <c r="I33" i="192" s="1"/>
  <c r="J33" i="192" s="1"/>
  <c r="H33" i="192"/>
  <c r="G33" i="198"/>
  <c r="J31" i="192" l="1"/>
  <c r="I31" i="198"/>
  <c r="J31" i="198" s="1"/>
  <c r="L31" i="191"/>
  <c r="M33" i="191"/>
  <c r="K31" i="192" l="1"/>
  <c r="L31" i="192" s="1"/>
  <c r="I33" i="198"/>
  <c r="J33" i="198" s="1"/>
  <c r="K33" i="191"/>
  <c r="N33" i="191"/>
  <c r="N31" i="191"/>
  <c r="M31" i="192"/>
  <c r="K33" i="192" l="1"/>
  <c r="L33" i="192" s="1"/>
  <c r="K31" i="198"/>
  <c r="K33" i="198" s="1"/>
  <c r="L33" i="198" s="1"/>
  <c r="L33" i="191"/>
  <c r="M33" i="192"/>
  <c r="M31" i="198"/>
  <c r="N31" i="192"/>
  <c r="L31" i="198" l="1"/>
  <c r="N31" i="198"/>
  <c r="M33" i="198"/>
  <c r="N33" i="192"/>
  <c r="N33" i="198" l="1"/>
  <c r="O33" i="191"/>
  <c r="P33" i="191" s="1"/>
  <c r="P31" i="191" l="1"/>
  <c r="O31" i="192"/>
  <c r="O33" i="192" s="1"/>
  <c r="P33" i="192" s="1"/>
  <c r="R31" i="191"/>
  <c r="O31" i="198" l="1"/>
  <c r="O33" i="198" s="1"/>
  <c r="P31" i="192"/>
  <c r="Q31" i="192"/>
  <c r="Q31" i="198" s="1"/>
  <c r="Q33" i="191"/>
  <c r="P31" i="198" l="1"/>
  <c r="Q33" i="192"/>
  <c r="R31" i="192"/>
  <c r="P33" i="198"/>
  <c r="R33" i="191"/>
  <c r="R31" i="198"/>
  <c r="Q33" i="198"/>
  <c r="R33" i="192" l="1"/>
  <c r="R33" i="198"/>
  <c r="T31" i="191"/>
  <c r="U33" i="191"/>
  <c r="S31" i="192" l="1"/>
  <c r="T31" i="192" s="1"/>
  <c r="V31" i="191"/>
  <c r="S33" i="191"/>
  <c r="T33" i="191" s="1"/>
  <c r="V33" i="191"/>
  <c r="S33" i="192" l="1"/>
  <c r="T33" i="192" s="1"/>
  <c r="S31" i="198"/>
  <c r="S33" i="198" s="1"/>
  <c r="T31" i="198" l="1"/>
  <c r="T33" i="198"/>
  <c r="U28" i="180" l="1"/>
  <c r="U19" i="192"/>
  <c r="U19" i="198" s="1"/>
  <c r="U31" i="192"/>
  <c r="U33" i="192" s="1"/>
  <c r="U73" i="192"/>
  <c r="U81" i="192"/>
  <c r="U83" i="192"/>
  <c r="U85" i="192"/>
  <c r="U89" i="192"/>
  <c r="U91" i="192"/>
  <c r="U93" i="192"/>
  <c r="V37" i="180" l="1"/>
  <c r="V79" i="180"/>
  <c r="V87" i="180"/>
  <c r="V95" i="180"/>
  <c r="V24" i="180"/>
  <c r="V41" i="180"/>
  <c r="V81" i="180"/>
  <c r="V89" i="180"/>
  <c r="V97" i="180"/>
  <c r="V71" i="180"/>
  <c r="V83" i="180"/>
  <c r="V91" i="180"/>
  <c r="V114" i="180"/>
  <c r="V73" i="180"/>
  <c r="V85" i="180"/>
  <c r="V93" i="180"/>
  <c r="V19" i="180"/>
  <c r="U31" i="198"/>
  <c r="U33" i="198" s="1"/>
  <c r="U28" i="198"/>
  <c r="V57" i="180"/>
  <c r="U57" i="192"/>
  <c r="V21" i="180"/>
  <c r="V26" i="180"/>
  <c r="V39" i="180"/>
  <c r="V43" i="180"/>
  <c r="V23" i="180"/>
  <c r="V27" i="180"/>
  <c r="V36" i="180"/>
  <c r="V40" i="180"/>
  <c r="V44" i="180"/>
  <c r="V113" i="180"/>
  <c r="V20" i="180"/>
  <c r="V25" i="180"/>
  <c r="V28" i="180"/>
  <c r="V38" i="180"/>
  <c r="V42" i="180"/>
  <c r="V46" i="180"/>
  <c r="V115" i="180"/>
  <c r="U95" i="192"/>
  <c r="U87" i="192"/>
  <c r="U79" i="192"/>
  <c r="U71" i="192"/>
  <c r="V32" i="180"/>
  <c r="U28" i="192"/>
  <c r="V85" i="192" s="1"/>
  <c r="U111" i="180"/>
  <c r="V59" i="180"/>
  <c r="U59" i="192"/>
  <c r="V45" i="180"/>
  <c r="V31" i="180"/>
  <c r="U33" i="180"/>
  <c r="V33" i="180" s="1"/>
  <c r="V63" i="184" l="1"/>
  <c r="U102" i="197"/>
  <c r="V63" i="15"/>
  <c r="V63" i="158"/>
  <c r="V63" i="191"/>
  <c r="V63" i="187"/>
  <c r="V63" i="193"/>
  <c r="V63" i="175"/>
  <c r="V63" i="167"/>
  <c r="V63" i="176"/>
  <c r="V81" i="198"/>
  <c r="V63" i="118"/>
  <c r="V63" i="163"/>
  <c r="V63" i="194"/>
  <c r="V63" i="168"/>
  <c r="V63" i="178"/>
  <c r="V63" i="188"/>
  <c r="V63" i="169"/>
  <c r="V63" i="179"/>
  <c r="V63" i="159"/>
  <c r="V63" i="173"/>
  <c r="V63" i="170"/>
  <c r="V63" i="180"/>
  <c r="V63" i="189"/>
  <c r="V63" i="190"/>
  <c r="V63" i="172"/>
  <c r="V63" i="181"/>
  <c r="V85" i="198"/>
  <c r="V63" i="161"/>
  <c r="V63" i="186"/>
  <c r="V63" i="183"/>
  <c r="V63" i="185"/>
  <c r="V63" i="165"/>
  <c r="V63" i="164"/>
  <c r="V63" i="174"/>
  <c r="V83" i="198"/>
  <c r="V97" i="198"/>
  <c r="V93" i="198"/>
  <c r="V81" i="192"/>
  <c r="V93" i="192"/>
  <c r="V89" i="192"/>
  <c r="V19" i="192"/>
  <c r="V83" i="192"/>
  <c r="V73" i="198"/>
  <c r="V89" i="198"/>
  <c r="V59" i="192"/>
  <c r="V59" i="198"/>
  <c r="V73" i="192"/>
  <c r="V33" i="198"/>
  <c r="V71" i="192"/>
  <c r="V71" i="198"/>
  <c r="V72" i="180"/>
  <c r="U72" i="192"/>
  <c r="V79" i="192"/>
  <c r="V79" i="198"/>
  <c r="V94" i="180"/>
  <c r="U94" i="192"/>
  <c r="V62" i="180"/>
  <c r="U112" i="180"/>
  <c r="U116" i="180" s="1"/>
  <c r="V116" i="180" s="1"/>
  <c r="U62" i="192"/>
  <c r="V91" i="192"/>
  <c r="V96" i="180"/>
  <c r="U96" i="192"/>
  <c r="V80" i="180"/>
  <c r="U80" i="192"/>
  <c r="V87" i="192"/>
  <c r="V87" i="198"/>
  <c r="V84" i="180"/>
  <c r="U84" i="192"/>
  <c r="V60" i="180"/>
  <c r="U60" i="192"/>
  <c r="V52" i="180"/>
  <c r="U52" i="192"/>
  <c r="V24" i="198"/>
  <c r="V32" i="198"/>
  <c r="V37" i="198"/>
  <c r="V41" i="198"/>
  <c r="V45" i="198"/>
  <c r="V63" i="198"/>
  <c r="V23" i="198"/>
  <c r="V28" i="198"/>
  <c r="V40" i="198"/>
  <c r="V46" i="198"/>
  <c r="V20" i="198"/>
  <c r="V31" i="198"/>
  <c r="V38" i="198"/>
  <c r="V115" i="198"/>
  <c r="V25" i="198"/>
  <c r="V36" i="198"/>
  <c r="V42" i="198"/>
  <c r="V114" i="198"/>
  <c r="V26" i="198"/>
  <c r="V43" i="198"/>
  <c r="V21" i="198"/>
  <c r="V27" i="198"/>
  <c r="V39" i="198"/>
  <c r="V44" i="198"/>
  <c r="V61" i="180"/>
  <c r="U61" i="192"/>
  <c r="V69" i="180"/>
  <c r="U69" i="192"/>
  <c r="V111" i="180"/>
  <c r="U111" i="192"/>
  <c r="V20" i="192"/>
  <c r="V25" i="192"/>
  <c r="V28" i="192"/>
  <c r="V38" i="192"/>
  <c r="V42" i="192"/>
  <c r="V46" i="192"/>
  <c r="V115" i="192"/>
  <c r="V21" i="192"/>
  <c r="V26" i="192"/>
  <c r="V39" i="192"/>
  <c r="V43" i="192"/>
  <c r="V24" i="192"/>
  <c r="V32" i="192"/>
  <c r="V37" i="192"/>
  <c r="V41" i="192"/>
  <c r="V45" i="192"/>
  <c r="V27" i="192"/>
  <c r="V40" i="192"/>
  <c r="V97" i="192"/>
  <c r="V114" i="192"/>
  <c r="V44" i="192"/>
  <c r="V113" i="192"/>
  <c r="V23" i="192"/>
  <c r="V36" i="192"/>
  <c r="V31" i="192"/>
  <c r="V53" i="180"/>
  <c r="U53" i="192"/>
  <c r="V33" i="192"/>
  <c r="V95" i="192"/>
  <c r="V95" i="198"/>
  <c r="V82" i="180"/>
  <c r="U82" i="192"/>
  <c r="V74" i="180"/>
  <c r="U74" i="192"/>
  <c r="V58" i="180"/>
  <c r="U58" i="192"/>
  <c r="V57" i="192"/>
  <c r="V57" i="198"/>
  <c r="V91" i="198"/>
  <c r="V19" i="198"/>
  <c r="U102" i="198" l="1"/>
  <c r="V102" i="198" s="1"/>
  <c r="V102" i="197"/>
  <c r="U105" i="197"/>
  <c r="U63" i="195"/>
  <c r="V63" i="195" s="1"/>
  <c r="V64" i="198"/>
  <c r="V64" i="194"/>
  <c r="V64" i="187"/>
  <c r="V64" i="188"/>
  <c r="V64" i="189"/>
  <c r="V64" i="184"/>
  <c r="V64" i="186"/>
  <c r="V64" i="185"/>
  <c r="V64" i="183"/>
  <c r="V64" i="181"/>
  <c r="V64" i="180"/>
  <c r="V64" i="179"/>
  <c r="V64" i="176"/>
  <c r="V64" i="175"/>
  <c r="V64" i="173"/>
  <c r="V64" i="172"/>
  <c r="V64" i="191"/>
  <c r="V64" i="168"/>
  <c r="V64" i="167"/>
  <c r="V64" i="165"/>
  <c r="V64" i="190"/>
  <c r="V64" i="169"/>
  <c r="V64" i="174"/>
  <c r="V64" i="178"/>
  <c r="V64" i="170"/>
  <c r="V64" i="164"/>
  <c r="V64" i="163"/>
  <c r="V64" i="161"/>
  <c r="V64" i="158"/>
  <c r="V64" i="118"/>
  <c r="V64" i="159"/>
  <c r="V98" i="198"/>
  <c r="V98" i="194"/>
  <c r="V98" i="187"/>
  <c r="V98" i="186"/>
  <c r="V98" i="188"/>
  <c r="V98" i="189"/>
  <c r="V98" i="184"/>
  <c r="V98" i="190"/>
  <c r="V98" i="185"/>
  <c r="V98" i="183"/>
  <c r="V98" i="181"/>
  <c r="V98" i="180"/>
  <c r="V98" i="179"/>
  <c r="V98" i="176"/>
  <c r="V98" i="175"/>
  <c r="V98" i="174"/>
  <c r="V98" i="173"/>
  <c r="V98" i="172"/>
  <c r="V98" i="191"/>
  <c r="V98" i="168"/>
  <c r="V98" i="167"/>
  <c r="V98" i="165"/>
  <c r="V98" i="164"/>
  <c r="V98" i="169"/>
  <c r="V98" i="178"/>
  <c r="V98" i="170"/>
  <c r="V98" i="163"/>
  <c r="V98" i="158"/>
  <c r="V98" i="159"/>
  <c r="V98" i="161"/>
  <c r="V98" i="118"/>
  <c r="V88" i="198"/>
  <c r="V88" i="194"/>
  <c r="V88" i="188"/>
  <c r="V88" i="189"/>
  <c r="V88" i="190"/>
  <c r="V88" i="187"/>
  <c r="V88" i="185"/>
  <c r="V88" i="183"/>
  <c r="V88" i="181"/>
  <c r="V88" i="180"/>
  <c r="V88" i="179"/>
  <c r="V88" i="176"/>
  <c r="V88" i="175"/>
  <c r="V88" i="170"/>
  <c r="V88" i="164"/>
  <c r="V88" i="172"/>
  <c r="V88" i="191"/>
  <c r="V88" i="184"/>
  <c r="V88" i="178"/>
  <c r="V88" i="173"/>
  <c r="V88" i="168"/>
  <c r="V88" i="167"/>
  <c r="V88" i="165"/>
  <c r="V88" i="186"/>
  <c r="V88" i="169"/>
  <c r="V88" i="174"/>
  <c r="V88" i="163"/>
  <c r="V88" i="161"/>
  <c r="V88" i="159"/>
  <c r="V88" i="158"/>
  <c r="V88" i="118"/>
  <c r="V70" i="198"/>
  <c r="V70" i="194"/>
  <c r="V70" i="188"/>
  <c r="V70" i="189"/>
  <c r="V70" i="191"/>
  <c r="V70" i="190"/>
  <c r="V70" i="186"/>
  <c r="V70" i="185"/>
  <c r="V70" i="183"/>
  <c r="V70" i="181"/>
  <c r="V70" i="180"/>
  <c r="V70" i="179"/>
  <c r="V70" i="176"/>
  <c r="V70" i="175"/>
  <c r="V70" i="170"/>
  <c r="V70" i="164"/>
  <c r="V70" i="187"/>
  <c r="V70" i="184"/>
  <c r="V70" i="172"/>
  <c r="V70" i="178"/>
  <c r="V70" i="168"/>
  <c r="V70" i="167"/>
  <c r="V70" i="165"/>
  <c r="V70" i="174"/>
  <c r="V70" i="173"/>
  <c r="V70" i="169"/>
  <c r="V70" i="161"/>
  <c r="V70" i="159"/>
  <c r="V70" i="158"/>
  <c r="V70" i="163"/>
  <c r="V70" i="118"/>
  <c r="V75" i="198"/>
  <c r="V75" i="194"/>
  <c r="V75" i="187"/>
  <c r="V75" i="188"/>
  <c r="V75" i="189"/>
  <c r="V75" i="184"/>
  <c r="V75" i="186"/>
  <c r="V75" i="185"/>
  <c r="V75" i="183"/>
  <c r="V75" i="181"/>
  <c r="V75" i="180"/>
  <c r="V75" i="179"/>
  <c r="V75" i="176"/>
  <c r="V75" i="175"/>
  <c r="V75" i="173"/>
  <c r="V75" i="190"/>
  <c r="V75" i="172"/>
  <c r="V75" i="191"/>
  <c r="V75" i="168"/>
  <c r="V75" i="167"/>
  <c r="V75" i="165"/>
  <c r="V75" i="164"/>
  <c r="V75" i="169"/>
  <c r="V75" i="178"/>
  <c r="V75" i="170"/>
  <c r="V75" i="174"/>
  <c r="V75" i="161"/>
  <c r="V75" i="159"/>
  <c r="V75" i="158"/>
  <c r="V75" i="163"/>
  <c r="V75" i="118"/>
  <c r="V56" i="198"/>
  <c r="V56" i="188"/>
  <c r="V56" i="189"/>
  <c r="V56" i="194"/>
  <c r="V56" i="190"/>
  <c r="V56" i="186"/>
  <c r="V56" i="185"/>
  <c r="V56" i="183"/>
  <c r="V56" i="181"/>
  <c r="V56" i="180"/>
  <c r="V56" i="179"/>
  <c r="V56" i="176"/>
  <c r="V56" i="175"/>
  <c r="V56" i="170"/>
  <c r="V56" i="164"/>
  <c r="V56" i="187"/>
  <c r="V56" i="184"/>
  <c r="V56" i="172"/>
  <c r="V56" i="191"/>
  <c r="V56" i="178"/>
  <c r="V56" i="168"/>
  <c r="V56" i="167"/>
  <c r="V56" i="165"/>
  <c r="V56" i="169"/>
  <c r="V56" i="174"/>
  <c r="V56" i="173"/>
  <c r="V56" i="161"/>
  <c r="V56" i="159"/>
  <c r="V56" i="158"/>
  <c r="V56" i="163"/>
  <c r="V56" i="118"/>
  <c r="V92" i="198"/>
  <c r="V92" i="194"/>
  <c r="V92" i="188"/>
  <c r="V92" i="189"/>
  <c r="V92" i="191"/>
  <c r="V92" i="187"/>
  <c r="V92" i="185"/>
  <c r="V92" i="183"/>
  <c r="V92" i="181"/>
  <c r="V92" i="180"/>
  <c r="V92" i="179"/>
  <c r="V92" i="176"/>
  <c r="V92" i="175"/>
  <c r="V92" i="174"/>
  <c r="V92" i="170"/>
  <c r="V92" i="164"/>
  <c r="V92" i="172"/>
  <c r="V92" i="190"/>
  <c r="V92" i="184"/>
  <c r="V92" i="178"/>
  <c r="V92" i="168"/>
  <c r="V92" i="167"/>
  <c r="V92" i="165"/>
  <c r="V92" i="169"/>
  <c r="V92" i="173"/>
  <c r="V92" i="186"/>
  <c r="V92" i="161"/>
  <c r="V92" i="159"/>
  <c r="V92" i="158"/>
  <c r="V92" i="118"/>
  <c r="V92" i="163"/>
  <c r="V86" i="198"/>
  <c r="V86" i="194"/>
  <c r="V86" i="187"/>
  <c r="V86" i="186"/>
  <c r="V86" i="188"/>
  <c r="V86" i="189"/>
  <c r="V86" i="184"/>
  <c r="V86" i="185"/>
  <c r="V86" i="183"/>
  <c r="V86" i="181"/>
  <c r="V86" i="180"/>
  <c r="V86" i="179"/>
  <c r="V86" i="176"/>
  <c r="V86" i="175"/>
  <c r="V86" i="173"/>
  <c r="V86" i="172"/>
  <c r="V86" i="170"/>
  <c r="V86" i="191"/>
  <c r="V86" i="168"/>
  <c r="V86" i="167"/>
  <c r="V86" i="165"/>
  <c r="V86" i="169"/>
  <c r="V86" i="190"/>
  <c r="V86" i="164"/>
  <c r="V86" i="178"/>
  <c r="V86" i="174"/>
  <c r="V86" i="161"/>
  <c r="V86" i="159"/>
  <c r="V86" i="158"/>
  <c r="V86" i="163"/>
  <c r="V86" i="118"/>
  <c r="V66" i="198"/>
  <c r="V66" i="194"/>
  <c r="V66" i="187"/>
  <c r="V66" i="188"/>
  <c r="V66" i="189"/>
  <c r="V66" i="184"/>
  <c r="V66" i="186"/>
  <c r="V66" i="185"/>
  <c r="V66" i="183"/>
  <c r="V66" i="181"/>
  <c r="V66" i="180"/>
  <c r="V66" i="179"/>
  <c r="V66" i="176"/>
  <c r="V66" i="175"/>
  <c r="V66" i="173"/>
  <c r="V66" i="172"/>
  <c r="V66" i="170"/>
  <c r="V66" i="191"/>
  <c r="V66" i="168"/>
  <c r="V66" i="167"/>
  <c r="V66" i="165"/>
  <c r="V66" i="169"/>
  <c r="V66" i="190"/>
  <c r="V66" i="178"/>
  <c r="V66" i="174"/>
  <c r="V66" i="164"/>
  <c r="V66" i="161"/>
  <c r="V66" i="159"/>
  <c r="V66" i="158"/>
  <c r="V66" i="163"/>
  <c r="V66" i="118"/>
  <c r="V103" i="198"/>
  <c r="V103" i="194"/>
  <c r="V103" i="188"/>
  <c r="V103" i="189"/>
  <c r="V103" i="187"/>
  <c r="V103" i="186"/>
  <c r="V103" i="191"/>
  <c r="V103" i="185"/>
  <c r="V103" i="184"/>
  <c r="V103" i="183"/>
  <c r="V103" i="181"/>
  <c r="V103" i="180"/>
  <c r="V103" i="179"/>
  <c r="V103" i="176"/>
  <c r="V103" i="175"/>
  <c r="V103" i="174"/>
  <c r="V103" i="170"/>
  <c r="V103" i="164"/>
  <c r="V103" i="173"/>
  <c r="V103" i="172"/>
  <c r="V103" i="190"/>
  <c r="V103" i="178"/>
  <c r="V103" i="168"/>
  <c r="V103" i="167"/>
  <c r="V103" i="165"/>
  <c r="V103" i="169"/>
  <c r="V103" i="161"/>
  <c r="V103" i="159"/>
  <c r="V103" i="158"/>
  <c r="V103" i="163"/>
  <c r="V67" i="198"/>
  <c r="V67" i="194"/>
  <c r="V67" i="188"/>
  <c r="V67" i="189"/>
  <c r="V67" i="190"/>
  <c r="V67" i="186"/>
  <c r="V67" i="185"/>
  <c r="V67" i="183"/>
  <c r="V67" i="181"/>
  <c r="V67" i="180"/>
  <c r="V67" i="179"/>
  <c r="V67" i="176"/>
  <c r="V67" i="175"/>
  <c r="V67" i="170"/>
  <c r="V67" i="164"/>
  <c r="V67" i="184"/>
  <c r="V67" i="172"/>
  <c r="V67" i="191"/>
  <c r="V67" i="178"/>
  <c r="V67" i="173"/>
  <c r="V67" i="168"/>
  <c r="V67" i="167"/>
  <c r="V67" i="165"/>
  <c r="V67" i="169"/>
  <c r="V67" i="187"/>
  <c r="V67" i="174"/>
  <c r="V67" i="163"/>
  <c r="V67" i="161"/>
  <c r="V67" i="159"/>
  <c r="V67" i="158"/>
  <c r="V67" i="118"/>
  <c r="V104" i="198"/>
  <c r="V104" i="194"/>
  <c r="V104" i="187"/>
  <c r="V104" i="186"/>
  <c r="V104" i="188"/>
  <c r="V104" i="189"/>
  <c r="V104" i="184"/>
  <c r="V104" i="190"/>
  <c r="V104" i="185"/>
  <c r="V104" i="183"/>
  <c r="V104" i="181"/>
  <c r="V104" i="180"/>
  <c r="V104" i="179"/>
  <c r="V104" i="176"/>
  <c r="V104" i="175"/>
  <c r="V104" i="174"/>
  <c r="V104" i="173"/>
  <c r="V104" i="172"/>
  <c r="V104" i="170"/>
  <c r="V104" i="191"/>
  <c r="V104" i="168"/>
  <c r="V104" i="167"/>
  <c r="V104" i="165"/>
  <c r="V104" i="169"/>
  <c r="V104" i="178"/>
  <c r="V104" i="164"/>
  <c r="V104" i="163"/>
  <c r="V104" i="161"/>
  <c r="V104" i="159"/>
  <c r="V104" i="158"/>
  <c r="V68" i="198"/>
  <c r="V68" i="194"/>
  <c r="V68" i="187"/>
  <c r="V68" i="188"/>
  <c r="V68" i="189"/>
  <c r="V68" i="184"/>
  <c r="V68" i="186"/>
  <c r="V68" i="185"/>
  <c r="V68" i="183"/>
  <c r="V68" i="181"/>
  <c r="V68" i="180"/>
  <c r="V68" i="179"/>
  <c r="V68" i="176"/>
  <c r="V68" i="175"/>
  <c r="V68" i="173"/>
  <c r="V68" i="172"/>
  <c r="V68" i="164"/>
  <c r="V68" i="191"/>
  <c r="V68" i="190"/>
  <c r="V68" i="170"/>
  <c r="V68" i="168"/>
  <c r="V68" i="167"/>
  <c r="V68" i="165"/>
  <c r="V68" i="178"/>
  <c r="V68" i="169"/>
  <c r="V68" i="174"/>
  <c r="V68" i="161"/>
  <c r="V68" i="159"/>
  <c r="V68" i="163"/>
  <c r="V68" i="158"/>
  <c r="V68" i="118"/>
  <c r="V102" i="194"/>
  <c r="V102" i="187"/>
  <c r="V102" i="186"/>
  <c r="V102" i="188"/>
  <c r="V102" i="189"/>
  <c r="V102" i="184"/>
  <c r="V102" i="185"/>
  <c r="V102" i="183"/>
  <c r="V102" i="181"/>
  <c r="V102" i="180"/>
  <c r="V102" i="179"/>
  <c r="V102" i="176"/>
  <c r="V102" i="175"/>
  <c r="V102" i="174"/>
  <c r="V102" i="173"/>
  <c r="V102" i="172"/>
  <c r="V102" i="191"/>
  <c r="V102" i="190"/>
  <c r="V102" i="168"/>
  <c r="V102" i="167"/>
  <c r="V102" i="165"/>
  <c r="V102" i="169"/>
  <c r="V102" i="178"/>
  <c r="V102" i="170"/>
  <c r="V102" i="164"/>
  <c r="V102" i="161"/>
  <c r="V102" i="159"/>
  <c r="V102" i="158"/>
  <c r="V102" i="163"/>
  <c r="V78" i="198"/>
  <c r="V78" i="188"/>
  <c r="V78" i="189"/>
  <c r="V78" i="187"/>
  <c r="V78" i="186"/>
  <c r="V78" i="191"/>
  <c r="V78" i="190"/>
  <c r="V78" i="185"/>
  <c r="V78" i="184"/>
  <c r="V78" i="183"/>
  <c r="V78" i="181"/>
  <c r="V78" i="180"/>
  <c r="V78" i="179"/>
  <c r="V78" i="176"/>
  <c r="V78" i="175"/>
  <c r="V78" i="170"/>
  <c r="V78" i="164"/>
  <c r="V78" i="173"/>
  <c r="V78" i="172"/>
  <c r="V78" i="178"/>
  <c r="V78" i="168"/>
  <c r="V78" i="167"/>
  <c r="V78" i="165"/>
  <c r="V78" i="174"/>
  <c r="V78" i="169"/>
  <c r="V78" i="194"/>
  <c r="V78" i="161"/>
  <c r="V78" i="159"/>
  <c r="V78" i="158"/>
  <c r="V78" i="163"/>
  <c r="V78" i="118"/>
  <c r="V54" i="198"/>
  <c r="V54" i="194"/>
  <c r="V54" i="190"/>
  <c r="V54" i="188"/>
  <c r="V54" i="186"/>
  <c r="V54" i="184"/>
  <c r="V54" i="183"/>
  <c r="V54" i="181"/>
  <c r="V54" i="180"/>
  <c r="V54" i="178"/>
  <c r="V54" i="176"/>
  <c r="V54" i="175"/>
  <c r="V54" i="172"/>
  <c r="V54" i="165"/>
  <c r="V54" i="189"/>
  <c r="V54" i="185"/>
  <c r="V54" i="173"/>
  <c r="V54" i="191"/>
  <c r="V54" i="179"/>
  <c r="V54" i="174"/>
  <c r="V54" i="169"/>
  <c r="V54" i="168"/>
  <c r="V54" i="167"/>
  <c r="V54" i="164"/>
  <c r="V54" i="170"/>
  <c r="V54" i="187"/>
  <c r="V54" i="161"/>
  <c r="V54" i="159"/>
  <c r="V54" i="158"/>
  <c r="V54" i="163"/>
  <c r="V54" i="118"/>
  <c r="V100" i="198"/>
  <c r="V100" i="194"/>
  <c r="V100" i="188"/>
  <c r="V100" i="189"/>
  <c r="V100" i="185"/>
  <c r="V100" i="183"/>
  <c r="V100" i="181"/>
  <c r="V100" i="180"/>
  <c r="V100" i="179"/>
  <c r="V100" i="176"/>
  <c r="V100" i="175"/>
  <c r="V100" i="174"/>
  <c r="V100" i="170"/>
  <c r="V100" i="164"/>
  <c r="V100" i="172"/>
  <c r="V100" i="191"/>
  <c r="V100" i="190"/>
  <c r="V100" i="186"/>
  <c r="V100" i="178"/>
  <c r="V100" i="168"/>
  <c r="V100" i="167"/>
  <c r="V100" i="165"/>
  <c r="V100" i="169"/>
  <c r="V100" i="184"/>
  <c r="V100" i="173"/>
  <c r="V100" i="187"/>
  <c r="V100" i="163"/>
  <c r="V100" i="161"/>
  <c r="V100" i="159"/>
  <c r="V100" i="158"/>
  <c r="V90" i="198"/>
  <c r="V90" i="194"/>
  <c r="V90" i="187"/>
  <c r="V90" i="186"/>
  <c r="V90" i="188"/>
  <c r="V90" i="189"/>
  <c r="V90" i="184"/>
  <c r="V90" i="185"/>
  <c r="V90" i="183"/>
  <c r="V90" i="181"/>
  <c r="V90" i="180"/>
  <c r="V90" i="179"/>
  <c r="V90" i="176"/>
  <c r="V90" i="175"/>
  <c r="V90" i="174"/>
  <c r="V90" i="173"/>
  <c r="V90" i="172"/>
  <c r="V90" i="164"/>
  <c r="V90" i="191"/>
  <c r="V90" i="190"/>
  <c r="V90" i="170"/>
  <c r="V90" i="168"/>
  <c r="V90" i="167"/>
  <c r="V90" i="165"/>
  <c r="V90" i="178"/>
  <c r="V90" i="169"/>
  <c r="V90" i="161"/>
  <c r="V90" i="159"/>
  <c r="V90" i="118"/>
  <c r="V90" i="163"/>
  <c r="V90" i="158"/>
  <c r="V76" i="198"/>
  <c r="V76" i="188"/>
  <c r="V76" i="189"/>
  <c r="V76" i="190"/>
  <c r="V76" i="187"/>
  <c r="V76" i="185"/>
  <c r="V76" i="183"/>
  <c r="V76" i="181"/>
  <c r="V76" i="180"/>
  <c r="V76" i="179"/>
  <c r="V76" i="176"/>
  <c r="V76" i="175"/>
  <c r="V76" i="170"/>
  <c r="V76" i="164"/>
  <c r="V76" i="172"/>
  <c r="V76" i="191"/>
  <c r="V76" i="184"/>
  <c r="V76" i="178"/>
  <c r="V76" i="168"/>
  <c r="V76" i="167"/>
  <c r="V76" i="165"/>
  <c r="V76" i="186"/>
  <c r="V76" i="173"/>
  <c r="V76" i="169"/>
  <c r="V76" i="194"/>
  <c r="V76" i="174"/>
  <c r="V76" i="163"/>
  <c r="V76" i="159"/>
  <c r="V76" i="158"/>
  <c r="V76" i="161"/>
  <c r="V76" i="118"/>
  <c r="V77" i="198"/>
  <c r="V77" i="194"/>
  <c r="V77" i="187"/>
  <c r="V77" i="186"/>
  <c r="V77" i="188"/>
  <c r="V77" i="189"/>
  <c r="V77" i="184"/>
  <c r="V77" i="185"/>
  <c r="V77" i="183"/>
  <c r="V77" i="181"/>
  <c r="V77" i="180"/>
  <c r="V77" i="179"/>
  <c r="V77" i="176"/>
  <c r="V77" i="175"/>
  <c r="V77" i="173"/>
  <c r="V77" i="172"/>
  <c r="V77" i="191"/>
  <c r="V77" i="168"/>
  <c r="V77" i="167"/>
  <c r="V77" i="165"/>
  <c r="V77" i="169"/>
  <c r="V77" i="174"/>
  <c r="V77" i="170"/>
  <c r="V77" i="164"/>
  <c r="V77" i="190"/>
  <c r="V77" i="178"/>
  <c r="V77" i="163"/>
  <c r="V77" i="159"/>
  <c r="V77" i="158"/>
  <c r="V77" i="161"/>
  <c r="V77" i="118"/>
  <c r="V65" i="198"/>
  <c r="V65" i="194"/>
  <c r="V65" i="188"/>
  <c r="V65" i="189"/>
  <c r="V65" i="187"/>
  <c r="V65" i="191"/>
  <c r="V65" i="190"/>
  <c r="V65" i="186"/>
  <c r="V65" i="185"/>
  <c r="V65" i="184"/>
  <c r="V65" i="183"/>
  <c r="V65" i="181"/>
  <c r="V65" i="180"/>
  <c r="V65" i="179"/>
  <c r="V65" i="176"/>
  <c r="V65" i="175"/>
  <c r="V65" i="170"/>
  <c r="V65" i="164"/>
  <c r="V65" i="173"/>
  <c r="V65" i="172"/>
  <c r="V65" i="178"/>
  <c r="V65" i="168"/>
  <c r="V65" i="167"/>
  <c r="V65" i="165"/>
  <c r="V65" i="174"/>
  <c r="V65" i="169"/>
  <c r="V65" i="161"/>
  <c r="V65" i="159"/>
  <c r="V65" i="158"/>
  <c r="V65" i="163"/>
  <c r="V65" i="118"/>
  <c r="U63" i="192"/>
  <c r="V63" i="192" s="1"/>
  <c r="V99" i="198"/>
  <c r="V99" i="194"/>
  <c r="V99" i="191"/>
  <c r="V99" i="187"/>
  <c r="V99" i="183"/>
  <c r="V99" i="180"/>
  <c r="V99" i="178"/>
  <c r="V99" i="175"/>
  <c r="V99" i="173"/>
  <c r="V99" i="170"/>
  <c r="V99" i="168"/>
  <c r="V99" i="165"/>
  <c r="V99" i="189"/>
  <c r="V99" i="188"/>
  <c r="V99" i="186"/>
  <c r="V99" i="190"/>
  <c r="V99" i="185"/>
  <c r="V99" i="184"/>
  <c r="V99" i="181"/>
  <c r="V99" i="179"/>
  <c r="V99" i="176"/>
  <c r="V99" i="174"/>
  <c r="V99" i="172"/>
  <c r="V99" i="169"/>
  <c r="V99" i="167"/>
  <c r="V99" i="164"/>
  <c r="V99" i="163"/>
  <c r="V99" i="159"/>
  <c r="V99" i="158"/>
  <c r="V99" i="118"/>
  <c r="V99" i="161"/>
  <c r="V74" i="192"/>
  <c r="V74" i="198"/>
  <c r="V58" i="198"/>
  <c r="V58" i="192"/>
  <c r="V69" i="192"/>
  <c r="V69" i="198"/>
  <c r="V112" i="180"/>
  <c r="U112" i="192"/>
  <c r="V94" i="192"/>
  <c r="V94" i="198"/>
  <c r="V82" i="198"/>
  <c r="V82" i="192"/>
  <c r="V61" i="192"/>
  <c r="V61" i="198"/>
  <c r="U52" i="198"/>
  <c r="U113" i="198" s="1"/>
  <c r="V113" i="198" s="1"/>
  <c r="V52" i="192"/>
  <c r="V72" i="198"/>
  <c r="V72" i="192"/>
  <c r="V60" i="198"/>
  <c r="V60" i="192"/>
  <c r="V96" i="192"/>
  <c r="V96" i="198"/>
  <c r="V53" i="192"/>
  <c r="V53" i="198"/>
  <c r="U111" i="198"/>
  <c r="V111" i="192"/>
  <c r="V84" i="192"/>
  <c r="V84" i="198"/>
  <c r="V80" i="198"/>
  <c r="V80" i="192"/>
  <c r="V62" i="192"/>
  <c r="V62" i="198"/>
  <c r="V105" i="197" l="1"/>
  <c r="U107" i="197"/>
  <c r="V107" i="197" s="1"/>
  <c r="V77" i="15"/>
  <c r="U77" i="192"/>
  <c r="V77" i="192" s="1"/>
  <c r="U76" i="195"/>
  <c r="V76" i="195" s="1"/>
  <c r="V76" i="193"/>
  <c r="V78" i="15"/>
  <c r="U78" i="192"/>
  <c r="V78" i="192" s="1"/>
  <c r="V66" i="15"/>
  <c r="U66" i="192"/>
  <c r="V66" i="192" s="1"/>
  <c r="U92" i="195"/>
  <c r="V92" i="195" s="1"/>
  <c r="V92" i="193"/>
  <c r="V75" i="15"/>
  <c r="U75" i="192"/>
  <c r="V75" i="192" s="1"/>
  <c r="V70" i="15"/>
  <c r="U70" i="192"/>
  <c r="V70" i="192" s="1"/>
  <c r="V88" i="15"/>
  <c r="U88" i="192"/>
  <c r="V88" i="192" s="1"/>
  <c r="U88" i="195"/>
  <c r="V88" i="195" s="1"/>
  <c r="V88" i="193"/>
  <c r="V98" i="193"/>
  <c r="U98" i="195"/>
  <c r="V98" i="195" s="1"/>
  <c r="U77" i="195"/>
  <c r="V77" i="195" s="1"/>
  <c r="V77" i="193"/>
  <c r="U100" i="195"/>
  <c r="V100" i="195" s="1"/>
  <c r="V100" i="193"/>
  <c r="U54" i="195"/>
  <c r="V54" i="195" s="1"/>
  <c r="V54" i="193"/>
  <c r="V102" i="15"/>
  <c r="U102" i="192"/>
  <c r="V102" i="192" s="1"/>
  <c r="V68" i="15"/>
  <c r="U68" i="192"/>
  <c r="V68" i="192" s="1"/>
  <c r="V67" i="15"/>
  <c r="U67" i="192"/>
  <c r="V67" i="192" s="1"/>
  <c r="U67" i="195"/>
  <c r="V67" i="195" s="1"/>
  <c r="V67" i="193"/>
  <c r="U103" i="195"/>
  <c r="V103" i="195" s="1"/>
  <c r="V103" i="193"/>
  <c r="V66" i="193"/>
  <c r="U66" i="195"/>
  <c r="V66" i="195" s="1"/>
  <c r="V86" i="15"/>
  <c r="U86" i="192"/>
  <c r="V86" i="192" s="1"/>
  <c r="V92" i="15"/>
  <c r="U92" i="192"/>
  <c r="V92" i="192" s="1"/>
  <c r="U56" i="195"/>
  <c r="V56" i="195" s="1"/>
  <c r="V56" i="193"/>
  <c r="V75" i="193"/>
  <c r="U75" i="195"/>
  <c r="V75" i="195" s="1"/>
  <c r="V98" i="15"/>
  <c r="U98" i="192"/>
  <c r="V98" i="192" s="1"/>
  <c r="V64" i="15"/>
  <c r="U64" i="192"/>
  <c r="V64" i="192" s="1"/>
  <c r="V64" i="193"/>
  <c r="U64" i="195"/>
  <c r="V64" i="195" s="1"/>
  <c r="U90" i="195"/>
  <c r="V90" i="195" s="1"/>
  <c r="V90" i="193"/>
  <c r="U102" i="195"/>
  <c r="V102" i="195" s="1"/>
  <c r="V102" i="193"/>
  <c r="V65" i="193"/>
  <c r="U65" i="195"/>
  <c r="V65" i="195" s="1"/>
  <c r="U86" i="195"/>
  <c r="V86" i="195" s="1"/>
  <c r="V86" i="193"/>
  <c r="U70" i="195"/>
  <c r="V70" i="195" s="1"/>
  <c r="V70" i="193"/>
  <c r="V65" i="15"/>
  <c r="U65" i="192"/>
  <c r="V65" i="192" s="1"/>
  <c r="V76" i="15"/>
  <c r="U76" i="192"/>
  <c r="V76" i="192" s="1"/>
  <c r="V90" i="15"/>
  <c r="U90" i="192"/>
  <c r="V90" i="192" s="1"/>
  <c r="V100" i="15"/>
  <c r="U100" i="192"/>
  <c r="V100" i="192" s="1"/>
  <c r="V54" i="15"/>
  <c r="U54" i="192"/>
  <c r="V54" i="192" s="1"/>
  <c r="V78" i="193"/>
  <c r="U78" i="195"/>
  <c r="V78" i="195" s="1"/>
  <c r="V68" i="193"/>
  <c r="U68" i="195"/>
  <c r="V68" i="195" s="1"/>
  <c r="V104" i="15"/>
  <c r="U104" i="192"/>
  <c r="V104" i="192" s="1"/>
  <c r="U104" i="195"/>
  <c r="V104" i="195" s="1"/>
  <c r="V104" i="193"/>
  <c r="V103" i="15"/>
  <c r="U103" i="192"/>
  <c r="V103" i="192" s="1"/>
  <c r="V56" i="15"/>
  <c r="U56" i="192"/>
  <c r="V56" i="192" s="1"/>
  <c r="V99" i="193"/>
  <c r="U99" i="195"/>
  <c r="V99" i="195" s="1"/>
  <c r="V99" i="15"/>
  <c r="U99" i="192"/>
  <c r="V99" i="192" s="1"/>
  <c r="V112" i="192"/>
  <c r="U112" i="198"/>
  <c r="V112" i="198" s="1"/>
  <c r="V111" i="198"/>
  <c r="U116" i="192"/>
  <c r="V116" i="192" s="1"/>
  <c r="V52" i="198"/>
  <c r="U116" i="198" l="1"/>
  <c r="V116" i="198" s="1"/>
  <c r="D57" i="118"/>
  <c r="D57" i="198" l="1"/>
  <c r="D101" i="183"/>
  <c r="D101" i="164"/>
  <c r="D101" i="193"/>
  <c r="C101" i="195"/>
  <c r="D101" i="189"/>
  <c r="C105" i="189"/>
  <c r="D105" i="189" s="1"/>
  <c r="D101" i="175"/>
  <c r="C105" i="175"/>
  <c r="D105" i="175" s="1"/>
  <c r="D101" i="176"/>
  <c r="C105" i="176"/>
  <c r="D101" i="158"/>
  <c r="D101" i="118"/>
  <c r="D101" i="191"/>
  <c r="D101" i="188"/>
  <c r="D101" i="185"/>
  <c r="C105" i="185"/>
  <c r="D105" i="185" s="1"/>
  <c r="D101" i="179"/>
  <c r="C105" i="179"/>
  <c r="D105" i="179" s="1"/>
  <c r="D101" i="172"/>
  <c r="C105" i="172"/>
  <c r="D105" i="172" s="1"/>
  <c r="D101" i="190"/>
  <c r="D101" i="169"/>
  <c r="C105" i="169"/>
  <c r="C107" i="169" s="1"/>
  <c r="D107" i="169" s="1"/>
  <c r="D101" i="181"/>
  <c r="D101" i="178"/>
  <c r="C105" i="178"/>
  <c r="D105" i="178" s="1"/>
  <c r="C105" i="184"/>
  <c r="D101" i="159"/>
  <c r="C105" i="159"/>
  <c r="D105" i="159" s="1"/>
  <c r="D101" i="173"/>
  <c r="C105" i="173"/>
  <c r="D105" i="173" s="1"/>
  <c r="D101" i="187"/>
  <c r="C105" i="187"/>
  <c r="C107" i="187" s="1"/>
  <c r="D107" i="187" s="1"/>
  <c r="D101" i="170"/>
  <c r="C105" i="170"/>
  <c r="C107" i="170" s="1"/>
  <c r="D107" i="170" s="1"/>
  <c r="D101" i="174"/>
  <c r="C105" i="174"/>
  <c r="D105" i="174" s="1"/>
  <c r="D101" i="198"/>
  <c r="C107" i="173" l="1"/>
  <c r="D107" i="173" s="1"/>
  <c r="D105" i="170"/>
  <c r="D105" i="187"/>
  <c r="D105" i="169"/>
  <c r="C107" i="172"/>
  <c r="D107" i="172" s="1"/>
  <c r="C107" i="174"/>
  <c r="D107" i="174" s="1"/>
  <c r="C107" i="159"/>
  <c r="D107" i="159" s="1"/>
  <c r="C107" i="185"/>
  <c r="D107" i="185" s="1"/>
  <c r="C107" i="179"/>
  <c r="D107" i="179" s="1"/>
  <c r="C107" i="175"/>
  <c r="D107" i="175" s="1"/>
  <c r="D105" i="184"/>
  <c r="C107" i="184"/>
  <c r="D107" i="184" s="1"/>
  <c r="D101" i="168"/>
  <c r="C105" i="168"/>
  <c r="D101" i="184"/>
  <c r="C107" i="178"/>
  <c r="D107" i="178" s="1"/>
  <c r="D101" i="180"/>
  <c r="C105" i="180"/>
  <c r="D101" i="195"/>
  <c r="D101" i="15"/>
  <c r="C101" i="192"/>
  <c r="D101" i="165"/>
  <c r="C105" i="165"/>
  <c r="C107" i="189"/>
  <c r="D107" i="189" s="1"/>
  <c r="D101" i="161"/>
  <c r="D101" i="186"/>
  <c r="D105" i="176"/>
  <c r="C107" i="176"/>
  <c r="D107" i="176" s="1"/>
  <c r="D101" i="163"/>
  <c r="C105" i="163"/>
  <c r="D101" i="167"/>
  <c r="C105" i="167"/>
  <c r="D101" i="194"/>
  <c r="D105" i="167" l="1"/>
  <c r="C107" i="167"/>
  <c r="D107" i="167" s="1"/>
  <c r="D105" i="165"/>
  <c r="C107" i="165"/>
  <c r="D107" i="165" s="1"/>
  <c r="D101" i="192"/>
  <c r="D105" i="180"/>
  <c r="C107" i="180"/>
  <c r="D107" i="180" s="1"/>
  <c r="D105" i="163"/>
  <c r="C107" i="163"/>
  <c r="D107" i="163" s="1"/>
  <c r="D105" i="168"/>
  <c r="C107" i="168"/>
  <c r="D107" i="168" s="1"/>
  <c r="F101" i="183" l="1"/>
  <c r="F101" i="163"/>
  <c r="E105" i="163"/>
  <c r="F105" i="163" s="1"/>
  <c r="F101" i="164"/>
  <c r="F101" i="194"/>
  <c r="F101" i="193"/>
  <c r="E101" i="195"/>
  <c r="F101" i="195" s="1"/>
  <c r="F101" i="189"/>
  <c r="E105" i="189"/>
  <c r="E107" i="189" s="1"/>
  <c r="F107" i="189" s="1"/>
  <c r="F101" i="175"/>
  <c r="E105" i="175"/>
  <c r="F101" i="176"/>
  <c r="E105" i="176"/>
  <c r="F105" i="176" s="1"/>
  <c r="F101" i="167"/>
  <c r="F101" i="158"/>
  <c r="F101" i="161"/>
  <c r="F101" i="191"/>
  <c r="F101" i="168"/>
  <c r="E105" i="168"/>
  <c r="F105" i="168" s="1"/>
  <c r="F101" i="185"/>
  <c r="E105" i="185"/>
  <c r="F101" i="179"/>
  <c r="E105" i="179"/>
  <c r="F105" i="179" s="1"/>
  <c r="F101" i="172"/>
  <c r="E105" i="172"/>
  <c r="F101" i="190"/>
  <c r="F101" i="180"/>
  <c r="F101" i="15"/>
  <c r="F101" i="169"/>
  <c r="E105" i="169"/>
  <c r="F105" i="169" s="1"/>
  <c r="F101" i="181"/>
  <c r="F101" i="178"/>
  <c r="E105" i="178"/>
  <c r="F105" i="178" s="1"/>
  <c r="F101" i="184"/>
  <c r="E105" i="184"/>
  <c r="F105" i="184" s="1"/>
  <c r="F101" i="159"/>
  <c r="E105" i="159"/>
  <c r="E107" i="159" s="1"/>
  <c r="F107" i="159" s="1"/>
  <c r="F101" i="173"/>
  <c r="E105" i="173"/>
  <c r="E107" i="173" s="1"/>
  <c r="F107" i="173" s="1"/>
  <c r="F101" i="187"/>
  <c r="E105" i="187"/>
  <c r="F101" i="174"/>
  <c r="E105" i="174"/>
  <c r="F101" i="198"/>
  <c r="F105" i="173" l="1"/>
  <c r="E107" i="184"/>
  <c r="F107" i="184" s="1"/>
  <c r="E107" i="169"/>
  <c r="F107" i="169" s="1"/>
  <c r="E107" i="176"/>
  <c r="F107" i="176" s="1"/>
  <c r="F105" i="159"/>
  <c r="E107" i="168"/>
  <c r="F107" i="168" s="1"/>
  <c r="F105" i="189"/>
  <c r="E107" i="163"/>
  <c r="F107" i="163" s="1"/>
  <c r="E107" i="178"/>
  <c r="F107" i="178" s="1"/>
  <c r="E107" i="179"/>
  <c r="F107" i="179" s="1"/>
  <c r="E107" i="187"/>
  <c r="F107" i="187" s="1"/>
  <c r="F105" i="187"/>
  <c r="F105" i="174"/>
  <c r="E107" i="174"/>
  <c r="F107" i="174" s="1"/>
  <c r="F101" i="170"/>
  <c r="F101" i="188"/>
  <c r="F101" i="186"/>
  <c r="E101" i="192"/>
  <c r="F105" i="172"/>
  <c r="E107" i="172"/>
  <c r="F107" i="172" s="1"/>
  <c r="E105" i="190"/>
  <c r="F105" i="185"/>
  <c r="E107" i="185"/>
  <c r="F107" i="185" s="1"/>
  <c r="F101" i="118"/>
  <c r="E107" i="175"/>
  <c r="F107" i="175" s="1"/>
  <c r="F105" i="175"/>
  <c r="E105" i="165"/>
  <c r="F101" i="165"/>
  <c r="F105" i="190" l="1"/>
  <c r="E107" i="190"/>
  <c r="F107" i="190" s="1"/>
  <c r="F105" i="165"/>
  <c r="E107" i="165"/>
  <c r="F107" i="165" s="1"/>
  <c r="F101" i="192"/>
  <c r="H101" i="183" l="1"/>
  <c r="H101" i="163"/>
  <c r="G105" i="163"/>
  <c r="H105" i="163" s="1"/>
  <c r="H101" i="164"/>
  <c r="H101" i="194"/>
  <c r="H101" i="189"/>
  <c r="G105" i="189"/>
  <c r="H105" i="189" s="1"/>
  <c r="H101" i="165"/>
  <c r="G105" i="165"/>
  <c r="H105" i="165" s="1"/>
  <c r="H101" i="176"/>
  <c r="H101" i="167"/>
  <c r="H101" i="158"/>
  <c r="H101" i="161"/>
  <c r="H101" i="186"/>
  <c r="H101" i="191"/>
  <c r="H101" i="168"/>
  <c r="G105" i="168"/>
  <c r="H105" i="168" s="1"/>
  <c r="H101" i="188"/>
  <c r="H101" i="185"/>
  <c r="G105" i="185"/>
  <c r="H105" i="185" s="1"/>
  <c r="H101" i="179"/>
  <c r="G105" i="179"/>
  <c r="H105" i="179" s="1"/>
  <c r="H101" i="172"/>
  <c r="G105" i="172"/>
  <c r="H105" i="172" s="1"/>
  <c r="H101" i="190"/>
  <c r="G105" i="190"/>
  <c r="H105" i="190" s="1"/>
  <c r="H101" i="180"/>
  <c r="H101" i="15"/>
  <c r="H101" i="169"/>
  <c r="G105" i="169"/>
  <c r="G107" i="169" s="1"/>
  <c r="H107" i="169" s="1"/>
  <c r="H101" i="181"/>
  <c r="H101" i="178"/>
  <c r="G105" i="178"/>
  <c r="H105" i="178" s="1"/>
  <c r="H101" i="184"/>
  <c r="G105" i="184"/>
  <c r="H105" i="184" s="1"/>
  <c r="H101" i="159"/>
  <c r="G105" i="159"/>
  <c r="H105" i="159" s="1"/>
  <c r="H101" i="173"/>
  <c r="G105" i="173"/>
  <c r="H105" i="173" s="1"/>
  <c r="H101" i="187"/>
  <c r="G105" i="187"/>
  <c r="H105" i="187" s="1"/>
  <c r="H101" i="170"/>
  <c r="H101" i="174"/>
  <c r="G105" i="174"/>
  <c r="H105" i="174" s="1"/>
  <c r="G107" i="187" l="1"/>
  <c r="H107" i="187" s="1"/>
  <c r="G107" i="184"/>
  <c r="H107" i="184" s="1"/>
  <c r="G107" i="159"/>
  <c r="H107" i="159" s="1"/>
  <c r="G107" i="179"/>
  <c r="H107" i="179" s="1"/>
  <c r="H105" i="169"/>
  <c r="G107" i="172"/>
  <c r="H107" i="172" s="1"/>
  <c r="G107" i="174"/>
  <c r="H107" i="174" s="1"/>
  <c r="G107" i="173"/>
  <c r="H107" i="173" s="1"/>
  <c r="G107" i="178"/>
  <c r="H107" i="178" s="1"/>
  <c r="G107" i="185"/>
  <c r="H107" i="185" s="1"/>
  <c r="G107" i="165"/>
  <c r="H107" i="165" s="1"/>
  <c r="G107" i="189"/>
  <c r="H107" i="189" s="1"/>
  <c r="G107" i="163"/>
  <c r="H107" i="163" s="1"/>
  <c r="G107" i="190"/>
  <c r="H107" i="190" s="1"/>
  <c r="G107" i="168"/>
  <c r="H107" i="168" s="1"/>
  <c r="G101" i="192"/>
  <c r="H101" i="193"/>
  <c r="G101" i="195"/>
  <c r="H101" i="175"/>
  <c r="G105" i="175"/>
  <c r="H101" i="195" l="1"/>
  <c r="G107" i="175"/>
  <c r="H107" i="175" s="1"/>
  <c r="H105" i="175"/>
  <c r="H101" i="192"/>
  <c r="D55" i="193"/>
  <c r="C105" i="193"/>
  <c r="D105" i="193" s="1"/>
  <c r="F55" i="193"/>
  <c r="E105" i="193"/>
  <c r="E107" i="193" s="1"/>
  <c r="F107" i="193" s="1"/>
  <c r="H55" i="193"/>
  <c r="G105" i="193"/>
  <c r="H105" i="193" s="1"/>
  <c r="J55" i="193"/>
  <c r="L55" i="193"/>
  <c r="N55" i="193"/>
  <c r="P55" i="193"/>
  <c r="R55" i="193"/>
  <c r="T55" i="193"/>
  <c r="V55" i="193"/>
  <c r="D55" i="194"/>
  <c r="C105" i="194"/>
  <c r="D105" i="194" s="1"/>
  <c r="C55" i="195"/>
  <c r="D55" i="195" s="1"/>
  <c r="C107" i="193" l="1"/>
  <c r="D107" i="193" s="1"/>
  <c r="C107" i="194"/>
  <c r="D107" i="194" s="1"/>
  <c r="G107" i="193"/>
  <c r="H107" i="193" s="1"/>
  <c r="F105" i="193"/>
  <c r="C105" i="195"/>
  <c r="D105" i="195" l="1"/>
  <c r="C107" i="195"/>
  <c r="D107" i="195" s="1"/>
  <c r="F55" i="194"/>
  <c r="E105" i="194"/>
  <c r="E107" i="194" s="1"/>
  <c r="F107" i="194" s="1"/>
  <c r="E55" i="195"/>
  <c r="F55" i="195"/>
  <c r="E105" i="195"/>
  <c r="F105" i="195" s="1"/>
  <c r="H55" i="194"/>
  <c r="G105" i="194"/>
  <c r="G107" i="194" s="1"/>
  <c r="H107" i="194" s="1"/>
  <c r="G55" i="195"/>
  <c r="H55" i="195" s="1"/>
  <c r="G105" i="195"/>
  <c r="H105" i="195" s="1"/>
  <c r="J55" i="194"/>
  <c r="I55" i="195"/>
  <c r="J55" i="195" s="1"/>
  <c r="L55" i="194"/>
  <c r="K55" i="195"/>
  <c r="H105" i="194" l="1"/>
  <c r="G107" i="195"/>
  <c r="H107" i="195" s="1"/>
  <c r="E107" i="195"/>
  <c r="F107" i="195" s="1"/>
  <c r="F105" i="194"/>
  <c r="L55" i="195"/>
  <c r="N55" i="194"/>
  <c r="M55" i="195"/>
  <c r="N55" i="195" s="1"/>
  <c r="P55" i="194"/>
  <c r="O55" i="195"/>
  <c r="P55" i="195"/>
  <c r="R55" i="194"/>
  <c r="Q55" i="195"/>
  <c r="R55" i="195" s="1"/>
  <c r="T55" i="194"/>
  <c r="S55" i="195"/>
  <c r="T55" i="195" s="1"/>
  <c r="V55" i="194"/>
  <c r="U55" i="195"/>
  <c r="V55" i="195" s="1"/>
  <c r="D55" i="164"/>
  <c r="C105" i="164"/>
  <c r="D105" i="164" s="1"/>
  <c r="C107" i="164" l="1"/>
  <c r="D107" i="164" s="1"/>
  <c r="F55" i="164"/>
  <c r="H55" i="164"/>
  <c r="J55" i="164"/>
  <c r="L55" i="164"/>
  <c r="N55" i="164"/>
  <c r="P55" i="164"/>
  <c r="R55" i="164"/>
  <c r="T55" i="164"/>
  <c r="V55" i="164"/>
  <c r="E105" i="164"/>
  <c r="E107" i="164" s="1"/>
  <c r="F107" i="164" s="1"/>
  <c r="G105" i="164"/>
  <c r="F105" i="164" l="1"/>
  <c r="G107" i="164"/>
  <c r="H107" i="164" s="1"/>
  <c r="H105" i="164"/>
  <c r="D55" i="118"/>
  <c r="C105" i="118"/>
  <c r="D105" i="118" s="1"/>
  <c r="F55" i="118"/>
  <c r="E105" i="118"/>
  <c r="F105" i="118" s="1"/>
  <c r="G105" i="118"/>
  <c r="J55" i="118"/>
  <c r="L55" i="118"/>
  <c r="N55" i="118"/>
  <c r="P55" i="118"/>
  <c r="R55" i="118"/>
  <c r="T55" i="118"/>
  <c r="V55" i="118"/>
  <c r="D55" i="15"/>
  <c r="C105" i="15"/>
  <c r="C107" i="15" s="1"/>
  <c r="D107" i="15" s="1"/>
  <c r="D105" i="15"/>
  <c r="F55" i="15"/>
  <c r="E105" i="15"/>
  <c r="F105" i="15" s="1"/>
  <c r="D55" i="158"/>
  <c r="C105" i="158"/>
  <c r="C107" i="158" s="1"/>
  <c r="D107" i="158" s="1"/>
  <c r="F55" i="158"/>
  <c r="E105" i="158"/>
  <c r="F105" i="158" s="1"/>
  <c r="H55" i="158"/>
  <c r="G105" i="158"/>
  <c r="H105" i="158" s="1"/>
  <c r="J55" i="158"/>
  <c r="L55" i="158"/>
  <c r="N55" i="158"/>
  <c r="P55" i="158"/>
  <c r="R55" i="158"/>
  <c r="T55" i="158"/>
  <c r="V55" i="158"/>
  <c r="D55" i="161"/>
  <c r="C105" i="161"/>
  <c r="D105" i="158" l="1"/>
  <c r="C107" i="118"/>
  <c r="D107" i="118" s="1"/>
  <c r="G107" i="158"/>
  <c r="H107" i="158" s="1"/>
  <c r="E107" i="158"/>
  <c r="F107" i="158" s="1"/>
  <c r="E107" i="15"/>
  <c r="F107" i="15" s="1"/>
  <c r="E107" i="118"/>
  <c r="F107" i="118" s="1"/>
  <c r="D105" i="161"/>
  <c r="C107" i="161"/>
  <c r="D107" i="161" s="1"/>
  <c r="F55" i="161"/>
  <c r="E105" i="161"/>
  <c r="E107" i="161" s="1"/>
  <c r="F107" i="161" s="1"/>
  <c r="H55" i="161"/>
  <c r="G105" i="161"/>
  <c r="H105" i="161" s="1"/>
  <c r="J55" i="161"/>
  <c r="L55" i="161"/>
  <c r="N55" i="161"/>
  <c r="P55" i="161"/>
  <c r="R55" i="161"/>
  <c r="T55" i="161"/>
  <c r="V55" i="161"/>
  <c r="D55" i="181"/>
  <c r="C105" i="181"/>
  <c r="D105" i="181" s="1"/>
  <c r="F55" i="181"/>
  <c r="E105" i="181"/>
  <c r="F105" i="181" s="1"/>
  <c r="H55" i="181"/>
  <c r="G105" i="181"/>
  <c r="H105" i="181" s="1"/>
  <c r="J55" i="181"/>
  <c r="L55" i="181"/>
  <c r="N55" i="181"/>
  <c r="P55" i="181"/>
  <c r="R55" i="181"/>
  <c r="T55" i="181"/>
  <c r="V55" i="181"/>
  <c r="F55" i="183"/>
  <c r="E105" i="183"/>
  <c r="F105" i="183" s="1"/>
  <c r="H55" i="183"/>
  <c r="G105" i="183"/>
  <c r="H105" i="183" s="1"/>
  <c r="J55" i="183"/>
  <c r="L55" i="183"/>
  <c r="N55" i="183"/>
  <c r="P55" i="183"/>
  <c r="R55" i="183"/>
  <c r="T55" i="183"/>
  <c r="V55" i="183"/>
  <c r="D55" i="186"/>
  <c r="C105" i="186"/>
  <c r="D105" i="186" s="1"/>
  <c r="F55" i="186"/>
  <c r="E105" i="186"/>
  <c r="F105" i="186" s="1"/>
  <c r="H55" i="186"/>
  <c r="G105" i="186"/>
  <c r="H105" i="186" s="1"/>
  <c r="J55" i="186"/>
  <c r="L55" i="186"/>
  <c r="N55" i="186"/>
  <c r="P55" i="186"/>
  <c r="R55" i="186"/>
  <c r="T55" i="186"/>
  <c r="V55" i="186"/>
  <c r="F55" i="188"/>
  <c r="E105" i="188"/>
  <c r="F105" i="188" s="1"/>
  <c r="H55" i="188"/>
  <c r="G105" i="188"/>
  <c r="C107" i="181" l="1"/>
  <c r="D107" i="181" s="1"/>
  <c r="G107" i="161"/>
  <c r="H107" i="161" s="1"/>
  <c r="C107" i="186"/>
  <c r="D107" i="186" s="1"/>
  <c r="E107" i="188"/>
  <c r="F107" i="188" s="1"/>
  <c r="G107" i="186"/>
  <c r="H107" i="186" s="1"/>
  <c r="G107" i="183"/>
  <c r="H107" i="183" s="1"/>
  <c r="E107" i="186"/>
  <c r="F107" i="186" s="1"/>
  <c r="G107" i="181"/>
  <c r="H107" i="181" s="1"/>
  <c r="F105" i="161"/>
  <c r="E107" i="181"/>
  <c r="F107" i="181" s="1"/>
  <c r="E107" i="183"/>
  <c r="F107" i="183" s="1"/>
  <c r="H105" i="188"/>
  <c r="G107" i="188"/>
  <c r="H107" i="188" s="1"/>
  <c r="J55" i="188"/>
  <c r="L55" i="188"/>
  <c r="N55" i="188"/>
  <c r="P55" i="188"/>
  <c r="R55" i="188"/>
  <c r="T55" i="188"/>
  <c r="V55" i="188"/>
  <c r="H55" i="191"/>
  <c r="G105" i="191"/>
  <c r="J55" i="191"/>
  <c r="L55" i="191"/>
  <c r="N55" i="191"/>
  <c r="P55" i="191"/>
  <c r="R55" i="191"/>
  <c r="T55" i="191"/>
  <c r="V55" i="191"/>
  <c r="H105" i="191" l="1"/>
  <c r="G107" i="191"/>
  <c r="H107" i="191" s="1"/>
  <c r="D55" i="183"/>
  <c r="C105" i="183"/>
  <c r="D105" i="183"/>
  <c r="C107" i="183"/>
  <c r="D107" i="183"/>
  <c r="D55" i="191"/>
  <c r="C105" i="191"/>
  <c r="C107" i="191" s="1"/>
  <c r="D107" i="191" s="1"/>
  <c r="D105" i="191"/>
  <c r="D55" i="188"/>
  <c r="C105" i="188"/>
  <c r="D105" i="188" s="1"/>
  <c r="C107" i="188"/>
  <c r="D107" i="188" s="1"/>
  <c r="D55" i="190"/>
  <c r="C105" i="190"/>
  <c r="D105" i="190" s="1"/>
  <c r="C107" i="190"/>
  <c r="D107" i="190" s="1"/>
  <c r="C55" i="192"/>
  <c r="C105" i="198"/>
  <c r="D55" i="198" l="1"/>
  <c r="C107" i="198"/>
  <c r="D107" i="198" s="1"/>
  <c r="D105" i="198"/>
  <c r="D55" i="192"/>
  <c r="C105" i="192"/>
  <c r="C107" i="192" l="1"/>
  <c r="D107" i="192" s="1"/>
  <c r="D105" i="192"/>
  <c r="F55" i="167"/>
  <c r="E105" i="167"/>
  <c r="E107" i="167" s="1"/>
  <c r="F107" i="167" s="1"/>
  <c r="F105" i="167"/>
  <c r="F55" i="191"/>
  <c r="E105" i="191"/>
  <c r="F105" i="191"/>
  <c r="E107" i="191"/>
  <c r="F107" i="191"/>
  <c r="F55" i="180"/>
  <c r="E105" i="180"/>
  <c r="E55" i="192"/>
  <c r="F55" i="192" s="1"/>
  <c r="E105" i="192"/>
  <c r="F55" i="170"/>
  <c r="E105" i="170"/>
  <c r="F105" i="170" s="1"/>
  <c r="E107" i="170"/>
  <c r="F107" i="170" s="1"/>
  <c r="F55" i="198"/>
  <c r="E105" i="198"/>
  <c r="F105" i="198" l="1"/>
  <c r="E107" i="198"/>
  <c r="F107" i="198" s="1"/>
  <c r="F105" i="180"/>
  <c r="E107" i="180"/>
  <c r="F107" i="180" s="1"/>
  <c r="F105" i="192"/>
  <c r="E107" i="192"/>
  <c r="F107" i="192" s="1"/>
  <c r="H55" i="176"/>
  <c r="G105" i="176"/>
  <c r="H105" i="176"/>
  <c r="G107" i="176"/>
  <c r="H107" i="176"/>
  <c r="H55" i="167"/>
  <c r="G105" i="167"/>
  <c r="H55" i="180"/>
  <c r="G105" i="180"/>
  <c r="H105" i="180"/>
  <c r="G107" i="180"/>
  <c r="H107" i="180"/>
  <c r="H55" i="15"/>
  <c r="G105" i="15"/>
  <c r="H105" i="15"/>
  <c r="G107" i="15"/>
  <c r="H107" i="15"/>
  <c r="G55" i="192"/>
  <c r="H55" i="192" s="1"/>
  <c r="G105" i="192"/>
  <c r="H105" i="192"/>
  <c r="G107" i="192"/>
  <c r="H107" i="192"/>
  <c r="H55" i="170"/>
  <c r="G105" i="170"/>
  <c r="H105" i="170" s="1"/>
  <c r="G107" i="170"/>
  <c r="H107" i="170" s="1"/>
  <c r="G107" i="167" l="1"/>
  <c r="H107" i="167" s="1"/>
  <c r="H105" i="167"/>
  <c r="J101" i="183"/>
  <c r="I105" i="183"/>
  <c r="J105" i="183" s="1"/>
  <c r="I107" i="183"/>
  <c r="J107" i="183"/>
  <c r="J101" i="163"/>
  <c r="I105" i="163"/>
  <c r="J105" i="163"/>
  <c r="I107" i="163"/>
  <c r="J107" i="163" s="1"/>
  <c r="J101" i="164"/>
  <c r="I105" i="164"/>
  <c r="I107" i="164" s="1"/>
  <c r="J107" i="164" s="1"/>
  <c r="J105" i="164"/>
  <c r="J101" i="194"/>
  <c r="I105" i="194"/>
  <c r="J101" i="193"/>
  <c r="I105" i="193"/>
  <c r="J105" i="193"/>
  <c r="I107" i="193"/>
  <c r="J107" i="193" s="1"/>
  <c r="I101" i="195"/>
  <c r="J101" i="195" s="1"/>
  <c r="I105" i="195"/>
  <c r="J101" i="189"/>
  <c r="I105" i="189"/>
  <c r="J101" i="175"/>
  <c r="I105" i="175"/>
  <c r="J105" i="175" s="1"/>
  <c r="I107" i="175"/>
  <c r="J107" i="175" s="1"/>
  <c r="J101" i="165"/>
  <c r="I105" i="165"/>
  <c r="J105" i="165"/>
  <c r="I107" i="165"/>
  <c r="J107" i="165"/>
  <c r="J55" i="176"/>
  <c r="J101" i="176"/>
  <c r="I105" i="176"/>
  <c r="J105" i="176"/>
  <c r="I107" i="176"/>
  <c r="J107" i="176" s="1"/>
  <c r="J55" i="167"/>
  <c r="J101" i="167"/>
  <c r="I105" i="167"/>
  <c r="J101" i="158"/>
  <c r="I105" i="158"/>
  <c r="J105" i="158" s="1"/>
  <c r="I107" i="158"/>
  <c r="J107" i="158" s="1"/>
  <c r="J101" i="161"/>
  <c r="I105" i="161"/>
  <c r="J105" i="161"/>
  <c r="I107" i="161"/>
  <c r="J107" i="161" s="1"/>
  <c r="J101" i="118"/>
  <c r="I105" i="118"/>
  <c r="J105" i="118"/>
  <c r="I107" i="118"/>
  <c r="J107" i="118" s="1"/>
  <c r="J101" i="186"/>
  <c r="I105" i="186"/>
  <c r="J105" i="186"/>
  <c r="I107" i="186"/>
  <c r="J107" i="186" s="1"/>
  <c r="J101" i="191"/>
  <c r="I105" i="191"/>
  <c r="I107" i="191" s="1"/>
  <c r="J107" i="191" s="1"/>
  <c r="J101" i="168"/>
  <c r="I105" i="168"/>
  <c r="J101" i="188"/>
  <c r="I105" i="188"/>
  <c r="J105" i="188"/>
  <c r="I107" i="188"/>
  <c r="J107" i="188" s="1"/>
  <c r="J101" i="185"/>
  <c r="I105" i="185"/>
  <c r="J105" i="185"/>
  <c r="I107" i="185"/>
  <c r="J107" i="185" s="1"/>
  <c r="J101" i="179"/>
  <c r="I105" i="179"/>
  <c r="J101" i="172"/>
  <c r="I105" i="172"/>
  <c r="J101" i="190"/>
  <c r="I105" i="190"/>
  <c r="J105" i="190"/>
  <c r="I107" i="190"/>
  <c r="J107" i="190"/>
  <c r="J55" i="180"/>
  <c r="J101" i="180"/>
  <c r="I105" i="180"/>
  <c r="J55" i="15"/>
  <c r="J101" i="15"/>
  <c r="I105" i="15"/>
  <c r="J105" i="15" s="1"/>
  <c r="I107" i="15"/>
  <c r="J107" i="15"/>
  <c r="J101" i="169"/>
  <c r="I105" i="169"/>
  <c r="J105" i="169"/>
  <c r="I107" i="169"/>
  <c r="J107" i="169" s="1"/>
  <c r="I55" i="192"/>
  <c r="J55" i="192" s="1"/>
  <c r="I101" i="192"/>
  <c r="J101" i="192" s="1"/>
  <c r="I105" i="192"/>
  <c r="I107" i="192" s="1"/>
  <c r="J107" i="192" s="1"/>
  <c r="J101" i="181"/>
  <c r="I105" i="181"/>
  <c r="J101" i="178"/>
  <c r="I105" i="178"/>
  <c r="I107" i="178" s="1"/>
  <c r="J107" i="178" s="1"/>
  <c r="J105" i="178"/>
  <c r="J101" i="184"/>
  <c r="I105" i="184"/>
  <c r="J101" i="159"/>
  <c r="I105" i="159"/>
  <c r="J105" i="159" s="1"/>
  <c r="I107" i="159"/>
  <c r="J107" i="159" s="1"/>
  <c r="J101" i="173"/>
  <c r="I105" i="173"/>
  <c r="J105" i="173"/>
  <c r="I107" i="173"/>
  <c r="J107" i="173" s="1"/>
  <c r="J101" i="187"/>
  <c r="I105" i="187"/>
  <c r="I107" i="187" s="1"/>
  <c r="J107" i="187" s="1"/>
  <c r="J55" i="170"/>
  <c r="J101" i="170"/>
  <c r="I105" i="170"/>
  <c r="J105" i="170" s="1"/>
  <c r="I107" i="170"/>
  <c r="J107" i="170" s="1"/>
  <c r="J101" i="174"/>
  <c r="I105" i="174"/>
  <c r="J105" i="174"/>
  <c r="I107" i="174"/>
  <c r="J107" i="174" s="1"/>
  <c r="J55" i="198"/>
  <c r="J101" i="198"/>
  <c r="I105" i="198" l="1"/>
  <c r="J105" i="184"/>
  <c r="I107" i="184"/>
  <c r="J107" i="184" s="1"/>
  <c r="I107" i="180"/>
  <c r="J107" i="180" s="1"/>
  <c r="J105" i="180"/>
  <c r="J105" i="167"/>
  <c r="I107" i="167"/>
  <c r="J107" i="167" s="1"/>
  <c r="J105" i="187"/>
  <c r="I107" i="179"/>
  <c r="J107" i="179" s="1"/>
  <c r="J105" i="179"/>
  <c r="J105" i="181"/>
  <c r="I107" i="181"/>
  <c r="J107" i="181" s="1"/>
  <c r="J105" i="192"/>
  <c r="J105" i="168"/>
  <c r="I107" i="168"/>
  <c r="J107" i="168" s="1"/>
  <c r="J105" i="191"/>
  <c r="J105" i="172"/>
  <c r="I107" i="172"/>
  <c r="J107" i="172" s="1"/>
  <c r="J105" i="194"/>
  <c r="I107" i="194"/>
  <c r="J107" i="194" s="1"/>
  <c r="I107" i="195"/>
  <c r="J107" i="195" s="1"/>
  <c r="J105" i="195"/>
  <c r="J105" i="189"/>
  <c r="I107" i="189"/>
  <c r="J107" i="189" s="1"/>
  <c r="L101" i="183"/>
  <c r="K105" i="183"/>
  <c r="L105" i="183" s="1"/>
  <c r="K107" i="183"/>
  <c r="L107" i="183" s="1"/>
  <c r="L101" i="163"/>
  <c r="K105" i="163"/>
  <c r="L105" i="163"/>
  <c r="K107" i="163"/>
  <c r="L107" i="163" s="1"/>
  <c r="L101" i="164"/>
  <c r="K105" i="164"/>
  <c r="L105" i="164" s="1"/>
  <c r="K107" i="164"/>
  <c r="L107" i="164" s="1"/>
  <c r="L101" i="194"/>
  <c r="K105" i="194"/>
  <c r="L105" i="194"/>
  <c r="K107" i="194"/>
  <c r="L107" i="194" s="1"/>
  <c r="L101" i="193"/>
  <c r="K105" i="193"/>
  <c r="L105" i="193"/>
  <c r="K107" i="193"/>
  <c r="L107" i="193" s="1"/>
  <c r="K101" i="195"/>
  <c r="L101" i="195" s="1"/>
  <c r="K105" i="195"/>
  <c r="L105" i="195" s="1"/>
  <c r="K107" i="195"/>
  <c r="L107" i="195" s="1"/>
  <c r="L101" i="189"/>
  <c r="K105" i="189"/>
  <c r="L105" i="189"/>
  <c r="K107" i="189"/>
  <c r="L107" i="189"/>
  <c r="L101" i="175"/>
  <c r="K105" i="175"/>
  <c r="L105" i="175" s="1"/>
  <c r="K107" i="175"/>
  <c r="L107" i="175" s="1"/>
  <c r="L101" i="165"/>
  <c r="K105" i="165"/>
  <c r="L105" i="165"/>
  <c r="K107" i="165"/>
  <c r="L107" i="165"/>
  <c r="L55" i="176"/>
  <c r="L101" i="176"/>
  <c r="K105" i="176"/>
  <c r="L105" i="176" s="1"/>
  <c r="K107" i="176"/>
  <c r="L107" i="176" s="1"/>
  <c r="L55" i="167"/>
  <c r="L101" i="167"/>
  <c r="K105" i="167"/>
  <c r="L105" i="167" s="1"/>
  <c r="K107" i="167"/>
  <c r="L107" i="167"/>
  <c r="L101" i="158"/>
  <c r="K105" i="158"/>
  <c r="L105" i="158" s="1"/>
  <c r="K107" i="158"/>
  <c r="L107" i="158" s="1"/>
  <c r="L101" i="161"/>
  <c r="K105" i="161"/>
  <c r="L105" i="161"/>
  <c r="K107" i="161"/>
  <c r="L107" i="161"/>
  <c r="L101" i="118"/>
  <c r="K105" i="118"/>
  <c r="L105" i="118" s="1"/>
  <c r="K107" i="118"/>
  <c r="L107" i="118" s="1"/>
  <c r="L101" i="186"/>
  <c r="K105" i="186"/>
  <c r="L105" i="186"/>
  <c r="K107" i="186"/>
  <c r="L107" i="186"/>
  <c r="L101" i="191"/>
  <c r="K105" i="191"/>
  <c r="L105" i="191" s="1"/>
  <c r="K107" i="191"/>
  <c r="L107" i="191" s="1"/>
  <c r="L101" i="168"/>
  <c r="K105" i="168"/>
  <c r="L105" i="168"/>
  <c r="K107" i="168"/>
  <c r="L107" i="168"/>
  <c r="L101" i="188"/>
  <c r="K105" i="188"/>
  <c r="L105" i="188" s="1"/>
  <c r="K107" i="188"/>
  <c r="L107" i="188" s="1"/>
  <c r="L101" i="185"/>
  <c r="K105" i="185"/>
  <c r="L105" i="185"/>
  <c r="K107" i="185"/>
  <c r="L107" i="185"/>
  <c r="L101" i="179"/>
  <c r="K105" i="179"/>
  <c r="L105" i="179" s="1"/>
  <c r="K107" i="179"/>
  <c r="L107" i="179" s="1"/>
  <c r="L101" i="172"/>
  <c r="K105" i="172"/>
  <c r="L105" i="172"/>
  <c r="K107" i="172"/>
  <c r="L107" i="172"/>
  <c r="L101" i="190"/>
  <c r="K105" i="190"/>
  <c r="L105" i="190" s="1"/>
  <c r="K107" i="190"/>
  <c r="L107" i="190" s="1"/>
  <c r="L55" i="180"/>
  <c r="L101" i="180"/>
  <c r="K105" i="180"/>
  <c r="L105" i="180" s="1"/>
  <c r="K107" i="180"/>
  <c r="L107" i="180" s="1"/>
  <c r="L55" i="15"/>
  <c r="L101" i="15"/>
  <c r="K105" i="15"/>
  <c r="L105" i="15" s="1"/>
  <c r="K107" i="15"/>
  <c r="L107" i="15" s="1"/>
  <c r="L101" i="169"/>
  <c r="K105" i="169"/>
  <c r="L105" i="169"/>
  <c r="K107" i="169"/>
  <c r="L107" i="169"/>
  <c r="K55" i="192"/>
  <c r="L55" i="192" s="1"/>
  <c r="K101" i="192"/>
  <c r="L101" i="192" s="1"/>
  <c r="K105" i="192"/>
  <c r="L105" i="192" s="1"/>
  <c r="K107" i="192"/>
  <c r="L107" i="192" s="1"/>
  <c r="L101" i="181"/>
  <c r="K105" i="181"/>
  <c r="L105" i="181"/>
  <c r="K107" i="181"/>
  <c r="L107" i="181"/>
  <c r="L101" i="178"/>
  <c r="K105" i="178"/>
  <c r="L105" i="178" s="1"/>
  <c r="K107" i="178"/>
  <c r="L107" i="178" s="1"/>
  <c r="L101" i="184"/>
  <c r="K105" i="184"/>
  <c r="L105" i="184"/>
  <c r="K107" i="184"/>
  <c r="L107" i="184"/>
  <c r="L101" i="159"/>
  <c r="K105" i="159"/>
  <c r="L105" i="159"/>
  <c r="K107" i="159"/>
  <c r="L107" i="159"/>
  <c r="L101" i="173"/>
  <c r="K105" i="173"/>
  <c r="L105" i="173" s="1"/>
  <c r="K107" i="173"/>
  <c r="L107" i="173" s="1"/>
  <c r="L101" i="187"/>
  <c r="K105" i="187"/>
  <c r="L105" i="187"/>
  <c r="K107" i="187"/>
  <c r="L107" i="187"/>
  <c r="L55" i="170"/>
  <c r="L101" i="170"/>
  <c r="K105" i="170"/>
  <c r="L105" i="170"/>
  <c r="K107" i="170"/>
  <c r="L107" i="170"/>
  <c r="L101" i="174"/>
  <c r="K105" i="174"/>
  <c r="L105" i="174" s="1"/>
  <c r="K107" i="174"/>
  <c r="L107" i="174" s="1"/>
  <c r="L55" i="198"/>
  <c r="L101" i="198"/>
  <c r="K105" i="198"/>
  <c r="K107" i="198" s="1"/>
  <c r="L107" i="198" s="1"/>
  <c r="I107" i="198" l="1"/>
  <c r="J107" i="198" s="1"/>
  <c r="J105" i="198"/>
  <c r="L105" i="198"/>
  <c r="N101" i="183"/>
  <c r="M105" i="183"/>
  <c r="N105" i="183"/>
  <c r="M107" i="183"/>
  <c r="N107" i="183" s="1"/>
  <c r="N101" i="163"/>
  <c r="M105" i="163"/>
  <c r="N101" i="164"/>
  <c r="M105" i="164"/>
  <c r="N105" i="164"/>
  <c r="M107" i="164"/>
  <c r="N107" i="164"/>
  <c r="N101" i="194"/>
  <c r="M105" i="194"/>
  <c r="N105" i="194" s="1"/>
  <c r="M107" i="194"/>
  <c r="N107" i="194" s="1"/>
  <c r="N101" i="193"/>
  <c r="M105" i="193"/>
  <c r="N105" i="193"/>
  <c r="M107" i="193"/>
  <c r="N107" i="193"/>
  <c r="M101" i="195"/>
  <c r="N101" i="195"/>
  <c r="M105" i="195"/>
  <c r="N105" i="195" s="1"/>
  <c r="M107" i="195"/>
  <c r="N107" i="195"/>
  <c r="N101" i="189"/>
  <c r="M105" i="189"/>
  <c r="N105" i="189" s="1"/>
  <c r="M107" i="189"/>
  <c r="N107" i="189" s="1"/>
  <c r="N101" i="175"/>
  <c r="M105" i="175"/>
  <c r="N105" i="175"/>
  <c r="M107" i="175"/>
  <c r="N107" i="175" s="1"/>
  <c r="N101" i="165"/>
  <c r="M105" i="165"/>
  <c r="N55" i="176"/>
  <c r="N101" i="176"/>
  <c r="M105" i="176"/>
  <c r="N105" i="176" s="1"/>
  <c r="M107" i="176"/>
  <c r="N107" i="176" s="1"/>
  <c r="N55" i="167"/>
  <c r="N101" i="167"/>
  <c r="M105" i="167"/>
  <c r="N105" i="167" s="1"/>
  <c r="M107" i="167"/>
  <c r="N107" i="167" s="1"/>
  <c r="N101" i="158"/>
  <c r="M105" i="158"/>
  <c r="N105" i="158"/>
  <c r="M107" i="158"/>
  <c r="N107" i="158"/>
  <c r="N101" i="161"/>
  <c r="M105" i="161"/>
  <c r="N101" i="118"/>
  <c r="M105" i="118"/>
  <c r="N101" i="186"/>
  <c r="M105" i="186"/>
  <c r="N105" i="186"/>
  <c r="M107" i="186"/>
  <c r="N107" i="186"/>
  <c r="N101" i="191"/>
  <c r="M105" i="191"/>
  <c r="N105" i="191" s="1"/>
  <c r="M107" i="191"/>
  <c r="N107" i="191" s="1"/>
  <c r="N101" i="168"/>
  <c r="M105" i="168"/>
  <c r="N105" i="168"/>
  <c r="M107" i="168"/>
  <c r="N107" i="168"/>
  <c r="N101" i="188"/>
  <c r="M105" i="188"/>
  <c r="N101" i="185"/>
  <c r="M105" i="185"/>
  <c r="N105" i="185"/>
  <c r="M107" i="185"/>
  <c r="N107" i="185"/>
  <c r="N101" i="179"/>
  <c r="M105" i="179"/>
  <c r="N105" i="179" s="1"/>
  <c r="M107" i="179"/>
  <c r="N107" i="179" s="1"/>
  <c r="N101" i="172"/>
  <c r="M105" i="172"/>
  <c r="N105" i="172"/>
  <c r="M107" i="172"/>
  <c r="N107" i="172"/>
  <c r="N101" i="190"/>
  <c r="M105" i="190"/>
  <c r="N105" i="190" s="1"/>
  <c r="M107" i="190"/>
  <c r="N107" i="190" s="1"/>
  <c r="N55" i="180"/>
  <c r="N101" i="180"/>
  <c r="M105" i="180"/>
  <c r="N55" i="15"/>
  <c r="N101" i="15"/>
  <c r="M105" i="15"/>
  <c r="N105" i="15" s="1"/>
  <c r="M107" i="15"/>
  <c r="N107" i="15" s="1"/>
  <c r="N101" i="169"/>
  <c r="M105" i="169"/>
  <c r="N105" i="169"/>
  <c r="M107" i="169"/>
  <c r="N107" i="169"/>
  <c r="M55" i="192"/>
  <c r="N55" i="192"/>
  <c r="M101" i="192"/>
  <c r="N101" i="192" s="1"/>
  <c r="N101" i="181"/>
  <c r="M105" i="181"/>
  <c r="N101" i="178"/>
  <c r="M105" i="178"/>
  <c r="N105" i="178"/>
  <c r="M107" i="178"/>
  <c r="N107" i="178" s="1"/>
  <c r="N101" i="184"/>
  <c r="M105" i="184"/>
  <c r="N101" i="159"/>
  <c r="M105" i="159"/>
  <c r="N105" i="159"/>
  <c r="M107" i="159"/>
  <c r="N107" i="159"/>
  <c r="N101" i="173"/>
  <c r="M105" i="173"/>
  <c r="N105" i="173" s="1"/>
  <c r="N101" i="187"/>
  <c r="M105" i="187"/>
  <c r="N105" i="187"/>
  <c r="M107" i="187"/>
  <c r="N107" i="187"/>
  <c r="N55" i="170"/>
  <c r="N101" i="170"/>
  <c r="M105" i="170"/>
  <c r="N105" i="170"/>
  <c r="M107" i="170"/>
  <c r="N107" i="170"/>
  <c r="N101" i="174"/>
  <c r="M105" i="174"/>
  <c r="N105" i="174" s="1"/>
  <c r="N55" i="198"/>
  <c r="N101" i="198"/>
  <c r="M105" i="198" l="1"/>
  <c r="N105" i="198" s="1"/>
  <c r="N105" i="180"/>
  <c r="M107" i="180"/>
  <c r="N107" i="180" s="1"/>
  <c r="M107" i="174"/>
  <c r="N107" i="174" s="1"/>
  <c r="M107" i="173"/>
  <c r="N107" i="173" s="1"/>
  <c r="N105" i="181"/>
  <c r="M107" i="181"/>
  <c r="N107" i="181" s="1"/>
  <c r="N105" i="184"/>
  <c r="M107" i="184"/>
  <c r="N107" i="184" s="1"/>
  <c r="N105" i="188"/>
  <c r="M107" i="188"/>
  <c r="N107" i="188" s="1"/>
  <c r="M105" i="192"/>
  <c r="N105" i="118"/>
  <c r="M107" i="118"/>
  <c r="N107" i="118" s="1"/>
  <c r="N105" i="161"/>
  <c r="M107" i="161"/>
  <c r="N107" i="161" s="1"/>
  <c r="N105" i="165"/>
  <c r="M107" i="165"/>
  <c r="N107" i="165" s="1"/>
  <c r="N105" i="163"/>
  <c r="M107" i="163"/>
  <c r="N107" i="163" s="1"/>
  <c r="M107" i="198" l="1"/>
  <c r="N107" i="198" s="1"/>
  <c r="M107" i="192"/>
  <c r="N107" i="192" s="1"/>
  <c r="N105" i="192"/>
  <c r="P101" i="183"/>
  <c r="O105" i="183"/>
  <c r="P105" i="183"/>
  <c r="O107" i="183"/>
  <c r="P107" i="183"/>
  <c r="P101" i="163"/>
  <c r="O105" i="163"/>
  <c r="P105" i="163"/>
  <c r="O107" i="163"/>
  <c r="P107" i="163"/>
  <c r="P101" i="164"/>
  <c r="O105" i="164"/>
  <c r="P105" i="164" s="1"/>
  <c r="O107" i="164"/>
  <c r="P107" i="164" s="1"/>
  <c r="P101" i="194"/>
  <c r="O105" i="194"/>
  <c r="P105" i="194"/>
  <c r="O107" i="194"/>
  <c r="P107" i="194"/>
  <c r="P101" i="193"/>
  <c r="O105" i="193"/>
  <c r="P105" i="193"/>
  <c r="O107" i="193"/>
  <c r="P107" i="193"/>
  <c r="O101" i="195"/>
  <c r="P101" i="195"/>
  <c r="O105" i="195"/>
  <c r="P105" i="195"/>
  <c r="O107" i="195"/>
  <c r="P107" i="195"/>
  <c r="P101" i="189"/>
  <c r="O105" i="189"/>
  <c r="P105" i="189"/>
  <c r="O107" i="189"/>
  <c r="P107" i="189"/>
  <c r="P101" i="175"/>
  <c r="O105" i="175"/>
  <c r="P105" i="175" s="1"/>
  <c r="O107" i="175"/>
  <c r="P107" i="175" s="1"/>
  <c r="P101" i="165"/>
  <c r="O105" i="165"/>
  <c r="P105" i="165"/>
  <c r="O107" i="165"/>
  <c r="P107" i="165"/>
  <c r="P55" i="176"/>
  <c r="P101" i="176"/>
  <c r="O105" i="176"/>
  <c r="P105" i="176" s="1"/>
  <c r="O107" i="176"/>
  <c r="P107" i="176" s="1"/>
  <c r="P55" i="167"/>
  <c r="P101" i="167"/>
  <c r="O105" i="167"/>
  <c r="P105" i="167" s="1"/>
  <c r="O107" i="167"/>
  <c r="P107" i="167" s="1"/>
  <c r="P101" i="158"/>
  <c r="O105" i="158"/>
  <c r="P105" i="158"/>
  <c r="O107" i="158"/>
  <c r="P107" i="158"/>
  <c r="P101" i="161"/>
  <c r="O105" i="161"/>
  <c r="P105" i="161" s="1"/>
  <c r="O107" i="161"/>
  <c r="P107" i="161" s="1"/>
  <c r="P101" i="118"/>
  <c r="O105" i="118"/>
  <c r="P105" i="118" s="1"/>
  <c r="O107" i="118"/>
  <c r="P107" i="118" s="1"/>
  <c r="P101" i="186"/>
  <c r="O105" i="186"/>
  <c r="P105" i="186" s="1"/>
  <c r="P101" i="191"/>
  <c r="O105" i="191"/>
  <c r="P105" i="191"/>
  <c r="O107" i="191"/>
  <c r="P107" i="191" s="1"/>
  <c r="P101" i="168"/>
  <c r="O105" i="168"/>
  <c r="P101" i="188"/>
  <c r="O105" i="188"/>
  <c r="P105" i="188"/>
  <c r="O107" i="188"/>
  <c r="P107" i="188" s="1"/>
  <c r="P101" i="185"/>
  <c r="O105" i="185"/>
  <c r="P105" i="185"/>
  <c r="O107" i="185"/>
  <c r="P107" i="185"/>
  <c r="P101" i="179"/>
  <c r="O105" i="179"/>
  <c r="P105" i="179"/>
  <c r="O107" i="179"/>
  <c r="P107" i="179"/>
  <c r="P101" i="172"/>
  <c r="O105" i="172"/>
  <c r="P105" i="172" s="1"/>
  <c r="O107" i="172"/>
  <c r="P107" i="172" s="1"/>
  <c r="P101" i="190"/>
  <c r="O105" i="190"/>
  <c r="P105" i="190" s="1"/>
  <c r="O107" i="190"/>
  <c r="P107" i="190" s="1"/>
  <c r="P55" i="180"/>
  <c r="P101" i="180"/>
  <c r="O105" i="180"/>
  <c r="P105" i="180" s="1"/>
  <c r="O107" i="180"/>
  <c r="P107" i="180" s="1"/>
  <c r="P55" i="15"/>
  <c r="P101" i="15"/>
  <c r="O105" i="15"/>
  <c r="O107" i="15" s="1"/>
  <c r="P107" i="15" s="1"/>
  <c r="P105" i="15"/>
  <c r="P101" i="169"/>
  <c r="O105" i="169"/>
  <c r="P105" i="169"/>
  <c r="O107" i="169"/>
  <c r="P107" i="169"/>
  <c r="O55" i="192"/>
  <c r="P55" i="192"/>
  <c r="O101" i="192"/>
  <c r="P101" i="192"/>
  <c r="O105" i="192"/>
  <c r="P105" i="192"/>
  <c r="O107" i="192"/>
  <c r="P107" i="192" s="1"/>
  <c r="P101" i="181"/>
  <c r="O105" i="181"/>
  <c r="P105" i="181"/>
  <c r="O107" i="181"/>
  <c r="P107" i="181"/>
  <c r="P101" i="178"/>
  <c r="O105" i="178"/>
  <c r="O107" i="178" s="1"/>
  <c r="P107" i="178" s="1"/>
  <c r="P105" i="178"/>
  <c r="P101" i="184"/>
  <c r="O105" i="184"/>
  <c r="P105" i="184"/>
  <c r="O107" i="184"/>
  <c r="P107" i="184"/>
  <c r="P101" i="159"/>
  <c r="O105" i="159"/>
  <c r="P105" i="159" s="1"/>
  <c r="O107" i="159"/>
  <c r="P107" i="159" s="1"/>
  <c r="P101" i="173"/>
  <c r="O105" i="173"/>
  <c r="P105" i="173"/>
  <c r="O107" i="173"/>
  <c r="P107" i="173"/>
  <c r="P101" i="187"/>
  <c r="O105" i="187"/>
  <c r="P105" i="187"/>
  <c r="O107" i="187"/>
  <c r="P107" i="187"/>
  <c r="P55" i="170"/>
  <c r="P101" i="170"/>
  <c r="O105" i="170"/>
  <c r="P105" i="170" s="1"/>
  <c r="O107" i="170"/>
  <c r="P107" i="170" s="1"/>
  <c r="P101" i="174"/>
  <c r="O105" i="174"/>
  <c r="P105" i="174"/>
  <c r="O107" i="174"/>
  <c r="P107" i="174"/>
  <c r="P55" i="198"/>
  <c r="P101" i="198"/>
  <c r="O105" i="198" l="1"/>
  <c r="O107" i="186"/>
  <c r="P107" i="186" s="1"/>
  <c r="P105" i="168"/>
  <c r="O107" i="168"/>
  <c r="P107" i="168" s="1"/>
  <c r="R101" i="183"/>
  <c r="Q105" i="183"/>
  <c r="R105" i="183" s="1"/>
  <c r="Q107" i="183"/>
  <c r="R107" i="183"/>
  <c r="R101" i="163"/>
  <c r="Q105" i="163"/>
  <c r="R105" i="163"/>
  <c r="Q107" i="163"/>
  <c r="R107" i="163" s="1"/>
  <c r="R101" i="164"/>
  <c r="Q105" i="164"/>
  <c r="R105" i="164"/>
  <c r="Q107" i="164"/>
  <c r="R107" i="164" s="1"/>
  <c r="R101" i="194"/>
  <c r="Q105" i="194"/>
  <c r="R101" i="193"/>
  <c r="Q105" i="193"/>
  <c r="R105" i="193"/>
  <c r="Q107" i="193"/>
  <c r="R107" i="193"/>
  <c r="Q101" i="195"/>
  <c r="R101" i="195" s="1"/>
  <c r="Q105" i="195"/>
  <c r="R105" i="195"/>
  <c r="Q107" i="195"/>
  <c r="R107" i="195" s="1"/>
  <c r="R101" i="189"/>
  <c r="Q105" i="189"/>
  <c r="R101" i="175"/>
  <c r="Q105" i="175"/>
  <c r="R105" i="175" s="1"/>
  <c r="Q107" i="175"/>
  <c r="R107" i="175"/>
  <c r="R101" i="165"/>
  <c r="Q105" i="165"/>
  <c r="R105" i="165"/>
  <c r="Q107" i="165"/>
  <c r="R107" i="165" s="1"/>
  <c r="R55" i="176"/>
  <c r="R101" i="176"/>
  <c r="Q105" i="176"/>
  <c r="R55" i="167"/>
  <c r="R101" i="167"/>
  <c r="Q105" i="167"/>
  <c r="R105" i="167" s="1"/>
  <c r="Q107" i="167"/>
  <c r="R107" i="167" s="1"/>
  <c r="R101" i="158"/>
  <c r="Q105" i="158"/>
  <c r="R105" i="158"/>
  <c r="Q107" i="158"/>
  <c r="R107" i="158" s="1"/>
  <c r="R101" i="161"/>
  <c r="Q105" i="161"/>
  <c r="R101" i="118"/>
  <c r="Q105" i="118"/>
  <c r="R105" i="118" s="1"/>
  <c r="Q107" i="118"/>
  <c r="R107" i="118" s="1"/>
  <c r="R101" i="186"/>
  <c r="Q105" i="186"/>
  <c r="R105" i="186" s="1"/>
  <c r="Q107" i="186"/>
  <c r="R107" i="186" s="1"/>
  <c r="R101" i="191"/>
  <c r="Q105" i="191"/>
  <c r="R105" i="191"/>
  <c r="Q107" i="191"/>
  <c r="R107" i="191" s="1"/>
  <c r="R101" i="168"/>
  <c r="Q105" i="168"/>
  <c r="R101" i="188"/>
  <c r="Q105" i="188"/>
  <c r="R105" i="188" s="1"/>
  <c r="Q107" i="188"/>
  <c r="R107" i="188" s="1"/>
  <c r="R101" i="185"/>
  <c r="Q105" i="185"/>
  <c r="R105" i="185" s="1"/>
  <c r="Q107" i="185"/>
  <c r="R107" i="185" s="1"/>
  <c r="R101" i="179"/>
  <c r="Q105" i="179"/>
  <c r="R105" i="179"/>
  <c r="Q107" i="179"/>
  <c r="R107" i="179" s="1"/>
  <c r="R101" i="172"/>
  <c r="Q105" i="172"/>
  <c r="R101" i="190"/>
  <c r="Q105" i="190"/>
  <c r="R105" i="190"/>
  <c r="Q107" i="190"/>
  <c r="R107" i="190"/>
  <c r="R55" i="180"/>
  <c r="R101" i="180"/>
  <c r="Q105" i="180"/>
  <c r="R105" i="180" s="1"/>
  <c r="Q107" i="180"/>
  <c r="R107" i="180"/>
  <c r="R55" i="15"/>
  <c r="R101" i="15"/>
  <c r="Q105" i="15"/>
  <c r="Q107" i="15" s="1"/>
  <c r="R107" i="15" s="1"/>
  <c r="R105" i="15"/>
  <c r="R101" i="169"/>
  <c r="Q105" i="169"/>
  <c r="R105" i="169" s="1"/>
  <c r="Q55" i="192"/>
  <c r="R55" i="192" s="1"/>
  <c r="Q101" i="192"/>
  <c r="R101" i="192" s="1"/>
  <c r="R101" i="181"/>
  <c r="Q105" i="181"/>
  <c r="R105" i="181" s="1"/>
  <c r="Q107" i="181"/>
  <c r="R107" i="181"/>
  <c r="R101" i="178"/>
  <c r="Q105" i="178"/>
  <c r="R105" i="178" s="1"/>
  <c r="R101" i="184"/>
  <c r="Q105" i="184"/>
  <c r="R105" i="184" s="1"/>
  <c r="Q107" i="184"/>
  <c r="R107" i="184"/>
  <c r="R101" i="159"/>
  <c r="Q105" i="159"/>
  <c r="R105" i="159" s="1"/>
  <c r="Q107" i="159"/>
  <c r="R107" i="159" s="1"/>
  <c r="R101" i="173"/>
  <c r="Q105" i="173"/>
  <c r="R105" i="173"/>
  <c r="Q107" i="173"/>
  <c r="R107" i="173" s="1"/>
  <c r="R101" i="187"/>
  <c r="Q105" i="187"/>
  <c r="R55" i="170"/>
  <c r="R101" i="170"/>
  <c r="Q105" i="170"/>
  <c r="R105" i="170" s="1"/>
  <c r="Q107" i="170"/>
  <c r="R107" i="170" s="1"/>
  <c r="R101" i="174"/>
  <c r="Q105" i="174"/>
  <c r="R105" i="174"/>
  <c r="Q107" i="174"/>
  <c r="R107" i="174" s="1"/>
  <c r="R101" i="198"/>
  <c r="O107" i="198" l="1"/>
  <c r="P107" i="198" s="1"/>
  <c r="P105" i="198"/>
  <c r="R105" i="187"/>
  <c r="Q107" i="187"/>
  <c r="R107" i="187" s="1"/>
  <c r="R105" i="161"/>
  <c r="Q107" i="161"/>
  <c r="R107" i="161" s="1"/>
  <c r="R105" i="189"/>
  <c r="Q107" i="189"/>
  <c r="R107" i="189" s="1"/>
  <c r="R105" i="194"/>
  <c r="Q107" i="194"/>
  <c r="R107" i="194" s="1"/>
  <c r="Q107" i="178"/>
  <c r="R107" i="178" s="1"/>
  <c r="Q107" i="169"/>
  <c r="R107" i="169" s="1"/>
  <c r="R105" i="172"/>
  <c r="Q107" i="172"/>
  <c r="R107" i="172" s="1"/>
  <c r="Q105" i="192"/>
  <c r="R105" i="176"/>
  <c r="Q107" i="176"/>
  <c r="R107" i="176" s="1"/>
  <c r="R105" i="168"/>
  <c r="Q107" i="168"/>
  <c r="R107" i="168" s="1"/>
  <c r="R105" i="192" l="1"/>
  <c r="Q107" i="192"/>
  <c r="R107" i="192" s="1"/>
  <c r="Q105" i="198"/>
  <c r="R55" i="198"/>
  <c r="Q107" i="198" l="1"/>
  <c r="R107" i="198" s="1"/>
  <c r="R105" i="198"/>
  <c r="T101" i="183"/>
  <c r="S105" i="183"/>
  <c r="T105" i="183" s="1"/>
  <c r="S107" i="183"/>
  <c r="T107" i="183" s="1"/>
  <c r="T101" i="163"/>
  <c r="S105" i="163"/>
  <c r="T105" i="163" s="1"/>
  <c r="S107" i="163"/>
  <c r="T107" i="163" s="1"/>
  <c r="T101" i="164"/>
  <c r="S105" i="164"/>
  <c r="T105" i="164" s="1"/>
  <c r="S107" i="164"/>
  <c r="T107" i="164" s="1"/>
  <c r="T101" i="194"/>
  <c r="S105" i="194"/>
  <c r="T105" i="194"/>
  <c r="S107" i="194"/>
  <c r="T107" i="194"/>
  <c r="T101" i="193"/>
  <c r="S105" i="193"/>
  <c r="T105" i="193"/>
  <c r="S107" i="193"/>
  <c r="T107" i="193" s="1"/>
  <c r="S101" i="195"/>
  <c r="T101" i="195" s="1"/>
  <c r="S105" i="195"/>
  <c r="T105" i="195" s="1"/>
  <c r="S107" i="195"/>
  <c r="T107" i="195" s="1"/>
  <c r="T101" i="189"/>
  <c r="S105" i="189"/>
  <c r="T105" i="189"/>
  <c r="S107" i="189"/>
  <c r="T107" i="189" s="1"/>
  <c r="T101" i="175"/>
  <c r="S105" i="175"/>
  <c r="T105" i="175" s="1"/>
  <c r="S107" i="175"/>
  <c r="T107" i="175" s="1"/>
  <c r="T101" i="165"/>
  <c r="S105" i="165"/>
  <c r="T105" i="165"/>
  <c r="S107" i="165"/>
  <c r="T107" i="165"/>
  <c r="T55" i="176"/>
  <c r="T101" i="176"/>
  <c r="S105" i="176"/>
  <c r="T105" i="176" s="1"/>
  <c r="S107" i="176"/>
  <c r="T107" i="176" s="1"/>
  <c r="T55" i="167"/>
  <c r="T101" i="167"/>
  <c r="S105" i="167"/>
  <c r="T105" i="167"/>
  <c r="S107" i="167"/>
  <c r="T107" i="167"/>
  <c r="T101" i="158"/>
  <c r="S105" i="158"/>
  <c r="T105" i="158"/>
  <c r="S107" i="158"/>
  <c r="T107" i="158" s="1"/>
  <c r="T101" i="161"/>
  <c r="S105" i="161"/>
  <c r="T105" i="161" s="1"/>
  <c r="S107" i="161"/>
  <c r="T107" i="161" s="1"/>
  <c r="T101" i="118"/>
  <c r="S105" i="118"/>
  <c r="T105" i="118" s="1"/>
  <c r="S107" i="118"/>
  <c r="T107" i="118" s="1"/>
  <c r="T101" i="186"/>
  <c r="S105" i="186"/>
  <c r="T105" i="186"/>
  <c r="S107" i="186"/>
  <c r="T107" i="186"/>
  <c r="T101" i="191"/>
  <c r="S105" i="191"/>
  <c r="T105" i="191"/>
  <c r="S107" i="191"/>
  <c r="T107" i="191" s="1"/>
  <c r="T101" i="168"/>
  <c r="S105" i="168"/>
  <c r="T105" i="168" s="1"/>
  <c r="S107" i="168"/>
  <c r="T107" i="168" s="1"/>
  <c r="T101" i="188"/>
  <c r="S105" i="188"/>
  <c r="T105" i="188" s="1"/>
  <c r="S107" i="188"/>
  <c r="T107" i="188" s="1"/>
  <c r="T101" i="185"/>
  <c r="S105" i="185"/>
  <c r="T105" i="185"/>
  <c r="S107" i="185"/>
  <c r="T107" i="185"/>
  <c r="T101" i="179"/>
  <c r="S105" i="179"/>
  <c r="T105" i="179"/>
  <c r="S107" i="179"/>
  <c r="T107" i="179"/>
  <c r="T101" i="172"/>
  <c r="S105" i="172"/>
  <c r="T105" i="172" s="1"/>
  <c r="S107" i="172"/>
  <c r="T107" i="172" s="1"/>
  <c r="T101" i="190"/>
  <c r="S105" i="190"/>
  <c r="T105" i="190" s="1"/>
  <c r="T55" i="180"/>
  <c r="T101" i="180"/>
  <c r="S105" i="180"/>
  <c r="T105" i="180" s="1"/>
  <c r="S107" i="180"/>
  <c r="T107" i="180" s="1"/>
  <c r="T55" i="15"/>
  <c r="T101" i="15"/>
  <c r="S105" i="15"/>
  <c r="T105" i="15" s="1"/>
  <c r="T101" i="169"/>
  <c r="S105" i="169"/>
  <c r="T105" i="169"/>
  <c r="S107" i="169"/>
  <c r="T107" i="169"/>
  <c r="S55" i="192"/>
  <c r="T55" i="192"/>
  <c r="S101" i="192"/>
  <c r="T101" i="192"/>
  <c r="S105" i="192"/>
  <c r="T105" i="192"/>
  <c r="S107" i="192"/>
  <c r="T107" i="192" s="1"/>
  <c r="T101" i="181"/>
  <c r="S105" i="181"/>
  <c r="T105" i="181"/>
  <c r="S107" i="181"/>
  <c r="T107" i="181"/>
  <c r="T101" i="178"/>
  <c r="S105" i="178"/>
  <c r="T105" i="178"/>
  <c r="S107" i="178"/>
  <c r="T107" i="178"/>
  <c r="T101" i="184"/>
  <c r="S105" i="184"/>
  <c r="T105" i="184"/>
  <c r="S107" i="184"/>
  <c r="T107" i="184"/>
  <c r="T101" i="159"/>
  <c r="S105" i="159"/>
  <c r="T105" i="159" s="1"/>
  <c r="S107" i="159"/>
  <c r="T107" i="159" s="1"/>
  <c r="T101" i="173"/>
  <c r="S105" i="173"/>
  <c r="T105" i="173" s="1"/>
  <c r="T101" i="187"/>
  <c r="S105" i="187"/>
  <c r="T105" i="187"/>
  <c r="S107" i="187"/>
  <c r="T107" i="187"/>
  <c r="T55" i="170"/>
  <c r="T101" i="170"/>
  <c r="S105" i="170"/>
  <c r="T105" i="170" s="1"/>
  <c r="S107" i="170"/>
  <c r="T107" i="170" s="1"/>
  <c r="T101" i="174"/>
  <c r="S105" i="174"/>
  <c r="T105" i="174" s="1"/>
  <c r="T55" i="198"/>
  <c r="T101" i="198"/>
  <c r="S105" i="198"/>
  <c r="T105" i="198" s="1"/>
  <c r="S107" i="15" l="1"/>
  <c r="T107" i="15" s="1"/>
  <c r="S107" i="190"/>
  <c r="T107" i="190" s="1"/>
  <c r="S107" i="198"/>
  <c r="T107" i="198" s="1"/>
  <c r="S107" i="174"/>
  <c r="T107" i="174" s="1"/>
  <c r="S107" i="173"/>
  <c r="T107" i="173" s="1"/>
  <c r="V101" i="183"/>
  <c r="U105" i="183"/>
  <c r="U107" i="183" s="1"/>
  <c r="V107" i="183" s="1"/>
  <c r="V105" i="183"/>
  <c r="V101" i="163"/>
  <c r="U105" i="163"/>
  <c r="V105" i="163" s="1"/>
  <c r="V101" i="164"/>
  <c r="U105" i="164"/>
  <c r="V105" i="164"/>
  <c r="U107" i="164"/>
  <c r="V107" i="164"/>
  <c r="V101" i="194"/>
  <c r="U105" i="194"/>
  <c r="V105" i="194"/>
  <c r="U107" i="194"/>
  <c r="V107" i="194" s="1"/>
  <c r="V101" i="193"/>
  <c r="U105" i="193"/>
  <c r="U107" i="193" s="1"/>
  <c r="V107" i="193" s="1"/>
  <c r="V105" i="193"/>
  <c r="U101" i="195"/>
  <c r="U105" i="195" s="1"/>
  <c r="V101" i="195"/>
  <c r="V101" i="189"/>
  <c r="U105" i="189"/>
  <c r="V105" i="189"/>
  <c r="U107" i="189"/>
  <c r="V107" i="189" s="1"/>
  <c r="V101" i="175"/>
  <c r="U105" i="175"/>
  <c r="U107" i="175" s="1"/>
  <c r="V107" i="175" s="1"/>
  <c r="V105" i="175"/>
  <c r="V101" i="165"/>
  <c r="U105" i="165"/>
  <c r="V105" i="165" s="1"/>
  <c r="V55" i="176"/>
  <c r="V101" i="176"/>
  <c r="U105" i="176"/>
  <c r="V105" i="176"/>
  <c r="U107" i="176"/>
  <c r="V107" i="176" s="1"/>
  <c r="V55" i="167"/>
  <c r="V101" i="167"/>
  <c r="U105" i="167"/>
  <c r="V105" i="167" s="1"/>
  <c r="V101" i="158"/>
  <c r="U105" i="158"/>
  <c r="V105" i="158"/>
  <c r="U107" i="158"/>
  <c r="V107" i="158"/>
  <c r="V101" i="161"/>
  <c r="U105" i="161"/>
  <c r="V105" i="161"/>
  <c r="U107" i="161"/>
  <c r="V107" i="161" s="1"/>
  <c r="V101" i="118"/>
  <c r="U105" i="118"/>
  <c r="U107" i="118" s="1"/>
  <c r="V107" i="118" s="1"/>
  <c r="V105" i="118"/>
  <c r="V101" i="186"/>
  <c r="U105" i="186"/>
  <c r="V105" i="186" s="1"/>
  <c r="V101" i="191"/>
  <c r="U105" i="191"/>
  <c r="V105" i="191"/>
  <c r="U107" i="191"/>
  <c r="V107" i="191"/>
  <c r="V101" i="168"/>
  <c r="U105" i="168"/>
  <c r="V105" i="168"/>
  <c r="U107" i="168"/>
  <c r="V107" i="168" s="1"/>
  <c r="V101" i="188"/>
  <c r="U105" i="188"/>
  <c r="U107" i="188" s="1"/>
  <c r="V107" i="188" s="1"/>
  <c r="V105" i="188"/>
  <c r="V101" i="185"/>
  <c r="U105" i="185"/>
  <c r="V105" i="185" s="1"/>
  <c r="V101" i="179"/>
  <c r="U105" i="179"/>
  <c r="V105" i="179"/>
  <c r="U107" i="179"/>
  <c r="V107" i="179"/>
  <c r="V101" i="172"/>
  <c r="U105" i="172"/>
  <c r="V105" i="172"/>
  <c r="U107" i="172"/>
  <c r="V107" i="172" s="1"/>
  <c r="V101" i="190"/>
  <c r="U105" i="190"/>
  <c r="U107" i="190" s="1"/>
  <c r="V107" i="190" s="1"/>
  <c r="V105" i="190"/>
  <c r="V55" i="180"/>
  <c r="V101" i="180"/>
  <c r="U105" i="180"/>
  <c r="V105" i="180"/>
  <c r="U107" i="180"/>
  <c r="V107" i="180"/>
  <c r="V55" i="15"/>
  <c r="V101" i="15"/>
  <c r="U105" i="15"/>
  <c r="U107" i="15" s="1"/>
  <c r="V107" i="15" s="1"/>
  <c r="V105" i="15"/>
  <c r="V101" i="169"/>
  <c r="U105" i="169"/>
  <c r="V105" i="169" s="1"/>
  <c r="U55" i="192"/>
  <c r="V55" i="192" s="1"/>
  <c r="U101" i="192"/>
  <c r="V101" i="192"/>
  <c r="V101" i="181"/>
  <c r="U105" i="181"/>
  <c r="V105" i="181"/>
  <c r="U107" i="181"/>
  <c r="V107" i="181"/>
  <c r="V55" i="178"/>
  <c r="V101" i="178"/>
  <c r="U105" i="178"/>
  <c r="U107" i="178" s="1"/>
  <c r="V107" i="178" s="1"/>
  <c r="V105" i="178"/>
  <c r="V101" i="184"/>
  <c r="U105" i="184"/>
  <c r="V105" i="184" s="1"/>
  <c r="V101" i="159"/>
  <c r="U105" i="159"/>
  <c r="V105" i="159"/>
  <c r="U107" i="159"/>
  <c r="V107" i="159"/>
  <c r="V101" i="173"/>
  <c r="U105" i="173"/>
  <c r="V105" i="173"/>
  <c r="U107" i="173"/>
  <c r="V107" i="173" s="1"/>
  <c r="V101" i="187"/>
  <c r="U105" i="187"/>
  <c r="U107" i="187" s="1"/>
  <c r="V107" i="187" s="1"/>
  <c r="V105" i="187"/>
  <c r="V55" i="170"/>
  <c r="V101" i="170"/>
  <c r="U105" i="170"/>
  <c r="V105" i="170"/>
  <c r="U107" i="170"/>
  <c r="V107" i="170"/>
  <c r="V101" i="174"/>
  <c r="U105" i="174"/>
  <c r="V105" i="174"/>
  <c r="U107" i="174"/>
  <c r="V107" i="174" s="1"/>
  <c r="V101" i="198"/>
  <c r="V105" i="195" l="1"/>
  <c r="U107" i="195"/>
  <c r="V107" i="195" s="1"/>
  <c r="U105" i="192"/>
  <c r="U107" i="184"/>
  <c r="V107" i="184" s="1"/>
  <c r="U107" i="169"/>
  <c r="V107" i="169" s="1"/>
  <c r="U107" i="185"/>
  <c r="V107" i="185" s="1"/>
  <c r="U107" i="186"/>
  <c r="V107" i="186" s="1"/>
  <c r="U107" i="167"/>
  <c r="V107" i="167" s="1"/>
  <c r="U107" i="165"/>
  <c r="V107" i="165" s="1"/>
  <c r="U107" i="163"/>
  <c r="V107" i="163" s="1"/>
  <c r="V55" i="198" l="1"/>
  <c r="U105" i="198"/>
  <c r="V105" i="192"/>
  <c r="U107" i="192"/>
  <c r="V107" i="192" s="1"/>
  <c r="V105" i="198" l="1"/>
  <c r="U107" i="198"/>
  <c r="V107" i="198" s="1"/>
  <c r="H63" i="190"/>
  <c r="G28" i="118"/>
  <c r="G23" i="198"/>
  <c r="H20" i="118" l="1"/>
  <c r="H24" i="118"/>
  <c r="H33" i="118"/>
  <c r="H39" i="118"/>
  <c r="H43" i="118"/>
  <c r="H52" i="118"/>
  <c r="H56" i="118"/>
  <c r="H60" i="118"/>
  <c r="H64" i="118"/>
  <c r="H68" i="118"/>
  <c r="H72" i="118"/>
  <c r="H76" i="118"/>
  <c r="H80" i="118"/>
  <c r="H84" i="118"/>
  <c r="H88" i="118"/>
  <c r="H92" i="118"/>
  <c r="H96" i="118"/>
  <c r="H100" i="118"/>
  <c r="H104" i="118"/>
  <c r="H111" i="118"/>
  <c r="H115" i="118"/>
  <c r="H45" i="118"/>
  <c r="H58" i="118"/>
  <c r="H66" i="118"/>
  <c r="H74" i="118"/>
  <c r="H82" i="118"/>
  <c r="H90" i="118"/>
  <c r="H98" i="118"/>
  <c r="G107" i="118"/>
  <c r="H107" i="118" s="1"/>
  <c r="H19" i="118"/>
  <c r="H32" i="118"/>
  <c r="H42" i="118"/>
  <c r="H55" i="118"/>
  <c r="H63" i="118"/>
  <c r="H71" i="118"/>
  <c r="H75" i="118"/>
  <c r="H83" i="118"/>
  <c r="H95" i="118"/>
  <c r="H99" i="118"/>
  <c r="H21" i="118"/>
  <c r="H25" i="118"/>
  <c r="H28" i="118"/>
  <c r="H36" i="118"/>
  <c r="H40" i="118"/>
  <c r="H44" i="118"/>
  <c r="H53" i="118"/>
  <c r="H57" i="118"/>
  <c r="H61" i="118"/>
  <c r="H65" i="118"/>
  <c r="H69" i="118"/>
  <c r="H73" i="118"/>
  <c r="H77" i="118"/>
  <c r="H81" i="118"/>
  <c r="H85" i="118"/>
  <c r="H89" i="118"/>
  <c r="H93" i="118"/>
  <c r="H97" i="118"/>
  <c r="H101" i="118"/>
  <c r="H105" i="118"/>
  <c r="H112" i="118"/>
  <c r="H116" i="118"/>
  <c r="H26" i="118"/>
  <c r="H31" i="118"/>
  <c r="H37" i="118"/>
  <c r="H41" i="118"/>
  <c r="H54" i="118"/>
  <c r="H62" i="118"/>
  <c r="H70" i="118"/>
  <c r="H78" i="118"/>
  <c r="H86" i="118"/>
  <c r="H94" i="118"/>
  <c r="H102" i="118"/>
  <c r="H113" i="118"/>
  <c r="H23" i="118"/>
  <c r="H27" i="118"/>
  <c r="H38" i="118"/>
  <c r="H46" i="118"/>
  <c r="H59" i="118"/>
  <c r="H67" i="118"/>
  <c r="H79" i="118"/>
  <c r="H87" i="118"/>
  <c r="H91" i="118"/>
  <c r="H103" i="118"/>
  <c r="H114" i="118"/>
  <c r="G28" i="198"/>
  <c r="H23" i="198" s="1"/>
  <c r="H19" i="198" l="1"/>
  <c r="H27" i="198"/>
  <c r="H32" i="198"/>
  <c r="H38" i="198"/>
  <c r="H42" i="198"/>
  <c r="H46" i="198"/>
  <c r="H55" i="198"/>
  <c r="H59" i="198"/>
  <c r="H63" i="198"/>
  <c r="H67" i="198"/>
  <c r="H71" i="198"/>
  <c r="H75" i="198"/>
  <c r="H79" i="198"/>
  <c r="H83" i="198"/>
  <c r="H87" i="198"/>
  <c r="H91" i="198"/>
  <c r="H95" i="198"/>
  <c r="H99" i="198"/>
  <c r="H112" i="198"/>
  <c r="H116" i="198"/>
  <c r="H21" i="198"/>
  <c r="H25" i="198"/>
  <c r="H28" i="198"/>
  <c r="H40" i="198"/>
  <c r="H44" i="198"/>
  <c r="H57" i="198"/>
  <c r="H65" i="198"/>
  <c r="H73" i="198"/>
  <c r="H81" i="198"/>
  <c r="H89" i="198"/>
  <c r="H97" i="198"/>
  <c r="H26" i="198"/>
  <c r="H31" i="198"/>
  <c r="H37" i="198"/>
  <c r="H41" i="198"/>
  <c r="H45" i="198"/>
  <c r="H54" i="198"/>
  <c r="H20" i="198"/>
  <c r="H24" i="198"/>
  <c r="H33" i="198"/>
  <c r="H39" i="198"/>
  <c r="H43" i="198"/>
  <c r="H52" i="198"/>
  <c r="H56" i="198"/>
  <c r="H60" i="198"/>
  <c r="H64" i="198"/>
  <c r="H68" i="198"/>
  <c r="H72" i="198"/>
  <c r="H76" i="198"/>
  <c r="H80" i="198"/>
  <c r="H84" i="198"/>
  <c r="H88" i="198"/>
  <c r="H92" i="198"/>
  <c r="H96" i="198"/>
  <c r="H100" i="198"/>
  <c r="H103" i="198"/>
  <c r="H113" i="198"/>
  <c r="G102" i="197"/>
  <c r="H36" i="198"/>
  <c r="H53" i="198"/>
  <c r="H61" i="198"/>
  <c r="H69" i="198"/>
  <c r="H77" i="198"/>
  <c r="H85" i="198"/>
  <c r="H93" i="198"/>
  <c r="H101" i="198"/>
  <c r="H104" i="198"/>
  <c r="H114" i="198"/>
  <c r="H70" i="198"/>
  <c r="H86" i="198"/>
  <c r="H78" i="198"/>
  <c r="H111" i="198"/>
  <c r="H66" i="198"/>
  <c r="H82" i="198"/>
  <c r="H98" i="198"/>
  <c r="H115" i="198"/>
  <c r="H58" i="198"/>
  <c r="H74" i="198"/>
  <c r="H90" i="198"/>
  <c r="H62" i="198"/>
  <c r="H94" i="198"/>
  <c r="G105" i="197" l="1"/>
  <c r="H102" i="197"/>
  <c r="G102" i="198"/>
  <c r="H102" i="198" l="1"/>
  <c r="G105" i="198"/>
  <c r="G107" i="197"/>
  <c r="H107" i="197" s="1"/>
  <c r="H105" i="197"/>
  <c r="H105" i="198" l="1"/>
  <c r="G107" i="198"/>
  <c r="H107" i="198" s="1"/>
</calcChain>
</file>

<file path=xl/comments1.xml><?xml version="1.0" encoding="utf-8"?>
<comments xmlns="http://schemas.openxmlformats.org/spreadsheetml/2006/main">
  <authors>
    <author>Littrell, Missy</author>
  </authors>
  <commentList>
    <comment ref="F21" authorId="0" shapeId="0">
      <text>
        <r>
          <rPr>
            <b/>
            <sz val="9"/>
            <color indexed="81"/>
            <rFont val="Tahoma"/>
            <family val="2"/>
          </rPr>
          <t>Littrell, Missy:</t>
        </r>
        <r>
          <rPr>
            <sz val="9"/>
            <color indexed="81"/>
            <rFont val="Tahoma"/>
            <family val="2"/>
          </rPr>
          <t xml:space="preserve">
Assumed Fall 18/Fall 19 prices for all fac/employee mp would be the same as current year and 2% in year 2</t>
        </r>
      </text>
    </comment>
  </commentList>
</comments>
</file>

<file path=xl/sharedStrings.xml><?xml version="1.0" encoding="utf-8"?>
<sst xmlns="http://schemas.openxmlformats.org/spreadsheetml/2006/main" count="7401" uniqueCount="466">
  <si>
    <t>REVENUE ASSUMPTIONS:</t>
  </si>
  <si>
    <t>Total Revenue:</t>
  </si>
  <si>
    <t>Subtotal Food &amp; Beverage Costs:</t>
  </si>
  <si>
    <t>Labor Costs:</t>
  </si>
  <si>
    <t>Payroll Taxes</t>
  </si>
  <si>
    <t>Subtotal Labor Costs:</t>
  </si>
  <si>
    <t>Equipment Rental</t>
  </si>
  <si>
    <t>Workers' Compensation Insurance</t>
  </si>
  <si>
    <t>Assumptions:</t>
  </si>
  <si>
    <t>%</t>
  </si>
  <si>
    <t>Number of Annual Operating Days</t>
  </si>
  <si>
    <t>Temporary Labor Expenses</t>
  </si>
  <si>
    <t xml:space="preserve">Subcontracted Services </t>
  </si>
  <si>
    <t>Uniforms and Uniform Replacement</t>
  </si>
  <si>
    <t>Business Taxes and Licenses</t>
  </si>
  <si>
    <t>Smallwares Replacement</t>
  </si>
  <si>
    <t>FY 2018-19</t>
  </si>
  <si>
    <t xml:space="preserve">Training </t>
  </si>
  <si>
    <t>Taxes (List)</t>
  </si>
  <si>
    <t>Operating Profit/(Loss):</t>
  </si>
  <si>
    <t>Service Location (Current Name):</t>
  </si>
  <si>
    <t>Service Location (Proposed Name):</t>
  </si>
  <si>
    <t>Management Wages</t>
  </si>
  <si>
    <t>Full-time Staff Wages</t>
  </si>
  <si>
    <t>Part-time Staff Wages</t>
  </si>
  <si>
    <t>Management Benefits</t>
  </si>
  <si>
    <t>Full-time Staff Benefits</t>
  </si>
  <si>
    <t>Part-time Staff Benefits</t>
  </si>
  <si>
    <t>Student Employee Wages</t>
  </si>
  <si>
    <t>Credit/Debit Card Transaction Fees</t>
  </si>
  <si>
    <t>Bank Service Fees</t>
  </si>
  <si>
    <t>Cash Escort Services</t>
  </si>
  <si>
    <t>First Aid Supplies and Equipment</t>
  </si>
  <si>
    <t>Revenue (Net of Sales Tax)</t>
  </si>
  <si>
    <t>Cost of Goods Sold:</t>
  </si>
  <si>
    <t>Food Cost</t>
  </si>
  <si>
    <t>Subtotal Operating Expenses:</t>
  </si>
  <si>
    <t>List assumptions as appropriate</t>
  </si>
  <si>
    <t>Operating Expenses:</t>
  </si>
  <si>
    <t>Decorative Materials</t>
  </si>
  <si>
    <t>Other Revenue (list) _________________________</t>
  </si>
  <si>
    <t>Start Up Costs</t>
  </si>
  <si>
    <t>Provide a list of your one-time Start Up Costs below, including cost estimates for each.</t>
  </si>
  <si>
    <t>Estimated Cost</t>
  </si>
  <si>
    <t>Total Vendor Start Up Costs:</t>
  </si>
  <si>
    <t>Check one of the statements below with an "X":</t>
  </si>
  <si>
    <t>2.  Start Up costs will be fully contributed upfront by Vendor (not amortized).</t>
  </si>
  <si>
    <t>Revenue Type</t>
  </si>
  <si>
    <t>Total</t>
  </si>
  <si>
    <t>Return to University</t>
  </si>
  <si>
    <t>Residential Dining Door Rates</t>
  </si>
  <si>
    <t xml:space="preserve">  Breakfast</t>
  </si>
  <si>
    <t xml:space="preserve">  Lunch</t>
  </si>
  <si>
    <t xml:space="preserve">  Dinner</t>
  </si>
  <si>
    <t xml:space="preserve">  Late Night </t>
  </si>
  <si>
    <t>Total:</t>
  </si>
  <si>
    <t>FY 18-19</t>
  </si>
  <si>
    <t>FY 19-20</t>
  </si>
  <si>
    <t>FY 20-21</t>
  </si>
  <si>
    <t>Estimated (1)</t>
  </si>
  <si>
    <t>(1) Estimated only; not a guarantee.</t>
  </si>
  <si>
    <t xml:space="preserve">(2) Includes the Retail sales revenue of subcontractors.  </t>
  </si>
  <si>
    <t>Retail Sales (2)</t>
  </si>
  <si>
    <t>Total Estimated Rebate (in $)</t>
  </si>
  <si>
    <t>Manufacturer Rebate (as a % or in $)</t>
  </si>
  <si>
    <t>Distributor Rebate (as a % or in $)</t>
  </si>
  <si>
    <t>Description</t>
  </si>
  <si>
    <t>Investment Description</t>
  </si>
  <si>
    <t>Total Annual Amortization by Year</t>
  </si>
  <si>
    <t>Investment Amortization</t>
  </si>
  <si>
    <t>Spring Semester</t>
  </si>
  <si>
    <t>Fall Semester</t>
  </si>
  <si>
    <t xml:space="preserve">If you propose to pass manufacturer and/or distributor volume purchase rebates and/or discounts back to the University, enter the percentages below.  </t>
  </si>
  <si>
    <t>Total AYCE Revenue Component</t>
  </si>
  <si>
    <t>Meal Plans</t>
  </si>
  <si>
    <t xml:space="preserve">Less:  Applied Credits from Purchase Rebates </t>
  </si>
  <si>
    <t>Student Employee Benefits</t>
  </si>
  <si>
    <t>Relocation Expenses - Key Management Team Members</t>
  </si>
  <si>
    <t>Other (List) ______________________________________</t>
  </si>
  <si>
    <t>Security Systems</t>
  </si>
  <si>
    <t>Projected Annual Number of Meals Served</t>
  </si>
  <si>
    <t>Projected Food Cost per Meal Served</t>
  </si>
  <si>
    <t>Projected Meals per Labor Hour</t>
  </si>
  <si>
    <t>Total Annual Return to University:</t>
  </si>
  <si>
    <t xml:space="preserve">The dollar amounts listed on the Total Estimated Rebate line must tie out to the Applied Credits from Purchase Rebates line in your pro forma projections.  </t>
  </si>
  <si>
    <t xml:space="preserve"> </t>
  </si>
  <si>
    <t>Dining Venue</t>
  </si>
  <si>
    <t>FY 21-22</t>
  </si>
  <si>
    <t xml:space="preserve">Business Insurance </t>
  </si>
  <si>
    <t>1.</t>
  </si>
  <si>
    <t>2.</t>
  </si>
  <si>
    <t>3.</t>
  </si>
  <si>
    <t xml:space="preserve">  Brunch</t>
  </si>
  <si>
    <t>FY 2019-20</t>
  </si>
  <si>
    <t>FY 2020-21</t>
  </si>
  <si>
    <t>FY 2021-22</t>
  </si>
  <si>
    <t xml:space="preserve">Contributions to University </t>
  </si>
  <si>
    <t>Amortization of Start Up Costs (Row 32 'Start Up Costs' Sheet)</t>
  </si>
  <si>
    <t>Risk Payments (Performance Scorecard)</t>
  </si>
  <si>
    <t>Yr 1 Start Up Costs (Row 32 'Start Up Costs' Sheet if Not Amortized)</t>
  </si>
  <si>
    <t>Parking Permits</t>
  </si>
  <si>
    <t>Performance Bond</t>
  </si>
  <si>
    <t>Use the following tables to list your proposed Capital Investments (including investment amounts and annual amortization) and Contributions.</t>
  </si>
  <si>
    <t>- All sheets have been formatted to print on letter size paper</t>
  </si>
  <si>
    <t>Guaranteed Minimum Commission ($ from all commissionable revenue streams)</t>
  </si>
  <si>
    <t>FLORIDA INTERNATIONAL UNIVERSITY</t>
  </si>
  <si>
    <t>ATTACHMENT IX - FINANCIAL WORKBOOK</t>
  </si>
  <si>
    <t>Estimated Mandatory Subscriptions</t>
  </si>
  <si>
    <t xml:space="preserve">Dining $ Included in Plan </t>
  </si>
  <si>
    <t xml:space="preserve">Total: </t>
  </si>
  <si>
    <t>Estimated Voluntary Subscriptions</t>
  </si>
  <si>
    <t>Early Fall (Summer B)</t>
  </si>
  <si>
    <t xml:space="preserve">Total Estimated
Meal Plan 
Dining $ </t>
  </si>
  <si>
    <t>Total Estimated
Meal
Plan Revenue</t>
  </si>
  <si>
    <t>Mandatory Revenue:</t>
  </si>
  <si>
    <t>Voluntary Revenue:</t>
  </si>
  <si>
    <t>1. The calculated Mandatory AYCE Revenue must tie out to the Mandatory AYCE Revenue line in your pro forma projections.</t>
  </si>
  <si>
    <t>2. The calculated Voluntary AYCE Revenue must tie out to the Mandatory AYCE Revenue line in your pro forma projections.</t>
  </si>
  <si>
    <t>3. The calculated Total Estimated Meal Plan Dining $ must tie out to the Mandatory AYCH Revenue line in your pro forma projections.</t>
  </si>
  <si>
    <t>Year 2</t>
  </si>
  <si>
    <t>INSTRUCTIONS</t>
  </si>
  <si>
    <t>FY19-20 
Price per Term</t>
  </si>
  <si>
    <t>FY18-19 
Price per Term</t>
  </si>
  <si>
    <t>Year 3</t>
  </si>
  <si>
    <t>FY20-21 
Price per Term</t>
  </si>
  <si>
    <t>Year 4</t>
  </si>
  <si>
    <t>FY21-22 
Price per Term</t>
  </si>
  <si>
    <t>Year 5</t>
  </si>
  <si>
    <t>Year 6</t>
  </si>
  <si>
    <t>Year 7</t>
  </si>
  <si>
    <t>Year 8</t>
  </si>
  <si>
    <t>Year 9</t>
  </si>
  <si>
    <t>Year 10</t>
  </si>
  <si>
    <t>FY 2023-24</t>
  </si>
  <si>
    <t>Laundry &amp; Linen Purchase/Rental</t>
  </si>
  <si>
    <t xml:space="preserve">Paper Supplies and Disposable Ware </t>
  </si>
  <si>
    <t>Office Supplies, Misc. Printing &amp; Postage</t>
  </si>
  <si>
    <t>Office Equipment (Lease or expensed in purchase year)</t>
  </si>
  <si>
    <t>Grease Trap Maintenance and Removal</t>
  </si>
  <si>
    <t xml:space="preserve">Pest &amp; Insect Control </t>
  </si>
  <si>
    <t xml:space="preserve">Equipment Maintenance and Repair </t>
  </si>
  <si>
    <t>Commissions Payable to University</t>
  </si>
  <si>
    <t>Exhaust Hood Canopy/Duct Deep Cleaning</t>
  </si>
  <si>
    <t>Trash, Recyclables and Compost Removal (From Dumpsters)</t>
  </si>
  <si>
    <t>University One Card Fees</t>
  </si>
  <si>
    <t>Internet Access/Service</t>
  </si>
  <si>
    <t>Vehicle Lease and Operating Expenses (Delivery Vehicles)</t>
  </si>
  <si>
    <t>Delivery &amp; Freight</t>
  </si>
  <si>
    <t>Custodial/Sanitation Supplies and/or Janitorial/Cleaning Services</t>
  </si>
  <si>
    <t>Common Area Maintenance</t>
  </si>
  <si>
    <t>Utilities</t>
  </si>
  <si>
    <t>Marketing Materials, Advertising and Other Direct Expenses</t>
  </si>
  <si>
    <t>Software Licensing and Support</t>
  </si>
  <si>
    <t>Brand Licensing, Royalty and /or Franchise Fees</t>
  </si>
  <si>
    <t>Health, Safety and Sanitation Inspection Services and Fees</t>
  </si>
  <si>
    <t>Professional Memberships/Dues (Food Service Industry)</t>
  </si>
  <si>
    <t>University Technology Fees</t>
  </si>
  <si>
    <t>Computer Hardware Purchases Leases, Fees and Support</t>
  </si>
  <si>
    <t>FY 2024-25</t>
  </si>
  <si>
    <t>FY 2025-26</t>
  </si>
  <si>
    <t>FY 2022-23</t>
  </si>
  <si>
    <t>FY 2026-27</t>
  </si>
  <si>
    <t>FY 2027-28</t>
  </si>
  <si>
    <t>Subcontract? (Yes/No):</t>
  </si>
  <si>
    <t>Fresh Food Company</t>
  </si>
  <si>
    <t>Commissionable revenue includes Cash/Check, Credit Card, Debit Card, FIU One Card, Meal Plan Dining $, and Departmental Purchases.</t>
  </si>
  <si>
    <t>FY 22-23</t>
  </si>
  <si>
    <t>FY 23-24</t>
  </si>
  <si>
    <t>FY 24-25</t>
  </si>
  <si>
    <t>FY 25-26</t>
  </si>
  <si>
    <t>FY 26-27</t>
  </si>
  <si>
    <t>FY 27-28</t>
  </si>
  <si>
    <t xml:space="preserve">Telephone Equipment, Line Installation &amp; Service </t>
  </si>
  <si>
    <t>Meal Plan Dining $</t>
  </si>
  <si>
    <t>Meal Plan AYCE Revenue</t>
  </si>
  <si>
    <t>For Years 1-10, as derived by Vendor on the Year 1-10 MP worksheet</t>
  </si>
  <si>
    <t>For Years 2-10, base your projections on a 2% annual inflation rate except where confident you can grow the base.</t>
  </si>
  <si>
    <t>You MUST use the following revenue assumptions for your Year 1 financial projections.</t>
  </si>
  <si>
    <t>Provide your proposed FY18-19 Door Pricing below.</t>
  </si>
  <si>
    <t>Current Name</t>
  </si>
  <si>
    <t>Proposed Name</t>
  </si>
  <si>
    <t>Subcontracted?</t>
  </si>
  <si>
    <t>(Yes/No)</t>
  </si>
  <si>
    <t>Commission Rate</t>
  </si>
  <si>
    <t>MMC</t>
  </si>
  <si>
    <t>BBC</t>
  </si>
  <si>
    <t>Sales Commissions</t>
  </si>
  <si>
    <t>Other</t>
  </si>
  <si>
    <t>Alcohol</t>
  </si>
  <si>
    <t>Other (Specify)</t>
  </si>
  <si>
    <t>Retail Sales (inclusive of Meal Plan Dining $)</t>
  </si>
  <si>
    <t>Provide your proposed commission structure for Years 2-10 if FIU elects to make all meal plan purchases voluntary.</t>
  </si>
  <si>
    <t>A. Sales Commissions</t>
  </si>
  <si>
    <t xml:space="preserve">    Commissionable revenue includes Cash/Check, Credit Card, Debit Card, FIU One Card, Meal Plan Dining $, and Departmental Purchases.</t>
  </si>
  <si>
    <t>B. Guaranteed Minimum Commission ($ from all commissionable revenue streams)</t>
  </si>
  <si>
    <t>Assume that the University's meal plan structure will be otherwise unchanged from its intended FY 2018-19 plans.</t>
  </si>
  <si>
    <r>
      <t>- Specific instructions for one specific sheet are generally in</t>
    </r>
    <r>
      <rPr>
        <i/>
        <sz val="10"/>
        <rFont val="Calibri"/>
        <family val="2"/>
        <scheme val="minor"/>
      </rPr>
      <t xml:space="preserve"> </t>
    </r>
    <r>
      <rPr>
        <i/>
        <sz val="10"/>
        <color rgb="FF3333CC"/>
        <rFont val="Calibri"/>
        <family val="2"/>
        <scheme val="minor"/>
      </rPr>
      <t>blue text</t>
    </r>
  </si>
  <si>
    <t>- Vendors are responsible to ensure that all formulas are correct.</t>
  </si>
  <si>
    <t>Starbucks (Green Library)</t>
  </si>
  <si>
    <t>Starbucks (Mango)</t>
  </si>
  <si>
    <t>Express (Green Library)</t>
  </si>
  <si>
    <t>Miro's Food Truck (Green Library)</t>
  </si>
  <si>
    <t>Subway (Graham Center)</t>
  </si>
  <si>
    <t>Faculty Club (Graham Center)</t>
  </si>
  <si>
    <t>Almazar (Graham Center)</t>
  </si>
  <si>
    <t>Burger King (Graham Center)</t>
  </si>
  <si>
    <t>Café Bustelo (Graham Center)</t>
  </si>
  <si>
    <t>Chili's (Graham Center)</t>
  </si>
  <si>
    <t>Einstein Bros. Bagels (Graham Center)</t>
  </si>
  <si>
    <t>Jamba Juice (Graham Center)</t>
  </si>
  <si>
    <t>Pollo Tropical (Graham Center)</t>
  </si>
  <si>
    <t>Sushi Maki (Graham Center)</t>
  </si>
  <si>
    <t>Panda Express (Mango)</t>
  </si>
  <si>
    <t>Taco Bell (Mango)</t>
  </si>
  <si>
    <t>Chick-fil-A (Parking Garage 5)</t>
  </si>
  <si>
    <t>Dunkin Donuts (Parking Garage 5)</t>
  </si>
  <si>
    <t>Misha's Cupcakes (Parking Garage 5)</t>
  </si>
  <si>
    <t>Sergio's Cuban Café &amp; Grill (Parking Garage 5)</t>
  </si>
  <si>
    <t>Moe's Southwest Grill (Parking Garage 5)</t>
  </si>
  <si>
    <t>Papa John's Pizza (Parking Garage 5)</t>
  </si>
  <si>
    <t>Salad Creations (Parking Garage 5)</t>
  </si>
  <si>
    <t>Half Moon Empanadas (Parking Garage 5)</t>
  </si>
  <si>
    <t>Tropical Café Smoothies (Recreation Center)</t>
  </si>
  <si>
    <t>Moe's Southwest Grill (Wolfe Center)</t>
  </si>
  <si>
    <t>Grille Works (Wolfe Center)</t>
  </si>
  <si>
    <t>Subway (Wolfe Center)</t>
  </si>
  <si>
    <t>Catering Services (MMC)</t>
  </si>
  <si>
    <t>Catering Services (BBC)</t>
  </si>
  <si>
    <t>Catering Services Roll Up</t>
  </si>
  <si>
    <t>Amortization of Capital Investments (Row 29 'Invest &amp; Contrib' Sheet)</t>
  </si>
  <si>
    <t xml:space="preserve">VENDOR:  </t>
  </si>
  <si>
    <t>Projected Average Check</t>
  </si>
  <si>
    <t>POD (Breezeway)</t>
  </si>
  <si>
    <t>Projected Average # Daily Customers</t>
  </si>
  <si>
    <t>Projected Annual Revenue</t>
  </si>
  <si>
    <t xml:space="preserve">   Meal Equivalencies</t>
  </si>
  <si>
    <t>Retail Sales Revenue</t>
  </si>
  <si>
    <t xml:space="preserve">   Cash/Credit Card/One Card</t>
  </si>
  <si>
    <t xml:space="preserve">   Meal Plan Dining $ </t>
  </si>
  <si>
    <t>Residential Dining Sales Revenue</t>
  </si>
  <si>
    <t xml:space="preserve">   Mandatory Meal Plans (AYCE portion)</t>
  </si>
  <si>
    <t xml:space="preserve">   Voluntary Meal Plans (AYCE Portion)</t>
  </si>
  <si>
    <t>Catering Sales Revenue</t>
  </si>
  <si>
    <t>Summer Conferences &amp; Camps Sales Revenue</t>
  </si>
  <si>
    <t>Starbucks (Hubert Library)</t>
  </si>
  <si>
    <t>Taxes (List) ______________________________________</t>
  </si>
  <si>
    <t>Retail Dining Roll Up</t>
  </si>
  <si>
    <t>General &amp; Administrative</t>
  </si>
  <si>
    <t>Pro Forma Worksheets</t>
  </si>
  <si>
    <t>General</t>
  </si>
  <si>
    <t xml:space="preserve"> and note that other cells may contain formulas.</t>
  </si>
  <si>
    <t>- Enter data into cells that are gray</t>
  </si>
  <si>
    <t>- Report the value of forfeited all you care to eat meals on Lines 23 and 24 of the G&amp;A Pro Forma worksheet.</t>
  </si>
  <si>
    <t>Total Roll Up</t>
  </si>
  <si>
    <t>POD Market (Breezeway)</t>
  </si>
  <si>
    <t>Half Moon Empanadas (Parking Garage 6)</t>
  </si>
  <si>
    <t>Fresh Food Co. - Door Sales (Graham Center)</t>
  </si>
  <si>
    <t>Athletic Catering</t>
  </si>
  <si>
    <t>Catering</t>
  </si>
  <si>
    <t>Summer Conferences &amp; Camps</t>
  </si>
  <si>
    <t xml:space="preserve">Catering </t>
  </si>
  <si>
    <t xml:space="preserve">MMC </t>
  </si>
  <si>
    <t>FIU One Card</t>
  </si>
  <si>
    <t>Athletic Catering Services</t>
  </si>
  <si>
    <t>Retail Dining Sales (2)</t>
  </si>
  <si>
    <t>VENDOR:</t>
  </si>
  <si>
    <t>Cash, Check, Credit/Debit Card, Dept. Charge</t>
  </si>
  <si>
    <t>If Using Meal Plan Dining $</t>
  </si>
  <si>
    <t>If Using Cash, Debit/Credit, FIU One Card</t>
  </si>
  <si>
    <t>Rebate Type</t>
  </si>
  <si>
    <t>Year 1 Revenue Assumptions</t>
  </si>
  <si>
    <t>Purchase Rebates</t>
  </si>
  <si>
    <t>Residential Dining Door Pricing</t>
  </si>
  <si>
    <t>1.  Start Up costs will be amortized over the initial term of the contract (10 years).</t>
  </si>
  <si>
    <t>If you select statement 1, be sure to include the annual amortization on your pro forma projections (Row 53)</t>
  </si>
  <si>
    <t>If you select statement 2, be sure to include the total amount on your pro forma projections (Row 101)</t>
  </si>
  <si>
    <t>COMMISSIONS PAYABLE TO THE UNIVERSITY</t>
  </si>
  <si>
    <t>REVENUE ASSUMPTIONS &amp; ADDITIONAL INFORMATION</t>
  </si>
  <si>
    <t>START UP COSTS</t>
  </si>
  <si>
    <t>CAPITAL INVESTMENT AND OTHER CONTRIBUTIONS TO THE UNIVERSITY</t>
  </si>
  <si>
    <t>Capital Investments (to include Refresh Funds)</t>
  </si>
  <si>
    <t xml:space="preserve">    the extent you believe you can grow this business.</t>
  </si>
  <si>
    <t>Rate</t>
  </si>
  <si>
    <t>Commission</t>
  </si>
  <si>
    <t>- Report the value of forfeited meal plan Dining $ on Line 20 of the G&amp;A Pro Forma worksheet.</t>
  </si>
  <si>
    <t>on-campus food service locations that are not included in your contract.</t>
  </si>
  <si>
    <t xml:space="preserve">Provide your proposed commission structure in the event the University elects to allow acceptance of Meal Plan Dining $ at </t>
  </si>
  <si>
    <t>the University elects to replace their plan structure with the one you propose.</t>
  </si>
  <si>
    <t xml:space="preserve">Provide your proposed meal plan structure to begin in Year 2 of the contract, along with the associated commission structure if </t>
  </si>
  <si>
    <t>YEAR 1-10 MEAL PLAN PROJECTIONS</t>
  </si>
  <si>
    <t>ADDITIONAL MEAL PLAN REQUESTS</t>
  </si>
  <si>
    <t>PRO FORMA FINANCIAL PROJECTIONS</t>
  </si>
  <si>
    <t>Catering Services (includes related Alcohol service)</t>
  </si>
  <si>
    <t>FINANCIAL WORKBOOK INSTRUCTIONS</t>
  </si>
  <si>
    <t>Contributions to University (Row 46 'Invest &amp; Contrib' Sheet)</t>
  </si>
  <si>
    <t>Be sure to include the annual amortization on your pro forma projections (Row 52)</t>
  </si>
  <si>
    <t>Be sure to include the annual contributions on your pro forma projections (Row 62)</t>
  </si>
  <si>
    <t>Ultimate 5 (any 5 days all access)</t>
  </si>
  <si>
    <t>Ultimate 7 (all access)</t>
  </si>
  <si>
    <t>SBLK 200 Meals +$250DD +$100 Bonus DD</t>
  </si>
  <si>
    <t>SBLK 150 Meals +$500DD +$100 Bonus DD</t>
  </si>
  <si>
    <t>SBLK 75 Meals +$1,275DD +$100 Bonus DD</t>
  </si>
  <si>
    <t>All Access $1,549DD</t>
  </si>
  <si>
    <t>All Access $999DD</t>
  </si>
  <si>
    <t>All Access $100DD</t>
  </si>
  <si>
    <t>All Access $499DD</t>
  </si>
  <si>
    <t>Meal Plans (including description of plan)</t>
  </si>
  <si>
    <t>Mandatory Plans</t>
  </si>
  <si>
    <t>Voluntary Plans</t>
  </si>
  <si>
    <t xml:space="preserve">C. Concerns - list any concerns regarding the mechanics/operation of allowing Meal Plan Dining $ to be used at on campus </t>
  </si>
  <si>
    <t xml:space="preserve">     food service locations not included in your contract.</t>
  </si>
  <si>
    <t>1).</t>
  </si>
  <si>
    <t>2).</t>
  </si>
  <si>
    <t>3).</t>
  </si>
  <si>
    <t>Add additional numbers as needed.</t>
  </si>
  <si>
    <t>VIP5 (any 5 days of access)</t>
  </si>
  <si>
    <t>Ultimate 5 (any 5 days of access +bonus meal)</t>
  </si>
  <si>
    <t>Ultimate 7 (all access + bonus meal)</t>
  </si>
  <si>
    <t>VIP7 (all access)</t>
  </si>
  <si>
    <t>SBLK150 Meals +$700DD +$200 Bonus DD</t>
  </si>
  <si>
    <t>SBLK100 Meals +$1,100DD +$100 Bonus DD</t>
  </si>
  <si>
    <t>SBLK50 Meals +$1,550DD +$100 Bonus DD</t>
  </si>
  <si>
    <t>BYOB 100 Meals</t>
  </si>
  <si>
    <t>BYOB 50 Meals</t>
  </si>
  <si>
    <t>- Report revenue from Summer Conference &amp; Camps on the Fresh Food Co worksheet</t>
  </si>
  <si>
    <t>Refunded Dining Dollars ($100DD Plan Only)</t>
  </si>
  <si>
    <t>Total Estimated Meal Plan Dining $</t>
  </si>
  <si>
    <t xml:space="preserve">Estimated
Meal Plan 
Dining $ </t>
  </si>
  <si>
    <t xml:space="preserve">- Calculate the refunded dining dollars from the All Access $100DD meal plan only on Year 1-10 MP worksheet.  </t>
  </si>
  <si>
    <t xml:space="preserve">   Refunds are made in the spring semester and for a maximum of $75 per semester.</t>
  </si>
  <si>
    <t>Contributions to University (Row 46 'Invest &amp; Support' Sheet)</t>
  </si>
  <si>
    <t>Value Added Support/Contributions (Ex: Catering Fund, Unrestricted Funds, etc.)</t>
  </si>
  <si>
    <t>All Meal Plans (exclusive of Meal Plan Dining $)</t>
  </si>
  <si>
    <t>Employee/Affiliate Plans</t>
  </si>
  <si>
    <t>Full Exclusivity</t>
  </si>
  <si>
    <t>Renewal Yrs.</t>
  </si>
  <si>
    <t>Provide an offer (lump sum, additional commission %, etc) for Full Exclusivity on MMC &amp; BBC</t>
  </si>
  <si>
    <t>Renewal Yrs</t>
  </si>
  <si>
    <t>APPENDIX VIII - FINANCIAL WORKBOOK</t>
  </si>
  <si>
    <t xml:space="preserve">1. The meal plan subcriptions and pricing provided are not a guarantee and are for modeling purposes for the ITN.  </t>
  </si>
  <si>
    <t>Global Block 75</t>
  </si>
  <si>
    <t>BYOB 25 Meals</t>
  </si>
  <si>
    <t xml:space="preserve">4. For Years 2-10 Voluntary plans, you MUST use the meal plan types provided in the spreadsheet, without deviation or addition.  However, you MAY change the number of Voluntary meal plan subscriptions to </t>
  </si>
  <si>
    <t xml:space="preserve">    You may add in the number of Voluntary meal plan subscriptions.</t>
  </si>
  <si>
    <t>5. Employee &amp; Affiliate current meal plans to continued to be offered trough out contract, even though not shown on this worksheet.</t>
  </si>
  <si>
    <t>Global Block 75 Meals</t>
  </si>
  <si>
    <t>All Access T1 $775DD</t>
  </si>
  <si>
    <t>All Access T1 $1,549DD</t>
  </si>
  <si>
    <t>All Access T2 $1,129DD</t>
  </si>
  <si>
    <t>All Access T3 $829DD</t>
  </si>
  <si>
    <t>All Access T4 $499DD</t>
  </si>
  <si>
    <t>All Access T2 $350DD</t>
  </si>
  <si>
    <t>All Access T3 $250DD</t>
  </si>
  <si>
    <t>FY22-23 
Price per Term</t>
  </si>
  <si>
    <t>FY23-24 
Price per Term</t>
  </si>
  <si>
    <t>FY24-25 
Price per Term</t>
  </si>
  <si>
    <t>FY25-26 
Price per Term</t>
  </si>
  <si>
    <t>FY26-27 
Price per Term</t>
  </si>
  <si>
    <t>FY27-28 
Price per Term</t>
  </si>
  <si>
    <t xml:space="preserve">2. For Year 1, you MUST use the meal plan types, and Mandatory meal plan subscription rates provided in the spreadsheet without deviation or addition.  </t>
  </si>
  <si>
    <t>6. Early Fall (Summer B) has specific plans beginning on Row 32 in Year 1.  The BYOB 50 Meals can be used for Early Fall (Summer B), Fall Semester &amp; Spring Semester.</t>
  </si>
  <si>
    <t>Mandatory meal plan pricing must be similar to current, adjusted for inflation at 2%.</t>
  </si>
  <si>
    <t>Add additional rows as needed.</t>
  </si>
  <si>
    <r>
      <t xml:space="preserve">3. For Years 2-10 Mandatory plans, you MUST use the meal plan types and meal plan subscription rates provided in the spreadsheet without deviation or addition, </t>
    </r>
    <r>
      <rPr>
        <b/>
        <sz val="10"/>
        <color rgb="FFFF0000"/>
        <rFont val="Calibri"/>
        <family val="2"/>
        <scheme val="minor"/>
      </rPr>
      <t xml:space="preserve">except for the All Access $100DD. </t>
    </r>
  </si>
  <si>
    <t>7. The yellow highlighted cells indicate revised numbers provided on this worksheet.</t>
  </si>
  <si>
    <r>
      <t xml:space="preserve">      </t>
    </r>
    <r>
      <rPr>
        <b/>
        <sz val="10"/>
        <color rgb="FFFF0000"/>
        <rFont val="Calibri"/>
        <family val="2"/>
        <scheme val="minor"/>
      </rPr>
      <t>Adjust the number of mandatory All Access $100DD subscriptions so that the total number of ALL (mandatory and voluntary) meal plans is 31,087.</t>
    </r>
  </si>
  <si>
    <t>`</t>
  </si>
  <si>
    <t>Voluntary Student Plans</t>
  </si>
  <si>
    <t>Notes:</t>
  </si>
  <si>
    <t>Provide your proposed voluntary meal plans with descriptions and pricing.  - Revised area of worksheet.</t>
  </si>
  <si>
    <t xml:space="preserve">Year 1 </t>
  </si>
  <si>
    <t>Faculty Club 50 (50 meals for the Faculty Club or Fresh Food Company)</t>
  </si>
  <si>
    <t>Faculty Club 25 (25 meals for the Faculty Club or Fresh Food Company)</t>
  </si>
  <si>
    <t>Employee/Affiliate Dining Plan $300 (20% discount at the location)</t>
  </si>
  <si>
    <t>Employee/Affiliate Dining Plan $500 (20% discount at the location)</t>
  </si>
  <si>
    <t>Aramark</t>
  </si>
  <si>
    <t>Super Block 150 with $825 DD plus one bonus meal per day</t>
  </si>
  <si>
    <t>Super Block 100 with $1025 DD plus one bonus meal per day</t>
  </si>
  <si>
    <t>Commuter Block 50 with $50 DD plus one bonus meal per day</t>
  </si>
  <si>
    <t>Commuter Block 25 with $150 DD plus one bonus meal per day</t>
  </si>
  <si>
    <t>Commuter All Access $600 (only Dining Dollars)</t>
  </si>
  <si>
    <t>Commuter All Access $400 (only Dining Dollars)</t>
  </si>
  <si>
    <t>All Access 7 (unlimited access 7 days a week to the Fresh Food Company plus one bonus meal per day)</t>
  </si>
  <si>
    <t>All Access 5 (unlimited access Monday through Friday to the Fresh Food Company plus one bonus meal per day)</t>
  </si>
  <si>
    <t>Block 150 (150 meals for the semester in the Fresh Food Company plus one bonus meal per day)</t>
  </si>
  <si>
    <t>Block 100 (100 meals for the semester in the Fresh Food Company plus one bonus meal per day)</t>
  </si>
  <si>
    <t>Commuter Block 50 (50 meals for the semester in the Fresh Food Company plus one bonus meal per day)</t>
  </si>
  <si>
    <t>Commuter Block 25 (25 meals for the semester in the Fresh Food Company plus one bonus meal per day)</t>
  </si>
  <si>
    <t xml:space="preserve">Ultimate 5 (any 5 day access in the Fresh Food Company) with $200 DD plus one bonus meal per day </t>
  </si>
  <si>
    <t>Ultimate 7 (all access in the Fresh Food Company) with $100 DD plus one bonus meal per day</t>
  </si>
  <si>
    <t>All DB $200 (for all students as defined in addendum four page 32)</t>
  </si>
  <si>
    <t>Chic Fil A BBC</t>
  </si>
  <si>
    <t>Market Pavillion</t>
  </si>
  <si>
    <t>Panera</t>
  </si>
  <si>
    <t xml:space="preserve">Allocate 4% of total retail to ME for the highlited locations </t>
  </si>
  <si>
    <t xml:space="preserve">Total ME for campus should be at $200k </t>
  </si>
  <si>
    <t>FTIC YEAR 1</t>
  </si>
  <si>
    <t xml:space="preserve">Total ME for campus should be at $100k </t>
  </si>
  <si>
    <t xml:space="preserve">FTIC YEAR 2 ONWARDS </t>
  </si>
  <si>
    <t xml:space="preserve">ONWARDS </t>
  </si>
  <si>
    <t xml:space="preserve">Taxes - Personal Property </t>
  </si>
  <si>
    <t>Taxes - Sales Tax on purchased goods</t>
  </si>
  <si>
    <t xml:space="preserve">POD Breezway </t>
  </si>
  <si>
    <t xml:space="preserve">No </t>
  </si>
  <si>
    <t>Café Bustelo relocated to PG5 in year 3</t>
  </si>
  <si>
    <t>In year 2 - Sergio's to be expanded with elimination of EBB</t>
  </si>
  <si>
    <t>PG5 Renovation Year 3</t>
  </si>
  <si>
    <t>Replaced by CFA Year 1</t>
  </si>
  <si>
    <t>Year 2 Subway refresh</t>
  </si>
  <si>
    <t>Includes restaurant rotation, food truck, fruit stand and carribean concept.</t>
  </si>
  <si>
    <t>No</t>
  </si>
  <si>
    <t xml:space="preserve">Starbucks - Year 1 </t>
  </si>
  <si>
    <t xml:space="preserve">POD Express- Year 1 </t>
  </si>
  <si>
    <t xml:space="preserve">FFC - Year 1 </t>
  </si>
  <si>
    <t xml:space="preserve">PG5 CFA - Year 1 </t>
  </si>
  <si>
    <t xml:space="preserve">Sbx Truck - Year 1 </t>
  </si>
  <si>
    <t xml:space="preserve">Sergios - Year 1 </t>
  </si>
  <si>
    <t xml:space="preserve">Expanded seating + Tapingo </t>
  </si>
  <si>
    <t xml:space="preserve">Refresh </t>
  </si>
  <si>
    <t xml:space="preserve">Refresh - include Breakfast </t>
  </si>
  <si>
    <t xml:space="preserve">New Starbucks Truck </t>
  </si>
  <si>
    <t xml:space="preserve">Refresh and Expansion </t>
  </si>
  <si>
    <t>BBC Campus - Year 2</t>
  </si>
  <si>
    <t xml:space="preserve">CFA/ Shipping containers </t>
  </si>
  <si>
    <t>Local Miami - Year 2</t>
  </si>
  <si>
    <t>Almazar, Sushi Maki, Misha Cupcakes</t>
  </si>
  <si>
    <t>Panera - Year 2</t>
  </si>
  <si>
    <t xml:space="preserve">Panera - New location </t>
  </si>
  <si>
    <t>World Pavillion - Year 2</t>
  </si>
  <si>
    <t xml:space="preserve">5 new concepts </t>
  </si>
  <si>
    <t>NEW PG5 - Year 2</t>
  </si>
  <si>
    <t>Salad Works, Café Bustello, Smart Room</t>
  </si>
  <si>
    <t>Athletics - Year 2</t>
  </si>
  <si>
    <t>Ath. Training table kitchen</t>
  </si>
  <si>
    <t>Heritage Market - Year 3</t>
  </si>
  <si>
    <t xml:space="preserve">Pizza, Sandwich, POD, Bakery </t>
  </si>
  <si>
    <t>SBUX</t>
  </si>
  <si>
    <t>SBUX Refresh</t>
  </si>
  <si>
    <t xml:space="preserve">In Kind Catering Fund </t>
  </si>
  <si>
    <t xml:space="preserve">Annual Refresh Funds </t>
  </si>
  <si>
    <t xml:space="preserve">Annual Unrestricted Grants </t>
  </si>
  <si>
    <t>Student Internship Program</t>
  </si>
  <si>
    <t>Yes</t>
  </si>
  <si>
    <t>X</t>
  </si>
  <si>
    <t>Brand training, Travel, Food sampling/ training costs</t>
  </si>
  <si>
    <t xml:space="preserve">Starbucks/ Starbucks truck / Sergios/ CFA </t>
  </si>
  <si>
    <t xml:space="preserve">BBC CFA/ Panera/ World Pavillion/ Updated PG5/ Ath. Training table </t>
  </si>
  <si>
    <t xml:space="preserve">Heritage Market </t>
  </si>
  <si>
    <t xml:space="preserve">CFA </t>
  </si>
  <si>
    <t>CFA</t>
  </si>
  <si>
    <t xml:space="preserve">Other Revenue - Subcontractor Revenue </t>
  </si>
  <si>
    <t>Other Revenue: Subcontractor</t>
  </si>
  <si>
    <t>Other Revenue : subcontractor</t>
  </si>
  <si>
    <t>Other Revenue: subcontractor</t>
  </si>
  <si>
    <t>Converted from subcontractor to Aramark operated in year 3</t>
  </si>
  <si>
    <t xml:space="preserve">Other Revenue: subcontractor </t>
  </si>
  <si>
    <t xml:space="preserve">Athletic training table </t>
  </si>
  <si>
    <t xml:space="preserve">Annual Food credit </t>
  </si>
  <si>
    <t xml:space="preserve">Other: Investment </t>
  </si>
  <si>
    <t>Includes NEW Starbucks truck sales in the mix</t>
  </si>
  <si>
    <t>Starbucks (Green Library) &amp; Starbucks Truck</t>
  </si>
  <si>
    <t>Grill Works replaced with shipping containers food concept in Year 2</t>
  </si>
  <si>
    <t xml:space="preserve">CFA added to space as well </t>
  </si>
  <si>
    <t xml:space="preserve">Scholarship Program </t>
  </si>
  <si>
    <t>Other: Marketing and Advertising fund</t>
  </si>
  <si>
    <t>Other: Repair/ Maint. / Utilities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</si>
</sst>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"/>
    <numFmt numFmtId="166" formatCode="&quot;$&quot;#,##0"/>
    <numFmt numFmtId="167" formatCode="_(* #,##0_);_(* \(#,##0\);_(* &quot;-&quot;??_);_(@_)"/>
    <numFmt numFmtId="168" formatCode="0.0%"/>
    <numFmt numFmtId="169" formatCode="0.000%"/>
    <numFmt numFmtId="170" formatCode="_(&quot;$&quot;* #,##0.0_);_(&quot;$&quot;* \(#,##0.0\);_(&quot;$&quot;* &quot;-&quot;??_);_(@_)"/>
  </numFmts>
  <fonts count="25" x14ac:knownFonts="1">
    <font>
      <sz val="10"/>
      <name val="MS Sans Serif"/>
    </font>
    <font>
      <sz val="10.5"/>
      <color theme="1"/>
      <name val="Trebuchet MS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color rgb="FF3333CC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u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color rgb="FF3333CC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3333CC"/>
      <name val="Calibri"/>
      <family val="2"/>
      <scheme val="minor"/>
    </font>
    <font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strike/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gray0625"/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</cellStyleXfs>
  <cellXfs count="319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/>
    <xf numFmtId="0" fontId="7" fillId="0" borderId="0" xfId="0" applyFont="1" applyFill="1"/>
    <xf numFmtId="0" fontId="7" fillId="0" borderId="0" xfId="0" applyFont="1" applyAlignment="1"/>
    <xf numFmtId="0" fontId="8" fillId="0" borderId="0" xfId="0" applyFont="1"/>
    <xf numFmtId="0" fontId="9" fillId="0" borderId="0" xfId="0" applyFont="1"/>
    <xf numFmtId="0" fontId="7" fillId="0" borderId="4" xfId="0" applyFont="1" applyBorder="1"/>
    <xf numFmtId="0" fontId="7" fillId="0" borderId="0" xfId="0" applyFont="1" applyBorder="1"/>
    <xf numFmtId="44" fontId="7" fillId="0" borderId="0" xfId="3" applyFont="1"/>
    <xf numFmtId="0" fontId="6" fillId="0" borderId="0" xfId="0" applyFont="1" applyFill="1"/>
    <xf numFmtId="0" fontId="10" fillId="0" borderId="0" xfId="0" applyFont="1"/>
    <xf numFmtId="44" fontId="7" fillId="0" borderId="0" xfId="3" applyFont="1" applyFill="1"/>
    <xf numFmtId="0" fontId="12" fillId="0" borderId="0" xfId="0" applyFont="1"/>
    <xf numFmtId="0" fontId="13" fillId="0" borderId="0" xfId="0" applyFont="1"/>
    <xf numFmtId="0" fontId="8" fillId="0" borderId="0" xfId="0" applyFont="1" applyAlignment="1"/>
    <xf numFmtId="0" fontId="14" fillId="0" borderId="0" xfId="0" applyFont="1" applyFill="1" applyAlignment="1">
      <alignment horizontal="center"/>
    </xf>
    <xf numFmtId="164" fontId="7" fillId="0" borderId="0" xfId="0" applyNumberFormat="1" applyFont="1"/>
    <xf numFmtId="166" fontId="7" fillId="0" borderId="0" xfId="3" applyNumberFormat="1" applyFont="1"/>
    <xf numFmtId="0" fontId="7" fillId="0" borderId="3" xfId="0" applyFont="1" applyBorder="1"/>
    <xf numFmtId="0" fontId="6" fillId="0" borderId="0" xfId="0" applyFont="1" applyBorder="1"/>
    <xf numFmtId="0" fontId="6" fillId="0" borderId="3" xfId="0" applyFont="1" applyBorder="1"/>
    <xf numFmtId="0" fontId="7" fillId="0" borderId="2" xfId="0" applyFont="1" applyBorder="1"/>
    <xf numFmtId="44" fontId="6" fillId="0" borderId="0" xfId="3" applyFont="1" applyBorder="1"/>
    <xf numFmtId="0" fontId="6" fillId="0" borderId="0" xfId="0" applyFont="1" applyFill="1" applyBorder="1"/>
    <xf numFmtId="165" fontId="6" fillId="0" borderId="0" xfId="0" applyNumberFormat="1" applyFont="1" applyBorder="1"/>
    <xf numFmtId="0" fontId="11" fillId="0" borderId="0" xfId="0" applyFont="1" applyAlignment="1"/>
    <xf numFmtId="0" fontId="8" fillId="0" borderId="0" xfId="0" applyFont="1" applyFill="1" applyAlignment="1"/>
    <xf numFmtId="0" fontId="7" fillId="0" borderId="0" xfId="0" applyFont="1" applyFill="1" applyAlignment="1"/>
    <xf numFmtId="44" fontId="6" fillId="2" borderId="3" xfId="3" applyFont="1" applyFill="1" applyBorder="1" applyAlignment="1">
      <alignment horizontal="center" vertical="center" wrapText="1"/>
    </xf>
    <xf numFmtId="44" fontId="6" fillId="2" borderId="13" xfId="3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17" fillId="0" borderId="0" xfId="0" applyFont="1"/>
    <xf numFmtId="164" fontId="7" fillId="0" borderId="18" xfId="3" applyNumberFormat="1" applyFont="1" applyFill="1" applyBorder="1"/>
    <xf numFmtId="164" fontId="7" fillId="0" borderId="5" xfId="3" applyNumberFormat="1" applyFont="1" applyFill="1" applyBorder="1"/>
    <xf numFmtId="164" fontId="6" fillId="0" borderId="6" xfId="3" applyNumberFormat="1" applyFont="1" applyFill="1" applyBorder="1"/>
    <xf numFmtId="0" fontId="7" fillId="0" borderId="0" xfId="0" applyFont="1" applyFill="1" applyBorder="1"/>
    <xf numFmtId="0" fontId="6" fillId="0" borderId="0" xfId="0" applyFont="1" applyFill="1" applyBorder="1" applyAlignment="1">
      <alignment vertical="top" wrapText="1"/>
    </xf>
    <xf numFmtId="0" fontId="7" fillId="0" borderId="14" xfId="0" applyFont="1" applyBorder="1"/>
    <xf numFmtId="0" fontId="7" fillId="0" borderId="12" xfId="0" applyFont="1" applyBorder="1"/>
    <xf numFmtId="164" fontId="6" fillId="0" borderId="3" xfId="3" applyNumberFormat="1" applyFont="1" applyFill="1" applyBorder="1"/>
    <xf numFmtId="167" fontId="6" fillId="0" borderId="0" xfId="4" applyNumberFormat="1" applyFont="1" applyFill="1" applyBorder="1"/>
    <xf numFmtId="0" fontId="6" fillId="0" borderId="0" xfId="0" applyFont="1" applyAlignment="1">
      <alignment horizontal="center"/>
    </xf>
    <xf numFmtId="0" fontId="6" fillId="0" borderId="0" xfId="0" applyFont="1" applyFill="1" applyAlignment="1"/>
    <xf numFmtId="0" fontId="6" fillId="0" borderId="4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6" fillId="0" borderId="0" xfId="0" applyFont="1" applyFill="1" applyAlignment="1">
      <alignment horizontal="center"/>
    </xf>
    <xf numFmtId="0" fontId="7" fillId="0" borderId="5" xfId="0" applyFont="1" applyFill="1" applyBorder="1"/>
    <xf numFmtId="6" fontId="7" fillId="0" borderId="12" xfId="0" applyNumberFormat="1" applyFont="1" applyFill="1" applyBorder="1"/>
    <xf numFmtId="9" fontId="7" fillId="0" borderId="12" xfId="1" applyFont="1" applyFill="1" applyBorder="1"/>
    <xf numFmtId="6" fontId="6" fillId="0" borderId="0" xfId="0" applyNumberFormat="1" applyFont="1" applyFill="1" applyBorder="1"/>
    <xf numFmtId="9" fontId="7" fillId="0" borderId="0" xfId="1" applyFont="1" applyFill="1" applyBorder="1"/>
    <xf numFmtId="0" fontId="6" fillId="0" borderId="0" xfId="2" applyFont="1" applyFill="1" applyBorder="1"/>
    <xf numFmtId="0" fontId="7" fillId="0" borderId="5" xfId="2" applyFont="1" applyFill="1" applyBorder="1"/>
    <xf numFmtId="0" fontId="6" fillId="0" borderId="5" xfId="2" applyFont="1" applyFill="1" applyBorder="1"/>
    <xf numFmtId="0" fontId="14" fillId="0" borderId="0" xfId="0" applyFont="1" applyFill="1" applyBorder="1"/>
    <xf numFmtId="0" fontId="6" fillId="4" borderId="0" xfId="0" applyFont="1" applyFill="1"/>
    <xf numFmtId="164" fontId="7" fillId="0" borderId="0" xfId="3" applyNumberFormat="1" applyFont="1" applyBorder="1" applyAlignment="1">
      <alignment horizontal="center"/>
    </xf>
    <xf numFmtId="0" fontId="7" fillId="0" borderId="0" xfId="0" applyFont="1" applyAlignment="1">
      <alignment horizontal="right"/>
    </xf>
    <xf numFmtId="0" fontId="16" fillId="0" borderId="0" xfId="0" applyFont="1" applyFill="1" applyBorder="1"/>
    <xf numFmtId="0" fontId="7" fillId="0" borderId="8" xfId="0" applyFont="1" applyBorder="1"/>
    <xf numFmtId="0" fontId="7" fillId="0" borderId="9" xfId="0" applyFont="1" applyBorder="1"/>
    <xf numFmtId="0" fontId="6" fillId="0" borderId="0" xfId="0" quotePrefix="1" applyFont="1" applyAlignment="1">
      <alignment horizontal="center"/>
    </xf>
    <xf numFmtId="0" fontId="7" fillId="0" borderId="0" xfId="0" quotePrefix="1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165" fontId="7" fillId="0" borderId="0" xfId="3" applyNumberFormat="1" applyFont="1" applyFill="1" applyBorder="1"/>
    <xf numFmtId="0" fontId="6" fillId="0" borderId="5" xfId="0" applyFont="1" applyFill="1" applyBorder="1"/>
    <xf numFmtId="0" fontId="10" fillId="0" borderId="0" xfId="0" applyFont="1" applyFill="1" applyBorder="1"/>
    <xf numFmtId="0" fontId="7" fillId="6" borderId="0" xfId="0" applyFont="1" applyFill="1" applyBorder="1"/>
    <xf numFmtId="0" fontId="6" fillId="2" borderId="21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37" fontId="20" fillId="0" borderId="21" xfId="5" applyNumberFormat="1" applyFont="1" applyFill="1" applyBorder="1"/>
    <xf numFmtId="37" fontId="19" fillId="0" borderId="21" xfId="5" applyNumberFormat="1" applyFont="1" applyFill="1" applyBorder="1"/>
    <xf numFmtId="0" fontId="6" fillId="0" borderId="0" xfId="0" applyFont="1" applyFill="1" applyBorder="1" applyAlignment="1">
      <alignment horizontal="right" vertical="top" wrapText="1"/>
    </xf>
    <xf numFmtId="37" fontId="20" fillId="0" borderId="6" xfId="5" applyNumberFormat="1" applyFont="1" applyFill="1" applyBorder="1"/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right"/>
    </xf>
    <xf numFmtId="164" fontId="6" fillId="0" borderId="3" xfId="0" applyNumberFormat="1" applyFont="1" applyBorder="1"/>
    <xf numFmtId="0" fontId="18" fillId="0" borderId="0" xfId="0" applyFont="1" applyFill="1" applyAlignment="1"/>
    <xf numFmtId="0" fontId="18" fillId="0" borderId="0" xfId="0" applyFont="1" applyAlignment="1"/>
    <xf numFmtId="0" fontId="18" fillId="0" borderId="0" xfId="0" applyFont="1" applyFill="1"/>
    <xf numFmtId="164" fontId="6" fillId="0" borderId="3" xfId="3" applyNumberFormat="1" applyFont="1" applyBorder="1"/>
    <xf numFmtId="37" fontId="20" fillId="0" borderId="0" xfId="5" applyNumberFormat="1" applyFont="1" applyFill="1" applyBorder="1"/>
    <xf numFmtId="37" fontId="19" fillId="0" borderId="0" xfId="5" applyNumberFormat="1" applyFont="1" applyFill="1" applyBorder="1"/>
    <xf numFmtId="164" fontId="6" fillId="0" borderId="16" xfId="3" applyNumberFormat="1" applyFont="1" applyFill="1" applyBorder="1"/>
    <xf numFmtId="164" fontId="6" fillId="6" borderId="3" xfId="3" applyNumberFormat="1" applyFont="1" applyFill="1" applyBorder="1"/>
    <xf numFmtId="164" fontId="6" fillId="7" borderId="21" xfId="3" applyNumberFormat="1" applyFont="1" applyFill="1" applyBorder="1"/>
    <xf numFmtId="164" fontId="6" fillId="5" borderId="6" xfId="3" applyNumberFormat="1" applyFont="1" applyFill="1" applyBorder="1"/>
    <xf numFmtId="44" fontId="7" fillId="6" borderId="0" xfId="3" applyFont="1" applyFill="1"/>
    <xf numFmtId="0" fontId="7" fillId="6" borderId="0" xfId="0" applyFont="1" applyFill="1"/>
    <xf numFmtId="0" fontId="7" fillId="6" borderId="0" xfId="0" applyFont="1" applyFill="1" applyBorder="1" applyAlignment="1">
      <alignment vertical="top" wrapText="1"/>
    </xf>
    <xf numFmtId="167" fontId="7" fillId="6" borderId="0" xfId="4" applyNumberFormat="1" applyFont="1" applyFill="1" applyBorder="1"/>
    <xf numFmtId="0" fontId="7" fillId="7" borderId="0" xfId="0" applyFont="1" applyFill="1"/>
    <xf numFmtId="44" fontId="7" fillId="7" borderId="0" xfId="3" applyFont="1" applyFill="1"/>
    <xf numFmtId="0" fontId="7" fillId="5" borderId="0" xfId="0" applyFont="1" applyFill="1"/>
    <xf numFmtId="44" fontId="7" fillId="5" borderId="0" xfId="3" applyFont="1" applyFill="1"/>
    <xf numFmtId="9" fontId="7" fillId="0" borderId="0" xfId="1" applyFont="1" applyAlignment="1">
      <alignment horizontal="center"/>
    </xf>
    <xf numFmtId="0" fontId="11" fillId="0" borderId="0" xfId="0" applyFont="1" applyFill="1" applyAlignment="1"/>
    <xf numFmtId="0" fontId="7" fillId="0" borderId="1" xfId="0" applyFont="1" applyFill="1" applyBorder="1"/>
    <xf numFmtId="6" fontId="7" fillId="0" borderId="1" xfId="0" applyNumberFormat="1" applyFont="1" applyFill="1" applyBorder="1"/>
    <xf numFmtId="9" fontId="7" fillId="0" borderId="1" xfId="1" applyFont="1" applyFill="1" applyBorder="1"/>
    <xf numFmtId="6" fontId="7" fillId="0" borderId="2" xfId="0" applyNumberFormat="1" applyFont="1" applyFill="1" applyBorder="1"/>
    <xf numFmtId="6" fontId="6" fillId="0" borderId="3" xfId="0" applyNumberFormat="1" applyFont="1" applyFill="1" applyBorder="1"/>
    <xf numFmtId="9" fontId="6" fillId="0" borderId="3" xfId="1" applyFont="1" applyFill="1" applyBorder="1"/>
    <xf numFmtId="6" fontId="7" fillId="0" borderId="10" xfId="0" applyNumberFormat="1" applyFont="1" applyFill="1" applyBorder="1"/>
    <xf numFmtId="6" fontId="6" fillId="0" borderId="3" xfId="2" applyNumberFormat="1" applyFont="1" applyFill="1" applyBorder="1"/>
    <xf numFmtId="0" fontId="6" fillId="3" borderId="3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9" fontId="6" fillId="0" borderId="0" xfId="1" applyFont="1" applyFill="1" applyBorder="1"/>
    <xf numFmtId="0" fontId="6" fillId="8" borderId="0" xfId="0" applyFont="1" applyFill="1" applyBorder="1"/>
    <xf numFmtId="0" fontId="7" fillId="8" borderId="0" xfId="0" applyFont="1" applyFill="1" applyBorder="1"/>
    <xf numFmtId="0" fontId="7" fillId="8" borderId="4" xfId="0" applyFont="1" applyFill="1" applyBorder="1"/>
    <xf numFmtId="44" fontId="7" fillId="8" borderId="4" xfId="3" applyFont="1" applyFill="1" applyBorder="1"/>
    <xf numFmtId="0" fontId="6" fillId="3" borderId="10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 wrapText="1"/>
    </xf>
    <xf numFmtId="0" fontId="6" fillId="3" borderId="14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168" fontId="7" fillId="0" borderId="6" xfId="1" applyNumberFormat="1" applyFont="1" applyBorder="1"/>
    <xf numFmtId="168" fontId="7" fillId="0" borderId="11" xfId="1" applyNumberFormat="1" applyFont="1" applyBorder="1"/>
    <xf numFmtId="0" fontId="6" fillId="0" borderId="8" xfId="0" applyFont="1" applyBorder="1"/>
    <xf numFmtId="168" fontId="7" fillId="0" borderId="5" xfId="1" applyNumberFormat="1" applyFont="1" applyBorder="1"/>
    <xf numFmtId="0" fontId="15" fillId="0" borderId="8" xfId="0" applyFont="1" applyBorder="1"/>
    <xf numFmtId="0" fontId="21" fillId="0" borderId="8" xfId="0" applyFont="1" applyBorder="1"/>
    <xf numFmtId="0" fontId="21" fillId="0" borderId="15" xfId="0" applyFont="1" applyBorder="1"/>
    <xf numFmtId="0" fontId="21" fillId="0" borderId="14" xfId="0" applyFont="1" applyBorder="1"/>
    <xf numFmtId="0" fontId="21" fillId="0" borderId="0" xfId="0" applyFont="1" applyBorder="1"/>
    <xf numFmtId="0" fontId="15" fillId="0" borderId="0" xfId="0" applyFont="1" applyBorder="1"/>
    <xf numFmtId="0" fontId="6" fillId="0" borderId="0" xfId="0" quotePrefix="1" applyFont="1" applyAlignment="1"/>
    <xf numFmtId="0" fontId="7" fillId="0" borderId="0" xfId="0" quotePrefix="1" applyFont="1" applyAlignment="1"/>
    <xf numFmtId="0" fontId="7" fillId="0" borderId="0" xfId="0" quotePrefix="1" applyFont="1"/>
    <xf numFmtId="0" fontId="6" fillId="0" borderId="0" xfId="0" quotePrefix="1" applyFont="1"/>
    <xf numFmtId="0" fontId="7" fillId="9" borderId="4" xfId="0" applyFont="1" applyFill="1" applyBorder="1"/>
    <xf numFmtId="44" fontId="7" fillId="9" borderId="4" xfId="3" applyFont="1" applyFill="1" applyBorder="1"/>
    <xf numFmtId="6" fontId="7" fillId="9" borderId="1" xfId="0" applyNumberFormat="1" applyFont="1" applyFill="1" applyBorder="1"/>
    <xf numFmtId="6" fontId="7" fillId="9" borderId="2" xfId="0" applyNumberFormat="1" applyFont="1" applyFill="1" applyBorder="1"/>
    <xf numFmtId="0" fontId="7" fillId="9" borderId="1" xfId="0" applyFont="1" applyFill="1" applyBorder="1"/>
    <xf numFmtId="0" fontId="7" fillId="9" borderId="2" xfId="0" applyFont="1" applyFill="1" applyBorder="1"/>
    <xf numFmtId="0" fontId="6" fillId="9" borderId="12" xfId="0" applyFont="1" applyFill="1" applyBorder="1" applyAlignment="1">
      <alignment horizontal="left"/>
    </xf>
    <xf numFmtId="0" fontId="6" fillId="9" borderId="12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11" fillId="0" borderId="0" xfId="0" applyFont="1" applyFill="1" applyBorder="1" applyAlignment="1"/>
    <xf numFmtId="0" fontId="7" fillId="0" borderId="14" xfId="0" applyFont="1" applyFill="1" applyBorder="1"/>
    <xf numFmtId="0" fontId="7" fillId="0" borderId="0" xfId="2" applyFont="1" applyFill="1" applyBorder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43" fontId="7" fillId="9" borderId="4" xfId="4" applyFont="1" applyFill="1" applyBorder="1"/>
    <xf numFmtId="43" fontId="7" fillId="0" borderId="0" xfId="4" applyFont="1" applyFill="1" applyBorder="1"/>
    <xf numFmtId="44" fontId="7" fillId="0" borderId="4" xfId="0" applyNumberFormat="1" applyFont="1" applyFill="1" applyBorder="1"/>
    <xf numFmtId="0" fontId="22" fillId="0" borderId="0" xfId="0" applyFont="1" applyFill="1" applyBorder="1"/>
    <xf numFmtId="0" fontId="22" fillId="0" borderId="5" xfId="0" applyFont="1" applyFill="1" applyBorder="1"/>
    <xf numFmtId="44" fontId="7" fillId="8" borderId="4" xfId="0" applyNumberFormat="1" applyFont="1" applyFill="1" applyBorder="1"/>
    <xf numFmtId="6" fontId="7" fillId="8" borderId="1" xfId="0" applyNumberFormat="1" applyFont="1" applyFill="1" applyBorder="1"/>
    <xf numFmtId="9" fontId="7" fillId="8" borderId="1" xfId="1" applyFont="1" applyFill="1" applyBorder="1"/>
    <xf numFmtId="0" fontId="7" fillId="9" borderId="4" xfId="0" applyFont="1" applyFill="1" applyBorder="1" applyAlignment="1"/>
    <xf numFmtId="0" fontId="21" fillId="0" borderId="4" xfId="0" applyFont="1" applyBorder="1" applyAlignment="1"/>
    <xf numFmtId="0" fontId="21" fillId="0" borderId="0" xfId="0" applyFont="1"/>
    <xf numFmtId="0" fontId="7" fillId="9" borderId="3" xfId="0" applyFont="1" applyFill="1" applyBorder="1"/>
    <xf numFmtId="0" fontId="6" fillId="9" borderId="4" xfId="0" applyFont="1" applyFill="1" applyBorder="1" applyAlignment="1"/>
    <xf numFmtId="9" fontId="7" fillId="0" borderId="6" xfId="1" applyFont="1" applyFill="1" applyBorder="1"/>
    <xf numFmtId="0" fontId="15" fillId="0" borderId="0" xfId="0" applyFont="1"/>
    <xf numFmtId="0" fontId="6" fillId="3" borderId="10" xfId="0" applyFont="1" applyFill="1" applyBorder="1" applyAlignment="1">
      <alignment horizontal="center" vertical="top" wrapText="1"/>
    </xf>
    <xf numFmtId="0" fontId="13" fillId="0" borderId="0" xfId="0" applyFont="1" applyBorder="1"/>
    <xf numFmtId="0" fontId="6" fillId="3" borderId="10" xfId="0" applyFont="1" applyFill="1" applyBorder="1" applyAlignment="1">
      <alignment horizontal="center" vertical="center"/>
    </xf>
    <xf numFmtId="0" fontId="7" fillId="3" borderId="3" xfId="0" applyFont="1" applyFill="1" applyBorder="1"/>
    <xf numFmtId="164" fontId="7" fillId="0" borderId="1" xfId="3" applyNumberFormat="1" applyFont="1" applyFill="1" applyBorder="1"/>
    <xf numFmtId="164" fontId="7" fillId="0" borderId="8" xfId="3" applyNumberFormat="1" applyFont="1" applyFill="1" applyBorder="1"/>
    <xf numFmtId="167" fontId="7" fillId="9" borderId="23" xfId="4" applyNumberFormat="1" applyFont="1" applyFill="1" applyBorder="1"/>
    <xf numFmtId="167" fontId="7" fillId="9" borderId="24" xfId="4" applyNumberFormat="1" applyFont="1" applyFill="1" applyBorder="1"/>
    <xf numFmtId="167" fontId="7" fillId="0" borderId="22" xfId="4" applyNumberFormat="1" applyFont="1" applyFill="1" applyBorder="1"/>
    <xf numFmtId="167" fontId="7" fillId="0" borderId="26" xfId="4" applyNumberFormat="1" applyFont="1" applyFill="1" applyBorder="1"/>
    <xf numFmtId="164" fontId="7" fillId="9" borderId="3" xfId="3" applyNumberFormat="1" applyFont="1" applyFill="1" applyBorder="1"/>
    <xf numFmtId="164" fontId="6" fillId="9" borderId="2" xfId="3" applyNumberFormat="1" applyFont="1" applyFill="1" applyBorder="1"/>
    <xf numFmtId="164" fontId="7" fillId="9" borderId="4" xfId="3" applyNumberFormat="1" applyFont="1" applyFill="1" applyBorder="1"/>
    <xf numFmtId="164" fontId="6" fillId="9" borderId="4" xfId="3" applyNumberFormat="1" applyFont="1" applyFill="1" applyBorder="1"/>
    <xf numFmtId="0" fontId="7" fillId="9" borderId="12" xfId="0" applyFont="1" applyFill="1" applyBorder="1"/>
    <xf numFmtId="0" fontId="6" fillId="9" borderId="3" xfId="0" applyFont="1" applyFill="1" applyBorder="1"/>
    <xf numFmtId="0" fontId="7" fillId="9" borderId="14" xfId="0" applyFont="1" applyFill="1" applyBorder="1"/>
    <xf numFmtId="168" fontId="7" fillId="9" borderId="7" xfId="1" applyNumberFormat="1" applyFont="1" applyFill="1" applyBorder="1"/>
    <xf numFmtId="168" fontId="7" fillId="9" borderId="6" xfId="1" applyNumberFormat="1" applyFont="1" applyFill="1" applyBorder="1"/>
    <xf numFmtId="168" fontId="7" fillId="9" borderId="11" xfId="1" applyNumberFormat="1" applyFont="1" applyFill="1" applyBorder="1"/>
    <xf numFmtId="0" fontId="7" fillId="9" borderId="0" xfId="0" applyFont="1" applyFill="1" applyBorder="1"/>
    <xf numFmtId="168" fontId="7" fillId="9" borderId="5" xfId="1" applyNumberFormat="1" applyFont="1" applyFill="1" applyBorder="1"/>
    <xf numFmtId="164" fontId="7" fillId="9" borderId="4" xfId="3" applyNumberFormat="1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164" fontId="7" fillId="0" borderId="2" xfId="3" applyNumberFormat="1" applyFont="1" applyFill="1" applyBorder="1"/>
    <xf numFmtId="164" fontId="7" fillId="0" borderId="0" xfId="3" applyNumberFormat="1" applyFont="1" applyFill="1"/>
    <xf numFmtId="42" fontId="7" fillId="0" borderId="0" xfId="0" applyNumberFormat="1" applyFont="1" applyFill="1"/>
    <xf numFmtId="42" fontId="7" fillId="0" borderId="0" xfId="3" applyNumberFormat="1" applyFont="1" applyFill="1"/>
    <xf numFmtId="6" fontId="7" fillId="10" borderId="1" xfId="0" applyNumberFormat="1" applyFont="1" applyFill="1" applyBorder="1"/>
    <xf numFmtId="9" fontId="7" fillId="10" borderId="1" xfId="1" applyFont="1" applyFill="1" applyBorder="1"/>
    <xf numFmtId="0" fontId="6" fillId="8" borderId="12" xfId="0" applyFont="1" applyFill="1" applyBorder="1" applyAlignment="1">
      <alignment horizontal="left"/>
    </xf>
    <xf numFmtId="0" fontId="6" fillId="8" borderId="12" xfId="0" applyFont="1" applyFill="1" applyBorder="1" applyAlignment="1">
      <alignment horizontal="center"/>
    </xf>
    <xf numFmtId="164" fontId="6" fillId="5" borderId="3" xfId="0" applyNumberFormat="1" applyFont="1" applyFill="1" applyBorder="1"/>
    <xf numFmtId="0" fontId="6" fillId="3" borderId="3" xfId="0" applyFont="1" applyFill="1" applyBorder="1" applyAlignment="1">
      <alignment horizontal="center"/>
    </xf>
    <xf numFmtId="0" fontId="11" fillId="0" borderId="8" xfId="0" applyFont="1" applyBorder="1"/>
    <xf numFmtId="0" fontId="11" fillId="0" borderId="0" xfId="0" applyFont="1"/>
    <xf numFmtId="168" fontId="7" fillId="0" borderId="0" xfId="1" applyNumberFormat="1" applyFont="1" applyBorder="1"/>
    <xf numFmtId="0" fontId="6" fillId="0" borderId="8" xfId="0" applyFont="1" applyFill="1" applyBorder="1" applyAlignment="1">
      <alignment horizontal="center"/>
    </xf>
    <xf numFmtId="0" fontId="7" fillId="0" borderId="8" xfId="0" applyFont="1" applyFill="1" applyBorder="1"/>
    <xf numFmtId="164" fontId="7" fillId="0" borderId="27" xfId="3" applyNumberFormat="1" applyFont="1" applyFill="1" applyBorder="1"/>
    <xf numFmtId="167" fontId="7" fillId="9" borderId="0" xfId="4" applyNumberFormat="1" applyFont="1" applyFill="1" applyBorder="1"/>
    <xf numFmtId="167" fontId="7" fillId="10" borderId="25" xfId="4" applyNumberFormat="1" applyFont="1" applyFill="1" applyBorder="1"/>
    <xf numFmtId="167" fontId="7" fillId="10" borderId="23" xfId="4" applyNumberFormat="1" applyFont="1" applyFill="1" applyBorder="1"/>
    <xf numFmtId="167" fontId="7" fillId="10" borderId="22" xfId="4" applyNumberFormat="1" applyFont="1" applyFill="1" applyBorder="1"/>
    <xf numFmtId="167" fontId="7" fillId="10" borderId="24" xfId="4" applyNumberFormat="1" applyFont="1" applyFill="1" applyBorder="1"/>
    <xf numFmtId="167" fontId="7" fillId="10" borderId="0" xfId="4" applyNumberFormat="1" applyFont="1" applyFill="1" applyBorder="1"/>
    <xf numFmtId="167" fontId="7" fillId="11" borderId="22" xfId="4" applyNumberFormat="1" applyFont="1" applyFill="1" applyBorder="1"/>
    <xf numFmtId="167" fontId="7" fillId="11" borderId="0" xfId="4" applyNumberFormat="1" applyFont="1" applyFill="1" applyBorder="1"/>
    <xf numFmtId="164" fontId="7" fillId="11" borderId="2" xfId="3" applyNumberFormat="1" applyFont="1" applyFill="1" applyBorder="1"/>
    <xf numFmtId="164" fontId="7" fillId="11" borderId="9" xfId="3" applyNumberFormat="1" applyFont="1" applyFill="1" applyBorder="1"/>
    <xf numFmtId="167" fontId="7" fillId="11" borderId="25" xfId="4" applyNumberFormat="1" applyFont="1" applyFill="1" applyBorder="1"/>
    <xf numFmtId="167" fontId="7" fillId="11" borderId="23" xfId="4" applyNumberFormat="1" applyFont="1" applyFill="1" applyBorder="1"/>
    <xf numFmtId="167" fontId="7" fillId="11" borderId="24" xfId="4" applyNumberFormat="1" applyFont="1" applyFill="1" applyBorder="1"/>
    <xf numFmtId="167" fontId="7" fillId="10" borderId="26" xfId="4" applyNumberFormat="1" applyFont="1" applyFill="1" applyBorder="1"/>
    <xf numFmtId="164" fontId="7" fillId="9" borderId="1" xfId="3" applyNumberFormat="1" applyFont="1" applyFill="1" applyBorder="1"/>
    <xf numFmtId="164" fontId="7" fillId="10" borderId="2" xfId="3" applyNumberFormat="1" applyFont="1" applyFill="1" applyBorder="1"/>
    <xf numFmtId="164" fontId="7" fillId="10" borderId="9" xfId="3" applyNumberFormat="1" applyFont="1" applyFill="1" applyBorder="1"/>
    <xf numFmtId="164" fontId="7" fillId="9" borderId="2" xfId="3" applyNumberFormat="1" applyFont="1" applyFill="1" applyBorder="1"/>
    <xf numFmtId="0" fontId="6" fillId="2" borderId="6" xfId="0" applyFont="1" applyFill="1" applyBorder="1" applyAlignment="1">
      <alignment horizontal="center" vertical="center" wrapText="1"/>
    </xf>
    <xf numFmtId="168" fontId="7" fillId="0" borderId="0" xfId="0" applyNumberFormat="1" applyFont="1"/>
    <xf numFmtId="0" fontId="17" fillId="0" borderId="0" xfId="0" applyFont="1" applyAlignment="1">
      <alignment wrapText="1"/>
    </xf>
    <xf numFmtId="1" fontId="7" fillId="0" borderId="0" xfId="0" applyNumberFormat="1" applyFont="1"/>
    <xf numFmtId="167" fontId="17" fillId="0" borderId="0" xfId="0" applyNumberFormat="1" applyFont="1" applyAlignment="1">
      <alignment wrapText="1"/>
    </xf>
    <xf numFmtId="167" fontId="7" fillId="4" borderId="22" xfId="4" applyNumberFormat="1" applyFont="1" applyFill="1" applyBorder="1"/>
    <xf numFmtId="167" fontId="7" fillId="4" borderId="25" xfId="4" applyNumberFormat="1" applyFont="1" applyFill="1" applyBorder="1"/>
    <xf numFmtId="0" fontId="18" fillId="4" borderId="0" xfId="0" applyFont="1" applyFill="1" applyAlignment="1"/>
    <xf numFmtId="0" fontId="7" fillId="4" borderId="0" xfId="0" applyFont="1" applyFill="1" applyAlignment="1"/>
    <xf numFmtId="44" fontId="7" fillId="4" borderId="0" xfId="3" applyFont="1" applyFill="1"/>
    <xf numFmtId="0" fontId="7" fillId="4" borderId="0" xfId="0" applyFont="1" applyFill="1"/>
    <xf numFmtId="0" fontId="6" fillId="4" borderId="0" xfId="0" applyFont="1" applyFill="1" applyAlignment="1"/>
    <xf numFmtId="164" fontId="7" fillId="4" borderId="1" xfId="3" applyNumberFormat="1" applyFont="1" applyFill="1" applyBorder="1"/>
    <xf numFmtId="164" fontId="7" fillId="4" borderId="2" xfId="3" applyNumberFormat="1" applyFont="1" applyFill="1" applyBorder="1"/>
    <xf numFmtId="164" fontId="7" fillId="9" borderId="3" xfId="0" applyNumberFormat="1" applyFont="1" applyFill="1" applyBorder="1"/>
    <xf numFmtId="0" fontId="6" fillId="0" borderId="0" xfId="0" applyFont="1" applyFill="1" applyAlignment="1">
      <alignment horizontal="right"/>
    </xf>
    <xf numFmtId="164" fontId="7" fillId="13" borderId="8" xfId="3" applyNumberFormat="1" applyFont="1" applyFill="1" applyBorder="1"/>
    <xf numFmtId="167" fontId="7" fillId="13" borderId="22" xfId="4" applyNumberFormat="1" applyFont="1" applyFill="1" applyBorder="1"/>
    <xf numFmtId="37" fontId="20" fillId="13" borderId="6" xfId="5" applyNumberFormat="1" applyFont="1" applyFill="1" applyBorder="1"/>
    <xf numFmtId="37" fontId="19" fillId="13" borderId="21" xfId="5" applyNumberFormat="1" applyFont="1" applyFill="1" applyBorder="1"/>
    <xf numFmtId="0" fontId="7" fillId="0" borderId="0" xfId="0" applyFont="1" applyAlignment="1">
      <alignment vertical="center" wrapText="1"/>
    </xf>
    <xf numFmtId="164" fontId="7" fillId="0" borderId="1" xfId="3" applyNumberFormat="1" applyFont="1" applyFill="1" applyBorder="1" applyAlignment="1">
      <alignment vertical="center" wrapText="1"/>
    </xf>
    <xf numFmtId="164" fontId="7" fillId="12" borderId="1" xfId="3" applyNumberFormat="1" applyFont="1" applyFill="1" applyBorder="1"/>
    <xf numFmtId="168" fontId="7" fillId="0" borderId="0" xfId="1" applyNumberFormat="1" applyFont="1" applyFill="1"/>
    <xf numFmtId="10" fontId="7" fillId="0" borderId="0" xfId="1" applyNumberFormat="1" applyFont="1" applyFill="1"/>
    <xf numFmtId="44" fontId="7" fillId="9" borderId="1" xfId="3" applyFont="1" applyFill="1" applyBorder="1"/>
    <xf numFmtId="169" fontId="0" fillId="0" borderId="0" xfId="1" applyNumberFormat="1" applyFont="1" applyFill="1"/>
    <xf numFmtId="0" fontId="7" fillId="4" borderId="0" xfId="0" applyFont="1" applyFill="1" applyBorder="1"/>
    <xf numFmtId="0" fontId="7" fillId="4" borderId="5" xfId="0" applyFont="1" applyFill="1" applyBorder="1"/>
    <xf numFmtId="164" fontId="7" fillId="9" borderId="1" xfId="0" applyNumberFormat="1" applyFont="1" applyFill="1" applyBorder="1"/>
    <xf numFmtId="10" fontId="7" fillId="0" borderId="1" xfId="0" applyNumberFormat="1" applyFont="1" applyFill="1" applyBorder="1"/>
    <xf numFmtId="170" fontId="7" fillId="0" borderId="4" xfId="0" applyNumberFormat="1" applyFont="1" applyFill="1" applyBorder="1"/>
    <xf numFmtId="164" fontId="7" fillId="0" borderId="4" xfId="0" applyNumberFormat="1" applyFont="1" applyFill="1" applyBorder="1"/>
    <xf numFmtId="0" fontId="7" fillId="9" borderId="1" xfId="3" applyNumberFormat="1" applyFont="1" applyFill="1" applyBorder="1"/>
    <xf numFmtId="164" fontId="7" fillId="0" borderId="0" xfId="0" applyNumberFormat="1" applyFont="1" applyFill="1" applyBorder="1"/>
    <xf numFmtId="44" fontId="7" fillId="9" borderId="1" xfId="0" applyNumberFormat="1" applyFont="1" applyFill="1" applyBorder="1"/>
    <xf numFmtId="1" fontId="7" fillId="9" borderId="4" xfId="0" applyNumberFormat="1" applyFont="1" applyFill="1" applyBorder="1"/>
    <xf numFmtId="1" fontId="7" fillId="0" borderId="0" xfId="0" applyNumberFormat="1" applyFont="1" applyFill="1" applyBorder="1"/>
    <xf numFmtId="9" fontId="7" fillId="0" borderId="1" xfId="0" applyNumberFormat="1" applyFont="1" applyFill="1" applyBorder="1"/>
    <xf numFmtId="167" fontId="7" fillId="9" borderId="4" xfId="4" applyNumberFormat="1" applyFont="1" applyFill="1" applyBorder="1"/>
    <xf numFmtId="167" fontId="7" fillId="0" borderId="0" xfId="0" applyNumberFormat="1" applyFont="1" applyFill="1" applyBorder="1"/>
    <xf numFmtId="167" fontId="7" fillId="9" borderId="4" xfId="0" applyNumberFormat="1" applyFont="1" applyFill="1" applyBorder="1"/>
    <xf numFmtId="44" fontId="7" fillId="0" borderId="0" xfId="0" applyNumberFormat="1" applyFont="1" applyFill="1" applyBorder="1"/>
    <xf numFmtId="0" fontId="7" fillId="9" borderId="3" xfId="0" applyFont="1" applyFill="1" applyBorder="1" applyAlignment="1"/>
    <xf numFmtId="0" fontId="7" fillId="9" borderId="4" xfId="0" applyFont="1" applyFill="1" applyBorder="1" applyAlignment="1">
      <alignment wrapText="1"/>
    </xf>
    <xf numFmtId="0" fontId="7" fillId="9" borderId="13" xfId="0" applyFont="1" applyFill="1" applyBorder="1" applyAlignment="1">
      <alignment horizontal="left"/>
    </xf>
    <xf numFmtId="0" fontId="7" fillId="9" borderId="6" xfId="0" applyFont="1" applyFill="1" applyBorder="1" applyAlignment="1">
      <alignment horizontal="left"/>
    </xf>
    <xf numFmtId="0" fontId="8" fillId="4" borderId="0" xfId="0" applyFont="1" applyFill="1"/>
    <xf numFmtId="0" fontId="7" fillId="14" borderId="0" xfId="0" applyFont="1" applyFill="1"/>
    <xf numFmtId="8" fontId="7" fillId="9" borderId="1" xfId="0" applyNumberFormat="1" applyFont="1" applyFill="1" applyBorder="1"/>
    <xf numFmtId="0" fontId="7" fillId="15" borderId="0" xfId="0" applyFont="1" applyFill="1" applyBorder="1"/>
    <xf numFmtId="0" fontId="7" fillId="15" borderId="5" xfId="0" applyFont="1" applyFill="1" applyBorder="1"/>
    <xf numFmtId="0" fontId="7" fillId="15" borderId="0" xfId="2" applyFont="1" applyFill="1" applyBorder="1"/>
    <xf numFmtId="0" fontId="6" fillId="15" borderId="0" xfId="0" applyFont="1" applyFill="1" applyBorder="1"/>
    <xf numFmtId="9" fontId="7" fillId="4" borderId="1" xfId="1" applyFont="1" applyFill="1" applyBorder="1"/>
    <xf numFmtId="9" fontId="7" fillId="4" borderId="0" xfId="1" applyFont="1" applyFill="1" applyBorder="1"/>
    <xf numFmtId="6" fontId="7" fillId="9" borderId="1" xfId="0" applyNumberFormat="1" applyFont="1" applyFill="1" applyBorder="1" applyAlignment="1">
      <alignment horizontal="right"/>
    </xf>
    <xf numFmtId="44" fontId="7" fillId="9" borderId="3" xfId="3" applyFont="1" applyFill="1" applyBorder="1"/>
    <xf numFmtId="10" fontId="7" fillId="0" borderId="0" xfId="1" applyNumberFormat="1" applyFont="1" applyAlignment="1">
      <alignment horizontal="center"/>
    </xf>
    <xf numFmtId="0" fontId="7" fillId="0" borderId="4" xfId="0" applyFont="1" applyFill="1" applyBorder="1"/>
    <xf numFmtId="6" fontId="7" fillId="0" borderId="1" xfId="1" applyNumberFormat="1" applyFont="1" applyFill="1" applyBorder="1"/>
    <xf numFmtId="0" fontId="6" fillId="3" borderId="15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7" fillId="9" borderId="4" xfId="0" applyFont="1" applyFill="1" applyBorder="1" applyAlignment="1">
      <alignment horizontal="left"/>
    </xf>
    <xf numFmtId="0" fontId="6" fillId="3" borderId="13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7" fillId="9" borderId="3" xfId="0" applyFont="1" applyFill="1" applyBorder="1" applyAlignment="1">
      <alignment horizontal="left"/>
    </xf>
    <xf numFmtId="0" fontId="6" fillId="9" borderId="13" xfId="0" applyFont="1" applyFill="1" applyBorder="1" applyAlignment="1">
      <alignment horizontal="left"/>
    </xf>
    <xf numFmtId="0" fontId="6" fillId="9" borderId="6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center"/>
    </xf>
    <xf numFmtId="0" fontId="6" fillId="9" borderId="3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</cellXfs>
  <cellStyles count="6">
    <cellStyle name="Comma" xfId="4" builtinId="3"/>
    <cellStyle name="Currency" xfId="3" builtinId="4"/>
    <cellStyle name="Normal" xfId="0" builtinId="0"/>
    <cellStyle name="Normal 2" xfId="2"/>
    <cellStyle name="Normal 4" xfId="5"/>
    <cellStyle name="Percent" xfId="1" builtinId="5"/>
  </cellStyles>
  <dxfs count="0"/>
  <tableStyles count="0" defaultTableStyle="TableStyleMedium9" defaultPivotStyle="PivotStyleLight16"/>
  <colors>
    <mruColors>
      <color rgb="FF3333CC"/>
      <color rgb="FFFFFF99"/>
      <color rgb="FF6633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8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kowska/AppData/Local/Microsoft/Windows/Temporary%20Internet%20Files/Content.Outlook/06SLT5BJ/FTIC%20Base%20FIU%20financial%20work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mmission Rates"/>
      <sheetName val="Exclusivity"/>
      <sheetName val="Rev. Assump. &amp; Add'l. Info."/>
      <sheetName val="Start Up Costs"/>
      <sheetName val="Invest. &amp; Support"/>
      <sheetName val="Yr 1-10 REVISED - FTIC"/>
      <sheetName val="Addl MP Voluntary"/>
      <sheetName val="Addl MP Mandatory"/>
      <sheetName val="Addl MP FTIC (DB)"/>
      <sheetName val="Fresh Food Co."/>
      <sheetName val="POD Breezeway"/>
      <sheetName val="Express GL"/>
      <sheetName val="Starbucks GL-SBX Truck"/>
      <sheetName val="Miro's"/>
      <sheetName val="Faculty Club"/>
      <sheetName val="Almazar "/>
      <sheetName val="Burger King"/>
      <sheetName val="Bustelo"/>
      <sheetName val="Chilis"/>
      <sheetName val="Einstein"/>
      <sheetName val="Jamba"/>
      <sheetName val="Pollo Tropical"/>
      <sheetName val="Subway GC"/>
      <sheetName val="Sushi Maki"/>
      <sheetName val="Panda"/>
      <sheetName val="Starbucks Mango"/>
      <sheetName val="Taco Bell"/>
      <sheetName val="Chick-fil-A"/>
      <sheetName val="Dunkin"/>
      <sheetName val="Misha's"/>
      <sheetName val="Sergios"/>
      <sheetName val="Moes PG5"/>
      <sheetName val="Papa Johns"/>
      <sheetName val="Salad"/>
      <sheetName val="Half Moon"/>
      <sheetName val="Athletic Training Table"/>
      <sheetName val="Starbucks BBC"/>
      <sheetName val="Moes BBC"/>
      <sheetName val="Grille Works BBC"/>
      <sheetName val="Subway BBC"/>
      <sheetName val="Chic Fil A BBC"/>
      <sheetName val="Market Pavillion"/>
      <sheetName val="Panera"/>
      <sheetName val="Heritage Market"/>
      <sheetName val="Retail Roll Up"/>
      <sheetName val="Catering MMC"/>
      <sheetName val="Catering BBC"/>
      <sheetName val="Catering Roll Up"/>
      <sheetName val="G&amp;A"/>
      <sheetName val="Total Roll 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102">
          <cell r="A102" t="str">
            <v>Other: Admin G&amp;A Expense</v>
          </cell>
        </row>
      </sheetData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7"/>
  <sheetViews>
    <sheetView workbookViewId="0">
      <selection activeCell="K23" sqref="K23"/>
    </sheetView>
  </sheetViews>
  <sheetFormatPr defaultColWidth="9.109375" defaultRowHeight="13.8" x14ac:dyDescent="0.3"/>
  <cols>
    <col min="1" max="16384" width="9.109375" style="2"/>
  </cols>
  <sheetData>
    <row r="1" spans="1:5" x14ac:dyDescent="0.3">
      <c r="A1" s="1" t="s">
        <v>338</v>
      </c>
    </row>
    <row r="2" spans="1:5" x14ac:dyDescent="0.3">
      <c r="A2" s="4" t="s">
        <v>105</v>
      </c>
    </row>
    <row r="3" spans="1:5" x14ac:dyDescent="0.3">
      <c r="A3" s="4" t="s">
        <v>293</v>
      </c>
    </row>
    <row r="4" spans="1:5" x14ac:dyDescent="0.3">
      <c r="A4" s="6"/>
    </row>
    <row r="5" spans="1:5" x14ac:dyDescent="0.3">
      <c r="A5" s="4"/>
    </row>
    <row r="6" spans="1:5" x14ac:dyDescent="0.3">
      <c r="A6" s="157" t="s">
        <v>249</v>
      </c>
    </row>
    <row r="7" spans="1:5" x14ac:dyDescent="0.3">
      <c r="A7" s="131" t="s">
        <v>197</v>
      </c>
    </row>
    <row r="8" spans="1:5" x14ac:dyDescent="0.3">
      <c r="A8" s="132" t="s">
        <v>196</v>
      </c>
    </row>
    <row r="9" spans="1:5" x14ac:dyDescent="0.3">
      <c r="A9" s="132" t="s">
        <v>103</v>
      </c>
    </row>
    <row r="10" spans="1:5" x14ac:dyDescent="0.3">
      <c r="A10" s="132" t="s">
        <v>251</v>
      </c>
      <c r="D10" s="159"/>
      <c r="E10" s="2" t="s">
        <v>250</v>
      </c>
    </row>
    <row r="11" spans="1:5" x14ac:dyDescent="0.3">
      <c r="A11" s="132"/>
    </row>
    <row r="12" spans="1:5" x14ac:dyDescent="0.3">
      <c r="A12" s="158" t="s">
        <v>248</v>
      </c>
    </row>
    <row r="13" spans="1:5" x14ac:dyDescent="0.3">
      <c r="A13" s="132" t="s">
        <v>252</v>
      </c>
    </row>
    <row r="14" spans="1:5" x14ac:dyDescent="0.3">
      <c r="A14" s="132" t="s">
        <v>284</v>
      </c>
    </row>
    <row r="15" spans="1:5" x14ac:dyDescent="0.3">
      <c r="A15" s="132" t="s">
        <v>324</v>
      </c>
    </row>
    <row r="16" spans="1:5" x14ac:dyDescent="0.3">
      <c r="A16" s="132" t="s">
        <v>328</v>
      </c>
    </row>
    <row r="17" spans="1:1" x14ac:dyDescent="0.3">
      <c r="A17" s="2" t="s">
        <v>329</v>
      </c>
    </row>
  </sheetData>
  <pageMargins left="0.7" right="0.7" top="0.75" bottom="0.75" header="0.3" footer="0.3"/>
  <pageSetup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90"/>
  <sheetViews>
    <sheetView topLeftCell="A11" zoomScale="85" zoomScaleNormal="85" workbookViewId="0">
      <selection activeCell="J35" sqref="J35"/>
    </sheetView>
  </sheetViews>
  <sheetFormatPr defaultColWidth="9.109375" defaultRowHeight="13.8" x14ac:dyDescent="0.3"/>
  <cols>
    <col min="1" max="1" width="3.109375" style="2" customWidth="1"/>
    <col min="2" max="2" width="10.5546875" style="2" customWidth="1"/>
    <col min="3" max="3" width="30.5546875" style="2" customWidth="1"/>
    <col min="4" max="4" width="40.6640625" style="3" customWidth="1"/>
    <col min="5" max="5" width="1.5546875" style="3" customWidth="1"/>
    <col min="6" max="6" width="13.5546875" style="2" customWidth="1"/>
    <col min="7" max="7" width="1.5546875" style="3" customWidth="1"/>
    <col min="8" max="8" width="12.5546875" style="2" customWidth="1"/>
    <col min="9" max="9" width="5.6640625" style="2" customWidth="1"/>
    <col min="10" max="10" width="15.6640625" style="2" customWidth="1"/>
    <col min="11" max="11" width="3.109375" style="2" customWidth="1"/>
    <col min="12" max="12" width="9.6640625" style="2" customWidth="1"/>
    <col min="13" max="14" width="14.6640625" style="2" customWidth="1"/>
    <col min="15" max="15" width="4.6640625" style="2" customWidth="1"/>
    <col min="16" max="16" width="14.6640625" style="2" customWidth="1"/>
    <col min="17" max="17" width="5.6640625" style="2" customWidth="1"/>
    <col min="18" max="18" width="15.6640625" style="2" customWidth="1"/>
    <col min="19" max="16384" width="9.109375" style="2"/>
  </cols>
  <sheetData>
    <row r="1" spans="1:8" customFormat="1" x14ac:dyDescent="0.3">
      <c r="A1" s="1" t="s">
        <v>338</v>
      </c>
    </row>
    <row r="2" spans="1:8" customFormat="1" x14ac:dyDescent="0.3">
      <c r="A2" s="4" t="s">
        <v>105</v>
      </c>
    </row>
    <row r="3" spans="1:8" x14ac:dyDescent="0.3">
      <c r="A3" s="4" t="s">
        <v>276</v>
      </c>
    </row>
    <row r="4" spans="1:8" x14ac:dyDescent="0.3">
      <c r="A4" s="4"/>
    </row>
    <row r="5" spans="1:8" x14ac:dyDescent="0.3">
      <c r="A5" s="4" t="s">
        <v>265</v>
      </c>
      <c r="C5" s="134" t="s">
        <v>375</v>
      </c>
    </row>
    <row r="6" spans="1:8" x14ac:dyDescent="0.3">
      <c r="A6" s="6"/>
    </row>
    <row r="7" spans="1:8" x14ac:dyDescent="0.3">
      <c r="A7" s="65" t="s">
        <v>89</v>
      </c>
      <c r="B7" s="1" t="s">
        <v>186</v>
      </c>
      <c r="C7" s="1"/>
    </row>
    <row r="8" spans="1:8" x14ac:dyDescent="0.3">
      <c r="A8" s="65"/>
      <c r="B8" s="7" t="s">
        <v>165</v>
      </c>
      <c r="C8" s="7"/>
    </row>
    <row r="9" spans="1:8" x14ac:dyDescent="0.3">
      <c r="A9" s="66"/>
      <c r="D9" s="2"/>
      <c r="E9" s="2"/>
      <c r="G9" s="2"/>
    </row>
    <row r="10" spans="1:8" x14ac:dyDescent="0.3">
      <c r="A10" s="66"/>
      <c r="B10" s="282" t="s">
        <v>179</v>
      </c>
      <c r="C10" s="283"/>
      <c r="D10" s="116" t="s">
        <v>180</v>
      </c>
      <c r="E10" s="116"/>
      <c r="F10" s="116" t="s">
        <v>181</v>
      </c>
      <c r="G10" s="118"/>
      <c r="H10" s="116" t="s">
        <v>283</v>
      </c>
    </row>
    <row r="11" spans="1:8" x14ac:dyDescent="0.3">
      <c r="A11" s="66"/>
      <c r="B11" s="284"/>
      <c r="C11" s="285"/>
      <c r="D11" s="110"/>
      <c r="E11" s="110"/>
      <c r="F11" s="110" t="s">
        <v>182</v>
      </c>
      <c r="G11" s="119"/>
      <c r="H11" s="110" t="s">
        <v>282</v>
      </c>
    </row>
    <row r="12" spans="1:8" x14ac:dyDescent="0.3">
      <c r="A12" s="66"/>
      <c r="B12" s="126" t="s">
        <v>184</v>
      </c>
      <c r="C12" s="127"/>
      <c r="D12" s="40"/>
      <c r="E12" s="40"/>
      <c r="F12" s="40"/>
      <c r="G12" s="40"/>
      <c r="H12" s="121"/>
    </row>
    <row r="13" spans="1:8" ht="5.0999999999999996" customHeight="1" x14ac:dyDescent="0.3">
      <c r="A13" s="66"/>
      <c r="B13" s="122"/>
      <c r="C13" s="22"/>
      <c r="D13" s="10"/>
      <c r="E13" s="10"/>
      <c r="F13" s="10"/>
      <c r="G13" s="10"/>
      <c r="H13" s="123"/>
    </row>
    <row r="14" spans="1:8" x14ac:dyDescent="0.3">
      <c r="A14" s="66"/>
      <c r="B14" s="122" t="s">
        <v>190</v>
      </c>
      <c r="C14" s="22"/>
      <c r="D14" s="10"/>
      <c r="E14" s="10"/>
      <c r="F14" s="10"/>
      <c r="G14" s="10"/>
      <c r="H14" s="123"/>
    </row>
    <row r="15" spans="1:8" x14ac:dyDescent="0.3">
      <c r="A15" s="66"/>
      <c r="B15" s="63" t="s">
        <v>256</v>
      </c>
      <c r="C15" s="10"/>
      <c r="D15" s="134" t="str">
        <f>+B15</f>
        <v>Fresh Food Co. - Door Sales (Graham Center)</v>
      </c>
      <c r="E15" s="10"/>
      <c r="F15" s="134" t="s">
        <v>403</v>
      </c>
      <c r="G15" s="10"/>
      <c r="H15" s="180">
        <v>0.15</v>
      </c>
    </row>
    <row r="16" spans="1:8" x14ac:dyDescent="0.3">
      <c r="A16" s="66"/>
      <c r="B16" s="63" t="s">
        <v>254</v>
      </c>
      <c r="C16" s="10"/>
      <c r="D16" s="134" t="str">
        <f>+B16</f>
        <v>POD Market (Breezeway)</v>
      </c>
      <c r="E16" s="10"/>
      <c r="F16" s="134" t="s">
        <v>403</v>
      </c>
      <c r="G16" s="10"/>
      <c r="H16" s="180">
        <v>0.15</v>
      </c>
    </row>
    <row r="17" spans="1:8" x14ac:dyDescent="0.3">
      <c r="A17" s="66"/>
      <c r="B17" s="63" t="s">
        <v>200</v>
      </c>
      <c r="C17" s="10"/>
      <c r="D17" s="134" t="str">
        <f t="shared" ref="D17:D53" si="0">+B17</f>
        <v>Express (Green Library)</v>
      </c>
      <c r="E17" s="10"/>
      <c r="F17" s="134" t="s">
        <v>403</v>
      </c>
      <c r="G17" s="10"/>
      <c r="H17" s="181">
        <v>0.15</v>
      </c>
    </row>
    <row r="18" spans="1:8" x14ac:dyDescent="0.3">
      <c r="A18" s="66"/>
      <c r="B18" s="63" t="s">
        <v>198</v>
      </c>
      <c r="C18" s="10"/>
      <c r="D18" s="134" t="str">
        <f t="shared" si="0"/>
        <v>Starbucks (Green Library)</v>
      </c>
      <c r="E18" s="10"/>
      <c r="F18" s="134" t="s">
        <v>403</v>
      </c>
      <c r="G18" s="10"/>
      <c r="H18" s="181">
        <v>0.05</v>
      </c>
    </row>
    <row r="19" spans="1:8" x14ac:dyDescent="0.3">
      <c r="A19" s="66"/>
      <c r="B19" s="63" t="s">
        <v>201</v>
      </c>
      <c r="C19" s="10"/>
      <c r="D19" s="134" t="str">
        <f t="shared" si="0"/>
        <v>Miro's Food Truck (Green Library)</v>
      </c>
      <c r="E19" s="10"/>
      <c r="F19" s="134" t="s">
        <v>442</v>
      </c>
      <c r="G19" s="10"/>
      <c r="H19" s="181">
        <v>0.15</v>
      </c>
    </row>
    <row r="20" spans="1:8" x14ac:dyDescent="0.3">
      <c r="A20" s="66"/>
      <c r="B20" s="63" t="s">
        <v>203</v>
      </c>
      <c r="C20" s="10"/>
      <c r="D20" s="134" t="str">
        <f t="shared" si="0"/>
        <v>Faculty Club (Graham Center)</v>
      </c>
      <c r="E20" s="10"/>
      <c r="F20" s="134" t="s">
        <v>403</v>
      </c>
      <c r="G20" s="10"/>
      <c r="H20" s="181">
        <v>0.15</v>
      </c>
    </row>
    <row r="21" spans="1:8" x14ac:dyDescent="0.3">
      <c r="A21" s="66"/>
      <c r="B21" s="63" t="s">
        <v>204</v>
      </c>
      <c r="C21" s="10"/>
      <c r="D21" s="134" t="str">
        <f t="shared" si="0"/>
        <v>Almazar (Graham Center)</v>
      </c>
      <c r="E21" s="10"/>
      <c r="F21" s="134" t="s">
        <v>442</v>
      </c>
      <c r="G21" s="10"/>
      <c r="H21" s="181">
        <v>0.15</v>
      </c>
    </row>
    <row r="22" spans="1:8" x14ac:dyDescent="0.3">
      <c r="A22" s="66"/>
      <c r="B22" s="63" t="s">
        <v>205</v>
      </c>
      <c r="C22" s="10"/>
      <c r="D22" s="134" t="str">
        <f t="shared" si="0"/>
        <v>Burger King (Graham Center)</v>
      </c>
      <c r="E22" s="10"/>
      <c r="F22" s="134" t="s">
        <v>403</v>
      </c>
      <c r="G22" s="10"/>
      <c r="H22" s="181">
        <v>0.05</v>
      </c>
    </row>
    <row r="23" spans="1:8" x14ac:dyDescent="0.3">
      <c r="A23" s="66"/>
      <c r="B23" s="63" t="s">
        <v>206</v>
      </c>
      <c r="C23" s="10"/>
      <c r="D23" s="134" t="str">
        <f t="shared" si="0"/>
        <v>Café Bustelo (Graham Center)</v>
      </c>
      <c r="E23" s="10"/>
      <c r="F23" s="134" t="s">
        <v>403</v>
      </c>
      <c r="G23" s="10"/>
      <c r="H23" s="181">
        <v>0.05</v>
      </c>
    </row>
    <row r="24" spans="1:8" x14ac:dyDescent="0.3">
      <c r="A24" s="66"/>
      <c r="B24" s="63" t="s">
        <v>207</v>
      </c>
      <c r="C24" s="10"/>
      <c r="D24" s="134" t="str">
        <f t="shared" si="0"/>
        <v>Chili's (Graham Center)</v>
      </c>
      <c r="E24" s="10"/>
      <c r="F24" s="134" t="s">
        <v>403</v>
      </c>
      <c r="G24" s="10"/>
      <c r="H24" s="181">
        <v>0.05</v>
      </c>
    </row>
    <row r="25" spans="1:8" x14ac:dyDescent="0.3">
      <c r="A25" s="66"/>
      <c r="B25" s="63" t="s">
        <v>208</v>
      </c>
      <c r="C25" s="10"/>
      <c r="D25" s="134" t="str">
        <f t="shared" si="0"/>
        <v>Einstein Bros. Bagels (Graham Center)</v>
      </c>
      <c r="E25" s="10"/>
      <c r="F25" s="134" t="s">
        <v>403</v>
      </c>
      <c r="G25" s="10"/>
      <c r="H25" s="181">
        <v>0.05</v>
      </c>
    </row>
    <row r="26" spans="1:8" x14ac:dyDescent="0.3">
      <c r="A26" s="66"/>
      <c r="B26" s="63" t="s">
        <v>209</v>
      </c>
      <c r="C26" s="10"/>
      <c r="D26" s="134" t="str">
        <f t="shared" si="0"/>
        <v>Jamba Juice (Graham Center)</v>
      </c>
      <c r="E26" s="10"/>
      <c r="F26" s="134" t="s">
        <v>403</v>
      </c>
      <c r="G26" s="10"/>
      <c r="H26" s="181">
        <v>0.05</v>
      </c>
    </row>
    <row r="27" spans="1:8" x14ac:dyDescent="0.3">
      <c r="A27" s="66"/>
      <c r="B27" s="63" t="s">
        <v>210</v>
      </c>
      <c r="C27" s="10"/>
      <c r="D27" s="134" t="str">
        <f t="shared" si="0"/>
        <v>Pollo Tropical (Graham Center)</v>
      </c>
      <c r="E27" s="10"/>
      <c r="F27" s="134" t="s">
        <v>403</v>
      </c>
      <c r="G27" s="10"/>
      <c r="H27" s="181">
        <v>0.05</v>
      </c>
    </row>
    <row r="28" spans="1:8" x14ac:dyDescent="0.3">
      <c r="A28" s="66"/>
      <c r="B28" s="63" t="s">
        <v>202</v>
      </c>
      <c r="C28" s="10"/>
      <c r="D28" s="134" t="str">
        <f t="shared" si="0"/>
        <v>Subway (Graham Center)</v>
      </c>
      <c r="E28" s="10"/>
      <c r="F28" s="134" t="s">
        <v>403</v>
      </c>
      <c r="G28" s="10"/>
      <c r="H28" s="181">
        <v>0.05</v>
      </c>
    </row>
    <row r="29" spans="1:8" x14ac:dyDescent="0.3">
      <c r="A29" s="66"/>
      <c r="B29" s="63" t="s">
        <v>211</v>
      </c>
      <c r="C29" s="10"/>
      <c r="D29" s="134" t="str">
        <f t="shared" si="0"/>
        <v>Sushi Maki (Graham Center)</v>
      </c>
      <c r="E29" s="10"/>
      <c r="F29" s="134" t="s">
        <v>442</v>
      </c>
      <c r="G29" s="10"/>
      <c r="H29" s="181">
        <v>0.15</v>
      </c>
    </row>
    <row r="30" spans="1:8" x14ac:dyDescent="0.3">
      <c r="A30" s="66"/>
      <c r="B30" s="63" t="s">
        <v>212</v>
      </c>
      <c r="C30" s="10"/>
      <c r="D30" s="134" t="str">
        <f t="shared" si="0"/>
        <v>Panda Express (Mango)</v>
      </c>
      <c r="E30" s="10"/>
      <c r="F30" s="134" t="s">
        <v>403</v>
      </c>
      <c r="G30" s="10"/>
      <c r="H30" s="181">
        <v>0.05</v>
      </c>
    </row>
    <row r="31" spans="1:8" x14ac:dyDescent="0.3">
      <c r="A31" s="66"/>
      <c r="B31" s="63" t="s">
        <v>199</v>
      </c>
      <c r="C31" s="10"/>
      <c r="D31" s="134" t="str">
        <f t="shared" si="0"/>
        <v>Starbucks (Mango)</v>
      </c>
      <c r="E31" s="10"/>
      <c r="F31" s="134" t="s">
        <v>403</v>
      </c>
      <c r="G31" s="10"/>
      <c r="H31" s="181">
        <v>0.05</v>
      </c>
    </row>
    <row r="32" spans="1:8" x14ac:dyDescent="0.3">
      <c r="A32" s="66"/>
      <c r="B32" s="63" t="s">
        <v>213</v>
      </c>
      <c r="C32" s="10"/>
      <c r="D32" s="134" t="str">
        <f t="shared" si="0"/>
        <v>Taco Bell (Mango)</v>
      </c>
      <c r="E32" s="10"/>
      <c r="F32" s="134" t="s">
        <v>403</v>
      </c>
      <c r="G32" s="10"/>
      <c r="H32" s="181">
        <v>0.05</v>
      </c>
    </row>
    <row r="33" spans="1:8" x14ac:dyDescent="0.3">
      <c r="A33" s="66"/>
      <c r="B33" s="63" t="s">
        <v>214</v>
      </c>
      <c r="C33" s="10"/>
      <c r="D33" s="134" t="str">
        <f t="shared" si="0"/>
        <v>Chick-fil-A (Parking Garage 5)</v>
      </c>
      <c r="E33" s="10"/>
      <c r="F33" s="134" t="s">
        <v>403</v>
      </c>
      <c r="G33" s="10"/>
      <c r="H33" s="181">
        <v>0.05</v>
      </c>
    </row>
    <row r="34" spans="1:8" x14ac:dyDescent="0.3">
      <c r="A34" s="66"/>
      <c r="B34" s="63" t="s">
        <v>215</v>
      </c>
      <c r="C34" s="10"/>
      <c r="D34" s="134" t="str">
        <f t="shared" si="0"/>
        <v>Dunkin Donuts (Parking Garage 5)</v>
      </c>
      <c r="E34" s="10"/>
      <c r="F34" s="134" t="s">
        <v>403</v>
      </c>
      <c r="G34" s="10"/>
      <c r="H34" s="181">
        <v>0.05</v>
      </c>
    </row>
    <row r="35" spans="1:8" x14ac:dyDescent="0.3">
      <c r="A35" s="66"/>
      <c r="B35" s="63" t="s">
        <v>216</v>
      </c>
      <c r="C35" s="10"/>
      <c r="D35" s="134" t="str">
        <f t="shared" si="0"/>
        <v>Misha's Cupcakes (Parking Garage 5)</v>
      </c>
      <c r="E35" s="10"/>
      <c r="F35" s="134" t="s">
        <v>442</v>
      </c>
      <c r="G35" s="10"/>
      <c r="H35" s="181">
        <v>0.15</v>
      </c>
    </row>
    <row r="36" spans="1:8" x14ac:dyDescent="0.3">
      <c r="A36" s="66"/>
      <c r="B36" s="63" t="s">
        <v>217</v>
      </c>
      <c r="C36" s="10"/>
      <c r="D36" s="134" t="str">
        <f t="shared" si="0"/>
        <v>Sergio's Cuban Café &amp; Grill (Parking Garage 5)</v>
      </c>
      <c r="E36" s="10"/>
      <c r="F36" s="134" t="s">
        <v>403</v>
      </c>
      <c r="G36" s="10"/>
      <c r="H36" s="181">
        <v>0.05</v>
      </c>
    </row>
    <row r="37" spans="1:8" x14ac:dyDescent="0.3">
      <c r="A37" s="66"/>
      <c r="B37" s="63" t="s">
        <v>218</v>
      </c>
      <c r="C37" s="10"/>
      <c r="D37" s="134" t="str">
        <f t="shared" si="0"/>
        <v>Moe's Southwest Grill (Parking Garage 5)</v>
      </c>
      <c r="E37" s="10"/>
      <c r="F37" s="134" t="s">
        <v>403</v>
      </c>
      <c r="G37" s="10"/>
      <c r="H37" s="181">
        <v>0.05</v>
      </c>
    </row>
    <row r="38" spans="1:8" x14ac:dyDescent="0.3">
      <c r="A38" s="66"/>
      <c r="B38" s="63" t="s">
        <v>219</v>
      </c>
      <c r="C38" s="10"/>
      <c r="D38" s="134" t="str">
        <f t="shared" si="0"/>
        <v>Papa John's Pizza (Parking Garage 5)</v>
      </c>
      <c r="E38" s="10"/>
      <c r="F38" s="134" t="s">
        <v>403</v>
      </c>
      <c r="G38" s="10"/>
      <c r="H38" s="181">
        <v>0.05</v>
      </c>
    </row>
    <row r="39" spans="1:8" x14ac:dyDescent="0.3">
      <c r="A39" s="66"/>
      <c r="B39" s="63" t="s">
        <v>220</v>
      </c>
      <c r="C39" s="10"/>
      <c r="D39" s="134" t="str">
        <f t="shared" si="0"/>
        <v>Salad Creations (Parking Garage 5)</v>
      </c>
      <c r="E39" s="10"/>
      <c r="F39" s="134" t="s">
        <v>442</v>
      </c>
      <c r="G39" s="10"/>
      <c r="H39" s="181">
        <v>0.15</v>
      </c>
    </row>
    <row r="40" spans="1:8" x14ac:dyDescent="0.3">
      <c r="A40" s="66"/>
      <c r="B40" s="63" t="s">
        <v>255</v>
      </c>
      <c r="C40" s="10"/>
      <c r="D40" s="134" t="str">
        <f t="shared" si="0"/>
        <v>Half Moon Empanadas (Parking Garage 6)</v>
      </c>
      <c r="E40" s="10"/>
      <c r="F40" s="134" t="s">
        <v>442</v>
      </c>
      <c r="G40" s="10"/>
      <c r="H40" s="181">
        <v>0.15</v>
      </c>
    </row>
    <row r="41" spans="1:8" x14ac:dyDescent="0.3">
      <c r="A41" s="66"/>
      <c r="B41" s="63" t="s">
        <v>222</v>
      </c>
      <c r="C41" s="10"/>
      <c r="D41" s="134" t="str">
        <f t="shared" si="0"/>
        <v>Tropical Café Smoothies (Recreation Center)</v>
      </c>
      <c r="E41" s="10"/>
      <c r="F41" s="134" t="s">
        <v>442</v>
      </c>
      <c r="G41" s="10"/>
      <c r="H41" s="181">
        <v>0.15</v>
      </c>
    </row>
    <row r="42" spans="1:8" x14ac:dyDescent="0.3">
      <c r="A42" s="66"/>
      <c r="B42" s="63" t="s">
        <v>447</v>
      </c>
      <c r="C42" s="10"/>
      <c r="D42" s="134" t="str">
        <f>+B42</f>
        <v xml:space="preserve">Heritage Market </v>
      </c>
      <c r="E42" s="10"/>
      <c r="F42" s="179" t="s">
        <v>403</v>
      </c>
      <c r="G42" s="10"/>
      <c r="H42" s="182">
        <v>0.15</v>
      </c>
    </row>
    <row r="43" spans="1:8" x14ac:dyDescent="0.3">
      <c r="A43" s="66"/>
      <c r="B43" s="63" t="s">
        <v>393</v>
      </c>
      <c r="C43" s="10"/>
      <c r="D43" s="134" t="str">
        <f>+B43</f>
        <v>Panera</v>
      </c>
      <c r="E43" s="10"/>
      <c r="F43" s="179" t="s">
        <v>403</v>
      </c>
      <c r="G43" s="10"/>
      <c r="H43" s="182">
        <v>0.05</v>
      </c>
    </row>
    <row r="44" spans="1:8" x14ac:dyDescent="0.3">
      <c r="A44" s="66"/>
      <c r="B44" s="63" t="s">
        <v>392</v>
      </c>
      <c r="C44" s="10"/>
      <c r="D44" s="134" t="str">
        <f>+B44</f>
        <v>Market Pavillion</v>
      </c>
      <c r="E44" s="10"/>
      <c r="F44" s="179" t="s">
        <v>403</v>
      </c>
      <c r="G44" s="10"/>
      <c r="H44" s="182">
        <v>0.15</v>
      </c>
    </row>
    <row r="45" spans="1:8" x14ac:dyDescent="0.3">
      <c r="A45" s="66"/>
      <c r="B45" s="63"/>
      <c r="C45" s="10"/>
      <c r="D45" s="40"/>
      <c r="E45" s="10"/>
      <c r="F45" s="40"/>
      <c r="G45" s="10"/>
      <c r="H45" s="121"/>
    </row>
    <row r="46" spans="1:8" x14ac:dyDescent="0.3">
      <c r="A46" s="66"/>
      <c r="B46" s="122" t="s">
        <v>74</v>
      </c>
      <c r="C46" s="22"/>
      <c r="D46" s="10"/>
      <c r="E46" s="10"/>
      <c r="F46" s="10"/>
      <c r="G46" s="10"/>
      <c r="H46" s="123"/>
    </row>
    <row r="47" spans="1:8" x14ac:dyDescent="0.3">
      <c r="A47" s="66"/>
      <c r="B47" s="63" t="s">
        <v>332</v>
      </c>
      <c r="C47" s="10"/>
      <c r="D47" s="134" t="str">
        <f t="shared" si="0"/>
        <v>All Meal Plans (exclusive of Meal Plan Dining $)</v>
      </c>
      <c r="E47" s="10"/>
      <c r="F47" s="183" t="s">
        <v>410</v>
      </c>
      <c r="G47" s="10"/>
      <c r="H47" s="184">
        <v>0.14000000000000001</v>
      </c>
    </row>
    <row r="48" spans="1:8" x14ac:dyDescent="0.3">
      <c r="A48" s="66"/>
      <c r="B48" s="63"/>
      <c r="C48" s="10"/>
      <c r="D48" s="40"/>
      <c r="E48" s="10"/>
      <c r="F48" s="40"/>
      <c r="G48" s="10"/>
      <c r="H48" s="121"/>
    </row>
    <row r="49" spans="1:10" x14ac:dyDescent="0.3">
      <c r="A49" s="66"/>
      <c r="B49" s="122" t="s">
        <v>187</v>
      </c>
      <c r="C49" s="22"/>
      <c r="D49" s="10"/>
      <c r="E49" s="10"/>
      <c r="F49" s="10"/>
      <c r="G49" s="10"/>
      <c r="H49" s="123"/>
    </row>
    <row r="50" spans="1:10" x14ac:dyDescent="0.3">
      <c r="A50" s="66"/>
      <c r="B50" s="63" t="s">
        <v>258</v>
      </c>
      <c r="C50" s="10"/>
      <c r="D50" s="134" t="str">
        <f t="shared" si="0"/>
        <v>Catering</v>
      </c>
      <c r="E50" s="10"/>
      <c r="F50" s="134" t="s">
        <v>410</v>
      </c>
      <c r="G50" s="10"/>
      <c r="H50" s="184">
        <v>0.15</v>
      </c>
    </row>
    <row r="51" spans="1:10" x14ac:dyDescent="0.3">
      <c r="A51" s="66"/>
      <c r="B51" s="63" t="s">
        <v>257</v>
      </c>
      <c r="C51" s="10"/>
      <c r="D51" s="134" t="str">
        <f t="shared" si="0"/>
        <v>Athletic Catering</v>
      </c>
      <c r="E51" s="10"/>
      <c r="F51" s="134" t="s">
        <v>410</v>
      </c>
      <c r="G51" s="10"/>
      <c r="H51" s="182">
        <v>0.15</v>
      </c>
    </row>
    <row r="52" spans="1:10" x14ac:dyDescent="0.3">
      <c r="A52" s="66"/>
      <c r="B52" s="63" t="s">
        <v>188</v>
      </c>
      <c r="C52" s="10"/>
      <c r="D52" s="134" t="str">
        <f t="shared" si="0"/>
        <v>Alcohol</v>
      </c>
      <c r="E52" s="10"/>
      <c r="F52" s="134" t="s">
        <v>410</v>
      </c>
      <c r="G52" s="10"/>
      <c r="H52" s="182">
        <v>0.15</v>
      </c>
    </row>
    <row r="53" spans="1:10" x14ac:dyDescent="0.3">
      <c r="A53" s="66"/>
      <c r="B53" s="63" t="s">
        <v>259</v>
      </c>
      <c r="C53" s="10"/>
      <c r="D53" s="134" t="str">
        <f t="shared" si="0"/>
        <v>Summer Conferences &amp; Camps</v>
      </c>
      <c r="E53" s="10"/>
      <c r="F53" s="134" t="s">
        <v>410</v>
      </c>
      <c r="G53" s="10"/>
      <c r="H53" s="182">
        <v>0.15</v>
      </c>
    </row>
    <row r="54" spans="1:10" x14ac:dyDescent="0.3">
      <c r="A54" s="66"/>
      <c r="B54" s="63"/>
      <c r="C54" s="10"/>
      <c r="D54" s="40"/>
      <c r="E54" s="10"/>
      <c r="F54" s="40"/>
      <c r="G54" s="10"/>
      <c r="H54" s="121"/>
    </row>
    <row r="55" spans="1:10" x14ac:dyDescent="0.3">
      <c r="A55" s="66"/>
      <c r="B55" s="125" t="s">
        <v>185</v>
      </c>
      <c r="C55" s="128"/>
      <c r="D55" s="10"/>
      <c r="E55" s="10"/>
      <c r="F55" s="10"/>
      <c r="G55" s="10"/>
      <c r="H55" s="123"/>
    </row>
    <row r="56" spans="1:10" ht="5.0999999999999996" customHeight="1" x14ac:dyDescent="0.3">
      <c r="A56" s="66"/>
      <c r="B56" s="124"/>
      <c r="C56" s="129"/>
      <c r="D56" s="10"/>
      <c r="E56" s="10"/>
      <c r="F56" s="10"/>
      <c r="G56" s="10"/>
      <c r="H56" s="123"/>
    </row>
    <row r="57" spans="1:10" x14ac:dyDescent="0.3">
      <c r="A57" s="66"/>
      <c r="B57" s="122" t="s">
        <v>190</v>
      </c>
      <c r="C57" s="22"/>
      <c r="D57" s="10"/>
      <c r="E57" s="10"/>
      <c r="F57" s="10"/>
      <c r="G57" s="10"/>
      <c r="H57" s="123"/>
    </row>
    <row r="58" spans="1:10" x14ac:dyDescent="0.3">
      <c r="A58" s="66"/>
      <c r="B58" s="63" t="s">
        <v>244</v>
      </c>
      <c r="C58" s="10"/>
      <c r="D58" s="134" t="str">
        <f>+B58</f>
        <v>Starbucks (Hubert Library)</v>
      </c>
      <c r="E58" s="10"/>
      <c r="F58" s="134" t="s">
        <v>410</v>
      </c>
      <c r="G58" s="10"/>
      <c r="H58" s="180">
        <v>0.05</v>
      </c>
    </row>
    <row r="59" spans="1:10" x14ac:dyDescent="0.3">
      <c r="A59" s="66"/>
      <c r="B59" s="63" t="s">
        <v>223</v>
      </c>
      <c r="C59" s="10"/>
      <c r="D59" s="134" t="str">
        <f t="shared" ref="D59:D61" si="1">+B59</f>
        <v>Moe's Southwest Grill (Wolfe Center)</v>
      </c>
      <c r="E59" s="10"/>
      <c r="F59" s="177" t="s">
        <v>410</v>
      </c>
      <c r="G59" s="10"/>
      <c r="H59" s="181">
        <v>0.05</v>
      </c>
    </row>
    <row r="60" spans="1:10" x14ac:dyDescent="0.3">
      <c r="A60" s="66"/>
      <c r="B60" s="63" t="s">
        <v>224</v>
      </c>
      <c r="C60" s="10"/>
      <c r="D60" s="134" t="str">
        <f t="shared" si="1"/>
        <v>Grille Works (Wolfe Center)</v>
      </c>
      <c r="E60" s="10"/>
      <c r="F60" s="177" t="s">
        <v>410</v>
      </c>
      <c r="G60" s="10"/>
      <c r="H60" s="181">
        <v>0.15</v>
      </c>
    </row>
    <row r="61" spans="1:10" x14ac:dyDescent="0.3">
      <c r="A61" s="66"/>
      <c r="B61" s="63" t="s">
        <v>225</v>
      </c>
      <c r="C61" s="10"/>
      <c r="D61" s="134" t="str">
        <f t="shared" si="1"/>
        <v>Subway (Wolfe Center)</v>
      </c>
      <c r="E61" s="10"/>
      <c r="F61" s="177" t="s">
        <v>410</v>
      </c>
      <c r="G61" s="10"/>
      <c r="H61" s="181">
        <v>0.05</v>
      </c>
    </row>
    <row r="62" spans="1:10" x14ac:dyDescent="0.3">
      <c r="A62" s="66"/>
      <c r="B62" s="63" t="s">
        <v>448</v>
      </c>
      <c r="C62" s="10"/>
      <c r="D62" s="134" t="str">
        <f>+B62</f>
        <v xml:space="preserve">CFA </v>
      </c>
      <c r="E62" s="10"/>
      <c r="F62" s="179" t="s">
        <v>410</v>
      </c>
      <c r="G62" s="10"/>
      <c r="H62" s="182">
        <v>0.05</v>
      </c>
      <c r="J62" s="198"/>
    </row>
    <row r="63" spans="1:10" x14ac:dyDescent="0.3">
      <c r="A63" s="66"/>
      <c r="B63" s="63" t="s">
        <v>189</v>
      </c>
      <c r="C63" s="10"/>
      <c r="D63" s="134"/>
      <c r="E63" s="10"/>
      <c r="F63" s="179"/>
      <c r="G63" s="10"/>
      <c r="H63" s="182"/>
    </row>
    <row r="64" spans="1:10" x14ac:dyDescent="0.3">
      <c r="A64" s="66"/>
      <c r="B64" s="63" t="s">
        <v>189</v>
      </c>
      <c r="C64" s="10"/>
      <c r="D64" s="134"/>
      <c r="E64" s="10"/>
      <c r="F64" s="179"/>
      <c r="G64" s="10"/>
      <c r="H64" s="182"/>
    </row>
    <row r="65" spans="1:8" x14ac:dyDescent="0.3">
      <c r="A65" s="66"/>
      <c r="B65" s="63"/>
      <c r="C65" s="10"/>
      <c r="D65" s="40"/>
      <c r="E65" s="10"/>
      <c r="F65" s="40"/>
      <c r="G65" s="10"/>
      <c r="H65" s="121"/>
    </row>
    <row r="66" spans="1:8" x14ac:dyDescent="0.3">
      <c r="A66" s="66"/>
      <c r="B66" s="122" t="s">
        <v>187</v>
      </c>
      <c r="C66" s="22"/>
      <c r="D66" s="10"/>
      <c r="E66" s="10"/>
      <c r="F66" s="10"/>
      <c r="G66" s="10"/>
      <c r="H66" s="123"/>
    </row>
    <row r="67" spans="1:8" x14ac:dyDescent="0.3">
      <c r="A67" s="66"/>
      <c r="B67" s="63" t="s">
        <v>260</v>
      </c>
      <c r="C67" s="10"/>
      <c r="D67" s="134"/>
      <c r="E67" s="10"/>
      <c r="F67" s="134"/>
      <c r="G67" s="10"/>
      <c r="H67" s="180"/>
    </row>
    <row r="68" spans="1:8" x14ac:dyDescent="0.3">
      <c r="A68" s="66"/>
      <c r="B68" s="63" t="s">
        <v>188</v>
      </c>
      <c r="C68" s="10"/>
      <c r="D68" s="177"/>
      <c r="E68" s="10"/>
      <c r="F68" s="177"/>
      <c r="G68" s="10"/>
      <c r="H68" s="181"/>
    </row>
    <row r="69" spans="1:8" x14ac:dyDescent="0.3">
      <c r="A69" s="66"/>
      <c r="B69" s="63" t="s">
        <v>189</v>
      </c>
      <c r="C69" s="10"/>
      <c r="D69" s="177"/>
      <c r="E69" s="10"/>
      <c r="F69" s="177"/>
      <c r="G69" s="10"/>
      <c r="H69" s="181"/>
    </row>
    <row r="70" spans="1:8" x14ac:dyDescent="0.3">
      <c r="A70" s="66"/>
      <c r="B70" s="63" t="s">
        <v>189</v>
      </c>
      <c r="C70" s="10"/>
      <c r="D70" s="177"/>
      <c r="E70" s="10"/>
      <c r="F70" s="177"/>
      <c r="G70" s="10"/>
      <c r="H70" s="181"/>
    </row>
    <row r="71" spans="1:8" x14ac:dyDescent="0.3">
      <c r="A71" s="66"/>
      <c r="B71" s="64"/>
      <c r="C71" s="9"/>
      <c r="D71" s="41"/>
      <c r="E71" s="9"/>
      <c r="F71" s="41"/>
      <c r="G71" s="9"/>
      <c r="H71" s="120"/>
    </row>
    <row r="72" spans="1:8" x14ac:dyDescent="0.3">
      <c r="A72" s="66"/>
      <c r="B72" s="10"/>
      <c r="C72" s="10"/>
      <c r="D72" s="10"/>
      <c r="E72" s="10"/>
      <c r="F72" s="10"/>
      <c r="G72" s="10"/>
      <c r="H72" s="199"/>
    </row>
    <row r="73" spans="1:8" x14ac:dyDescent="0.3">
      <c r="A73" s="66"/>
      <c r="D73" s="2"/>
      <c r="E73" s="2"/>
      <c r="G73" s="2"/>
    </row>
    <row r="74" spans="1:8" x14ac:dyDescent="0.3">
      <c r="A74" s="65" t="s">
        <v>90</v>
      </c>
      <c r="B74" s="1" t="s">
        <v>104</v>
      </c>
      <c r="C74" s="1"/>
    </row>
    <row r="75" spans="1:8" x14ac:dyDescent="0.3">
      <c r="A75" s="3"/>
    </row>
    <row r="76" spans="1:8" x14ac:dyDescent="0.3">
      <c r="A76" s="3"/>
      <c r="B76" s="2" t="s">
        <v>56</v>
      </c>
      <c r="C76" s="185">
        <v>1902394.2978918003</v>
      </c>
      <c r="E76" s="60"/>
    </row>
    <row r="77" spans="1:8" x14ac:dyDescent="0.3">
      <c r="A77" s="3"/>
      <c r="B77" s="2" t="s">
        <v>57</v>
      </c>
      <c r="C77" s="185">
        <v>2267892.8863487164</v>
      </c>
      <c r="E77" s="60"/>
    </row>
    <row r="78" spans="1:8" x14ac:dyDescent="0.3">
      <c r="A78" s="3"/>
      <c r="B78" s="2" t="s">
        <v>58</v>
      </c>
      <c r="C78" s="185">
        <v>2369825.9745169035</v>
      </c>
      <c r="E78" s="60"/>
    </row>
    <row r="79" spans="1:8" x14ac:dyDescent="0.3">
      <c r="A79" s="3"/>
      <c r="B79" s="2" t="s">
        <v>87</v>
      </c>
      <c r="C79" s="185">
        <v>2540514.3037166605</v>
      </c>
      <c r="E79" s="60"/>
    </row>
    <row r="80" spans="1:8" x14ac:dyDescent="0.3">
      <c r="A80" s="3"/>
      <c r="B80" s="2" t="s">
        <v>166</v>
      </c>
      <c r="C80" s="185">
        <v>2600825.6928708823</v>
      </c>
      <c r="E80" s="60"/>
    </row>
    <row r="81" spans="1:5" x14ac:dyDescent="0.3">
      <c r="A81" s="3"/>
      <c r="B81" s="2" t="s">
        <v>167</v>
      </c>
      <c r="C81" s="185">
        <v>2652713.3741074111</v>
      </c>
      <c r="E81" s="60"/>
    </row>
    <row r="82" spans="1:5" x14ac:dyDescent="0.3">
      <c r="A82" s="3"/>
      <c r="B82" s="2" t="s">
        <v>168</v>
      </c>
      <c r="C82" s="185">
        <v>2705680.8191010584</v>
      </c>
      <c r="E82" s="60"/>
    </row>
    <row r="83" spans="1:5" x14ac:dyDescent="0.3">
      <c r="A83" s="3"/>
      <c r="B83" s="2" t="s">
        <v>169</v>
      </c>
      <c r="C83" s="185">
        <v>2759751.3421820467</v>
      </c>
      <c r="E83" s="60"/>
    </row>
    <row r="84" spans="1:5" x14ac:dyDescent="0.3">
      <c r="A84" s="3"/>
      <c r="B84" s="2" t="s">
        <v>170</v>
      </c>
      <c r="C84" s="185">
        <v>2814948.7801263691</v>
      </c>
      <c r="E84" s="60"/>
    </row>
    <row r="85" spans="1:5" x14ac:dyDescent="0.3">
      <c r="A85" s="3"/>
      <c r="B85" s="2" t="s">
        <v>171</v>
      </c>
      <c r="C85" s="185">
        <v>2871297.5043353518</v>
      </c>
      <c r="E85" s="60"/>
    </row>
    <row r="86" spans="1:5" x14ac:dyDescent="0.3">
      <c r="A86" s="3"/>
      <c r="B86" s="2" t="s">
        <v>335</v>
      </c>
      <c r="C86" s="185"/>
      <c r="E86" s="60"/>
    </row>
    <row r="87" spans="1:5" x14ac:dyDescent="0.3">
      <c r="A87" s="3"/>
      <c r="B87" s="2" t="s">
        <v>335</v>
      </c>
      <c r="C87" s="185"/>
      <c r="E87" s="60"/>
    </row>
    <row r="88" spans="1:5" x14ac:dyDescent="0.3">
      <c r="A88" s="3"/>
    </row>
    <row r="89" spans="1:5" x14ac:dyDescent="0.3">
      <c r="A89" s="3"/>
    </row>
    <row r="90" spans="1:5" x14ac:dyDescent="0.3">
      <c r="A90" s="3"/>
    </row>
  </sheetData>
  <mergeCells count="2">
    <mergeCell ref="B10:C10"/>
    <mergeCell ref="B11:C11"/>
  </mergeCells>
  <pageMargins left="0.2" right="0" top="0.25" bottom="0" header="0.3" footer="0.3"/>
  <pageSetup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32"/>
  <sheetViews>
    <sheetView workbookViewId="0">
      <selection activeCell="C16" sqref="C16"/>
    </sheetView>
  </sheetViews>
  <sheetFormatPr defaultColWidth="9.109375" defaultRowHeight="13.8" x14ac:dyDescent="0.3"/>
  <cols>
    <col min="1" max="1" width="3.109375" style="2" customWidth="1"/>
    <col min="2" max="2" width="10.5546875" style="2" customWidth="1"/>
    <col min="3" max="3" width="30.5546875" style="2" customWidth="1"/>
    <col min="4" max="4" width="25.5546875" style="3" customWidth="1"/>
    <col min="5" max="5" width="1.5546875" style="3" customWidth="1"/>
    <col min="6" max="6" width="13.5546875" style="2" customWidth="1"/>
    <col min="7" max="7" width="1.5546875" style="3" customWidth="1"/>
    <col min="8" max="8" width="12.5546875" style="2" customWidth="1"/>
    <col min="9" max="9" width="5.6640625" style="2" customWidth="1"/>
    <col min="10" max="10" width="15.6640625" style="2" customWidth="1"/>
    <col min="11" max="11" width="3.109375" style="2" customWidth="1"/>
    <col min="12" max="12" width="9.6640625" style="2" customWidth="1"/>
    <col min="13" max="14" width="14.6640625" style="2" customWidth="1"/>
    <col min="15" max="15" width="4.6640625" style="2" customWidth="1"/>
    <col min="16" max="16" width="14.6640625" style="2" customWidth="1"/>
    <col min="17" max="17" width="5.6640625" style="2" customWidth="1"/>
    <col min="18" max="18" width="15.6640625" style="2" customWidth="1"/>
    <col min="19" max="16384" width="9.109375" style="2"/>
  </cols>
  <sheetData>
    <row r="1" spans="1:7" customFormat="1" x14ac:dyDescent="0.3">
      <c r="A1" s="1" t="s">
        <v>338</v>
      </c>
    </row>
    <row r="2" spans="1:7" customFormat="1" x14ac:dyDescent="0.3">
      <c r="A2" s="4" t="s">
        <v>105</v>
      </c>
    </row>
    <row r="3" spans="1:7" x14ac:dyDescent="0.3">
      <c r="A3" s="4" t="s">
        <v>276</v>
      </c>
    </row>
    <row r="4" spans="1:7" x14ac:dyDescent="0.3">
      <c r="A4" s="4"/>
    </row>
    <row r="5" spans="1:7" x14ac:dyDescent="0.3">
      <c r="A5" s="4" t="s">
        <v>265</v>
      </c>
      <c r="C5" s="134" t="s">
        <v>375</v>
      </c>
    </row>
    <row r="6" spans="1:7" x14ac:dyDescent="0.3">
      <c r="A6" s="6"/>
    </row>
    <row r="7" spans="1:7" x14ac:dyDescent="0.3">
      <c r="A7" s="65" t="s">
        <v>89</v>
      </c>
      <c r="B7" s="1" t="s">
        <v>334</v>
      </c>
      <c r="C7" s="1"/>
    </row>
    <row r="8" spans="1:7" x14ac:dyDescent="0.3">
      <c r="A8" s="65"/>
      <c r="B8" s="7" t="s">
        <v>336</v>
      </c>
      <c r="C8" s="7"/>
    </row>
    <row r="9" spans="1:7" x14ac:dyDescent="0.3">
      <c r="A9" s="66"/>
      <c r="D9" s="2"/>
      <c r="E9" s="2"/>
      <c r="G9" s="2"/>
    </row>
    <row r="10" spans="1:7" x14ac:dyDescent="0.3">
      <c r="A10" s="3"/>
    </row>
    <row r="11" spans="1:7" x14ac:dyDescent="0.3">
      <c r="A11" s="3"/>
      <c r="C11" s="185">
        <v>0</v>
      </c>
      <c r="E11" s="60"/>
    </row>
    <row r="12" spans="1:7" x14ac:dyDescent="0.3">
      <c r="A12" s="3"/>
    </row>
    <row r="13" spans="1:7" x14ac:dyDescent="0.3">
      <c r="A13" s="3"/>
    </row>
    <row r="14" spans="1:7" x14ac:dyDescent="0.3">
      <c r="A14" s="3"/>
    </row>
    <row r="15" spans="1:7" x14ac:dyDescent="0.3">
      <c r="A15" s="3"/>
    </row>
    <row r="16" spans="1:7" x14ac:dyDescent="0.3">
      <c r="A16" s="3"/>
    </row>
    <row r="17" spans="1:1" x14ac:dyDescent="0.3">
      <c r="A17" s="3"/>
    </row>
    <row r="18" spans="1:1" x14ac:dyDescent="0.3">
      <c r="A18" s="3"/>
    </row>
    <row r="19" spans="1:1" x14ac:dyDescent="0.3">
      <c r="A19" s="3"/>
    </row>
    <row r="20" spans="1:1" x14ac:dyDescent="0.3">
      <c r="A20" s="3"/>
    </row>
    <row r="21" spans="1:1" x14ac:dyDescent="0.3">
      <c r="A21" s="3"/>
    </row>
    <row r="22" spans="1:1" x14ac:dyDescent="0.3">
      <c r="A22" s="3"/>
    </row>
    <row r="23" spans="1:1" x14ac:dyDescent="0.3">
      <c r="A23" s="3"/>
    </row>
    <row r="24" spans="1:1" x14ac:dyDescent="0.3">
      <c r="A24" s="3"/>
    </row>
    <row r="25" spans="1:1" x14ac:dyDescent="0.3">
      <c r="A25" s="3"/>
    </row>
    <row r="26" spans="1:1" x14ac:dyDescent="0.3">
      <c r="A26" s="3"/>
    </row>
    <row r="27" spans="1:1" x14ac:dyDescent="0.3">
      <c r="A27" s="3"/>
    </row>
    <row r="28" spans="1:1" x14ac:dyDescent="0.3">
      <c r="A28" s="3"/>
    </row>
    <row r="29" spans="1:1" x14ac:dyDescent="0.3">
      <c r="A29" s="3"/>
    </row>
    <row r="30" spans="1:1" x14ac:dyDescent="0.3">
      <c r="A30" s="3"/>
    </row>
    <row r="31" spans="1:1" x14ac:dyDescent="0.3">
      <c r="A31" s="3"/>
    </row>
    <row r="32" spans="1:1" x14ac:dyDescent="0.3">
      <c r="A32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7"/>
  <sheetViews>
    <sheetView topLeftCell="A34" zoomScale="85" zoomScaleNormal="85" workbookViewId="0">
      <selection activeCell="I55" sqref="I55"/>
    </sheetView>
  </sheetViews>
  <sheetFormatPr defaultColWidth="9.109375" defaultRowHeight="13.8" x14ac:dyDescent="0.3"/>
  <cols>
    <col min="1" max="1" width="4.5546875" style="2" customWidth="1"/>
    <col min="2" max="2" width="5.5546875" style="2" customWidth="1"/>
    <col min="3" max="3" width="29.5546875" style="2" customWidth="1"/>
    <col min="4" max="13" width="12.5546875" style="2" customWidth="1"/>
    <col min="14" max="16" width="12.44140625" style="2" customWidth="1"/>
    <col min="17" max="16384" width="9.109375" style="2"/>
  </cols>
  <sheetData>
    <row r="1" spans="1:6" ht="14.4" x14ac:dyDescent="0.3">
      <c r="A1" s="1" t="s">
        <v>338</v>
      </c>
      <c r="C1" s="15"/>
      <c r="D1" s="15"/>
      <c r="E1" s="16"/>
    </row>
    <row r="2" spans="1:6" ht="14.4" x14ac:dyDescent="0.3">
      <c r="A2" s="4" t="s">
        <v>105</v>
      </c>
      <c r="C2" s="16"/>
      <c r="D2" s="16"/>
      <c r="E2" s="16"/>
    </row>
    <row r="3" spans="1:6" ht="14.4" x14ac:dyDescent="0.3">
      <c r="A3" s="4" t="s">
        <v>277</v>
      </c>
      <c r="C3" s="16"/>
      <c r="D3" s="16"/>
      <c r="E3" s="16"/>
    </row>
    <row r="4" spans="1:6" ht="14.4" x14ac:dyDescent="0.3">
      <c r="A4" s="4"/>
      <c r="C4" s="16"/>
      <c r="D4" s="16"/>
      <c r="E4" s="16"/>
    </row>
    <row r="5" spans="1:6" ht="14.4" x14ac:dyDescent="0.3">
      <c r="A5" s="4" t="s">
        <v>265</v>
      </c>
      <c r="C5" s="134" t="s">
        <v>375</v>
      </c>
      <c r="D5" s="164"/>
      <c r="E5" s="16"/>
    </row>
    <row r="6" spans="1:6" ht="14.4" x14ac:dyDescent="0.3">
      <c r="B6" s="4"/>
      <c r="C6" s="16"/>
      <c r="D6" s="16"/>
      <c r="E6" s="16"/>
    </row>
    <row r="7" spans="1:6" x14ac:dyDescent="0.3">
      <c r="A7" s="133" t="s">
        <v>89</v>
      </c>
      <c r="B7" s="4" t="s">
        <v>270</v>
      </c>
    </row>
    <row r="8" spans="1:6" x14ac:dyDescent="0.3">
      <c r="B8" s="17" t="s">
        <v>177</v>
      </c>
    </row>
    <row r="9" spans="1:6" x14ac:dyDescent="0.3">
      <c r="B9" s="82"/>
    </row>
    <row r="10" spans="1:6" x14ac:dyDescent="0.3">
      <c r="B10" s="4" t="s">
        <v>47</v>
      </c>
      <c r="E10" s="44" t="s">
        <v>16</v>
      </c>
    </row>
    <row r="11" spans="1:6" x14ac:dyDescent="0.3">
      <c r="E11" s="49" t="s">
        <v>59</v>
      </c>
    </row>
    <row r="12" spans="1:6" x14ac:dyDescent="0.3">
      <c r="B12" s="162" t="s">
        <v>261</v>
      </c>
      <c r="C12" s="8"/>
      <c r="D12" s="8"/>
      <c r="E12" s="18"/>
    </row>
    <row r="13" spans="1:6" x14ac:dyDescent="0.3">
      <c r="B13" s="6" t="s">
        <v>264</v>
      </c>
    </row>
    <row r="14" spans="1:6" x14ac:dyDescent="0.3">
      <c r="B14" s="6"/>
      <c r="C14" s="2" t="s">
        <v>266</v>
      </c>
      <c r="E14" s="189">
        <v>13546700</v>
      </c>
      <c r="F14" s="2" t="s">
        <v>176</v>
      </c>
    </row>
    <row r="15" spans="1:6" x14ac:dyDescent="0.3">
      <c r="B15" s="6"/>
      <c r="C15" s="2" t="s">
        <v>262</v>
      </c>
      <c r="E15" s="189">
        <v>179800</v>
      </c>
      <c r="F15" s="2" t="s">
        <v>176</v>
      </c>
    </row>
    <row r="16" spans="1:6" x14ac:dyDescent="0.3">
      <c r="C16" s="2" t="s">
        <v>173</v>
      </c>
      <c r="E16" s="20" t="s">
        <v>175</v>
      </c>
    </row>
    <row r="17" spans="2:13" x14ac:dyDescent="0.3">
      <c r="B17" s="2" t="s">
        <v>174</v>
      </c>
      <c r="E17" s="20" t="s">
        <v>175</v>
      </c>
    </row>
    <row r="18" spans="2:13" x14ac:dyDescent="0.3">
      <c r="B18" s="2" t="s">
        <v>292</v>
      </c>
      <c r="E18" s="188">
        <v>884700</v>
      </c>
      <c r="F18" s="2" t="s">
        <v>176</v>
      </c>
    </row>
    <row r="19" spans="2:13" x14ac:dyDescent="0.3">
      <c r="B19" s="2" t="s">
        <v>263</v>
      </c>
      <c r="E19" s="188">
        <v>68170</v>
      </c>
      <c r="F19" s="2" t="s">
        <v>176</v>
      </c>
    </row>
    <row r="20" spans="2:13" x14ac:dyDescent="0.3">
      <c r="B20" s="2" t="s">
        <v>259</v>
      </c>
      <c r="E20" s="188">
        <v>120400</v>
      </c>
      <c r="F20" s="2" t="s">
        <v>176</v>
      </c>
    </row>
    <row r="22" spans="2:13" x14ac:dyDescent="0.3">
      <c r="B22" s="162" t="s">
        <v>185</v>
      </c>
      <c r="C22" s="8"/>
      <c r="D22" s="8"/>
    </row>
    <row r="23" spans="2:13" x14ac:dyDescent="0.3">
      <c r="B23" s="6" t="s">
        <v>62</v>
      </c>
    </row>
    <row r="24" spans="2:13" x14ac:dyDescent="0.3">
      <c r="B24" s="6"/>
      <c r="C24" s="2" t="s">
        <v>266</v>
      </c>
      <c r="E24" s="189">
        <v>1042700</v>
      </c>
      <c r="F24" s="2" t="s">
        <v>176</v>
      </c>
    </row>
    <row r="25" spans="2:13" x14ac:dyDescent="0.3">
      <c r="B25" s="6"/>
      <c r="C25" s="2" t="s">
        <v>262</v>
      </c>
      <c r="E25" s="189">
        <v>25100</v>
      </c>
      <c r="F25" s="2" t="s">
        <v>176</v>
      </c>
    </row>
    <row r="26" spans="2:13" x14ac:dyDescent="0.3">
      <c r="C26" s="5" t="s">
        <v>173</v>
      </c>
      <c r="D26" s="5"/>
      <c r="E26" s="190" t="s">
        <v>175</v>
      </c>
    </row>
    <row r="27" spans="2:13" x14ac:dyDescent="0.3">
      <c r="B27" s="2" t="s">
        <v>292</v>
      </c>
      <c r="E27" s="189">
        <v>188500</v>
      </c>
      <c r="F27" s="2" t="s">
        <v>176</v>
      </c>
    </row>
    <row r="29" spans="2:13" x14ac:dyDescent="0.3">
      <c r="B29" s="5" t="s">
        <v>60</v>
      </c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3" x14ac:dyDescent="0.3">
      <c r="B30" s="5" t="s">
        <v>61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13"/>
    </row>
    <row r="31" spans="2:13" x14ac:dyDescent="0.3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2:13" x14ac:dyDescent="0.3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6" x14ac:dyDescent="0.3">
      <c r="A33" s="133" t="s">
        <v>90</v>
      </c>
      <c r="B33" s="1" t="s">
        <v>271</v>
      </c>
    </row>
    <row r="34" spans="1:16" x14ac:dyDescent="0.3">
      <c r="B34" s="7" t="s">
        <v>72</v>
      </c>
      <c r="C34" s="7"/>
      <c r="D34" s="7"/>
    </row>
    <row r="35" spans="1:16" x14ac:dyDescent="0.3">
      <c r="B35" s="7" t="s">
        <v>84</v>
      </c>
      <c r="C35" s="7"/>
      <c r="D35" s="7"/>
    </row>
    <row r="37" spans="1:16" x14ac:dyDescent="0.3">
      <c r="C37" s="109" t="s">
        <v>269</v>
      </c>
      <c r="D37" s="116" t="s">
        <v>16</v>
      </c>
      <c r="E37" s="116" t="s">
        <v>93</v>
      </c>
      <c r="F37" s="116" t="s">
        <v>94</v>
      </c>
      <c r="G37" s="116" t="s">
        <v>95</v>
      </c>
      <c r="H37" s="116" t="s">
        <v>160</v>
      </c>
      <c r="I37" s="116" t="s">
        <v>133</v>
      </c>
      <c r="J37" s="116" t="s">
        <v>158</v>
      </c>
      <c r="K37" s="116" t="s">
        <v>159</v>
      </c>
      <c r="L37" s="116" t="s">
        <v>161</v>
      </c>
      <c r="M37" s="116" t="s">
        <v>162</v>
      </c>
      <c r="N37" s="116" t="s">
        <v>337</v>
      </c>
      <c r="O37" s="116" t="s">
        <v>337</v>
      </c>
      <c r="P37" s="200"/>
    </row>
    <row r="38" spans="1:16" x14ac:dyDescent="0.3">
      <c r="C38" s="21" t="s">
        <v>64</v>
      </c>
      <c r="D38" s="173">
        <v>250000</v>
      </c>
      <c r="E38" s="173">
        <v>250000</v>
      </c>
      <c r="F38" s="173">
        <v>250000</v>
      </c>
      <c r="G38" s="173">
        <v>250000</v>
      </c>
      <c r="H38" s="173">
        <v>250000</v>
      </c>
      <c r="I38" s="173">
        <v>250000</v>
      </c>
      <c r="J38" s="173">
        <v>250000</v>
      </c>
      <c r="K38" s="173">
        <v>250000</v>
      </c>
      <c r="L38" s="173">
        <v>250000</v>
      </c>
      <c r="M38" s="173">
        <v>250000</v>
      </c>
      <c r="N38" s="159"/>
      <c r="O38" s="159"/>
      <c r="P38" s="201"/>
    </row>
    <row r="39" spans="1:16" x14ac:dyDescent="0.3">
      <c r="C39" s="21" t="s">
        <v>65</v>
      </c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201"/>
    </row>
    <row r="40" spans="1:16" x14ac:dyDescent="0.3">
      <c r="C40" s="23" t="s">
        <v>63</v>
      </c>
      <c r="D40" s="159"/>
      <c r="E40" s="159"/>
      <c r="F40" s="159"/>
      <c r="G40" s="159"/>
      <c r="H40" s="159"/>
      <c r="I40" s="178"/>
      <c r="J40" s="159"/>
      <c r="K40" s="159"/>
      <c r="L40" s="159"/>
      <c r="M40" s="159"/>
      <c r="N40" s="159"/>
      <c r="O40" s="159"/>
      <c r="P40" s="201"/>
    </row>
    <row r="41" spans="1:16" x14ac:dyDescent="0.3">
      <c r="C41" s="22"/>
      <c r="D41" s="22"/>
      <c r="P41" s="38"/>
    </row>
    <row r="42" spans="1:16" x14ac:dyDescent="0.3">
      <c r="C42" s="22"/>
      <c r="D42" s="22"/>
    </row>
    <row r="43" spans="1:16" x14ac:dyDescent="0.3">
      <c r="A43" s="133" t="s">
        <v>91</v>
      </c>
      <c r="B43" s="1" t="s">
        <v>272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</row>
    <row r="44" spans="1:16" x14ac:dyDescent="0.3">
      <c r="B44" s="7" t="s">
        <v>178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6" x14ac:dyDescent="0.3">
      <c r="C45" s="22"/>
      <c r="D45" s="22"/>
      <c r="E45" s="22"/>
      <c r="F45" s="22"/>
      <c r="H45" s="22"/>
      <c r="I45" s="22"/>
      <c r="J45" s="22"/>
      <c r="K45" s="22"/>
      <c r="L45" s="22"/>
      <c r="M45" s="22"/>
      <c r="N45" s="22"/>
    </row>
    <row r="46" spans="1:16" ht="41.4" x14ac:dyDescent="0.3">
      <c r="C46" s="165" t="s">
        <v>50</v>
      </c>
      <c r="D46" s="117" t="s">
        <v>268</v>
      </c>
      <c r="E46" s="163" t="s">
        <v>267</v>
      </c>
      <c r="F46" s="22"/>
      <c r="H46" s="22"/>
      <c r="I46" s="22"/>
      <c r="J46" s="22"/>
      <c r="K46" s="22"/>
      <c r="L46" s="22"/>
      <c r="M46" s="22"/>
    </row>
    <row r="47" spans="1:16" x14ac:dyDescent="0.3">
      <c r="C47" s="21" t="s">
        <v>51</v>
      </c>
      <c r="D47" s="278">
        <v>7.01</v>
      </c>
      <c r="E47" s="278">
        <f>+D47</f>
        <v>7.01</v>
      </c>
      <c r="F47" s="22"/>
      <c r="H47" s="22"/>
      <c r="I47" s="22"/>
      <c r="J47" s="22"/>
      <c r="K47" s="22"/>
      <c r="L47" s="22"/>
      <c r="M47" s="22"/>
    </row>
    <row r="48" spans="1:16" x14ac:dyDescent="0.3">
      <c r="C48" s="21" t="s">
        <v>52</v>
      </c>
      <c r="D48" s="278">
        <v>9.11</v>
      </c>
      <c r="E48" s="278">
        <f t="shared" ref="E48:E49" si="0">+D48</f>
        <v>9.11</v>
      </c>
      <c r="F48" s="22"/>
      <c r="H48" s="22"/>
      <c r="I48" s="22"/>
      <c r="J48" s="22"/>
      <c r="K48" s="22"/>
      <c r="L48" s="22"/>
      <c r="M48" s="22"/>
    </row>
    <row r="49" spans="3:13" x14ac:dyDescent="0.3">
      <c r="C49" s="21" t="s">
        <v>53</v>
      </c>
      <c r="D49" s="278">
        <v>9.11</v>
      </c>
      <c r="E49" s="278">
        <f t="shared" si="0"/>
        <v>9.11</v>
      </c>
      <c r="F49" s="22"/>
      <c r="H49" s="22"/>
      <c r="I49" s="22"/>
      <c r="J49" s="22"/>
      <c r="K49" s="22"/>
      <c r="L49" s="22"/>
      <c r="M49" s="22"/>
    </row>
    <row r="50" spans="3:13" x14ac:dyDescent="0.3">
      <c r="C50" s="24" t="s">
        <v>54</v>
      </c>
      <c r="D50" s="278">
        <v>9.11</v>
      </c>
      <c r="E50" s="278">
        <f>D50</f>
        <v>9.11</v>
      </c>
      <c r="F50" s="22"/>
      <c r="H50" s="22"/>
      <c r="I50" s="22"/>
      <c r="J50" s="22"/>
      <c r="K50" s="22"/>
      <c r="L50" s="22"/>
      <c r="M50" s="22"/>
    </row>
    <row r="51" spans="3:13" x14ac:dyDescent="0.3">
      <c r="C51" s="24" t="s">
        <v>92</v>
      </c>
      <c r="D51" s="278">
        <v>9.11</v>
      </c>
      <c r="E51" s="278">
        <f>D51</f>
        <v>9.11</v>
      </c>
      <c r="F51" s="22"/>
      <c r="H51" s="22"/>
      <c r="I51" s="22"/>
      <c r="J51" s="22"/>
      <c r="K51" s="22"/>
      <c r="L51" s="22"/>
      <c r="M51" s="22"/>
    </row>
    <row r="52" spans="3:13" x14ac:dyDescent="0.3">
      <c r="D52" s="22"/>
      <c r="E52" s="22"/>
      <c r="F52" s="22"/>
      <c r="H52" s="22"/>
      <c r="I52" s="22"/>
      <c r="J52" s="22"/>
      <c r="K52" s="22"/>
      <c r="L52" s="22"/>
      <c r="M52" s="22"/>
    </row>
    <row r="54" spans="3:13" x14ac:dyDescent="0.3">
      <c r="J54" s="22"/>
      <c r="K54" s="22"/>
      <c r="L54" s="22"/>
      <c r="M54" s="22"/>
    </row>
    <row r="55" spans="3:13" x14ac:dyDescent="0.3">
      <c r="J55" s="22"/>
      <c r="K55" s="22"/>
      <c r="L55" s="22"/>
      <c r="M55" s="22"/>
    </row>
    <row r="56" spans="3:13" x14ac:dyDescent="0.3">
      <c r="J56" s="22"/>
      <c r="K56" s="22"/>
      <c r="L56" s="22"/>
      <c r="M56" s="22"/>
    </row>
    <row r="57" spans="3:13" x14ac:dyDescent="0.3">
      <c r="I57" s="22"/>
      <c r="J57" s="22"/>
      <c r="K57" s="22"/>
      <c r="L57" s="22"/>
      <c r="M57" s="22"/>
    </row>
  </sheetData>
  <pageMargins left="0.45" right="0" top="0.25" bottom="0" header="0.3" footer="0.3"/>
  <pageSetup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39"/>
  <sheetViews>
    <sheetView zoomScale="85" zoomScaleNormal="85" workbookViewId="0">
      <selection activeCell="G39" sqref="G39"/>
    </sheetView>
  </sheetViews>
  <sheetFormatPr defaultColWidth="9.109375" defaultRowHeight="13.8" x14ac:dyDescent="0.3"/>
  <cols>
    <col min="1" max="1" width="4.5546875" style="2" customWidth="1"/>
    <col min="2" max="2" width="5.5546875" style="2" customWidth="1"/>
    <col min="3" max="3" width="35.5546875" style="2" customWidth="1"/>
    <col min="4" max="4" width="1.5546875" style="2" customWidth="1"/>
    <col min="5" max="5" width="39.5546875" style="2" customWidth="1"/>
    <col min="6" max="6" width="1.5546875" style="2" customWidth="1"/>
    <col min="7" max="7" width="15.6640625" style="2" customWidth="1"/>
    <col min="8" max="16384" width="9.109375" style="2"/>
  </cols>
  <sheetData>
    <row r="1" spans="1:7" x14ac:dyDescent="0.3">
      <c r="A1" s="1" t="s">
        <v>338</v>
      </c>
      <c r="C1" s="1"/>
    </row>
    <row r="2" spans="1:7" x14ac:dyDescent="0.3">
      <c r="A2" s="4" t="s">
        <v>105</v>
      </c>
      <c r="C2" s="4"/>
    </row>
    <row r="3" spans="1:7" x14ac:dyDescent="0.3">
      <c r="A3" s="4" t="s">
        <v>278</v>
      </c>
      <c r="C3" s="28"/>
    </row>
    <row r="4" spans="1:7" x14ac:dyDescent="0.3">
      <c r="A4" s="4"/>
      <c r="C4" s="28"/>
    </row>
    <row r="5" spans="1:7" x14ac:dyDescent="0.3">
      <c r="A5" s="4" t="s">
        <v>265</v>
      </c>
      <c r="C5" s="134" t="s">
        <v>375</v>
      </c>
    </row>
    <row r="6" spans="1:7" x14ac:dyDescent="0.3">
      <c r="B6" s="4"/>
      <c r="C6" s="4"/>
    </row>
    <row r="7" spans="1:7" x14ac:dyDescent="0.3">
      <c r="A7" s="133" t="s">
        <v>89</v>
      </c>
      <c r="B7" s="4" t="s">
        <v>41</v>
      </c>
      <c r="C7" s="4"/>
    </row>
    <row r="8" spans="1:7" x14ac:dyDescent="0.3">
      <c r="B8" s="29" t="s">
        <v>42</v>
      </c>
      <c r="C8" s="29"/>
    </row>
    <row r="9" spans="1:7" x14ac:dyDescent="0.3">
      <c r="B9" s="5"/>
      <c r="C9" s="5"/>
    </row>
    <row r="10" spans="1:7" x14ac:dyDescent="0.3">
      <c r="B10" s="287" t="s">
        <v>41</v>
      </c>
      <c r="C10" s="288"/>
      <c r="D10" s="166"/>
      <c r="E10" s="109" t="s">
        <v>86</v>
      </c>
      <c r="F10" s="166"/>
      <c r="G10" s="109" t="s">
        <v>43</v>
      </c>
    </row>
    <row r="11" spans="1:7" x14ac:dyDescent="0.3">
      <c r="B11" s="286" t="s">
        <v>444</v>
      </c>
      <c r="C11" s="286"/>
      <c r="D11" s="5"/>
      <c r="E11" s="134" t="s">
        <v>445</v>
      </c>
      <c r="F11" s="5"/>
      <c r="G11" s="175">
        <v>25000</v>
      </c>
    </row>
    <row r="12" spans="1:7" ht="27.6" x14ac:dyDescent="0.3">
      <c r="B12" s="286" t="s">
        <v>444</v>
      </c>
      <c r="C12" s="286"/>
      <c r="D12" s="5"/>
      <c r="E12" s="265" t="s">
        <v>446</v>
      </c>
      <c r="F12" s="5"/>
      <c r="G12" s="175">
        <v>148000</v>
      </c>
    </row>
    <row r="13" spans="1:7" x14ac:dyDescent="0.3">
      <c r="B13" s="286" t="s">
        <v>444</v>
      </c>
      <c r="C13" s="286"/>
      <c r="D13" s="5"/>
      <c r="E13" s="134" t="s">
        <v>447</v>
      </c>
      <c r="F13" s="5"/>
      <c r="G13" s="175">
        <v>103000</v>
      </c>
    </row>
    <row r="14" spans="1:7" x14ac:dyDescent="0.3">
      <c r="B14" s="286"/>
      <c r="C14" s="286"/>
      <c r="D14" s="5"/>
      <c r="E14" s="134"/>
      <c r="F14" s="5"/>
      <c r="G14" s="175">
        <v>0</v>
      </c>
    </row>
    <row r="15" spans="1:7" x14ac:dyDescent="0.3">
      <c r="B15" s="286"/>
      <c r="C15" s="286"/>
      <c r="D15" s="5"/>
      <c r="E15" s="134"/>
      <c r="F15" s="5"/>
      <c r="G15" s="175">
        <v>0</v>
      </c>
    </row>
    <row r="16" spans="1:7" x14ac:dyDescent="0.3">
      <c r="B16" s="286"/>
      <c r="C16" s="286"/>
      <c r="D16" s="5"/>
      <c r="E16" s="134"/>
      <c r="F16" s="5"/>
      <c r="G16" s="175">
        <v>0</v>
      </c>
    </row>
    <row r="17" spans="2:7" x14ac:dyDescent="0.3">
      <c r="B17" s="286"/>
      <c r="C17" s="286"/>
      <c r="D17" s="5"/>
      <c r="E17" s="134"/>
      <c r="F17" s="5"/>
      <c r="G17" s="175">
        <v>0</v>
      </c>
    </row>
    <row r="18" spans="2:7" x14ac:dyDescent="0.3">
      <c r="B18" s="286"/>
      <c r="C18" s="286"/>
      <c r="D18" s="5"/>
      <c r="E18" s="134"/>
      <c r="F18" s="5"/>
      <c r="G18" s="175">
        <v>0</v>
      </c>
    </row>
    <row r="19" spans="2:7" x14ac:dyDescent="0.3">
      <c r="B19" s="286"/>
      <c r="C19" s="286"/>
      <c r="D19" s="5"/>
      <c r="E19" s="134"/>
      <c r="F19" s="5"/>
      <c r="G19" s="175">
        <v>0</v>
      </c>
    </row>
    <row r="20" spans="2:7" x14ac:dyDescent="0.3">
      <c r="B20" s="286"/>
      <c r="C20" s="286"/>
      <c r="D20" s="5"/>
      <c r="E20" s="134"/>
      <c r="F20" s="5"/>
      <c r="G20" s="175">
        <v>0</v>
      </c>
    </row>
    <row r="21" spans="2:7" x14ac:dyDescent="0.3">
      <c r="B21" s="286"/>
      <c r="C21" s="286"/>
      <c r="D21" s="5"/>
      <c r="E21" s="134"/>
      <c r="F21" s="5"/>
      <c r="G21" s="175">
        <v>0</v>
      </c>
    </row>
    <row r="22" spans="2:7" x14ac:dyDescent="0.3">
      <c r="B22" s="286"/>
      <c r="C22" s="286"/>
      <c r="D22" s="5"/>
      <c r="E22" s="134"/>
      <c r="F22" s="5"/>
      <c r="G22" s="175">
        <v>0</v>
      </c>
    </row>
    <row r="23" spans="2:7" x14ac:dyDescent="0.3">
      <c r="B23" s="286"/>
      <c r="C23" s="286"/>
      <c r="D23" s="5"/>
      <c r="E23" s="134"/>
      <c r="F23" s="5"/>
      <c r="G23" s="175">
        <v>0</v>
      </c>
    </row>
    <row r="24" spans="2:7" x14ac:dyDescent="0.3">
      <c r="B24" s="286"/>
      <c r="C24" s="286"/>
      <c r="D24" s="5"/>
      <c r="E24" s="134"/>
      <c r="F24" s="5"/>
      <c r="G24" s="175">
        <v>0</v>
      </c>
    </row>
    <row r="25" spans="2:7" x14ac:dyDescent="0.3">
      <c r="B25" s="286"/>
      <c r="C25" s="286"/>
      <c r="D25" s="5"/>
      <c r="E25" s="134"/>
      <c r="F25" s="5"/>
      <c r="G25" s="175">
        <v>0</v>
      </c>
    </row>
    <row r="26" spans="2:7" x14ac:dyDescent="0.3">
      <c r="B26" s="286"/>
      <c r="C26" s="286"/>
      <c r="D26" s="5"/>
      <c r="E26" s="134"/>
      <c r="F26" s="5"/>
      <c r="G26" s="175">
        <v>0</v>
      </c>
    </row>
    <row r="27" spans="2:7" x14ac:dyDescent="0.3">
      <c r="B27" s="286"/>
      <c r="C27" s="286"/>
      <c r="D27" s="5"/>
      <c r="E27" s="134"/>
      <c r="F27" s="5"/>
      <c r="G27" s="175">
        <v>0</v>
      </c>
    </row>
    <row r="28" spans="2:7" x14ac:dyDescent="0.3">
      <c r="B28" s="286"/>
      <c r="C28" s="286"/>
      <c r="D28" s="5"/>
      <c r="E28" s="134"/>
      <c r="F28" s="5"/>
      <c r="G28" s="175">
        <v>0</v>
      </c>
    </row>
    <row r="29" spans="2:7" x14ac:dyDescent="0.3">
      <c r="B29" s="286"/>
      <c r="C29" s="286"/>
      <c r="D29" s="5"/>
      <c r="E29" s="134"/>
      <c r="F29" s="5"/>
      <c r="G29" s="175">
        <v>0</v>
      </c>
    </row>
    <row r="30" spans="2:7" x14ac:dyDescent="0.3">
      <c r="B30" s="286"/>
      <c r="C30" s="286"/>
      <c r="D30" s="5"/>
      <c r="E30" s="134"/>
      <c r="F30" s="5"/>
      <c r="G30" s="175">
        <v>0</v>
      </c>
    </row>
    <row r="31" spans="2:7" x14ac:dyDescent="0.3">
      <c r="B31" s="286"/>
      <c r="C31" s="286"/>
      <c r="D31" s="5"/>
      <c r="E31" s="134"/>
      <c r="F31" s="5"/>
      <c r="G31" s="175">
        <v>0</v>
      </c>
    </row>
    <row r="32" spans="2:7" x14ac:dyDescent="0.3">
      <c r="B32" s="12" t="s">
        <v>44</v>
      </c>
      <c r="C32" s="12"/>
      <c r="D32" s="5"/>
      <c r="E32" s="5"/>
      <c r="F32" s="5"/>
      <c r="G32" s="176">
        <f>SUM(G11:G31)</f>
        <v>276000</v>
      </c>
    </row>
    <row r="33" spans="2:7" x14ac:dyDescent="0.3">
      <c r="G33" s="19"/>
    </row>
    <row r="34" spans="2:7" x14ac:dyDescent="0.3">
      <c r="B34" s="59" t="s">
        <v>45</v>
      </c>
      <c r="C34" s="59"/>
    </row>
    <row r="35" spans="2:7" x14ac:dyDescent="0.3">
      <c r="B35" s="2" t="s">
        <v>273</v>
      </c>
      <c r="G35" s="134"/>
    </row>
    <row r="36" spans="2:7" x14ac:dyDescent="0.3">
      <c r="B36" s="2" t="s">
        <v>46</v>
      </c>
      <c r="G36" s="177" t="s">
        <v>443</v>
      </c>
    </row>
    <row r="37" spans="2:7" x14ac:dyDescent="0.3">
      <c r="G37" s="10"/>
    </row>
    <row r="38" spans="2:7" x14ac:dyDescent="0.3">
      <c r="B38" s="29" t="s">
        <v>274</v>
      </c>
      <c r="C38" s="29"/>
    </row>
    <row r="39" spans="2:7" x14ac:dyDescent="0.3">
      <c r="B39" s="29" t="s">
        <v>275</v>
      </c>
      <c r="C39" s="29"/>
    </row>
  </sheetData>
  <mergeCells count="22">
    <mergeCell ref="B21:C21"/>
    <mergeCell ref="B11:C11"/>
    <mergeCell ref="B12:C12"/>
    <mergeCell ref="B13:C13"/>
    <mergeCell ref="B14:C14"/>
    <mergeCell ref="B15:C15"/>
    <mergeCell ref="B28:C28"/>
    <mergeCell ref="B29:C29"/>
    <mergeCell ref="B30:C30"/>
    <mergeCell ref="B31:C31"/>
    <mergeCell ref="B10:C10"/>
    <mergeCell ref="B22:C22"/>
    <mergeCell ref="B23:C23"/>
    <mergeCell ref="B24:C24"/>
    <mergeCell ref="B25:C25"/>
    <mergeCell ref="B26:C26"/>
    <mergeCell ref="B27:C27"/>
    <mergeCell ref="B16:C16"/>
    <mergeCell ref="B17:C17"/>
    <mergeCell ref="B18:C18"/>
    <mergeCell ref="B19:C19"/>
    <mergeCell ref="B20:C20"/>
  </mergeCells>
  <pageMargins left="0.7" right="0.7" top="0.75" bottom="0.75" header="0.3" footer="0.3"/>
  <pageSetup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47"/>
  <sheetViews>
    <sheetView topLeftCell="A18" zoomScale="85" zoomScaleNormal="85" workbookViewId="0">
      <selection activeCell="F33" sqref="F33"/>
    </sheetView>
  </sheetViews>
  <sheetFormatPr defaultColWidth="9.109375" defaultRowHeight="13.8" x14ac:dyDescent="0.3"/>
  <cols>
    <col min="1" max="1" width="4.5546875" style="2" customWidth="1"/>
    <col min="2" max="2" width="20.33203125" style="2" customWidth="1"/>
    <col min="3" max="3" width="35.5546875" style="2" customWidth="1"/>
    <col min="4" max="14" width="12.6640625" style="2" customWidth="1"/>
    <col min="15" max="15" width="3.6640625" style="2" customWidth="1"/>
    <col min="16" max="18" width="12.6640625" style="2" customWidth="1"/>
    <col min="19" max="16384" width="9.109375" style="2"/>
  </cols>
  <sheetData>
    <row r="1" spans="1:18" x14ac:dyDescent="0.3">
      <c r="A1" s="1" t="s">
        <v>338</v>
      </c>
    </row>
    <row r="2" spans="1:18" x14ac:dyDescent="0.3">
      <c r="A2" s="4" t="s">
        <v>105</v>
      </c>
    </row>
    <row r="3" spans="1:18" x14ac:dyDescent="0.3">
      <c r="A3" s="4" t="s">
        <v>279</v>
      </c>
    </row>
    <row r="4" spans="1:18" x14ac:dyDescent="0.3">
      <c r="C4" s="4"/>
    </row>
    <row r="5" spans="1:18" x14ac:dyDescent="0.3">
      <c r="A5" s="1" t="s">
        <v>265</v>
      </c>
      <c r="C5" s="134" t="s">
        <v>375</v>
      </c>
    </row>
    <row r="6" spans="1:18" x14ac:dyDescent="0.3">
      <c r="C6" s="28"/>
    </row>
    <row r="7" spans="1:18" x14ac:dyDescent="0.3">
      <c r="A7" s="133" t="s">
        <v>89</v>
      </c>
      <c r="B7" s="4" t="s">
        <v>280</v>
      </c>
    </row>
    <row r="8" spans="1:18" x14ac:dyDescent="0.3">
      <c r="B8" s="7" t="s">
        <v>102</v>
      </c>
    </row>
    <row r="9" spans="1:18" x14ac:dyDescent="0.3">
      <c r="B9" s="29" t="s">
        <v>295</v>
      </c>
    </row>
    <row r="10" spans="1:18" x14ac:dyDescent="0.3">
      <c r="B10" s="292" t="s">
        <v>67</v>
      </c>
      <c r="C10" s="292"/>
      <c r="D10" s="109" t="s">
        <v>16</v>
      </c>
      <c r="E10" s="109" t="s">
        <v>93</v>
      </c>
      <c r="F10" s="109" t="s">
        <v>94</v>
      </c>
      <c r="G10" s="109" t="s">
        <v>95</v>
      </c>
      <c r="H10" s="109" t="s">
        <v>160</v>
      </c>
      <c r="I10" s="109" t="s">
        <v>133</v>
      </c>
      <c r="J10" s="109" t="s">
        <v>168</v>
      </c>
      <c r="K10" s="109" t="s">
        <v>169</v>
      </c>
      <c r="L10" s="109" t="s">
        <v>170</v>
      </c>
      <c r="M10" s="109" t="s">
        <v>171</v>
      </c>
      <c r="N10" s="109" t="s">
        <v>48</v>
      </c>
      <c r="P10" s="196" t="s">
        <v>337</v>
      </c>
      <c r="Q10" s="196" t="s">
        <v>337</v>
      </c>
      <c r="R10" s="196" t="s">
        <v>48</v>
      </c>
    </row>
    <row r="11" spans="1:18" x14ac:dyDescent="0.3">
      <c r="B11" s="264" t="s">
        <v>411</v>
      </c>
      <c r="C11" s="264" t="s">
        <v>417</v>
      </c>
      <c r="D11" s="173">
        <v>500000</v>
      </c>
      <c r="E11" s="173"/>
      <c r="F11" s="173"/>
      <c r="G11" s="173"/>
      <c r="H11" s="173"/>
      <c r="I11" s="173"/>
      <c r="J11" s="173"/>
      <c r="K11" s="173"/>
      <c r="L11" s="173"/>
      <c r="M11" s="173"/>
      <c r="N11" s="173">
        <f>SUM(D11:M11)</f>
        <v>500000</v>
      </c>
      <c r="P11" s="173"/>
      <c r="Q11" s="173"/>
      <c r="R11" s="173">
        <f t="shared" ref="R11:R30" si="0">SUM(P11:Q11)</f>
        <v>0</v>
      </c>
    </row>
    <row r="12" spans="1:18" x14ac:dyDescent="0.3">
      <c r="B12" s="264" t="s">
        <v>412</v>
      </c>
      <c r="C12" s="264" t="s">
        <v>418</v>
      </c>
      <c r="D12" s="173">
        <v>250000</v>
      </c>
      <c r="E12" s="173"/>
      <c r="F12" s="173"/>
      <c r="G12" s="173"/>
      <c r="H12" s="173"/>
      <c r="I12" s="173"/>
      <c r="J12" s="173"/>
      <c r="K12" s="173"/>
      <c r="L12" s="173"/>
      <c r="M12" s="173"/>
      <c r="N12" s="173">
        <f t="shared" ref="N12:N32" si="1">SUM(D12:M12)</f>
        <v>250000</v>
      </c>
      <c r="P12" s="173"/>
      <c r="Q12" s="173"/>
      <c r="R12" s="173">
        <f t="shared" si="0"/>
        <v>0</v>
      </c>
    </row>
    <row r="13" spans="1:18" x14ac:dyDescent="0.3">
      <c r="B13" s="264" t="s">
        <v>413</v>
      </c>
      <c r="C13" s="264" t="s">
        <v>418</v>
      </c>
      <c r="D13" s="173">
        <v>600000</v>
      </c>
      <c r="E13" s="173"/>
      <c r="F13" s="173"/>
      <c r="G13" s="173"/>
      <c r="H13" s="173"/>
      <c r="I13" s="173"/>
      <c r="J13" s="173"/>
      <c r="K13" s="173"/>
      <c r="L13" s="173"/>
      <c r="M13" s="173"/>
      <c r="N13" s="173">
        <f t="shared" si="1"/>
        <v>600000</v>
      </c>
      <c r="P13" s="173"/>
      <c r="Q13" s="173"/>
      <c r="R13" s="173">
        <f t="shared" si="0"/>
        <v>0</v>
      </c>
    </row>
    <row r="14" spans="1:18" x14ac:dyDescent="0.3">
      <c r="B14" s="264" t="s">
        <v>414</v>
      </c>
      <c r="C14" s="264" t="s">
        <v>419</v>
      </c>
      <c r="D14" s="173">
        <v>200000</v>
      </c>
      <c r="E14" s="173"/>
      <c r="F14" s="173"/>
      <c r="G14" s="173"/>
      <c r="H14" s="173"/>
      <c r="I14" s="173"/>
      <c r="J14" s="173"/>
      <c r="K14" s="173"/>
      <c r="L14" s="173"/>
      <c r="M14" s="173"/>
      <c r="N14" s="173">
        <f t="shared" si="1"/>
        <v>200000</v>
      </c>
      <c r="P14" s="173"/>
      <c r="Q14" s="173"/>
      <c r="R14" s="173">
        <f t="shared" si="0"/>
        <v>0</v>
      </c>
    </row>
    <row r="15" spans="1:18" x14ac:dyDescent="0.3">
      <c r="B15" s="264" t="s">
        <v>415</v>
      </c>
      <c r="C15" s="264" t="s">
        <v>420</v>
      </c>
      <c r="D15" s="173">
        <v>250000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>
        <f t="shared" si="1"/>
        <v>250000</v>
      </c>
      <c r="P15" s="173"/>
      <c r="Q15" s="173"/>
      <c r="R15" s="173">
        <f t="shared" si="0"/>
        <v>0</v>
      </c>
    </row>
    <row r="16" spans="1:18" x14ac:dyDescent="0.3">
      <c r="B16" s="264" t="s">
        <v>416</v>
      </c>
      <c r="C16" s="264" t="s">
        <v>421</v>
      </c>
      <c r="D16" s="173">
        <v>750000</v>
      </c>
      <c r="E16" s="173"/>
      <c r="F16" s="173"/>
      <c r="G16" s="173"/>
      <c r="H16" s="173"/>
      <c r="I16" s="173"/>
      <c r="J16" s="173"/>
      <c r="K16" s="173"/>
      <c r="L16" s="173"/>
      <c r="M16" s="173"/>
      <c r="N16" s="173">
        <f t="shared" si="1"/>
        <v>750000</v>
      </c>
      <c r="P16" s="173"/>
      <c r="Q16" s="173"/>
      <c r="R16" s="173">
        <f t="shared" si="0"/>
        <v>0</v>
      </c>
    </row>
    <row r="17" spans="2:18" x14ac:dyDescent="0.3">
      <c r="B17" s="264" t="s">
        <v>422</v>
      </c>
      <c r="C17" s="264" t="s">
        <v>423</v>
      </c>
      <c r="D17" s="173"/>
      <c r="E17" s="173">
        <v>1600000</v>
      </c>
      <c r="F17" s="173"/>
      <c r="G17" s="173"/>
      <c r="H17" s="173"/>
      <c r="I17" s="173"/>
      <c r="J17" s="173"/>
      <c r="K17" s="173"/>
      <c r="L17" s="173"/>
      <c r="M17" s="173"/>
      <c r="N17" s="173">
        <f t="shared" si="1"/>
        <v>1600000</v>
      </c>
      <c r="P17" s="173"/>
      <c r="Q17" s="173"/>
      <c r="R17" s="173">
        <f t="shared" si="0"/>
        <v>0</v>
      </c>
    </row>
    <row r="18" spans="2:18" x14ac:dyDescent="0.3">
      <c r="B18" s="264" t="s">
        <v>424</v>
      </c>
      <c r="C18" s="264" t="s">
        <v>425</v>
      </c>
      <c r="D18" s="173"/>
      <c r="E18" s="173">
        <v>1700000</v>
      </c>
      <c r="F18" s="173"/>
      <c r="G18" s="173"/>
      <c r="H18" s="173"/>
      <c r="I18" s="173"/>
      <c r="J18" s="173"/>
      <c r="K18" s="173"/>
      <c r="L18" s="173"/>
      <c r="M18" s="173"/>
      <c r="N18" s="173">
        <f t="shared" si="1"/>
        <v>1700000</v>
      </c>
      <c r="P18" s="173"/>
      <c r="Q18" s="173"/>
      <c r="R18" s="173">
        <f t="shared" si="0"/>
        <v>0</v>
      </c>
    </row>
    <row r="19" spans="2:18" x14ac:dyDescent="0.3">
      <c r="B19" s="264" t="s">
        <v>426</v>
      </c>
      <c r="C19" s="264" t="s">
        <v>427</v>
      </c>
      <c r="D19" s="173"/>
      <c r="E19" s="173">
        <v>1200000</v>
      </c>
      <c r="F19" s="173"/>
      <c r="G19" s="173"/>
      <c r="H19" s="173"/>
      <c r="I19" s="173"/>
      <c r="J19" s="173"/>
      <c r="K19" s="173"/>
      <c r="L19" s="173"/>
      <c r="M19" s="173"/>
      <c r="N19" s="173">
        <f t="shared" si="1"/>
        <v>1200000</v>
      </c>
      <c r="P19" s="173"/>
      <c r="Q19" s="173"/>
      <c r="R19" s="173">
        <f t="shared" si="0"/>
        <v>0</v>
      </c>
    </row>
    <row r="20" spans="2:18" x14ac:dyDescent="0.3">
      <c r="B20" s="264" t="s">
        <v>428</v>
      </c>
      <c r="C20" s="264" t="s">
        <v>429</v>
      </c>
      <c r="D20" s="173"/>
      <c r="E20" s="173">
        <v>3500000</v>
      </c>
      <c r="F20" s="173"/>
      <c r="G20" s="173"/>
      <c r="H20" s="173"/>
      <c r="I20" s="173"/>
      <c r="J20" s="173"/>
      <c r="K20" s="173"/>
      <c r="L20" s="173"/>
      <c r="M20" s="173"/>
      <c r="N20" s="173">
        <f t="shared" si="1"/>
        <v>3500000</v>
      </c>
      <c r="P20" s="173"/>
      <c r="Q20" s="173"/>
      <c r="R20" s="173">
        <f t="shared" si="0"/>
        <v>0</v>
      </c>
    </row>
    <row r="21" spans="2:18" x14ac:dyDescent="0.3">
      <c r="B21" s="264" t="s">
        <v>430</v>
      </c>
      <c r="C21" s="264" t="s">
        <v>431</v>
      </c>
      <c r="D21" s="173"/>
      <c r="E21" s="173">
        <v>1300000</v>
      </c>
      <c r="F21" s="173"/>
      <c r="G21" s="173"/>
      <c r="H21" s="173"/>
      <c r="I21" s="173"/>
      <c r="J21" s="173"/>
      <c r="K21" s="173"/>
      <c r="L21" s="173"/>
      <c r="M21" s="173"/>
      <c r="N21" s="173">
        <f t="shared" si="1"/>
        <v>1300000</v>
      </c>
      <c r="P21" s="173"/>
      <c r="Q21" s="173"/>
      <c r="R21" s="173">
        <f t="shared" si="0"/>
        <v>0</v>
      </c>
    </row>
    <row r="22" spans="2:18" x14ac:dyDescent="0.3">
      <c r="B22" s="264" t="s">
        <v>432</v>
      </c>
      <c r="C22" s="264" t="s">
        <v>433</v>
      </c>
      <c r="D22" s="173"/>
      <c r="E22" s="173">
        <v>850000</v>
      </c>
      <c r="F22" s="173"/>
      <c r="G22" s="173"/>
      <c r="H22" s="173"/>
      <c r="I22" s="173"/>
      <c r="J22" s="173"/>
      <c r="K22" s="173"/>
      <c r="L22" s="173"/>
      <c r="M22" s="173"/>
      <c r="N22" s="173">
        <f t="shared" si="1"/>
        <v>850000</v>
      </c>
      <c r="P22" s="173"/>
      <c r="Q22" s="173"/>
      <c r="R22" s="173">
        <f t="shared" si="0"/>
        <v>0</v>
      </c>
    </row>
    <row r="23" spans="2:18" x14ac:dyDescent="0.3">
      <c r="B23" s="264" t="s">
        <v>434</v>
      </c>
      <c r="C23" s="264" t="s">
        <v>435</v>
      </c>
      <c r="D23" s="173"/>
      <c r="E23" s="173"/>
      <c r="F23" s="173">
        <v>6800000</v>
      </c>
      <c r="G23" s="173"/>
      <c r="H23" s="173"/>
      <c r="I23" s="173"/>
      <c r="J23" s="173"/>
      <c r="K23" s="173"/>
      <c r="L23" s="173"/>
      <c r="M23" s="173"/>
      <c r="N23" s="173">
        <f t="shared" si="1"/>
        <v>6800000</v>
      </c>
      <c r="P23" s="173"/>
      <c r="Q23" s="173"/>
      <c r="R23" s="173">
        <f t="shared" si="0"/>
        <v>0</v>
      </c>
    </row>
    <row r="24" spans="2:18" x14ac:dyDescent="0.3">
      <c r="B24" s="264" t="s">
        <v>436</v>
      </c>
      <c r="C24" s="264" t="s">
        <v>437</v>
      </c>
      <c r="D24" s="173"/>
      <c r="E24" s="173"/>
      <c r="F24" s="173"/>
      <c r="G24" s="173">
        <v>500000</v>
      </c>
      <c r="H24" s="173"/>
      <c r="I24" s="173"/>
      <c r="J24" s="173"/>
      <c r="K24" s="173"/>
      <c r="L24" s="173"/>
      <c r="M24" s="173"/>
      <c r="N24" s="173">
        <f t="shared" si="1"/>
        <v>500000</v>
      </c>
      <c r="P24" s="173"/>
      <c r="Q24" s="173"/>
      <c r="R24" s="173">
        <f t="shared" si="0"/>
        <v>0</v>
      </c>
    </row>
    <row r="25" spans="2:18" x14ac:dyDescent="0.3">
      <c r="B25" s="264"/>
      <c r="C25" s="264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>
        <f t="shared" si="1"/>
        <v>0</v>
      </c>
      <c r="P25" s="173"/>
      <c r="Q25" s="173"/>
      <c r="R25" s="173">
        <f t="shared" si="0"/>
        <v>0</v>
      </c>
    </row>
    <row r="26" spans="2:18" x14ac:dyDescent="0.3">
      <c r="B26" s="264"/>
      <c r="C26" s="264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>
        <f t="shared" si="1"/>
        <v>0</v>
      </c>
      <c r="P26" s="173"/>
      <c r="Q26" s="173"/>
      <c r="R26" s="173">
        <f t="shared" si="0"/>
        <v>0</v>
      </c>
    </row>
    <row r="27" spans="2:18" x14ac:dyDescent="0.3">
      <c r="B27" s="264"/>
      <c r="C27" s="264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>
        <f t="shared" si="1"/>
        <v>0</v>
      </c>
      <c r="P27" s="173"/>
      <c r="Q27" s="173"/>
      <c r="R27" s="173">
        <f t="shared" si="0"/>
        <v>0</v>
      </c>
    </row>
    <row r="28" spans="2:18" x14ac:dyDescent="0.3">
      <c r="B28" s="264"/>
      <c r="C28" s="264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>
        <f t="shared" si="1"/>
        <v>0</v>
      </c>
      <c r="P28" s="173"/>
      <c r="Q28" s="173"/>
      <c r="R28" s="173">
        <f t="shared" si="0"/>
        <v>0</v>
      </c>
    </row>
    <row r="29" spans="2:18" x14ac:dyDescent="0.3">
      <c r="B29" s="264"/>
      <c r="C29" s="264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>
        <f t="shared" si="1"/>
        <v>0</v>
      </c>
      <c r="P29" s="173"/>
      <c r="Q29" s="173"/>
      <c r="R29" s="173">
        <f t="shared" si="0"/>
        <v>0</v>
      </c>
    </row>
    <row r="30" spans="2:18" x14ac:dyDescent="0.3">
      <c r="B30" s="293" t="s">
        <v>55</v>
      </c>
      <c r="C30" s="293"/>
      <c r="D30" s="174">
        <f t="shared" ref="D30:N30" si="2">SUM(D11:D29)</f>
        <v>2550000</v>
      </c>
      <c r="E30" s="174">
        <f t="shared" si="2"/>
        <v>10150000</v>
      </c>
      <c r="F30" s="174">
        <f t="shared" si="2"/>
        <v>6800000</v>
      </c>
      <c r="G30" s="174">
        <f t="shared" si="2"/>
        <v>500000</v>
      </c>
      <c r="H30" s="174">
        <f t="shared" si="2"/>
        <v>0</v>
      </c>
      <c r="I30" s="174">
        <f t="shared" si="2"/>
        <v>0</v>
      </c>
      <c r="J30" s="174">
        <f t="shared" si="2"/>
        <v>0</v>
      </c>
      <c r="K30" s="174">
        <f t="shared" si="2"/>
        <v>0</v>
      </c>
      <c r="L30" s="174">
        <f t="shared" si="2"/>
        <v>0</v>
      </c>
      <c r="M30" s="174">
        <f t="shared" si="2"/>
        <v>0</v>
      </c>
      <c r="N30" s="174">
        <f t="shared" si="2"/>
        <v>20000000</v>
      </c>
      <c r="P30" s="174">
        <f>SUM(P11:P29)</f>
        <v>0</v>
      </c>
      <c r="Q30" s="174">
        <f>SUM(Q11:Q29)</f>
        <v>0</v>
      </c>
      <c r="R30" s="173">
        <f t="shared" si="0"/>
        <v>0</v>
      </c>
    </row>
    <row r="31" spans="2:18" x14ac:dyDescent="0.3">
      <c r="B31" s="294" t="s">
        <v>69</v>
      </c>
      <c r="C31" s="294"/>
      <c r="D31" s="109" t="s">
        <v>16</v>
      </c>
      <c r="E31" s="109" t="s">
        <v>93</v>
      </c>
      <c r="F31" s="109" t="s">
        <v>94</v>
      </c>
      <c r="G31" s="109" t="s">
        <v>95</v>
      </c>
      <c r="H31" s="109" t="s">
        <v>160</v>
      </c>
      <c r="I31" s="109" t="s">
        <v>133</v>
      </c>
      <c r="J31" s="109" t="s">
        <v>168</v>
      </c>
      <c r="K31" s="109" t="s">
        <v>169</v>
      </c>
      <c r="L31" s="109" t="s">
        <v>170</v>
      </c>
      <c r="M31" s="109" t="s">
        <v>171</v>
      </c>
      <c r="N31" s="109" t="s">
        <v>48</v>
      </c>
      <c r="P31" s="196" t="s">
        <v>337</v>
      </c>
      <c r="Q31" s="196" t="s">
        <v>337</v>
      </c>
      <c r="R31" s="196" t="s">
        <v>48</v>
      </c>
    </row>
    <row r="32" spans="2:18" x14ac:dyDescent="0.3">
      <c r="B32" s="289" t="s">
        <v>68</v>
      </c>
      <c r="C32" s="289"/>
      <c r="D32" s="174">
        <v>376686.92037096259</v>
      </c>
      <c r="E32" s="174">
        <v>1480719.0632038049</v>
      </c>
      <c r="F32" s="174">
        <v>2276463.7440548688</v>
      </c>
      <c r="G32" s="174">
        <v>2283606.6011977261</v>
      </c>
      <c r="H32" s="174">
        <v>2362178.0297691547</v>
      </c>
      <c r="I32" s="174">
        <v>2362178.0297691547</v>
      </c>
      <c r="J32" s="174">
        <v>2362178.0297691547</v>
      </c>
      <c r="K32" s="174">
        <v>2362178.0297691547</v>
      </c>
      <c r="L32" s="174">
        <v>2362178.0297691547</v>
      </c>
      <c r="M32" s="174">
        <v>1771633.5223268659</v>
      </c>
      <c r="N32" s="173">
        <f t="shared" si="1"/>
        <v>20000000</v>
      </c>
      <c r="P32" s="174"/>
      <c r="Q32" s="174"/>
      <c r="R32" s="173">
        <f>SUM(P32:Q32)</f>
        <v>0</v>
      </c>
    </row>
    <row r="33" spans="1:18" x14ac:dyDescent="0.3">
      <c r="C33" s="22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18" x14ac:dyDescent="0.3">
      <c r="A34" s="133" t="s">
        <v>90</v>
      </c>
      <c r="B34" s="26" t="s">
        <v>331</v>
      </c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</row>
    <row r="35" spans="1:18" x14ac:dyDescent="0.3">
      <c r="A35" s="132"/>
      <c r="B35" s="29" t="s">
        <v>296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</row>
    <row r="36" spans="1:18" x14ac:dyDescent="0.3">
      <c r="B36" s="292" t="s">
        <v>66</v>
      </c>
      <c r="C36" s="292"/>
      <c r="D36" s="109" t="s">
        <v>16</v>
      </c>
      <c r="E36" s="109" t="s">
        <v>93</v>
      </c>
      <c r="F36" s="109" t="s">
        <v>94</v>
      </c>
      <c r="G36" s="109" t="s">
        <v>95</v>
      </c>
      <c r="H36" s="109" t="s">
        <v>160</v>
      </c>
      <c r="I36" s="109" t="s">
        <v>133</v>
      </c>
      <c r="J36" s="109" t="s">
        <v>168</v>
      </c>
      <c r="K36" s="109" t="s">
        <v>169</v>
      </c>
      <c r="L36" s="109" t="s">
        <v>170</v>
      </c>
      <c r="M36" s="109" t="s">
        <v>171</v>
      </c>
      <c r="N36" s="109" t="s">
        <v>48</v>
      </c>
      <c r="P36" s="196" t="s">
        <v>337</v>
      </c>
      <c r="Q36" s="196" t="s">
        <v>337</v>
      </c>
      <c r="R36" s="196" t="s">
        <v>48</v>
      </c>
    </row>
    <row r="37" spans="1:18" x14ac:dyDescent="0.3">
      <c r="B37" s="289" t="s">
        <v>438</v>
      </c>
      <c r="C37" s="289"/>
      <c r="D37" s="173">
        <v>300000</v>
      </c>
      <c r="E37" s="173">
        <f>+D37*1.03</f>
        <v>309000</v>
      </c>
      <c r="F37" s="173">
        <f t="shared" ref="F37:M37" si="3">+E37*1.03</f>
        <v>318270</v>
      </c>
      <c r="G37" s="173">
        <f t="shared" si="3"/>
        <v>327818.10000000003</v>
      </c>
      <c r="H37" s="173">
        <f t="shared" si="3"/>
        <v>337652.64300000004</v>
      </c>
      <c r="I37" s="173">
        <f t="shared" si="3"/>
        <v>347782.22229000006</v>
      </c>
      <c r="J37" s="173">
        <f t="shared" si="3"/>
        <v>358215.68895870005</v>
      </c>
      <c r="K37" s="173">
        <f t="shared" si="3"/>
        <v>368962.15962746105</v>
      </c>
      <c r="L37" s="173">
        <f t="shared" si="3"/>
        <v>380031.02441628487</v>
      </c>
      <c r="M37" s="173">
        <f t="shared" si="3"/>
        <v>391431.95514877344</v>
      </c>
      <c r="N37" s="173">
        <f t="shared" ref="N37:N45" si="4">SUM(D37:M37)</f>
        <v>3439163.7934412193</v>
      </c>
      <c r="P37" s="173"/>
      <c r="Q37" s="173"/>
      <c r="R37" s="173">
        <f t="shared" ref="R37:R46" si="5">SUM(P37:Q37)</f>
        <v>0</v>
      </c>
    </row>
    <row r="38" spans="1:18" x14ac:dyDescent="0.3">
      <c r="B38" s="266" t="s">
        <v>439</v>
      </c>
      <c r="C38" s="267"/>
      <c r="D38" s="173">
        <v>0</v>
      </c>
      <c r="E38" s="173">
        <v>0</v>
      </c>
      <c r="F38" s="173">
        <v>600000</v>
      </c>
      <c r="G38" s="173"/>
      <c r="H38" s="173"/>
      <c r="I38" s="173">
        <v>450000</v>
      </c>
      <c r="J38" s="173"/>
      <c r="K38" s="173"/>
      <c r="L38" s="173">
        <v>450000</v>
      </c>
      <c r="M38" s="173"/>
      <c r="N38" s="173">
        <f t="shared" si="4"/>
        <v>1500000</v>
      </c>
      <c r="P38" s="173"/>
      <c r="Q38" s="173"/>
      <c r="R38" s="173">
        <f t="shared" si="5"/>
        <v>0</v>
      </c>
    </row>
    <row r="39" spans="1:18" x14ac:dyDescent="0.3">
      <c r="B39" s="266" t="s">
        <v>440</v>
      </c>
      <c r="C39" s="267"/>
      <c r="D39" s="173">
        <v>100000</v>
      </c>
      <c r="E39" s="173">
        <v>100000</v>
      </c>
      <c r="F39" s="173">
        <v>100000</v>
      </c>
      <c r="G39" s="173">
        <v>100000</v>
      </c>
      <c r="H39" s="173">
        <v>100000</v>
      </c>
      <c r="I39" s="173">
        <v>100000</v>
      </c>
      <c r="J39" s="173">
        <v>100000</v>
      </c>
      <c r="K39" s="173">
        <v>100000</v>
      </c>
      <c r="L39" s="173">
        <v>100000</v>
      </c>
      <c r="M39" s="173">
        <v>100000</v>
      </c>
      <c r="N39" s="173">
        <f t="shared" si="4"/>
        <v>1000000</v>
      </c>
      <c r="P39" s="173"/>
      <c r="Q39" s="173"/>
      <c r="R39" s="173">
        <f t="shared" si="5"/>
        <v>0</v>
      </c>
    </row>
    <row r="40" spans="1:18" x14ac:dyDescent="0.3">
      <c r="B40" s="266" t="s">
        <v>441</v>
      </c>
      <c r="C40" s="267"/>
      <c r="D40" s="173">
        <v>10000</v>
      </c>
      <c r="E40" s="173">
        <v>10000</v>
      </c>
      <c r="F40" s="173">
        <v>10000</v>
      </c>
      <c r="G40" s="173">
        <v>10000</v>
      </c>
      <c r="H40" s="173">
        <v>10000</v>
      </c>
      <c r="I40" s="173">
        <v>10000</v>
      </c>
      <c r="J40" s="173">
        <v>10000</v>
      </c>
      <c r="K40" s="173">
        <v>10000</v>
      </c>
      <c r="L40" s="173">
        <v>10000</v>
      </c>
      <c r="M40" s="173">
        <v>10000</v>
      </c>
      <c r="N40" s="173">
        <f t="shared" si="4"/>
        <v>100000</v>
      </c>
      <c r="P40" s="173"/>
      <c r="Q40" s="173"/>
      <c r="R40" s="173">
        <f t="shared" si="5"/>
        <v>0</v>
      </c>
    </row>
    <row r="41" spans="1:18" x14ac:dyDescent="0.3">
      <c r="B41" s="266" t="s">
        <v>463</v>
      </c>
      <c r="C41" s="267"/>
      <c r="D41" s="173">
        <v>10000</v>
      </c>
      <c r="E41" s="173">
        <v>10000</v>
      </c>
      <c r="F41" s="173">
        <v>10000</v>
      </c>
      <c r="G41" s="173">
        <v>10000</v>
      </c>
      <c r="H41" s="173">
        <v>10000</v>
      </c>
      <c r="I41" s="173">
        <v>10000</v>
      </c>
      <c r="J41" s="173">
        <v>10000</v>
      </c>
      <c r="K41" s="173">
        <v>10000</v>
      </c>
      <c r="L41" s="173">
        <v>10000</v>
      </c>
      <c r="M41" s="173">
        <v>10000</v>
      </c>
      <c r="N41" s="173">
        <f t="shared" si="4"/>
        <v>100000</v>
      </c>
      <c r="P41" s="173"/>
      <c r="Q41" s="173"/>
      <c r="R41" s="173">
        <f t="shared" si="5"/>
        <v>0</v>
      </c>
    </row>
    <row r="42" spans="1:18" x14ac:dyDescent="0.3">
      <c r="B42" s="289" t="s">
        <v>457</v>
      </c>
      <c r="C42" s="289"/>
      <c r="D42" s="173">
        <f>+'Rev. Assump. &amp; Add''l. Info.'!D38</f>
        <v>250000</v>
      </c>
      <c r="E42" s="173">
        <f>+'Rev. Assump. &amp; Add''l. Info.'!E38</f>
        <v>250000</v>
      </c>
      <c r="F42" s="173">
        <f>+'Rev. Assump. &amp; Add''l. Info.'!F38</f>
        <v>250000</v>
      </c>
      <c r="G42" s="173">
        <f>+'Rev. Assump. &amp; Add''l. Info.'!G38</f>
        <v>250000</v>
      </c>
      <c r="H42" s="173">
        <f>+'Rev. Assump. &amp; Add''l. Info.'!H38</f>
        <v>250000</v>
      </c>
      <c r="I42" s="173">
        <f>+'Rev. Assump. &amp; Add''l. Info.'!I38</f>
        <v>250000</v>
      </c>
      <c r="J42" s="173">
        <f>+'Rev. Assump. &amp; Add''l. Info.'!J38</f>
        <v>250000</v>
      </c>
      <c r="K42" s="173">
        <f>+'Rev. Assump. &amp; Add''l. Info.'!K38</f>
        <v>250000</v>
      </c>
      <c r="L42" s="173">
        <f>+'Rev. Assump. &amp; Add''l. Info.'!L38</f>
        <v>250000</v>
      </c>
      <c r="M42" s="173">
        <f>+'Rev. Assump. &amp; Add''l. Info.'!M38</f>
        <v>250000</v>
      </c>
      <c r="N42" s="173">
        <f t="shared" si="4"/>
        <v>2500000</v>
      </c>
      <c r="P42" s="173"/>
      <c r="Q42" s="173"/>
      <c r="R42" s="173">
        <f t="shared" si="5"/>
        <v>0</v>
      </c>
    </row>
    <row r="43" spans="1:18" x14ac:dyDescent="0.3">
      <c r="B43" s="289"/>
      <c r="C43" s="289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>
        <f t="shared" si="4"/>
        <v>0</v>
      </c>
      <c r="P43" s="173"/>
      <c r="Q43" s="173"/>
      <c r="R43" s="173">
        <f t="shared" si="5"/>
        <v>0</v>
      </c>
    </row>
    <row r="44" spans="1:18" x14ac:dyDescent="0.3">
      <c r="B44" s="289"/>
      <c r="C44" s="289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>
        <f t="shared" si="4"/>
        <v>0</v>
      </c>
      <c r="P44" s="173"/>
      <c r="Q44" s="173"/>
      <c r="R44" s="173">
        <f t="shared" si="5"/>
        <v>0</v>
      </c>
    </row>
    <row r="45" spans="1:18" x14ac:dyDescent="0.3">
      <c r="B45" s="289"/>
      <c r="C45" s="289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>
        <f t="shared" si="4"/>
        <v>0</v>
      </c>
      <c r="P45" s="173"/>
      <c r="Q45" s="173"/>
      <c r="R45" s="173">
        <f t="shared" si="5"/>
        <v>0</v>
      </c>
    </row>
    <row r="46" spans="1:18" x14ac:dyDescent="0.3">
      <c r="B46" s="290" t="s">
        <v>55</v>
      </c>
      <c r="C46" s="291"/>
      <c r="D46" s="174">
        <f t="shared" ref="D46:N46" si="6">SUM(D37:D45)</f>
        <v>670000</v>
      </c>
      <c r="E46" s="174">
        <f t="shared" si="6"/>
        <v>679000</v>
      </c>
      <c r="F46" s="174">
        <f t="shared" si="6"/>
        <v>1288270</v>
      </c>
      <c r="G46" s="174">
        <f t="shared" si="6"/>
        <v>697818.10000000009</v>
      </c>
      <c r="H46" s="174">
        <f t="shared" si="6"/>
        <v>707652.64300000004</v>
      </c>
      <c r="I46" s="174">
        <f t="shared" si="6"/>
        <v>1167782.2222899999</v>
      </c>
      <c r="J46" s="174">
        <f t="shared" si="6"/>
        <v>728215.68895870005</v>
      </c>
      <c r="K46" s="174">
        <f t="shared" si="6"/>
        <v>738962.15962746111</v>
      </c>
      <c r="L46" s="174">
        <f t="shared" si="6"/>
        <v>1200031.0244162849</v>
      </c>
      <c r="M46" s="174">
        <f t="shared" si="6"/>
        <v>761431.9551487735</v>
      </c>
      <c r="N46" s="174">
        <f t="shared" si="6"/>
        <v>8639163.7934412193</v>
      </c>
      <c r="P46" s="174">
        <f>SUM(P37:P45)</f>
        <v>0</v>
      </c>
      <c r="Q46" s="174">
        <f>SUM(Q37:Q45)</f>
        <v>0</v>
      </c>
      <c r="R46" s="173">
        <f t="shared" si="5"/>
        <v>0</v>
      </c>
    </row>
    <row r="47" spans="1:18" x14ac:dyDescent="0.3">
      <c r="C47" s="22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</row>
  </sheetData>
  <mergeCells count="11">
    <mergeCell ref="B36:C36"/>
    <mergeCell ref="B30:C30"/>
    <mergeCell ref="B31:C31"/>
    <mergeCell ref="B32:C32"/>
    <mergeCell ref="B10:C10"/>
    <mergeCell ref="B43:C43"/>
    <mergeCell ref="B44:C44"/>
    <mergeCell ref="B45:C45"/>
    <mergeCell ref="B46:C46"/>
    <mergeCell ref="B37:C37"/>
    <mergeCell ref="B42:C42"/>
  </mergeCells>
  <pageMargins left="0.45" right="0" top="0.5" bottom="0" header="0.3" footer="0.3"/>
  <pageSetup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T274"/>
  <sheetViews>
    <sheetView topLeftCell="A145" zoomScale="70" zoomScaleNormal="70" workbookViewId="0">
      <selection activeCell="L71" sqref="L71"/>
    </sheetView>
  </sheetViews>
  <sheetFormatPr defaultRowHeight="13.8" x14ac:dyDescent="0.3"/>
  <cols>
    <col min="1" max="1" width="9.5546875" style="2" customWidth="1"/>
    <col min="2" max="2" width="30" style="2" customWidth="1"/>
    <col min="3" max="3" width="13.5546875" style="11" customWidth="1"/>
    <col min="4" max="10" width="13.5546875" style="2" customWidth="1"/>
    <col min="11" max="11" width="25.5546875" style="2" customWidth="1"/>
    <col min="12" max="13" width="18.6640625" style="2" bestFit="1" customWidth="1"/>
    <col min="14" max="15" width="15.6640625" style="2" customWidth="1"/>
    <col min="16" max="211" width="9.109375" style="2"/>
    <col min="212" max="212" width="50.6640625" style="2" customWidth="1"/>
    <col min="213" max="214" width="12.6640625" style="2" customWidth="1"/>
    <col min="215" max="215" width="14.6640625" style="2" customWidth="1"/>
    <col min="216" max="216" width="4.6640625" style="2" customWidth="1"/>
    <col min="217" max="218" width="12.6640625" style="2" customWidth="1"/>
    <col min="219" max="219" width="14.6640625" style="2" customWidth="1"/>
    <col min="220" max="220" width="4.6640625" style="2" customWidth="1"/>
    <col min="221" max="222" width="12.6640625" style="2" customWidth="1"/>
    <col min="223" max="223" width="14.6640625" style="2" customWidth="1"/>
    <col min="224" max="467" width="9.109375" style="2"/>
    <col min="468" max="468" width="50.6640625" style="2" customWidth="1"/>
    <col min="469" max="470" width="12.6640625" style="2" customWidth="1"/>
    <col min="471" max="471" width="14.6640625" style="2" customWidth="1"/>
    <col min="472" max="472" width="4.6640625" style="2" customWidth="1"/>
    <col min="473" max="474" width="12.6640625" style="2" customWidth="1"/>
    <col min="475" max="475" width="14.6640625" style="2" customWidth="1"/>
    <col min="476" max="476" width="4.6640625" style="2" customWidth="1"/>
    <col min="477" max="478" width="12.6640625" style="2" customWidth="1"/>
    <col min="479" max="479" width="14.6640625" style="2" customWidth="1"/>
    <col min="480" max="723" width="9.109375" style="2"/>
    <col min="724" max="724" width="50.6640625" style="2" customWidth="1"/>
    <col min="725" max="726" width="12.6640625" style="2" customWidth="1"/>
    <col min="727" max="727" width="14.6640625" style="2" customWidth="1"/>
    <col min="728" max="728" width="4.6640625" style="2" customWidth="1"/>
    <col min="729" max="730" width="12.6640625" style="2" customWidth="1"/>
    <col min="731" max="731" width="14.6640625" style="2" customWidth="1"/>
    <col min="732" max="732" width="4.6640625" style="2" customWidth="1"/>
    <col min="733" max="734" width="12.6640625" style="2" customWidth="1"/>
    <col min="735" max="735" width="14.6640625" style="2" customWidth="1"/>
    <col min="736" max="979" width="9.109375" style="2"/>
    <col min="980" max="980" width="50.6640625" style="2" customWidth="1"/>
    <col min="981" max="982" width="12.6640625" style="2" customWidth="1"/>
    <col min="983" max="983" width="14.6640625" style="2" customWidth="1"/>
    <col min="984" max="984" width="4.6640625" style="2" customWidth="1"/>
    <col min="985" max="986" width="12.6640625" style="2" customWidth="1"/>
    <col min="987" max="987" width="14.6640625" style="2" customWidth="1"/>
    <col min="988" max="988" width="4.6640625" style="2" customWidth="1"/>
    <col min="989" max="990" width="12.6640625" style="2" customWidth="1"/>
    <col min="991" max="991" width="14.6640625" style="2" customWidth="1"/>
    <col min="992" max="1235" width="9.109375" style="2"/>
    <col min="1236" max="1236" width="50.6640625" style="2" customWidth="1"/>
    <col min="1237" max="1238" width="12.6640625" style="2" customWidth="1"/>
    <col min="1239" max="1239" width="14.6640625" style="2" customWidth="1"/>
    <col min="1240" max="1240" width="4.6640625" style="2" customWidth="1"/>
    <col min="1241" max="1242" width="12.6640625" style="2" customWidth="1"/>
    <col min="1243" max="1243" width="14.6640625" style="2" customWidth="1"/>
    <col min="1244" max="1244" width="4.6640625" style="2" customWidth="1"/>
    <col min="1245" max="1246" width="12.6640625" style="2" customWidth="1"/>
    <col min="1247" max="1247" width="14.6640625" style="2" customWidth="1"/>
    <col min="1248" max="1491" width="9.109375" style="2"/>
    <col min="1492" max="1492" width="50.6640625" style="2" customWidth="1"/>
    <col min="1493" max="1494" width="12.6640625" style="2" customWidth="1"/>
    <col min="1495" max="1495" width="14.6640625" style="2" customWidth="1"/>
    <col min="1496" max="1496" width="4.6640625" style="2" customWidth="1"/>
    <col min="1497" max="1498" width="12.6640625" style="2" customWidth="1"/>
    <col min="1499" max="1499" width="14.6640625" style="2" customWidth="1"/>
    <col min="1500" max="1500" width="4.6640625" style="2" customWidth="1"/>
    <col min="1501" max="1502" width="12.6640625" style="2" customWidth="1"/>
    <col min="1503" max="1503" width="14.6640625" style="2" customWidth="1"/>
    <col min="1504" max="1747" width="9.109375" style="2"/>
    <col min="1748" max="1748" width="50.6640625" style="2" customWidth="1"/>
    <col min="1749" max="1750" width="12.6640625" style="2" customWidth="1"/>
    <col min="1751" max="1751" width="14.6640625" style="2" customWidth="1"/>
    <col min="1752" max="1752" width="4.6640625" style="2" customWidth="1"/>
    <col min="1753" max="1754" width="12.6640625" style="2" customWidth="1"/>
    <col min="1755" max="1755" width="14.6640625" style="2" customWidth="1"/>
    <col min="1756" max="1756" width="4.6640625" style="2" customWidth="1"/>
    <col min="1757" max="1758" width="12.6640625" style="2" customWidth="1"/>
    <col min="1759" max="1759" width="14.6640625" style="2" customWidth="1"/>
    <col min="1760" max="2003" width="9.109375" style="2"/>
    <col min="2004" max="2004" width="50.6640625" style="2" customWidth="1"/>
    <col min="2005" max="2006" width="12.6640625" style="2" customWidth="1"/>
    <col min="2007" max="2007" width="14.6640625" style="2" customWidth="1"/>
    <col min="2008" max="2008" width="4.6640625" style="2" customWidth="1"/>
    <col min="2009" max="2010" width="12.6640625" style="2" customWidth="1"/>
    <col min="2011" max="2011" width="14.6640625" style="2" customWidth="1"/>
    <col min="2012" max="2012" width="4.6640625" style="2" customWidth="1"/>
    <col min="2013" max="2014" width="12.6640625" style="2" customWidth="1"/>
    <col min="2015" max="2015" width="14.6640625" style="2" customWidth="1"/>
    <col min="2016" max="2259" width="9.109375" style="2"/>
    <col min="2260" max="2260" width="50.6640625" style="2" customWidth="1"/>
    <col min="2261" max="2262" width="12.6640625" style="2" customWidth="1"/>
    <col min="2263" max="2263" width="14.6640625" style="2" customWidth="1"/>
    <col min="2264" max="2264" width="4.6640625" style="2" customWidth="1"/>
    <col min="2265" max="2266" width="12.6640625" style="2" customWidth="1"/>
    <col min="2267" max="2267" width="14.6640625" style="2" customWidth="1"/>
    <col min="2268" max="2268" width="4.6640625" style="2" customWidth="1"/>
    <col min="2269" max="2270" width="12.6640625" style="2" customWidth="1"/>
    <col min="2271" max="2271" width="14.6640625" style="2" customWidth="1"/>
    <col min="2272" max="2515" width="9.109375" style="2"/>
    <col min="2516" max="2516" width="50.6640625" style="2" customWidth="1"/>
    <col min="2517" max="2518" width="12.6640625" style="2" customWidth="1"/>
    <col min="2519" max="2519" width="14.6640625" style="2" customWidth="1"/>
    <col min="2520" max="2520" width="4.6640625" style="2" customWidth="1"/>
    <col min="2521" max="2522" width="12.6640625" style="2" customWidth="1"/>
    <col min="2523" max="2523" width="14.6640625" style="2" customWidth="1"/>
    <col min="2524" max="2524" width="4.6640625" style="2" customWidth="1"/>
    <col min="2525" max="2526" width="12.6640625" style="2" customWidth="1"/>
    <col min="2527" max="2527" width="14.6640625" style="2" customWidth="1"/>
    <col min="2528" max="2771" width="9.109375" style="2"/>
    <col min="2772" max="2772" width="50.6640625" style="2" customWidth="1"/>
    <col min="2773" max="2774" width="12.6640625" style="2" customWidth="1"/>
    <col min="2775" max="2775" width="14.6640625" style="2" customWidth="1"/>
    <col min="2776" max="2776" width="4.6640625" style="2" customWidth="1"/>
    <col min="2777" max="2778" width="12.6640625" style="2" customWidth="1"/>
    <col min="2779" max="2779" width="14.6640625" style="2" customWidth="1"/>
    <col min="2780" max="2780" width="4.6640625" style="2" customWidth="1"/>
    <col min="2781" max="2782" width="12.6640625" style="2" customWidth="1"/>
    <col min="2783" max="2783" width="14.6640625" style="2" customWidth="1"/>
    <col min="2784" max="3027" width="9.109375" style="2"/>
    <col min="3028" max="3028" width="50.6640625" style="2" customWidth="1"/>
    <col min="3029" max="3030" width="12.6640625" style="2" customWidth="1"/>
    <col min="3031" max="3031" width="14.6640625" style="2" customWidth="1"/>
    <col min="3032" max="3032" width="4.6640625" style="2" customWidth="1"/>
    <col min="3033" max="3034" width="12.6640625" style="2" customWidth="1"/>
    <col min="3035" max="3035" width="14.6640625" style="2" customWidth="1"/>
    <col min="3036" max="3036" width="4.6640625" style="2" customWidth="1"/>
    <col min="3037" max="3038" width="12.6640625" style="2" customWidth="1"/>
    <col min="3039" max="3039" width="14.6640625" style="2" customWidth="1"/>
    <col min="3040" max="3283" width="9.109375" style="2"/>
    <col min="3284" max="3284" width="50.6640625" style="2" customWidth="1"/>
    <col min="3285" max="3286" width="12.6640625" style="2" customWidth="1"/>
    <col min="3287" max="3287" width="14.6640625" style="2" customWidth="1"/>
    <col min="3288" max="3288" width="4.6640625" style="2" customWidth="1"/>
    <col min="3289" max="3290" width="12.6640625" style="2" customWidth="1"/>
    <col min="3291" max="3291" width="14.6640625" style="2" customWidth="1"/>
    <col min="3292" max="3292" width="4.6640625" style="2" customWidth="1"/>
    <col min="3293" max="3294" width="12.6640625" style="2" customWidth="1"/>
    <col min="3295" max="3295" width="14.6640625" style="2" customWidth="1"/>
    <col min="3296" max="3539" width="9.109375" style="2"/>
    <col min="3540" max="3540" width="50.6640625" style="2" customWidth="1"/>
    <col min="3541" max="3542" width="12.6640625" style="2" customWidth="1"/>
    <col min="3543" max="3543" width="14.6640625" style="2" customWidth="1"/>
    <col min="3544" max="3544" width="4.6640625" style="2" customWidth="1"/>
    <col min="3545" max="3546" width="12.6640625" style="2" customWidth="1"/>
    <col min="3547" max="3547" width="14.6640625" style="2" customWidth="1"/>
    <col min="3548" max="3548" width="4.6640625" style="2" customWidth="1"/>
    <col min="3549" max="3550" width="12.6640625" style="2" customWidth="1"/>
    <col min="3551" max="3551" width="14.6640625" style="2" customWidth="1"/>
    <col min="3552" max="3795" width="9.109375" style="2"/>
    <col min="3796" max="3796" width="50.6640625" style="2" customWidth="1"/>
    <col min="3797" max="3798" width="12.6640625" style="2" customWidth="1"/>
    <col min="3799" max="3799" width="14.6640625" style="2" customWidth="1"/>
    <col min="3800" max="3800" width="4.6640625" style="2" customWidth="1"/>
    <col min="3801" max="3802" width="12.6640625" style="2" customWidth="1"/>
    <col min="3803" max="3803" width="14.6640625" style="2" customWidth="1"/>
    <col min="3804" max="3804" width="4.6640625" style="2" customWidth="1"/>
    <col min="3805" max="3806" width="12.6640625" style="2" customWidth="1"/>
    <col min="3807" max="3807" width="14.6640625" style="2" customWidth="1"/>
    <col min="3808" max="4051" width="9.109375" style="2"/>
    <col min="4052" max="4052" width="50.6640625" style="2" customWidth="1"/>
    <col min="4053" max="4054" width="12.6640625" style="2" customWidth="1"/>
    <col min="4055" max="4055" width="14.6640625" style="2" customWidth="1"/>
    <col min="4056" max="4056" width="4.6640625" style="2" customWidth="1"/>
    <col min="4057" max="4058" width="12.6640625" style="2" customWidth="1"/>
    <col min="4059" max="4059" width="14.6640625" style="2" customWidth="1"/>
    <col min="4060" max="4060" width="4.6640625" style="2" customWidth="1"/>
    <col min="4061" max="4062" width="12.6640625" style="2" customWidth="1"/>
    <col min="4063" max="4063" width="14.6640625" style="2" customWidth="1"/>
    <col min="4064" max="4307" width="9.109375" style="2"/>
    <col min="4308" max="4308" width="50.6640625" style="2" customWidth="1"/>
    <col min="4309" max="4310" width="12.6640625" style="2" customWidth="1"/>
    <col min="4311" max="4311" width="14.6640625" style="2" customWidth="1"/>
    <col min="4312" max="4312" width="4.6640625" style="2" customWidth="1"/>
    <col min="4313" max="4314" width="12.6640625" style="2" customWidth="1"/>
    <col min="4315" max="4315" width="14.6640625" style="2" customWidth="1"/>
    <col min="4316" max="4316" width="4.6640625" style="2" customWidth="1"/>
    <col min="4317" max="4318" width="12.6640625" style="2" customWidth="1"/>
    <col min="4319" max="4319" width="14.6640625" style="2" customWidth="1"/>
    <col min="4320" max="4563" width="9.109375" style="2"/>
    <col min="4564" max="4564" width="50.6640625" style="2" customWidth="1"/>
    <col min="4565" max="4566" width="12.6640625" style="2" customWidth="1"/>
    <col min="4567" max="4567" width="14.6640625" style="2" customWidth="1"/>
    <col min="4568" max="4568" width="4.6640625" style="2" customWidth="1"/>
    <col min="4569" max="4570" width="12.6640625" style="2" customWidth="1"/>
    <col min="4571" max="4571" width="14.6640625" style="2" customWidth="1"/>
    <col min="4572" max="4572" width="4.6640625" style="2" customWidth="1"/>
    <col min="4573" max="4574" width="12.6640625" style="2" customWidth="1"/>
    <col min="4575" max="4575" width="14.6640625" style="2" customWidth="1"/>
    <col min="4576" max="4819" width="9.109375" style="2"/>
    <col min="4820" max="4820" width="50.6640625" style="2" customWidth="1"/>
    <col min="4821" max="4822" width="12.6640625" style="2" customWidth="1"/>
    <col min="4823" max="4823" width="14.6640625" style="2" customWidth="1"/>
    <col min="4824" max="4824" width="4.6640625" style="2" customWidth="1"/>
    <col min="4825" max="4826" width="12.6640625" style="2" customWidth="1"/>
    <col min="4827" max="4827" width="14.6640625" style="2" customWidth="1"/>
    <col min="4828" max="4828" width="4.6640625" style="2" customWidth="1"/>
    <col min="4829" max="4830" width="12.6640625" style="2" customWidth="1"/>
    <col min="4831" max="4831" width="14.6640625" style="2" customWidth="1"/>
    <col min="4832" max="5075" width="9.109375" style="2"/>
    <col min="5076" max="5076" width="50.6640625" style="2" customWidth="1"/>
    <col min="5077" max="5078" width="12.6640625" style="2" customWidth="1"/>
    <col min="5079" max="5079" width="14.6640625" style="2" customWidth="1"/>
    <col min="5080" max="5080" width="4.6640625" style="2" customWidth="1"/>
    <col min="5081" max="5082" width="12.6640625" style="2" customWidth="1"/>
    <col min="5083" max="5083" width="14.6640625" style="2" customWidth="1"/>
    <col min="5084" max="5084" width="4.6640625" style="2" customWidth="1"/>
    <col min="5085" max="5086" width="12.6640625" style="2" customWidth="1"/>
    <col min="5087" max="5087" width="14.6640625" style="2" customWidth="1"/>
    <col min="5088" max="5331" width="9.109375" style="2"/>
    <col min="5332" max="5332" width="50.6640625" style="2" customWidth="1"/>
    <col min="5333" max="5334" width="12.6640625" style="2" customWidth="1"/>
    <col min="5335" max="5335" width="14.6640625" style="2" customWidth="1"/>
    <col min="5336" max="5336" width="4.6640625" style="2" customWidth="1"/>
    <col min="5337" max="5338" width="12.6640625" style="2" customWidth="1"/>
    <col min="5339" max="5339" width="14.6640625" style="2" customWidth="1"/>
    <col min="5340" max="5340" width="4.6640625" style="2" customWidth="1"/>
    <col min="5341" max="5342" width="12.6640625" style="2" customWidth="1"/>
    <col min="5343" max="5343" width="14.6640625" style="2" customWidth="1"/>
    <col min="5344" max="5587" width="9.109375" style="2"/>
    <col min="5588" max="5588" width="50.6640625" style="2" customWidth="1"/>
    <col min="5589" max="5590" width="12.6640625" style="2" customWidth="1"/>
    <col min="5591" max="5591" width="14.6640625" style="2" customWidth="1"/>
    <col min="5592" max="5592" width="4.6640625" style="2" customWidth="1"/>
    <col min="5593" max="5594" width="12.6640625" style="2" customWidth="1"/>
    <col min="5595" max="5595" width="14.6640625" style="2" customWidth="1"/>
    <col min="5596" max="5596" width="4.6640625" style="2" customWidth="1"/>
    <col min="5597" max="5598" width="12.6640625" style="2" customWidth="1"/>
    <col min="5599" max="5599" width="14.6640625" style="2" customWidth="1"/>
    <col min="5600" max="5843" width="9.109375" style="2"/>
    <col min="5844" max="5844" width="50.6640625" style="2" customWidth="1"/>
    <col min="5845" max="5846" width="12.6640625" style="2" customWidth="1"/>
    <col min="5847" max="5847" width="14.6640625" style="2" customWidth="1"/>
    <col min="5848" max="5848" width="4.6640625" style="2" customWidth="1"/>
    <col min="5849" max="5850" width="12.6640625" style="2" customWidth="1"/>
    <col min="5851" max="5851" width="14.6640625" style="2" customWidth="1"/>
    <col min="5852" max="5852" width="4.6640625" style="2" customWidth="1"/>
    <col min="5853" max="5854" width="12.6640625" style="2" customWidth="1"/>
    <col min="5855" max="5855" width="14.6640625" style="2" customWidth="1"/>
    <col min="5856" max="6099" width="9.109375" style="2"/>
    <col min="6100" max="6100" width="50.6640625" style="2" customWidth="1"/>
    <col min="6101" max="6102" width="12.6640625" style="2" customWidth="1"/>
    <col min="6103" max="6103" width="14.6640625" style="2" customWidth="1"/>
    <col min="6104" max="6104" width="4.6640625" style="2" customWidth="1"/>
    <col min="6105" max="6106" width="12.6640625" style="2" customWidth="1"/>
    <col min="6107" max="6107" width="14.6640625" style="2" customWidth="1"/>
    <col min="6108" max="6108" width="4.6640625" style="2" customWidth="1"/>
    <col min="6109" max="6110" width="12.6640625" style="2" customWidth="1"/>
    <col min="6111" max="6111" width="14.6640625" style="2" customWidth="1"/>
    <col min="6112" max="6355" width="9.109375" style="2"/>
    <col min="6356" max="6356" width="50.6640625" style="2" customWidth="1"/>
    <col min="6357" max="6358" width="12.6640625" style="2" customWidth="1"/>
    <col min="6359" max="6359" width="14.6640625" style="2" customWidth="1"/>
    <col min="6360" max="6360" width="4.6640625" style="2" customWidth="1"/>
    <col min="6361" max="6362" width="12.6640625" style="2" customWidth="1"/>
    <col min="6363" max="6363" width="14.6640625" style="2" customWidth="1"/>
    <col min="6364" max="6364" width="4.6640625" style="2" customWidth="1"/>
    <col min="6365" max="6366" width="12.6640625" style="2" customWidth="1"/>
    <col min="6367" max="6367" width="14.6640625" style="2" customWidth="1"/>
    <col min="6368" max="6611" width="9.109375" style="2"/>
    <col min="6612" max="6612" width="50.6640625" style="2" customWidth="1"/>
    <col min="6613" max="6614" width="12.6640625" style="2" customWidth="1"/>
    <col min="6615" max="6615" width="14.6640625" style="2" customWidth="1"/>
    <col min="6616" max="6616" width="4.6640625" style="2" customWidth="1"/>
    <col min="6617" max="6618" width="12.6640625" style="2" customWidth="1"/>
    <col min="6619" max="6619" width="14.6640625" style="2" customWidth="1"/>
    <col min="6620" max="6620" width="4.6640625" style="2" customWidth="1"/>
    <col min="6621" max="6622" width="12.6640625" style="2" customWidth="1"/>
    <col min="6623" max="6623" width="14.6640625" style="2" customWidth="1"/>
    <col min="6624" max="6867" width="9.109375" style="2"/>
    <col min="6868" max="6868" width="50.6640625" style="2" customWidth="1"/>
    <col min="6869" max="6870" width="12.6640625" style="2" customWidth="1"/>
    <col min="6871" max="6871" width="14.6640625" style="2" customWidth="1"/>
    <col min="6872" max="6872" width="4.6640625" style="2" customWidth="1"/>
    <col min="6873" max="6874" width="12.6640625" style="2" customWidth="1"/>
    <col min="6875" max="6875" width="14.6640625" style="2" customWidth="1"/>
    <col min="6876" max="6876" width="4.6640625" style="2" customWidth="1"/>
    <col min="6877" max="6878" width="12.6640625" style="2" customWidth="1"/>
    <col min="6879" max="6879" width="14.6640625" style="2" customWidth="1"/>
    <col min="6880" max="7123" width="9.109375" style="2"/>
    <col min="7124" max="7124" width="50.6640625" style="2" customWidth="1"/>
    <col min="7125" max="7126" width="12.6640625" style="2" customWidth="1"/>
    <col min="7127" max="7127" width="14.6640625" style="2" customWidth="1"/>
    <col min="7128" max="7128" width="4.6640625" style="2" customWidth="1"/>
    <col min="7129" max="7130" width="12.6640625" style="2" customWidth="1"/>
    <col min="7131" max="7131" width="14.6640625" style="2" customWidth="1"/>
    <col min="7132" max="7132" width="4.6640625" style="2" customWidth="1"/>
    <col min="7133" max="7134" width="12.6640625" style="2" customWidth="1"/>
    <col min="7135" max="7135" width="14.6640625" style="2" customWidth="1"/>
    <col min="7136" max="7379" width="9.109375" style="2"/>
    <col min="7380" max="7380" width="50.6640625" style="2" customWidth="1"/>
    <col min="7381" max="7382" width="12.6640625" style="2" customWidth="1"/>
    <col min="7383" max="7383" width="14.6640625" style="2" customWidth="1"/>
    <col min="7384" max="7384" width="4.6640625" style="2" customWidth="1"/>
    <col min="7385" max="7386" width="12.6640625" style="2" customWidth="1"/>
    <col min="7387" max="7387" width="14.6640625" style="2" customWidth="1"/>
    <col min="7388" max="7388" width="4.6640625" style="2" customWidth="1"/>
    <col min="7389" max="7390" width="12.6640625" style="2" customWidth="1"/>
    <col min="7391" max="7391" width="14.6640625" style="2" customWidth="1"/>
    <col min="7392" max="7635" width="9.109375" style="2"/>
    <col min="7636" max="7636" width="50.6640625" style="2" customWidth="1"/>
    <col min="7637" max="7638" width="12.6640625" style="2" customWidth="1"/>
    <col min="7639" max="7639" width="14.6640625" style="2" customWidth="1"/>
    <col min="7640" max="7640" width="4.6640625" style="2" customWidth="1"/>
    <col min="7641" max="7642" width="12.6640625" style="2" customWidth="1"/>
    <col min="7643" max="7643" width="14.6640625" style="2" customWidth="1"/>
    <col min="7644" max="7644" width="4.6640625" style="2" customWidth="1"/>
    <col min="7645" max="7646" width="12.6640625" style="2" customWidth="1"/>
    <col min="7647" max="7647" width="14.6640625" style="2" customWidth="1"/>
    <col min="7648" max="7891" width="9.109375" style="2"/>
    <col min="7892" max="7892" width="50.6640625" style="2" customWidth="1"/>
    <col min="7893" max="7894" width="12.6640625" style="2" customWidth="1"/>
    <col min="7895" max="7895" width="14.6640625" style="2" customWidth="1"/>
    <col min="7896" max="7896" width="4.6640625" style="2" customWidth="1"/>
    <col min="7897" max="7898" width="12.6640625" style="2" customWidth="1"/>
    <col min="7899" max="7899" width="14.6640625" style="2" customWidth="1"/>
    <col min="7900" max="7900" width="4.6640625" style="2" customWidth="1"/>
    <col min="7901" max="7902" width="12.6640625" style="2" customWidth="1"/>
    <col min="7903" max="7903" width="14.6640625" style="2" customWidth="1"/>
    <col min="7904" max="8147" width="9.109375" style="2"/>
    <col min="8148" max="8148" width="50.6640625" style="2" customWidth="1"/>
    <col min="8149" max="8150" width="12.6640625" style="2" customWidth="1"/>
    <col min="8151" max="8151" width="14.6640625" style="2" customWidth="1"/>
    <col min="8152" max="8152" width="4.6640625" style="2" customWidth="1"/>
    <col min="8153" max="8154" width="12.6640625" style="2" customWidth="1"/>
    <col min="8155" max="8155" width="14.6640625" style="2" customWidth="1"/>
    <col min="8156" max="8156" width="4.6640625" style="2" customWidth="1"/>
    <col min="8157" max="8158" width="12.6640625" style="2" customWidth="1"/>
    <col min="8159" max="8159" width="14.6640625" style="2" customWidth="1"/>
    <col min="8160" max="8403" width="9.109375" style="2"/>
    <col min="8404" max="8404" width="50.6640625" style="2" customWidth="1"/>
    <col min="8405" max="8406" width="12.6640625" style="2" customWidth="1"/>
    <col min="8407" max="8407" width="14.6640625" style="2" customWidth="1"/>
    <col min="8408" max="8408" width="4.6640625" style="2" customWidth="1"/>
    <col min="8409" max="8410" width="12.6640625" style="2" customWidth="1"/>
    <col min="8411" max="8411" width="14.6640625" style="2" customWidth="1"/>
    <col min="8412" max="8412" width="4.6640625" style="2" customWidth="1"/>
    <col min="8413" max="8414" width="12.6640625" style="2" customWidth="1"/>
    <col min="8415" max="8415" width="14.6640625" style="2" customWidth="1"/>
    <col min="8416" max="8659" width="9.109375" style="2"/>
    <col min="8660" max="8660" width="50.6640625" style="2" customWidth="1"/>
    <col min="8661" max="8662" width="12.6640625" style="2" customWidth="1"/>
    <col min="8663" max="8663" width="14.6640625" style="2" customWidth="1"/>
    <col min="8664" max="8664" width="4.6640625" style="2" customWidth="1"/>
    <col min="8665" max="8666" width="12.6640625" style="2" customWidth="1"/>
    <col min="8667" max="8667" width="14.6640625" style="2" customWidth="1"/>
    <col min="8668" max="8668" width="4.6640625" style="2" customWidth="1"/>
    <col min="8669" max="8670" width="12.6640625" style="2" customWidth="1"/>
    <col min="8671" max="8671" width="14.6640625" style="2" customWidth="1"/>
    <col min="8672" max="8915" width="9.109375" style="2"/>
    <col min="8916" max="8916" width="50.6640625" style="2" customWidth="1"/>
    <col min="8917" max="8918" width="12.6640625" style="2" customWidth="1"/>
    <col min="8919" max="8919" width="14.6640625" style="2" customWidth="1"/>
    <col min="8920" max="8920" width="4.6640625" style="2" customWidth="1"/>
    <col min="8921" max="8922" width="12.6640625" style="2" customWidth="1"/>
    <col min="8923" max="8923" width="14.6640625" style="2" customWidth="1"/>
    <col min="8924" max="8924" width="4.6640625" style="2" customWidth="1"/>
    <col min="8925" max="8926" width="12.6640625" style="2" customWidth="1"/>
    <col min="8927" max="8927" width="14.6640625" style="2" customWidth="1"/>
    <col min="8928" max="9171" width="9.109375" style="2"/>
    <col min="9172" max="9172" width="50.6640625" style="2" customWidth="1"/>
    <col min="9173" max="9174" width="12.6640625" style="2" customWidth="1"/>
    <col min="9175" max="9175" width="14.6640625" style="2" customWidth="1"/>
    <col min="9176" max="9176" width="4.6640625" style="2" customWidth="1"/>
    <col min="9177" max="9178" width="12.6640625" style="2" customWidth="1"/>
    <col min="9179" max="9179" width="14.6640625" style="2" customWidth="1"/>
    <col min="9180" max="9180" width="4.6640625" style="2" customWidth="1"/>
    <col min="9181" max="9182" width="12.6640625" style="2" customWidth="1"/>
    <col min="9183" max="9183" width="14.6640625" style="2" customWidth="1"/>
    <col min="9184" max="9427" width="9.109375" style="2"/>
    <col min="9428" max="9428" width="50.6640625" style="2" customWidth="1"/>
    <col min="9429" max="9430" width="12.6640625" style="2" customWidth="1"/>
    <col min="9431" max="9431" width="14.6640625" style="2" customWidth="1"/>
    <col min="9432" max="9432" width="4.6640625" style="2" customWidth="1"/>
    <col min="9433" max="9434" width="12.6640625" style="2" customWidth="1"/>
    <col min="9435" max="9435" width="14.6640625" style="2" customWidth="1"/>
    <col min="9436" max="9436" width="4.6640625" style="2" customWidth="1"/>
    <col min="9437" max="9438" width="12.6640625" style="2" customWidth="1"/>
    <col min="9439" max="9439" width="14.6640625" style="2" customWidth="1"/>
    <col min="9440" max="9683" width="9.109375" style="2"/>
    <col min="9684" max="9684" width="50.6640625" style="2" customWidth="1"/>
    <col min="9685" max="9686" width="12.6640625" style="2" customWidth="1"/>
    <col min="9687" max="9687" width="14.6640625" style="2" customWidth="1"/>
    <col min="9688" max="9688" width="4.6640625" style="2" customWidth="1"/>
    <col min="9689" max="9690" width="12.6640625" style="2" customWidth="1"/>
    <col min="9691" max="9691" width="14.6640625" style="2" customWidth="1"/>
    <col min="9692" max="9692" width="4.6640625" style="2" customWidth="1"/>
    <col min="9693" max="9694" width="12.6640625" style="2" customWidth="1"/>
    <col min="9695" max="9695" width="14.6640625" style="2" customWidth="1"/>
    <col min="9696" max="9939" width="9.109375" style="2"/>
    <col min="9940" max="9940" width="50.6640625" style="2" customWidth="1"/>
    <col min="9941" max="9942" width="12.6640625" style="2" customWidth="1"/>
    <col min="9943" max="9943" width="14.6640625" style="2" customWidth="1"/>
    <col min="9944" max="9944" width="4.6640625" style="2" customWidth="1"/>
    <col min="9945" max="9946" width="12.6640625" style="2" customWidth="1"/>
    <col min="9947" max="9947" width="14.6640625" style="2" customWidth="1"/>
    <col min="9948" max="9948" width="4.6640625" style="2" customWidth="1"/>
    <col min="9949" max="9950" width="12.6640625" style="2" customWidth="1"/>
    <col min="9951" max="9951" width="14.6640625" style="2" customWidth="1"/>
    <col min="9952" max="10195" width="9.109375" style="2"/>
    <col min="10196" max="10196" width="50.6640625" style="2" customWidth="1"/>
    <col min="10197" max="10198" width="12.6640625" style="2" customWidth="1"/>
    <col min="10199" max="10199" width="14.6640625" style="2" customWidth="1"/>
    <col min="10200" max="10200" width="4.6640625" style="2" customWidth="1"/>
    <col min="10201" max="10202" width="12.6640625" style="2" customWidth="1"/>
    <col min="10203" max="10203" width="14.6640625" style="2" customWidth="1"/>
    <col min="10204" max="10204" width="4.6640625" style="2" customWidth="1"/>
    <col min="10205" max="10206" width="12.6640625" style="2" customWidth="1"/>
    <col min="10207" max="10207" width="14.6640625" style="2" customWidth="1"/>
    <col min="10208" max="10451" width="9.109375" style="2"/>
    <col min="10452" max="10452" width="50.6640625" style="2" customWidth="1"/>
    <col min="10453" max="10454" width="12.6640625" style="2" customWidth="1"/>
    <col min="10455" max="10455" width="14.6640625" style="2" customWidth="1"/>
    <col min="10456" max="10456" width="4.6640625" style="2" customWidth="1"/>
    <col min="10457" max="10458" width="12.6640625" style="2" customWidth="1"/>
    <col min="10459" max="10459" width="14.6640625" style="2" customWidth="1"/>
    <col min="10460" max="10460" width="4.6640625" style="2" customWidth="1"/>
    <col min="10461" max="10462" width="12.6640625" style="2" customWidth="1"/>
    <col min="10463" max="10463" width="14.6640625" style="2" customWidth="1"/>
    <col min="10464" max="10707" width="9.109375" style="2"/>
    <col min="10708" max="10708" width="50.6640625" style="2" customWidth="1"/>
    <col min="10709" max="10710" width="12.6640625" style="2" customWidth="1"/>
    <col min="10711" max="10711" width="14.6640625" style="2" customWidth="1"/>
    <col min="10712" max="10712" width="4.6640625" style="2" customWidth="1"/>
    <col min="10713" max="10714" width="12.6640625" style="2" customWidth="1"/>
    <col min="10715" max="10715" width="14.6640625" style="2" customWidth="1"/>
    <col min="10716" max="10716" width="4.6640625" style="2" customWidth="1"/>
    <col min="10717" max="10718" width="12.6640625" style="2" customWidth="1"/>
    <col min="10719" max="10719" width="14.6640625" style="2" customWidth="1"/>
    <col min="10720" max="10963" width="9.109375" style="2"/>
    <col min="10964" max="10964" width="50.6640625" style="2" customWidth="1"/>
    <col min="10965" max="10966" width="12.6640625" style="2" customWidth="1"/>
    <col min="10967" max="10967" width="14.6640625" style="2" customWidth="1"/>
    <col min="10968" max="10968" width="4.6640625" style="2" customWidth="1"/>
    <col min="10969" max="10970" width="12.6640625" style="2" customWidth="1"/>
    <col min="10971" max="10971" width="14.6640625" style="2" customWidth="1"/>
    <col min="10972" max="10972" width="4.6640625" style="2" customWidth="1"/>
    <col min="10973" max="10974" width="12.6640625" style="2" customWidth="1"/>
    <col min="10975" max="10975" width="14.6640625" style="2" customWidth="1"/>
    <col min="10976" max="11219" width="9.109375" style="2"/>
    <col min="11220" max="11220" width="50.6640625" style="2" customWidth="1"/>
    <col min="11221" max="11222" width="12.6640625" style="2" customWidth="1"/>
    <col min="11223" max="11223" width="14.6640625" style="2" customWidth="1"/>
    <col min="11224" max="11224" width="4.6640625" style="2" customWidth="1"/>
    <col min="11225" max="11226" width="12.6640625" style="2" customWidth="1"/>
    <col min="11227" max="11227" width="14.6640625" style="2" customWidth="1"/>
    <col min="11228" max="11228" width="4.6640625" style="2" customWidth="1"/>
    <col min="11229" max="11230" width="12.6640625" style="2" customWidth="1"/>
    <col min="11231" max="11231" width="14.6640625" style="2" customWidth="1"/>
    <col min="11232" max="11475" width="9.109375" style="2"/>
    <col min="11476" max="11476" width="50.6640625" style="2" customWidth="1"/>
    <col min="11477" max="11478" width="12.6640625" style="2" customWidth="1"/>
    <col min="11479" max="11479" width="14.6640625" style="2" customWidth="1"/>
    <col min="11480" max="11480" width="4.6640625" style="2" customWidth="1"/>
    <col min="11481" max="11482" width="12.6640625" style="2" customWidth="1"/>
    <col min="11483" max="11483" width="14.6640625" style="2" customWidth="1"/>
    <col min="11484" max="11484" width="4.6640625" style="2" customWidth="1"/>
    <col min="11485" max="11486" width="12.6640625" style="2" customWidth="1"/>
    <col min="11487" max="11487" width="14.6640625" style="2" customWidth="1"/>
    <col min="11488" max="11731" width="9.109375" style="2"/>
    <col min="11732" max="11732" width="50.6640625" style="2" customWidth="1"/>
    <col min="11733" max="11734" width="12.6640625" style="2" customWidth="1"/>
    <col min="11735" max="11735" width="14.6640625" style="2" customWidth="1"/>
    <col min="11736" max="11736" width="4.6640625" style="2" customWidth="1"/>
    <col min="11737" max="11738" width="12.6640625" style="2" customWidth="1"/>
    <col min="11739" max="11739" width="14.6640625" style="2" customWidth="1"/>
    <col min="11740" max="11740" width="4.6640625" style="2" customWidth="1"/>
    <col min="11741" max="11742" width="12.6640625" style="2" customWidth="1"/>
    <col min="11743" max="11743" width="14.6640625" style="2" customWidth="1"/>
    <col min="11744" max="11987" width="9.109375" style="2"/>
    <col min="11988" max="11988" width="50.6640625" style="2" customWidth="1"/>
    <col min="11989" max="11990" width="12.6640625" style="2" customWidth="1"/>
    <col min="11991" max="11991" width="14.6640625" style="2" customWidth="1"/>
    <col min="11992" max="11992" width="4.6640625" style="2" customWidth="1"/>
    <col min="11993" max="11994" width="12.6640625" style="2" customWidth="1"/>
    <col min="11995" max="11995" width="14.6640625" style="2" customWidth="1"/>
    <col min="11996" max="11996" width="4.6640625" style="2" customWidth="1"/>
    <col min="11997" max="11998" width="12.6640625" style="2" customWidth="1"/>
    <col min="11999" max="11999" width="14.6640625" style="2" customWidth="1"/>
    <col min="12000" max="12243" width="9.109375" style="2"/>
    <col min="12244" max="12244" width="50.6640625" style="2" customWidth="1"/>
    <col min="12245" max="12246" width="12.6640625" style="2" customWidth="1"/>
    <col min="12247" max="12247" width="14.6640625" style="2" customWidth="1"/>
    <col min="12248" max="12248" width="4.6640625" style="2" customWidth="1"/>
    <col min="12249" max="12250" width="12.6640625" style="2" customWidth="1"/>
    <col min="12251" max="12251" width="14.6640625" style="2" customWidth="1"/>
    <col min="12252" max="12252" width="4.6640625" style="2" customWidth="1"/>
    <col min="12253" max="12254" width="12.6640625" style="2" customWidth="1"/>
    <col min="12255" max="12255" width="14.6640625" style="2" customWidth="1"/>
    <col min="12256" max="12499" width="9.109375" style="2"/>
    <col min="12500" max="12500" width="50.6640625" style="2" customWidth="1"/>
    <col min="12501" max="12502" width="12.6640625" style="2" customWidth="1"/>
    <col min="12503" max="12503" width="14.6640625" style="2" customWidth="1"/>
    <col min="12504" max="12504" width="4.6640625" style="2" customWidth="1"/>
    <col min="12505" max="12506" width="12.6640625" style="2" customWidth="1"/>
    <col min="12507" max="12507" width="14.6640625" style="2" customWidth="1"/>
    <col min="12508" max="12508" width="4.6640625" style="2" customWidth="1"/>
    <col min="12509" max="12510" width="12.6640625" style="2" customWidth="1"/>
    <col min="12511" max="12511" width="14.6640625" style="2" customWidth="1"/>
    <col min="12512" max="12755" width="9.109375" style="2"/>
    <col min="12756" max="12756" width="50.6640625" style="2" customWidth="1"/>
    <col min="12757" max="12758" width="12.6640625" style="2" customWidth="1"/>
    <col min="12759" max="12759" width="14.6640625" style="2" customWidth="1"/>
    <col min="12760" max="12760" width="4.6640625" style="2" customWidth="1"/>
    <col min="12761" max="12762" width="12.6640625" style="2" customWidth="1"/>
    <col min="12763" max="12763" width="14.6640625" style="2" customWidth="1"/>
    <col min="12764" max="12764" width="4.6640625" style="2" customWidth="1"/>
    <col min="12765" max="12766" width="12.6640625" style="2" customWidth="1"/>
    <col min="12767" max="12767" width="14.6640625" style="2" customWidth="1"/>
    <col min="12768" max="13011" width="9.109375" style="2"/>
    <col min="13012" max="13012" width="50.6640625" style="2" customWidth="1"/>
    <col min="13013" max="13014" width="12.6640625" style="2" customWidth="1"/>
    <col min="13015" max="13015" width="14.6640625" style="2" customWidth="1"/>
    <col min="13016" max="13016" width="4.6640625" style="2" customWidth="1"/>
    <col min="13017" max="13018" width="12.6640625" style="2" customWidth="1"/>
    <col min="13019" max="13019" width="14.6640625" style="2" customWidth="1"/>
    <col min="13020" max="13020" width="4.6640625" style="2" customWidth="1"/>
    <col min="13021" max="13022" width="12.6640625" style="2" customWidth="1"/>
    <col min="13023" max="13023" width="14.6640625" style="2" customWidth="1"/>
    <col min="13024" max="13267" width="9.109375" style="2"/>
    <col min="13268" max="13268" width="50.6640625" style="2" customWidth="1"/>
    <col min="13269" max="13270" width="12.6640625" style="2" customWidth="1"/>
    <col min="13271" max="13271" width="14.6640625" style="2" customWidth="1"/>
    <col min="13272" max="13272" width="4.6640625" style="2" customWidth="1"/>
    <col min="13273" max="13274" width="12.6640625" style="2" customWidth="1"/>
    <col min="13275" max="13275" width="14.6640625" style="2" customWidth="1"/>
    <col min="13276" max="13276" width="4.6640625" style="2" customWidth="1"/>
    <col min="13277" max="13278" width="12.6640625" style="2" customWidth="1"/>
    <col min="13279" max="13279" width="14.6640625" style="2" customWidth="1"/>
    <col min="13280" max="13523" width="9.109375" style="2"/>
    <col min="13524" max="13524" width="50.6640625" style="2" customWidth="1"/>
    <col min="13525" max="13526" width="12.6640625" style="2" customWidth="1"/>
    <col min="13527" max="13527" width="14.6640625" style="2" customWidth="1"/>
    <col min="13528" max="13528" width="4.6640625" style="2" customWidth="1"/>
    <col min="13529" max="13530" width="12.6640625" style="2" customWidth="1"/>
    <col min="13531" max="13531" width="14.6640625" style="2" customWidth="1"/>
    <col min="13532" max="13532" width="4.6640625" style="2" customWidth="1"/>
    <col min="13533" max="13534" width="12.6640625" style="2" customWidth="1"/>
    <col min="13535" max="13535" width="14.6640625" style="2" customWidth="1"/>
    <col min="13536" max="13779" width="9.109375" style="2"/>
    <col min="13780" max="13780" width="50.6640625" style="2" customWidth="1"/>
    <col min="13781" max="13782" width="12.6640625" style="2" customWidth="1"/>
    <col min="13783" max="13783" width="14.6640625" style="2" customWidth="1"/>
    <col min="13784" max="13784" width="4.6640625" style="2" customWidth="1"/>
    <col min="13785" max="13786" width="12.6640625" style="2" customWidth="1"/>
    <col min="13787" max="13787" width="14.6640625" style="2" customWidth="1"/>
    <col min="13788" max="13788" width="4.6640625" style="2" customWidth="1"/>
    <col min="13789" max="13790" width="12.6640625" style="2" customWidth="1"/>
    <col min="13791" max="13791" width="14.6640625" style="2" customWidth="1"/>
    <col min="13792" max="14035" width="9.109375" style="2"/>
    <col min="14036" max="14036" width="50.6640625" style="2" customWidth="1"/>
    <col min="14037" max="14038" width="12.6640625" style="2" customWidth="1"/>
    <col min="14039" max="14039" width="14.6640625" style="2" customWidth="1"/>
    <col min="14040" max="14040" width="4.6640625" style="2" customWidth="1"/>
    <col min="14041" max="14042" width="12.6640625" style="2" customWidth="1"/>
    <col min="14043" max="14043" width="14.6640625" style="2" customWidth="1"/>
    <col min="14044" max="14044" width="4.6640625" style="2" customWidth="1"/>
    <col min="14045" max="14046" width="12.6640625" style="2" customWidth="1"/>
    <col min="14047" max="14047" width="14.6640625" style="2" customWidth="1"/>
    <col min="14048" max="14291" width="9.109375" style="2"/>
    <col min="14292" max="14292" width="50.6640625" style="2" customWidth="1"/>
    <col min="14293" max="14294" width="12.6640625" style="2" customWidth="1"/>
    <col min="14295" max="14295" width="14.6640625" style="2" customWidth="1"/>
    <col min="14296" max="14296" width="4.6640625" style="2" customWidth="1"/>
    <col min="14297" max="14298" width="12.6640625" style="2" customWidth="1"/>
    <col min="14299" max="14299" width="14.6640625" style="2" customWidth="1"/>
    <col min="14300" max="14300" width="4.6640625" style="2" customWidth="1"/>
    <col min="14301" max="14302" width="12.6640625" style="2" customWidth="1"/>
    <col min="14303" max="14303" width="14.6640625" style="2" customWidth="1"/>
    <col min="14304" max="14547" width="9.109375" style="2"/>
    <col min="14548" max="14548" width="50.6640625" style="2" customWidth="1"/>
    <col min="14549" max="14550" width="12.6640625" style="2" customWidth="1"/>
    <col min="14551" max="14551" width="14.6640625" style="2" customWidth="1"/>
    <col min="14552" max="14552" width="4.6640625" style="2" customWidth="1"/>
    <col min="14553" max="14554" width="12.6640625" style="2" customWidth="1"/>
    <col min="14555" max="14555" width="14.6640625" style="2" customWidth="1"/>
    <col min="14556" max="14556" width="4.6640625" style="2" customWidth="1"/>
    <col min="14557" max="14558" width="12.6640625" style="2" customWidth="1"/>
    <col min="14559" max="14559" width="14.6640625" style="2" customWidth="1"/>
    <col min="14560" max="14803" width="9.109375" style="2"/>
    <col min="14804" max="14804" width="50.6640625" style="2" customWidth="1"/>
    <col min="14805" max="14806" width="12.6640625" style="2" customWidth="1"/>
    <col min="14807" max="14807" width="14.6640625" style="2" customWidth="1"/>
    <col min="14808" max="14808" width="4.6640625" style="2" customWidth="1"/>
    <col min="14809" max="14810" width="12.6640625" style="2" customWidth="1"/>
    <col min="14811" max="14811" width="14.6640625" style="2" customWidth="1"/>
    <col min="14812" max="14812" width="4.6640625" style="2" customWidth="1"/>
    <col min="14813" max="14814" width="12.6640625" style="2" customWidth="1"/>
    <col min="14815" max="14815" width="14.6640625" style="2" customWidth="1"/>
    <col min="14816" max="15059" width="9.109375" style="2"/>
    <col min="15060" max="15060" width="50.6640625" style="2" customWidth="1"/>
    <col min="15061" max="15062" width="12.6640625" style="2" customWidth="1"/>
    <col min="15063" max="15063" width="14.6640625" style="2" customWidth="1"/>
    <col min="15064" max="15064" width="4.6640625" style="2" customWidth="1"/>
    <col min="15065" max="15066" width="12.6640625" style="2" customWidth="1"/>
    <col min="15067" max="15067" width="14.6640625" style="2" customWidth="1"/>
    <col min="15068" max="15068" width="4.6640625" style="2" customWidth="1"/>
    <col min="15069" max="15070" width="12.6640625" style="2" customWidth="1"/>
    <col min="15071" max="15071" width="14.6640625" style="2" customWidth="1"/>
    <col min="15072" max="15315" width="9.109375" style="2"/>
    <col min="15316" max="15316" width="50.6640625" style="2" customWidth="1"/>
    <col min="15317" max="15318" width="12.6640625" style="2" customWidth="1"/>
    <col min="15319" max="15319" width="14.6640625" style="2" customWidth="1"/>
    <col min="15320" max="15320" width="4.6640625" style="2" customWidth="1"/>
    <col min="15321" max="15322" width="12.6640625" style="2" customWidth="1"/>
    <col min="15323" max="15323" width="14.6640625" style="2" customWidth="1"/>
    <col min="15324" max="15324" width="4.6640625" style="2" customWidth="1"/>
    <col min="15325" max="15326" width="12.6640625" style="2" customWidth="1"/>
    <col min="15327" max="15327" width="14.6640625" style="2" customWidth="1"/>
    <col min="15328" max="15571" width="9.109375" style="2"/>
    <col min="15572" max="15572" width="50.6640625" style="2" customWidth="1"/>
    <col min="15573" max="15574" width="12.6640625" style="2" customWidth="1"/>
    <col min="15575" max="15575" width="14.6640625" style="2" customWidth="1"/>
    <col min="15576" max="15576" width="4.6640625" style="2" customWidth="1"/>
    <col min="15577" max="15578" width="12.6640625" style="2" customWidth="1"/>
    <col min="15579" max="15579" width="14.6640625" style="2" customWidth="1"/>
    <col min="15580" max="15580" width="4.6640625" style="2" customWidth="1"/>
    <col min="15581" max="15582" width="12.6640625" style="2" customWidth="1"/>
    <col min="15583" max="15583" width="14.6640625" style="2" customWidth="1"/>
    <col min="15584" max="15827" width="9.109375" style="2"/>
    <col min="15828" max="15828" width="50.6640625" style="2" customWidth="1"/>
    <col min="15829" max="15830" width="12.6640625" style="2" customWidth="1"/>
    <col min="15831" max="15831" width="14.6640625" style="2" customWidth="1"/>
    <col min="15832" max="15832" width="4.6640625" style="2" customWidth="1"/>
    <col min="15833" max="15834" width="12.6640625" style="2" customWidth="1"/>
    <col min="15835" max="15835" width="14.6640625" style="2" customWidth="1"/>
    <col min="15836" max="15836" width="4.6640625" style="2" customWidth="1"/>
    <col min="15837" max="15838" width="12.6640625" style="2" customWidth="1"/>
    <col min="15839" max="15839" width="14.6640625" style="2" customWidth="1"/>
    <col min="15840" max="16083" width="9.109375" style="2"/>
    <col min="16084" max="16084" width="50.6640625" style="2" customWidth="1"/>
    <col min="16085" max="16086" width="12.6640625" style="2" customWidth="1"/>
    <col min="16087" max="16087" width="14.6640625" style="2" customWidth="1"/>
    <col min="16088" max="16088" width="4.6640625" style="2" customWidth="1"/>
    <col min="16089" max="16090" width="12.6640625" style="2" customWidth="1"/>
    <col min="16091" max="16091" width="14.6640625" style="2" customWidth="1"/>
    <col min="16092" max="16092" width="4.6640625" style="2" customWidth="1"/>
    <col min="16093" max="16094" width="12.6640625" style="2" customWidth="1"/>
    <col min="16095" max="16095" width="14.6640625" style="2" customWidth="1"/>
    <col min="16096" max="16384" width="9.109375" style="2"/>
  </cols>
  <sheetData>
    <row r="1" spans="1:20" x14ac:dyDescent="0.3">
      <c r="A1" s="1" t="s">
        <v>338</v>
      </c>
      <c r="C1" s="2"/>
      <c r="D1" s="3"/>
      <c r="E1" s="3"/>
      <c r="F1" s="3"/>
      <c r="G1" s="3"/>
      <c r="I1" s="3"/>
      <c r="J1" s="3"/>
    </row>
    <row r="2" spans="1:20" x14ac:dyDescent="0.3">
      <c r="A2" s="4" t="s">
        <v>105</v>
      </c>
      <c r="B2" s="28"/>
      <c r="C2" s="2"/>
      <c r="D2" s="198" t="s">
        <v>85</v>
      </c>
      <c r="E2" s="3"/>
      <c r="F2" s="3"/>
      <c r="G2" s="3"/>
      <c r="I2" s="3"/>
      <c r="J2" s="3"/>
    </row>
    <row r="3" spans="1:20" x14ac:dyDescent="0.3">
      <c r="A3" s="4" t="s">
        <v>289</v>
      </c>
      <c r="B3" s="4"/>
      <c r="C3" s="2"/>
      <c r="E3" s="3"/>
      <c r="F3" s="3"/>
      <c r="G3" s="3"/>
      <c r="I3" s="3"/>
      <c r="J3" s="3"/>
    </row>
    <row r="4" spans="1:20" x14ac:dyDescent="0.3">
      <c r="A4" s="4"/>
      <c r="B4" s="4"/>
      <c r="C4" s="2"/>
      <c r="E4" s="3"/>
      <c r="F4" s="3"/>
      <c r="G4" s="3"/>
      <c r="I4" s="3"/>
      <c r="J4" s="3"/>
    </row>
    <row r="5" spans="1:20" x14ac:dyDescent="0.3">
      <c r="A5" s="4" t="s">
        <v>265</v>
      </c>
      <c r="B5" s="134" t="s">
        <v>375</v>
      </c>
      <c r="C5" s="134"/>
      <c r="E5" s="3"/>
      <c r="F5" s="3"/>
      <c r="G5" s="3"/>
      <c r="I5" s="3"/>
      <c r="J5" s="3"/>
    </row>
    <row r="6" spans="1:20" x14ac:dyDescent="0.3">
      <c r="A6" s="6"/>
      <c r="B6" s="6"/>
      <c r="C6" s="2"/>
      <c r="D6" s="3"/>
      <c r="E6" s="3"/>
      <c r="F6" s="3"/>
      <c r="G6" s="3"/>
      <c r="I6" s="3"/>
      <c r="J6" s="3"/>
    </row>
    <row r="7" spans="1:20" x14ac:dyDescent="0.3">
      <c r="A7" s="4" t="s">
        <v>120</v>
      </c>
      <c r="B7" s="4"/>
    </row>
    <row r="8" spans="1:20" x14ac:dyDescent="0.3">
      <c r="A8" s="83" t="s">
        <v>339</v>
      </c>
      <c r="B8" s="4"/>
    </row>
    <row r="9" spans="1:20" x14ac:dyDescent="0.3">
      <c r="A9" s="81" t="s">
        <v>359</v>
      </c>
      <c r="B9" s="30"/>
      <c r="C9" s="1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 x14ac:dyDescent="0.3">
      <c r="A10" s="81" t="s">
        <v>343</v>
      </c>
      <c r="B10" s="30"/>
      <c r="C10" s="1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 x14ac:dyDescent="0.3">
      <c r="A11" s="81" t="s">
        <v>363</v>
      </c>
      <c r="B11" s="30"/>
      <c r="C11" s="1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 x14ac:dyDescent="0.3">
      <c r="A12" s="81" t="s">
        <v>365</v>
      </c>
      <c r="B12" s="30"/>
      <c r="C12" s="14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 x14ac:dyDescent="0.3">
      <c r="A13" s="81" t="s">
        <v>342</v>
      </c>
      <c r="B13" s="30"/>
      <c r="C13" s="14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 x14ac:dyDescent="0.3">
      <c r="A14" s="82" t="s">
        <v>281</v>
      </c>
      <c r="B14" s="6"/>
    </row>
    <row r="15" spans="1:20" x14ac:dyDescent="0.3">
      <c r="A15" s="82" t="s">
        <v>344</v>
      </c>
      <c r="B15" s="6"/>
    </row>
    <row r="16" spans="1:20" x14ac:dyDescent="0.3">
      <c r="A16" s="82" t="s">
        <v>360</v>
      </c>
      <c r="B16" s="6"/>
    </row>
    <row r="17" spans="1:14" x14ac:dyDescent="0.3">
      <c r="A17" s="228" t="s">
        <v>364</v>
      </c>
      <c r="B17" s="229"/>
      <c r="C17" s="230"/>
      <c r="D17" s="231"/>
    </row>
    <row r="18" spans="1:14" x14ac:dyDescent="0.3">
      <c r="A18" s="82"/>
      <c r="B18" s="6"/>
    </row>
    <row r="19" spans="1:14" x14ac:dyDescent="0.3">
      <c r="A19" s="4" t="s">
        <v>370</v>
      </c>
      <c r="B19" s="6"/>
      <c r="C19" s="6"/>
      <c r="D19" s="11"/>
      <c r="E19" s="299" t="s">
        <v>111</v>
      </c>
      <c r="F19" s="300"/>
      <c r="G19" s="299" t="s">
        <v>71</v>
      </c>
      <c r="H19" s="300"/>
      <c r="I19" s="301" t="s">
        <v>70</v>
      </c>
      <c r="J19" s="302"/>
    </row>
    <row r="20" spans="1:14" s="34" customFormat="1" ht="45" customHeight="1" x14ac:dyDescent="0.2">
      <c r="A20" s="303" t="s">
        <v>74</v>
      </c>
      <c r="B20" s="304"/>
      <c r="C20" s="31" t="s">
        <v>122</v>
      </c>
      <c r="D20" s="32" t="s">
        <v>108</v>
      </c>
      <c r="E20" s="72" t="s">
        <v>107</v>
      </c>
      <c r="F20" s="73" t="s">
        <v>110</v>
      </c>
      <c r="G20" s="72" t="s">
        <v>107</v>
      </c>
      <c r="H20" s="73" t="s">
        <v>110</v>
      </c>
      <c r="I20" s="72" t="s">
        <v>107</v>
      </c>
      <c r="J20" s="73" t="s">
        <v>110</v>
      </c>
      <c r="K20" s="33" t="s">
        <v>73</v>
      </c>
      <c r="L20" s="221" t="s">
        <v>112</v>
      </c>
      <c r="M20" s="221" t="s">
        <v>113</v>
      </c>
    </row>
    <row r="21" spans="1:14" ht="15" customHeight="1" x14ac:dyDescent="0.3">
      <c r="A21" s="295" t="s">
        <v>316</v>
      </c>
      <c r="B21" s="296"/>
      <c r="C21" s="167">
        <v>1899</v>
      </c>
      <c r="D21" s="168">
        <v>200</v>
      </c>
      <c r="E21" s="204">
        <v>0</v>
      </c>
      <c r="F21" s="205">
        <v>0</v>
      </c>
      <c r="G21" s="171">
        <v>133</v>
      </c>
      <c r="H21" s="169">
        <v>16</v>
      </c>
      <c r="I21" s="171">
        <v>133</v>
      </c>
      <c r="J21" s="169">
        <v>17</v>
      </c>
      <c r="K21" s="35">
        <f t="shared" ref="K21:K42" si="0">(C21-D21)*(E21+F21+G21+H21+I21+J21)</f>
        <v>508001</v>
      </c>
      <c r="L21" s="36">
        <f>(E21+F21+G21+H21+I21+J21)*D21</f>
        <v>59800</v>
      </c>
      <c r="M21" s="36">
        <f>SUM(K21:L21)</f>
        <v>567801</v>
      </c>
      <c r="N21" s="19"/>
    </row>
    <row r="22" spans="1:14" ht="15" customHeight="1" x14ac:dyDescent="0.3">
      <c r="A22" s="295" t="s">
        <v>317</v>
      </c>
      <c r="B22" s="296"/>
      <c r="C22" s="167">
        <v>2049</v>
      </c>
      <c r="D22" s="168">
        <v>100</v>
      </c>
      <c r="E22" s="206">
        <v>0</v>
      </c>
      <c r="F22" s="207">
        <v>0</v>
      </c>
      <c r="G22" s="171">
        <v>201</v>
      </c>
      <c r="H22" s="170">
        <v>41</v>
      </c>
      <c r="I22" s="171">
        <v>201</v>
      </c>
      <c r="J22" s="170">
        <v>39</v>
      </c>
      <c r="K22" s="35">
        <f t="shared" si="0"/>
        <v>939418</v>
      </c>
      <c r="L22" s="36">
        <f t="shared" ref="L22:L42" si="1">(E22+F22+G22+H22+I22+J22)*D22</f>
        <v>48200</v>
      </c>
      <c r="M22" s="36">
        <f t="shared" ref="M22:M42" si="2">SUM(K22:L22)</f>
        <v>987618</v>
      </c>
    </row>
    <row r="23" spans="1:14" ht="15" customHeight="1" x14ac:dyDescent="0.3">
      <c r="A23" s="295" t="s">
        <v>315</v>
      </c>
      <c r="B23" s="296"/>
      <c r="C23" s="167">
        <v>1624</v>
      </c>
      <c r="D23" s="168">
        <v>325</v>
      </c>
      <c r="E23" s="206">
        <v>0</v>
      </c>
      <c r="F23" s="207">
        <v>0</v>
      </c>
      <c r="G23" s="171">
        <v>357</v>
      </c>
      <c r="H23" s="170">
        <v>39</v>
      </c>
      <c r="I23" s="171">
        <v>357</v>
      </c>
      <c r="J23" s="170">
        <v>27</v>
      </c>
      <c r="K23" s="35">
        <f t="shared" si="0"/>
        <v>1013220</v>
      </c>
      <c r="L23" s="36">
        <f t="shared" si="1"/>
        <v>253500</v>
      </c>
      <c r="M23" s="36">
        <f t="shared" si="2"/>
        <v>1266720</v>
      </c>
    </row>
    <row r="24" spans="1:14" ht="15" customHeight="1" x14ac:dyDescent="0.3">
      <c r="A24" s="295" t="s">
        <v>318</v>
      </c>
      <c r="B24" s="296"/>
      <c r="C24" s="167">
        <v>1824</v>
      </c>
      <c r="D24" s="168">
        <v>125</v>
      </c>
      <c r="E24" s="206">
        <v>0</v>
      </c>
      <c r="F24" s="207">
        <v>0</v>
      </c>
      <c r="G24" s="171">
        <v>402</v>
      </c>
      <c r="H24" s="170">
        <v>44</v>
      </c>
      <c r="I24" s="171">
        <v>402</v>
      </c>
      <c r="J24" s="170">
        <v>43</v>
      </c>
      <c r="K24" s="35">
        <f t="shared" si="0"/>
        <v>1513809</v>
      </c>
      <c r="L24" s="36">
        <f t="shared" si="1"/>
        <v>111375</v>
      </c>
      <c r="M24" s="36">
        <f t="shared" si="2"/>
        <v>1625184</v>
      </c>
    </row>
    <row r="25" spans="1:14" ht="15" customHeight="1" x14ac:dyDescent="0.3">
      <c r="A25" s="295" t="s">
        <v>319</v>
      </c>
      <c r="B25" s="296"/>
      <c r="C25" s="167">
        <v>1949</v>
      </c>
      <c r="D25" s="168">
        <v>900</v>
      </c>
      <c r="E25" s="206">
        <v>0</v>
      </c>
      <c r="F25" s="207">
        <v>0</v>
      </c>
      <c r="G25" s="171">
        <v>144</v>
      </c>
      <c r="H25" s="170">
        <f>14</f>
        <v>14</v>
      </c>
      <c r="I25" s="171">
        <v>144</v>
      </c>
      <c r="J25" s="170">
        <f>15</f>
        <v>15</v>
      </c>
      <c r="K25" s="35">
        <f t="shared" si="0"/>
        <v>332533</v>
      </c>
      <c r="L25" s="36">
        <f t="shared" si="1"/>
        <v>285300</v>
      </c>
      <c r="M25" s="36">
        <f t="shared" si="2"/>
        <v>617833</v>
      </c>
    </row>
    <row r="26" spans="1:14" ht="15" customHeight="1" x14ac:dyDescent="0.3">
      <c r="A26" s="295" t="s">
        <v>320</v>
      </c>
      <c r="B26" s="296"/>
      <c r="C26" s="167">
        <v>1959</v>
      </c>
      <c r="D26" s="168">
        <v>1200</v>
      </c>
      <c r="E26" s="206">
        <v>0</v>
      </c>
      <c r="F26" s="207">
        <v>0</v>
      </c>
      <c r="G26" s="171">
        <v>63</v>
      </c>
      <c r="H26" s="170">
        <f>16</f>
        <v>16</v>
      </c>
      <c r="I26" s="171">
        <v>63</v>
      </c>
      <c r="J26" s="170">
        <f>15</f>
        <v>15</v>
      </c>
      <c r="K26" s="35">
        <f t="shared" si="0"/>
        <v>119163</v>
      </c>
      <c r="L26" s="36">
        <f t="shared" si="1"/>
        <v>188400</v>
      </c>
      <c r="M26" s="36">
        <f t="shared" si="2"/>
        <v>307563</v>
      </c>
    </row>
    <row r="27" spans="1:14" ht="15" customHeight="1" x14ac:dyDescent="0.3">
      <c r="A27" s="295" t="s">
        <v>321</v>
      </c>
      <c r="B27" s="296"/>
      <c r="C27" s="167">
        <v>1989</v>
      </c>
      <c r="D27" s="168">
        <v>1600</v>
      </c>
      <c r="E27" s="206">
        <v>0</v>
      </c>
      <c r="F27" s="207">
        <v>0</v>
      </c>
      <c r="G27" s="171">
        <v>117</v>
      </c>
      <c r="H27" s="170">
        <f>15</f>
        <v>15</v>
      </c>
      <c r="I27" s="171">
        <v>117</v>
      </c>
      <c r="J27" s="170">
        <f>18</f>
        <v>18</v>
      </c>
      <c r="K27" s="35">
        <f t="shared" si="0"/>
        <v>103863</v>
      </c>
      <c r="L27" s="36">
        <f t="shared" si="1"/>
        <v>427200</v>
      </c>
      <c r="M27" s="36">
        <f t="shared" si="2"/>
        <v>531063</v>
      </c>
    </row>
    <row r="28" spans="1:14" ht="15" customHeight="1" x14ac:dyDescent="0.3">
      <c r="A28" s="295" t="s">
        <v>347</v>
      </c>
      <c r="B28" s="296"/>
      <c r="C28" s="167">
        <v>1549</v>
      </c>
      <c r="D28" s="168">
        <v>1549</v>
      </c>
      <c r="E28" s="206">
        <v>0</v>
      </c>
      <c r="F28" s="207">
        <v>0</v>
      </c>
      <c r="G28" s="171">
        <v>0</v>
      </c>
      <c r="H28" s="170">
        <v>71</v>
      </c>
      <c r="I28" s="171">
        <v>0</v>
      </c>
      <c r="J28" s="170">
        <v>77</v>
      </c>
      <c r="K28" s="35">
        <f t="shared" si="0"/>
        <v>0</v>
      </c>
      <c r="L28" s="36">
        <f>(E28+F28+G28+H28+I28+J28)*D28</f>
        <v>229252</v>
      </c>
      <c r="M28" s="36">
        <f>SUM(K28:L28)</f>
        <v>229252</v>
      </c>
    </row>
    <row r="29" spans="1:14" ht="15" customHeight="1" x14ac:dyDescent="0.3">
      <c r="A29" s="295" t="s">
        <v>348</v>
      </c>
      <c r="B29" s="296"/>
      <c r="C29" s="167">
        <v>1129</v>
      </c>
      <c r="D29" s="168">
        <v>1129</v>
      </c>
      <c r="E29" s="206">
        <v>0</v>
      </c>
      <c r="F29" s="207">
        <v>0</v>
      </c>
      <c r="G29" s="171">
        <v>0</v>
      </c>
      <c r="H29" s="170">
        <v>38</v>
      </c>
      <c r="I29" s="171">
        <v>0</v>
      </c>
      <c r="J29" s="170">
        <v>44</v>
      </c>
      <c r="K29" s="35">
        <f t="shared" si="0"/>
        <v>0</v>
      </c>
      <c r="L29" s="36">
        <f>(E29+F29+G29+H29+I29+J29)*D29</f>
        <v>92578</v>
      </c>
      <c r="M29" s="36">
        <f>SUM(K29:L29)</f>
        <v>92578</v>
      </c>
      <c r="N29" s="2" t="s">
        <v>366</v>
      </c>
    </row>
    <row r="30" spans="1:14" ht="15" customHeight="1" x14ac:dyDescent="0.3">
      <c r="A30" s="295" t="s">
        <v>349</v>
      </c>
      <c r="B30" s="296"/>
      <c r="C30" s="167">
        <v>829</v>
      </c>
      <c r="D30" s="168">
        <v>829</v>
      </c>
      <c r="E30" s="206">
        <v>0</v>
      </c>
      <c r="F30" s="207">
        <v>0</v>
      </c>
      <c r="G30" s="171">
        <v>0</v>
      </c>
      <c r="H30" s="170">
        <v>104</v>
      </c>
      <c r="I30" s="171">
        <v>0</v>
      </c>
      <c r="J30" s="170">
        <v>123</v>
      </c>
      <c r="K30" s="35">
        <f t="shared" si="0"/>
        <v>0</v>
      </c>
      <c r="L30" s="36">
        <f t="shared" si="1"/>
        <v>188183</v>
      </c>
      <c r="M30" s="36">
        <f t="shared" si="2"/>
        <v>188183</v>
      </c>
    </row>
    <row r="31" spans="1:14" ht="15" customHeight="1" x14ac:dyDescent="0.3">
      <c r="A31" s="295" t="s">
        <v>350</v>
      </c>
      <c r="B31" s="296"/>
      <c r="C31" s="167">
        <v>499</v>
      </c>
      <c r="D31" s="168">
        <v>499</v>
      </c>
      <c r="E31" s="206">
        <v>0</v>
      </c>
      <c r="F31" s="207">
        <v>0</v>
      </c>
      <c r="G31" s="171">
        <v>0</v>
      </c>
      <c r="H31" s="170">
        <v>34</v>
      </c>
      <c r="I31" s="171">
        <v>0</v>
      </c>
      <c r="J31" s="170">
        <v>77</v>
      </c>
      <c r="K31" s="35">
        <f t="shared" si="0"/>
        <v>0</v>
      </c>
      <c r="L31" s="36">
        <f t="shared" si="1"/>
        <v>55389</v>
      </c>
      <c r="M31" s="36">
        <f t="shared" si="2"/>
        <v>55389</v>
      </c>
    </row>
    <row r="32" spans="1:14" ht="15" customHeight="1" x14ac:dyDescent="0.3">
      <c r="A32" s="295" t="s">
        <v>322</v>
      </c>
      <c r="B32" s="296"/>
      <c r="C32" s="167">
        <v>820</v>
      </c>
      <c r="D32" s="168">
        <v>0</v>
      </c>
      <c r="E32" s="206">
        <v>0</v>
      </c>
      <c r="F32" s="208">
        <v>0</v>
      </c>
      <c r="G32" s="171">
        <v>0</v>
      </c>
      <c r="H32" s="203">
        <v>13</v>
      </c>
      <c r="I32" s="171">
        <v>0</v>
      </c>
      <c r="J32" s="203">
        <v>8</v>
      </c>
      <c r="K32" s="35">
        <f t="shared" si="0"/>
        <v>17220</v>
      </c>
      <c r="L32" s="36">
        <f t="shared" si="1"/>
        <v>0</v>
      </c>
      <c r="M32" s="36">
        <f t="shared" si="2"/>
        <v>17220</v>
      </c>
    </row>
    <row r="33" spans="1:13" ht="15" customHeight="1" x14ac:dyDescent="0.3">
      <c r="A33" s="295" t="s">
        <v>323</v>
      </c>
      <c r="B33" s="296"/>
      <c r="C33" s="167">
        <v>428</v>
      </c>
      <c r="D33" s="168">
        <v>0</v>
      </c>
      <c r="E33" s="209">
        <v>0</v>
      </c>
      <c r="F33" s="203"/>
      <c r="G33" s="171">
        <v>0</v>
      </c>
      <c r="H33" s="203">
        <v>58</v>
      </c>
      <c r="I33" s="171">
        <v>0</v>
      </c>
      <c r="J33" s="203">
        <v>40</v>
      </c>
      <c r="K33" s="35">
        <f t="shared" si="0"/>
        <v>41944</v>
      </c>
      <c r="L33" s="36">
        <f t="shared" si="1"/>
        <v>0</v>
      </c>
      <c r="M33" s="36">
        <f t="shared" si="2"/>
        <v>41944</v>
      </c>
    </row>
    <row r="34" spans="1:13" ht="15" customHeight="1" x14ac:dyDescent="0.3">
      <c r="A34" s="295" t="s">
        <v>315</v>
      </c>
      <c r="B34" s="296"/>
      <c r="C34" s="167">
        <v>785</v>
      </c>
      <c r="D34" s="168">
        <v>150</v>
      </c>
      <c r="E34" s="171">
        <v>185</v>
      </c>
      <c r="F34" s="203"/>
      <c r="G34" s="209">
        <v>0</v>
      </c>
      <c r="H34" s="210">
        <v>0</v>
      </c>
      <c r="I34" s="209">
        <v>0</v>
      </c>
      <c r="J34" s="210">
        <v>0</v>
      </c>
      <c r="K34" s="35">
        <f>(C34-D34)*(E34+F34+G34+H34+I34+J34)</f>
        <v>117475</v>
      </c>
      <c r="L34" s="36">
        <f t="shared" si="1"/>
        <v>27750</v>
      </c>
      <c r="M34" s="36">
        <f t="shared" si="2"/>
        <v>145225</v>
      </c>
    </row>
    <row r="35" spans="1:13" ht="15" customHeight="1" x14ac:dyDescent="0.3">
      <c r="A35" s="295" t="s">
        <v>318</v>
      </c>
      <c r="B35" s="296"/>
      <c r="C35" s="167">
        <v>785</v>
      </c>
      <c r="D35" s="168">
        <v>100</v>
      </c>
      <c r="E35" s="171">
        <v>123</v>
      </c>
      <c r="F35" s="203"/>
      <c r="G35" s="209">
        <v>0</v>
      </c>
      <c r="H35" s="210">
        <v>0</v>
      </c>
      <c r="I35" s="209">
        <v>0</v>
      </c>
      <c r="J35" s="210">
        <v>0</v>
      </c>
      <c r="K35" s="35">
        <f t="shared" si="0"/>
        <v>84255</v>
      </c>
      <c r="L35" s="36">
        <f t="shared" si="1"/>
        <v>12300</v>
      </c>
      <c r="M35" s="36">
        <f t="shared" si="2"/>
        <v>96555</v>
      </c>
    </row>
    <row r="36" spans="1:13" ht="15" customHeight="1" x14ac:dyDescent="0.3">
      <c r="A36" s="295" t="s">
        <v>316</v>
      </c>
      <c r="B36" s="296"/>
      <c r="C36" s="233">
        <v>845</v>
      </c>
      <c r="D36" s="168">
        <v>125</v>
      </c>
      <c r="E36" s="171">
        <v>31</v>
      </c>
      <c r="F36" s="203"/>
      <c r="G36" s="209">
        <v>0</v>
      </c>
      <c r="H36" s="210">
        <v>0</v>
      </c>
      <c r="I36" s="209">
        <v>0</v>
      </c>
      <c r="J36" s="210">
        <v>0</v>
      </c>
      <c r="K36" s="35">
        <f t="shared" si="0"/>
        <v>22320</v>
      </c>
      <c r="L36" s="36">
        <f t="shared" si="1"/>
        <v>3875</v>
      </c>
      <c r="M36" s="36">
        <f t="shared" si="2"/>
        <v>26195</v>
      </c>
    </row>
    <row r="37" spans="1:13" ht="15" customHeight="1" x14ac:dyDescent="0.3">
      <c r="A37" s="295" t="s">
        <v>317</v>
      </c>
      <c r="B37" s="296"/>
      <c r="C37" s="233">
        <v>845</v>
      </c>
      <c r="D37" s="168">
        <v>75</v>
      </c>
      <c r="E37" s="171">
        <v>74</v>
      </c>
      <c r="F37" s="203"/>
      <c r="G37" s="209">
        <v>0</v>
      </c>
      <c r="H37" s="210">
        <v>0</v>
      </c>
      <c r="I37" s="209">
        <v>0</v>
      </c>
      <c r="J37" s="210">
        <v>0</v>
      </c>
      <c r="K37" s="35">
        <f t="shared" si="0"/>
        <v>56980</v>
      </c>
      <c r="L37" s="36">
        <f t="shared" si="1"/>
        <v>5550</v>
      </c>
      <c r="M37" s="36">
        <f t="shared" si="2"/>
        <v>62530</v>
      </c>
    </row>
    <row r="38" spans="1:13" ht="15" customHeight="1" x14ac:dyDescent="0.3">
      <c r="A38" s="295" t="s">
        <v>340</v>
      </c>
      <c r="B38" s="296"/>
      <c r="C38" s="233">
        <v>642</v>
      </c>
      <c r="D38" s="168">
        <v>0</v>
      </c>
      <c r="E38" s="171">
        <v>0</v>
      </c>
      <c r="F38" s="203"/>
      <c r="G38" s="209">
        <v>0</v>
      </c>
      <c r="H38" s="210">
        <v>0</v>
      </c>
      <c r="I38" s="209">
        <v>0</v>
      </c>
      <c r="J38" s="210">
        <v>0</v>
      </c>
      <c r="K38" s="35">
        <f t="shared" si="0"/>
        <v>0</v>
      </c>
      <c r="L38" s="36">
        <f t="shared" si="1"/>
        <v>0</v>
      </c>
      <c r="M38" s="36">
        <f t="shared" si="2"/>
        <v>0</v>
      </c>
    </row>
    <row r="39" spans="1:13" ht="15" customHeight="1" x14ac:dyDescent="0.3">
      <c r="A39" s="295" t="s">
        <v>341</v>
      </c>
      <c r="B39" s="296"/>
      <c r="C39" s="233">
        <v>214</v>
      </c>
      <c r="D39" s="168">
        <v>0</v>
      </c>
      <c r="E39" s="171">
        <v>0</v>
      </c>
      <c r="F39" s="203"/>
      <c r="G39" s="209">
        <v>0</v>
      </c>
      <c r="H39" s="210">
        <v>0</v>
      </c>
      <c r="I39" s="209">
        <v>0</v>
      </c>
      <c r="J39" s="210">
        <v>0</v>
      </c>
      <c r="K39" s="35">
        <f t="shared" si="0"/>
        <v>0</v>
      </c>
      <c r="L39" s="36">
        <f t="shared" si="1"/>
        <v>0</v>
      </c>
      <c r="M39" s="36">
        <f t="shared" si="2"/>
        <v>0</v>
      </c>
    </row>
    <row r="40" spans="1:13" ht="15" customHeight="1" x14ac:dyDescent="0.3">
      <c r="A40" s="295" t="s">
        <v>346</v>
      </c>
      <c r="B40" s="296"/>
      <c r="C40" s="233">
        <v>775</v>
      </c>
      <c r="D40" s="168">
        <v>775</v>
      </c>
      <c r="E40" s="171">
        <v>0</v>
      </c>
      <c r="F40" s="203"/>
      <c r="G40" s="209">
        <v>0</v>
      </c>
      <c r="H40" s="210">
        <v>0</v>
      </c>
      <c r="I40" s="209">
        <v>0</v>
      </c>
      <c r="J40" s="210">
        <v>0</v>
      </c>
      <c r="K40" s="35">
        <f t="shared" si="0"/>
        <v>0</v>
      </c>
      <c r="L40" s="36">
        <f t="shared" si="1"/>
        <v>0</v>
      </c>
      <c r="M40" s="36">
        <f t="shared" si="2"/>
        <v>0</v>
      </c>
    </row>
    <row r="41" spans="1:13" ht="15" customHeight="1" x14ac:dyDescent="0.3">
      <c r="A41" s="295" t="s">
        <v>351</v>
      </c>
      <c r="B41" s="296"/>
      <c r="C41" s="233">
        <v>350</v>
      </c>
      <c r="D41" s="168">
        <v>350</v>
      </c>
      <c r="E41" s="171">
        <v>0</v>
      </c>
      <c r="F41" s="203"/>
      <c r="G41" s="209">
        <v>0</v>
      </c>
      <c r="H41" s="210">
        <v>0</v>
      </c>
      <c r="I41" s="209">
        <v>0</v>
      </c>
      <c r="J41" s="210">
        <v>0</v>
      </c>
      <c r="K41" s="35">
        <f t="shared" si="0"/>
        <v>0</v>
      </c>
      <c r="L41" s="36">
        <f t="shared" si="1"/>
        <v>0</v>
      </c>
      <c r="M41" s="36">
        <f t="shared" si="2"/>
        <v>0</v>
      </c>
    </row>
    <row r="42" spans="1:13" ht="15" customHeight="1" x14ac:dyDescent="0.3">
      <c r="A42" s="297" t="s">
        <v>352</v>
      </c>
      <c r="B42" s="298"/>
      <c r="C42" s="234">
        <v>250</v>
      </c>
      <c r="D42" s="202">
        <v>250</v>
      </c>
      <c r="E42" s="171">
        <v>0</v>
      </c>
      <c r="F42" s="203"/>
      <c r="G42" s="209">
        <v>0</v>
      </c>
      <c r="H42" s="210">
        <v>0</v>
      </c>
      <c r="I42" s="209">
        <v>0</v>
      </c>
      <c r="J42" s="210">
        <v>0</v>
      </c>
      <c r="K42" s="35">
        <f t="shared" si="0"/>
        <v>0</v>
      </c>
      <c r="L42" s="36">
        <f t="shared" si="1"/>
        <v>0</v>
      </c>
      <c r="M42" s="36">
        <f t="shared" si="2"/>
        <v>0</v>
      </c>
    </row>
    <row r="43" spans="1:13" ht="15" customHeight="1" x14ac:dyDescent="0.3">
      <c r="B43" s="76" t="s">
        <v>109</v>
      </c>
      <c r="C43" s="211"/>
      <c r="D43" s="212"/>
      <c r="E43" s="74">
        <f t="shared" ref="E43:M43" si="3">SUM(E21:E42)</f>
        <v>413</v>
      </c>
      <c r="F43" s="77">
        <f t="shared" si="3"/>
        <v>0</v>
      </c>
      <c r="G43" s="75">
        <f t="shared" si="3"/>
        <v>1417</v>
      </c>
      <c r="H43" s="77">
        <f t="shared" si="3"/>
        <v>503</v>
      </c>
      <c r="I43" s="75">
        <f t="shared" si="3"/>
        <v>1417</v>
      </c>
      <c r="J43" s="77">
        <f t="shared" si="3"/>
        <v>543</v>
      </c>
      <c r="K43" s="87">
        <f t="shared" si="3"/>
        <v>4870201</v>
      </c>
      <c r="L43" s="90">
        <f t="shared" si="3"/>
        <v>1988652</v>
      </c>
      <c r="M43" s="37">
        <f t="shared" si="3"/>
        <v>6858853</v>
      </c>
    </row>
    <row r="44" spans="1:13" ht="2.1" customHeight="1" x14ac:dyDescent="0.3">
      <c r="B44" s="76"/>
      <c r="C44" s="39"/>
      <c r="D44" s="68"/>
      <c r="E44" s="85"/>
      <c r="F44" s="85"/>
      <c r="G44" s="86"/>
      <c r="H44" s="85"/>
      <c r="I44" s="86"/>
      <c r="J44" s="85"/>
    </row>
    <row r="45" spans="1:13" ht="15" customHeight="1" x14ac:dyDescent="0.3">
      <c r="A45" s="92" t="s">
        <v>116</v>
      </c>
      <c r="B45" s="93"/>
      <c r="C45" s="91"/>
      <c r="D45" s="92"/>
      <c r="E45" s="94"/>
      <c r="F45" s="71"/>
      <c r="G45" s="94"/>
      <c r="H45" s="43"/>
    </row>
    <row r="46" spans="1:13" x14ac:dyDescent="0.3">
      <c r="A46" s="95" t="s">
        <v>117</v>
      </c>
      <c r="B46" s="95"/>
      <c r="C46" s="96"/>
      <c r="D46" s="95"/>
      <c r="E46" s="95"/>
      <c r="F46" s="95"/>
      <c r="G46" s="95"/>
      <c r="I46" s="10"/>
      <c r="J46" s="78" t="s">
        <v>114</v>
      </c>
      <c r="K46" s="88">
        <f>(C21-D21)*(E21+G21+I21)+(C22-D22)*(E22+G22+I22)+(C23-D23)*(E23+G23+I23)+(C24-D24)*(E24+G24+I24)+(C25-D25)*(E25+G25+I25)+(C26-D26)*(E26+G26+I26)+(C27-D27)*(E27+G27+I27)+(C32-D32)*(E32+G32+I32)+(C33-D33)*(E33+G33+I33)+(C34-D34)*(E34+G34+I34)+(C35-D35)*(E35+G35+I35)+(C36-D36)*(E36+G36+I36)+(C37-D37)*(E37+G37+I37)+(C38-D38)*(E38+G38+I38)+(C39-D39)*(E39+G39+I39)</f>
        <v>4298716</v>
      </c>
      <c r="L46" s="42">
        <f>D21*(G21+I21)+D22*(G22+I22)+D23*(G23+I23)+D24*(G24+I24)+D25*(G25+I25)+D26*(G26+I26)+D27*(G27+I27)+D34*(E34)+D35*(E35)+D36*(E36)+D37*(E37)</f>
        <v>1260225</v>
      </c>
      <c r="M46" s="80">
        <f>SUM(K46:L46)</f>
        <v>5558941</v>
      </c>
    </row>
    <row r="47" spans="1:13" x14ac:dyDescent="0.3">
      <c r="A47" s="97" t="s">
        <v>118</v>
      </c>
      <c r="B47" s="97"/>
      <c r="C47" s="98"/>
      <c r="D47" s="97"/>
      <c r="E47" s="97"/>
      <c r="F47" s="97"/>
      <c r="G47" s="97"/>
      <c r="J47" s="79" t="s">
        <v>115</v>
      </c>
      <c r="K47" s="89">
        <f>(C21-D21)*(F21+H21+J21)+(C22-D22)*(F22+H22+J22)+(C23-D23)*(F23+H23+J23)+(C24-D24)*(F24+H24+J24)+(C25-D25)*(F25+H25+J25)+(C26-D26)*(F26+H26+J26)+(C27-D27)*(F27+H27+J27)+(C32-D32)*(F32+H32+J32)+(C33-D33)*(F33+H33+J33)+(C34-D34)*(F34+H34+J34)+(C35-D35)*(F35+H35+J35)+(C36-D36)*(F36+H36+J36)+(C37-D37)*(F37+H37+J37)+(C38-D38)*(F38+H38+J38)+(C39-D39)*(F39+H39+J39)</f>
        <v>571485</v>
      </c>
      <c r="L47" s="84">
        <f>D21*(H21+J21)+D22*(H22+J22)+D23*(H23+J23)+D24*(H24+J24)+D25*(H25+J25)+D26*(H26+J26)+D27*(H27+J27)+D28*(H28+J28)+D29*(H29+J29)+D30*(H30+J30)+D31*(H31+J31)+D34*F34+D35*F35+D36*F36+D37*F37+D40*F40+D41*F41+D42*(F42)</f>
        <v>728427</v>
      </c>
      <c r="M47" s="80">
        <f>SUM(K47:L47)</f>
        <v>1299912</v>
      </c>
    </row>
    <row r="48" spans="1:13" x14ac:dyDescent="0.3">
      <c r="K48" s="19" t="s">
        <v>85</v>
      </c>
      <c r="L48" s="19" t="s">
        <v>85</v>
      </c>
    </row>
    <row r="49" spans="1:16" x14ac:dyDescent="0.3">
      <c r="K49" s="19"/>
      <c r="L49" s="19"/>
    </row>
    <row r="50" spans="1:16" x14ac:dyDescent="0.3">
      <c r="A50" s="4" t="s">
        <v>119</v>
      </c>
      <c r="B50" s="6"/>
      <c r="C50" s="61" t="s">
        <v>85</v>
      </c>
      <c r="D50" s="99" t="s">
        <v>85</v>
      </c>
      <c r="E50" s="299" t="s">
        <v>111</v>
      </c>
      <c r="F50" s="300"/>
      <c r="G50" s="299" t="s">
        <v>71</v>
      </c>
      <c r="H50" s="300"/>
      <c r="I50" s="301" t="s">
        <v>70</v>
      </c>
      <c r="J50" s="302"/>
    </row>
    <row r="51" spans="1:16" s="34" customFormat="1" ht="45" customHeight="1" x14ac:dyDescent="0.2">
      <c r="A51" s="303" t="s">
        <v>74</v>
      </c>
      <c r="B51" s="304"/>
      <c r="C51" s="31" t="s">
        <v>121</v>
      </c>
      <c r="D51" s="32" t="s">
        <v>108</v>
      </c>
      <c r="E51" s="72" t="s">
        <v>107</v>
      </c>
      <c r="F51" s="73" t="s">
        <v>110</v>
      </c>
      <c r="G51" s="72" t="s">
        <v>107</v>
      </c>
      <c r="H51" s="73" t="s">
        <v>110</v>
      </c>
      <c r="I51" s="72" t="s">
        <v>107</v>
      </c>
      <c r="J51" s="73" t="s">
        <v>110</v>
      </c>
      <c r="K51" s="33" t="s">
        <v>73</v>
      </c>
      <c r="L51" s="221" t="s">
        <v>327</v>
      </c>
      <c r="M51" s="221" t="s">
        <v>113</v>
      </c>
      <c r="N51" s="225"/>
      <c r="P51" s="223"/>
    </row>
    <row r="52" spans="1:16" ht="15" customHeight="1" x14ac:dyDescent="0.3">
      <c r="A52" s="295" t="s">
        <v>297</v>
      </c>
      <c r="B52" s="296"/>
      <c r="C52" s="217">
        <v>1933</v>
      </c>
      <c r="D52" s="168">
        <f>D21</f>
        <v>200</v>
      </c>
      <c r="E52" s="213"/>
      <c r="F52" s="214"/>
      <c r="G52" s="227">
        <v>80</v>
      </c>
      <c r="H52" s="169">
        <v>28</v>
      </c>
      <c r="I52" s="227">
        <v>80</v>
      </c>
      <c r="J52" s="169">
        <v>30</v>
      </c>
      <c r="K52" s="35">
        <f t="shared" ref="K52:K66" si="4">(C52-D52)*(E52+F52+G52+H52+I52+J52)</f>
        <v>377794</v>
      </c>
      <c r="L52" s="36">
        <f>(E52+F52+G52+H52+I52+J52)*D52</f>
        <v>43600</v>
      </c>
      <c r="M52" s="36">
        <f>SUM(K52:L52)</f>
        <v>421394</v>
      </c>
      <c r="N52" s="222"/>
      <c r="P52" s="224"/>
    </row>
    <row r="53" spans="1:16" ht="15" customHeight="1" x14ac:dyDescent="0.3">
      <c r="A53" s="295" t="s">
        <v>298</v>
      </c>
      <c r="B53" s="296"/>
      <c r="C53" s="217">
        <v>2088</v>
      </c>
      <c r="D53" s="168">
        <f>D22</f>
        <v>100</v>
      </c>
      <c r="E53" s="209"/>
      <c r="F53" s="215"/>
      <c r="G53" s="238">
        <v>111</v>
      </c>
      <c r="H53" s="170">
        <v>41</v>
      </c>
      <c r="I53" s="238">
        <v>111</v>
      </c>
      <c r="J53" s="170">
        <v>40</v>
      </c>
      <c r="K53" s="35">
        <f t="shared" si="4"/>
        <v>602364</v>
      </c>
      <c r="L53" s="36">
        <f t="shared" ref="L53:L66" si="5">(E53+F53+G53+H53+I53+J53)*D53</f>
        <v>30300</v>
      </c>
      <c r="M53" s="36">
        <f t="shared" ref="M53:M66" si="6">SUM(K53:L53)</f>
        <v>632664</v>
      </c>
      <c r="N53" s="222"/>
      <c r="P53" s="224"/>
    </row>
    <row r="54" spans="1:16" ht="15" customHeight="1" x14ac:dyDescent="0.3">
      <c r="A54" s="295" t="s">
        <v>299</v>
      </c>
      <c r="B54" s="296"/>
      <c r="C54" s="217">
        <v>1850</v>
      </c>
      <c r="D54" s="168">
        <v>350</v>
      </c>
      <c r="E54" s="209"/>
      <c r="F54" s="215"/>
      <c r="G54" s="226">
        <v>216</v>
      </c>
      <c r="H54" s="170">
        <v>41</v>
      </c>
      <c r="I54" s="226">
        <v>216</v>
      </c>
      <c r="J54" s="170">
        <v>36</v>
      </c>
      <c r="K54" s="35">
        <f t="shared" si="4"/>
        <v>763500</v>
      </c>
      <c r="L54" s="36">
        <f t="shared" si="5"/>
        <v>178150</v>
      </c>
      <c r="M54" s="36">
        <f t="shared" si="6"/>
        <v>941650</v>
      </c>
      <c r="N54" s="222"/>
      <c r="P54" s="224"/>
    </row>
    <row r="55" spans="1:16" ht="15" customHeight="1" x14ac:dyDescent="0.3">
      <c r="A55" s="295" t="s">
        <v>300</v>
      </c>
      <c r="B55" s="296"/>
      <c r="C55" s="217">
        <v>1650</v>
      </c>
      <c r="D55" s="168">
        <v>600</v>
      </c>
      <c r="E55" s="209"/>
      <c r="F55" s="215"/>
      <c r="G55" s="226">
        <v>236</v>
      </c>
      <c r="H55" s="170">
        <v>34</v>
      </c>
      <c r="I55" s="226">
        <v>236</v>
      </c>
      <c r="J55" s="170">
        <v>35</v>
      </c>
      <c r="K55" s="35">
        <f t="shared" si="4"/>
        <v>568050</v>
      </c>
      <c r="L55" s="36">
        <f t="shared" si="5"/>
        <v>324600</v>
      </c>
      <c r="M55" s="36">
        <f t="shared" si="6"/>
        <v>892650</v>
      </c>
      <c r="N55" s="222"/>
      <c r="P55" s="224"/>
    </row>
    <row r="56" spans="1:16" ht="15" customHeight="1" x14ac:dyDescent="0.3">
      <c r="A56" s="295" t="s">
        <v>301</v>
      </c>
      <c r="B56" s="296"/>
      <c r="C56" s="217">
        <v>1885</v>
      </c>
      <c r="D56" s="168">
        <v>1375</v>
      </c>
      <c r="E56" s="209"/>
      <c r="F56" s="215"/>
      <c r="G56" s="226">
        <v>0</v>
      </c>
      <c r="H56" s="170">
        <v>92</v>
      </c>
      <c r="I56" s="226">
        <v>0</v>
      </c>
      <c r="J56" s="170">
        <v>93</v>
      </c>
      <c r="K56" s="35">
        <f t="shared" si="4"/>
        <v>94350</v>
      </c>
      <c r="L56" s="36">
        <f t="shared" si="5"/>
        <v>254375</v>
      </c>
      <c r="M56" s="36">
        <f t="shared" si="6"/>
        <v>348725</v>
      </c>
      <c r="N56" s="63"/>
      <c r="O56" s="10"/>
      <c r="P56" s="224"/>
    </row>
    <row r="57" spans="1:16" ht="15" customHeight="1" x14ac:dyDescent="0.3">
      <c r="A57" s="295" t="s">
        <v>302</v>
      </c>
      <c r="B57" s="296"/>
      <c r="C57" s="217">
        <v>1549</v>
      </c>
      <c r="D57" s="168">
        <v>1549</v>
      </c>
      <c r="E57" s="209"/>
      <c r="F57" s="215"/>
      <c r="G57" s="226">
        <v>0</v>
      </c>
      <c r="H57" s="170">
        <v>83</v>
      </c>
      <c r="I57" s="226">
        <v>0</v>
      </c>
      <c r="J57" s="170">
        <v>89</v>
      </c>
      <c r="K57" s="35">
        <f t="shared" si="4"/>
        <v>0</v>
      </c>
      <c r="L57" s="36">
        <f t="shared" si="5"/>
        <v>266428</v>
      </c>
      <c r="M57" s="36">
        <f t="shared" si="6"/>
        <v>266428</v>
      </c>
    </row>
    <row r="58" spans="1:16" ht="15" customHeight="1" x14ac:dyDescent="0.3">
      <c r="A58" s="295" t="s">
        <v>303</v>
      </c>
      <c r="B58" s="296"/>
      <c r="C58" s="217">
        <v>999</v>
      </c>
      <c r="D58" s="168">
        <v>999</v>
      </c>
      <c r="E58" s="209"/>
      <c r="F58" s="215"/>
      <c r="G58" s="226">
        <v>0</v>
      </c>
      <c r="H58" s="170">
        <v>134</v>
      </c>
      <c r="I58" s="226">
        <v>0</v>
      </c>
      <c r="J58" s="170">
        <v>155</v>
      </c>
      <c r="K58" s="35">
        <f t="shared" si="4"/>
        <v>0</v>
      </c>
      <c r="L58" s="36">
        <f t="shared" si="5"/>
        <v>288711</v>
      </c>
      <c r="M58" s="36">
        <f t="shared" si="6"/>
        <v>288711</v>
      </c>
    </row>
    <row r="59" spans="1:16" ht="15" customHeight="1" x14ac:dyDescent="0.3">
      <c r="A59" s="295" t="s">
        <v>305</v>
      </c>
      <c r="B59" s="296"/>
      <c r="C59" s="217">
        <v>499</v>
      </c>
      <c r="D59" s="168">
        <v>499</v>
      </c>
      <c r="E59" s="209"/>
      <c r="F59" s="215"/>
      <c r="G59" s="171">
        <v>0</v>
      </c>
      <c r="H59" s="170">
        <v>251</v>
      </c>
      <c r="I59" s="171">
        <v>0</v>
      </c>
      <c r="J59" s="170">
        <v>274</v>
      </c>
      <c r="K59" s="35">
        <f t="shared" si="4"/>
        <v>0</v>
      </c>
      <c r="L59" s="36">
        <f t="shared" si="5"/>
        <v>261975</v>
      </c>
      <c r="M59" s="36">
        <f t="shared" si="6"/>
        <v>261975</v>
      </c>
    </row>
    <row r="60" spans="1:16" ht="15" customHeight="1" x14ac:dyDescent="0.3">
      <c r="A60" s="295" t="s">
        <v>304</v>
      </c>
      <c r="B60" s="296"/>
      <c r="C60" s="217">
        <v>100</v>
      </c>
      <c r="D60" s="168">
        <v>100</v>
      </c>
      <c r="E60" s="226">
        <v>31087</v>
      </c>
      <c r="F60" s="170">
        <v>0</v>
      </c>
      <c r="G60" s="226">
        <v>31087</v>
      </c>
      <c r="H60" s="170">
        <v>0</v>
      </c>
      <c r="I60" s="226">
        <v>31087</v>
      </c>
      <c r="J60" s="170">
        <v>0</v>
      </c>
      <c r="K60" s="35">
        <f t="shared" si="4"/>
        <v>0</v>
      </c>
      <c r="L60" s="36">
        <f t="shared" si="5"/>
        <v>9326100</v>
      </c>
      <c r="M60" s="36">
        <f t="shared" si="6"/>
        <v>9326100</v>
      </c>
    </row>
    <row r="61" spans="1:16" ht="15" customHeight="1" x14ac:dyDescent="0.3">
      <c r="A61" s="295" t="s">
        <v>297</v>
      </c>
      <c r="B61" s="296"/>
      <c r="C61" s="233">
        <v>859</v>
      </c>
      <c r="D61" s="168">
        <v>125</v>
      </c>
      <c r="E61" s="238">
        <v>179</v>
      </c>
      <c r="F61" s="170">
        <v>0</v>
      </c>
      <c r="G61" s="206"/>
      <c r="H61" s="215"/>
      <c r="I61" s="206"/>
      <c r="J61" s="215"/>
      <c r="K61" s="35">
        <f t="shared" si="4"/>
        <v>131386</v>
      </c>
      <c r="L61" s="36">
        <f t="shared" si="5"/>
        <v>22375</v>
      </c>
      <c r="M61" s="36">
        <f t="shared" si="6"/>
        <v>153761</v>
      </c>
      <c r="N61" s="222"/>
      <c r="P61" s="224"/>
    </row>
    <row r="62" spans="1:16" ht="15" customHeight="1" x14ac:dyDescent="0.3">
      <c r="A62" s="295" t="s">
        <v>298</v>
      </c>
      <c r="B62" s="296"/>
      <c r="C62" s="233">
        <v>860</v>
      </c>
      <c r="D62" s="168">
        <v>75</v>
      </c>
      <c r="E62" s="238">
        <v>163</v>
      </c>
      <c r="F62" s="170">
        <v>0</v>
      </c>
      <c r="G62" s="206"/>
      <c r="H62" s="215"/>
      <c r="I62" s="206"/>
      <c r="J62" s="215"/>
      <c r="K62" s="35">
        <f t="shared" si="4"/>
        <v>127955</v>
      </c>
      <c r="L62" s="36">
        <f t="shared" si="5"/>
        <v>12225</v>
      </c>
      <c r="M62" s="36">
        <f t="shared" si="6"/>
        <v>140180</v>
      </c>
      <c r="N62" s="222"/>
      <c r="P62" s="224"/>
    </row>
    <row r="63" spans="1:16" ht="15" customHeight="1" x14ac:dyDescent="0.3">
      <c r="A63" s="295" t="s">
        <v>345</v>
      </c>
      <c r="B63" s="296"/>
      <c r="C63" s="233">
        <v>655</v>
      </c>
      <c r="D63" s="168">
        <v>0</v>
      </c>
      <c r="E63" s="171">
        <v>0</v>
      </c>
      <c r="F63" s="170"/>
      <c r="G63" s="206"/>
      <c r="H63" s="215"/>
      <c r="I63" s="206"/>
      <c r="J63" s="215"/>
      <c r="K63" s="35">
        <f t="shared" si="4"/>
        <v>0</v>
      </c>
      <c r="L63" s="36">
        <f t="shared" si="5"/>
        <v>0</v>
      </c>
      <c r="M63" s="36">
        <f t="shared" si="6"/>
        <v>0</v>
      </c>
      <c r="P63" s="224"/>
    </row>
    <row r="64" spans="1:16" ht="15" customHeight="1" x14ac:dyDescent="0.3">
      <c r="A64" s="295" t="s">
        <v>346</v>
      </c>
      <c r="B64" s="296"/>
      <c r="C64" s="233">
        <v>775</v>
      </c>
      <c r="D64" s="168">
        <v>775</v>
      </c>
      <c r="E64" s="171">
        <v>0</v>
      </c>
      <c r="F64" s="170"/>
      <c r="G64" s="206"/>
      <c r="H64" s="215"/>
      <c r="I64" s="206"/>
      <c r="J64" s="215"/>
      <c r="K64" s="35">
        <f t="shared" si="4"/>
        <v>0</v>
      </c>
      <c r="L64" s="36">
        <f t="shared" si="5"/>
        <v>0</v>
      </c>
      <c r="M64" s="36">
        <f t="shared" si="6"/>
        <v>0</v>
      </c>
    </row>
    <row r="65" spans="1:14" ht="15" customHeight="1" x14ac:dyDescent="0.3">
      <c r="A65" s="295" t="s">
        <v>351</v>
      </c>
      <c r="B65" s="296"/>
      <c r="C65" s="233">
        <v>350</v>
      </c>
      <c r="D65" s="168">
        <v>350</v>
      </c>
      <c r="E65" s="171">
        <v>0</v>
      </c>
      <c r="F65" s="170"/>
      <c r="G65" s="206"/>
      <c r="H65" s="215"/>
      <c r="I65" s="206"/>
      <c r="J65" s="215"/>
      <c r="K65" s="35">
        <f t="shared" si="4"/>
        <v>0</v>
      </c>
      <c r="L65" s="36">
        <f t="shared" si="5"/>
        <v>0</v>
      </c>
      <c r="M65" s="36">
        <f t="shared" si="6"/>
        <v>0</v>
      </c>
    </row>
    <row r="66" spans="1:14" ht="15" customHeight="1" x14ac:dyDescent="0.3">
      <c r="A66" s="297" t="s">
        <v>352</v>
      </c>
      <c r="B66" s="298"/>
      <c r="C66" s="234">
        <v>250</v>
      </c>
      <c r="D66" s="202">
        <v>250</v>
      </c>
      <c r="E66" s="172">
        <f>E31</f>
        <v>0</v>
      </c>
      <c r="F66" s="170">
        <v>0</v>
      </c>
      <c r="G66" s="216">
        <v>0</v>
      </c>
      <c r="H66" s="215">
        <v>0</v>
      </c>
      <c r="I66" s="216">
        <v>0</v>
      </c>
      <c r="J66" s="215">
        <v>0</v>
      </c>
      <c r="K66" s="35">
        <f t="shared" si="4"/>
        <v>0</v>
      </c>
      <c r="L66" s="36">
        <f t="shared" si="5"/>
        <v>0</v>
      </c>
      <c r="M66" s="36">
        <f t="shared" si="6"/>
        <v>0</v>
      </c>
    </row>
    <row r="67" spans="1:14" ht="13.5" customHeight="1" x14ac:dyDescent="0.3">
      <c r="B67" s="76" t="s">
        <v>109</v>
      </c>
      <c r="C67" s="218"/>
      <c r="D67" s="219"/>
      <c r="E67" s="74">
        <f t="shared" ref="E67:M67" si="7">SUM(E52:E66)</f>
        <v>31429</v>
      </c>
      <c r="F67" s="77">
        <f t="shared" si="7"/>
        <v>0</v>
      </c>
      <c r="G67" s="240">
        <f t="shared" si="7"/>
        <v>31730</v>
      </c>
      <c r="H67" s="77">
        <f t="shared" si="7"/>
        <v>704</v>
      </c>
      <c r="I67" s="240">
        <f t="shared" si="7"/>
        <v>31730</v>
      </c>
      <c r="J67" s="77">
        <f t="shared" si="7"/>
        <v>752</v>
      </c>
      <c r="K67" s="87">
        <f t="shared" si="7"/>
        <v>2665399</v>
      </c>
      <c r="L67" s="37">
        <f t="shared" si="7"/>
        <v>11008839</v>
      </c>
      <c r="M67" s="37">
        <f t="shared" si="7"/>
        <v>13674238</v>
      </c>
    </row>
    <row r="68" spans="1:14" ht="1.5" hidden="1" customHeight="1" x14ac:dyDescent="0.3">
      <c r="B68" s="76"/>
      <c r="C68" s="39"/>
      <c r="D68" s="68"/>
      <c r="E68" s="85"/>
      <c r="F68" s="85"/>
      <c r="G68" s="86"/>
      <c r="H68" s="85"/>
      <c r="I68" s="86"/>
      <c r="J68" s="85"/>
    </row>
    <row r="69" spans="1:14" ht="15" customHeight="1" x14ac:dyDescent="0.3">
      <c r="B69" s="76"/>
      <c r="C69" s="39"/>
      <c r="D69" s="68"/>
      <c r="E69" s="85"/>
      <c r="F69" s="85"/>
      <c r="G69" s="86"/>
      <c r="H69" s="85"/>
      <c r="I69" s="86"/>
      <c r="J69" s="85"/>
      <c r="K69" s="236" t="s">
        <v>325</v>
      </c>
      <c r="L69" s="235">
        <f>L60*0.25</f>
        <v>2331525</v>
      </c>
    </row>
    <row r="70" spans="1:14" ht="15" customHeight="1" x14ac:dyDescent="0.3">
      <c r="B70" s="76"/>
      <c r="C70" s="39"/>
      <c r="D70" s="68"/>
      <c r="E70" s="85"/>
      <c r="F70" s="85"/>
      <c r="G70" s="86"/>
      <c r="H70" s="85"/>
      <c r="I70" s="86"/>
      <c r="J70" s="85"/>
      <c r="K70" s="79" t="s">
        <v>326</v>
      </c>
      <c r="L70" s="195">
        <f>L67-L69</f>
        <v>8677314</v>
      </c>
    </row>
    <row r="71" spans="1:14" ht="15" customHeight="1" x14ac:dyDescent="0.3">
      <c r="A71" s="92" t="s">
        <v>116</v>
      </c>
      <c r="B71" s="93"/>
      <c r="C71" s="91"/>
      <c r="D71" s="92"/>
      <c r="E71" s="94"/>
      <c r="F71" s="71"/>
      <c r="G71" s="94"/>
      <c r="H71" s="43"/>
    </row>
    <row r="72" spans="1:14" x14ac:dyDescent="0.3">
      <c r="A72" s="95" t="s">
        <v>117</v>
      </c>
      <c r="B72" s="95"/>
      <c r="C72" s="96"/>
      <c r="D72" s="95"/>
      <c r="E72" s="95"/>
      <c r="F72" s="95"/>
      <c r="G72" s="95"/>
      <c r="I72" s="10"/>
      <c r="J72" s="78" t="s">
        <v>114</v>
      </c>
      <c r="K72" s="88">
        <f>(C52-D52)*(G52+I52)+(C53-D53)*(G53+I53)+(C54-D54)*(G54+I54)+(C55-D55)*(G55+I55)+(C56-D56)*(G56+I56)+(C61-D61)*E61+(C62-D62)*E62+(C63-D63)*E63</f>
        <v>2121557</v>
      </c>
      <c r="L72" s="42">
        <f>D52*(G52+I52)+D53*(G53+I53)+D54*(G54+I54)+D55*(G55+I55)+D56*(G56+I56)+D57*(G57+I57)+D58*(G58+I58)+D59*(G59+I59)+D60*(G60+I60)+D61*E61+D62*E62+D66*(G66+I66)</f>
        <v>6740600</v>
      </c>
      <c r="M72" s="80">
        <f>SUM(K72:L72)</f>
        <v>8862157</v>
      </c>
    </row>
    <row r="73" spans="1:14" x14ac:dyDescent="0.3">
      <c r="A73" s="97" t="s">
        <v>118</v>
      </c>
      <c r="B73" s="97"/>
      <c r="C73" s="98"/>
      <c r="D73" s="97"/>
      <c r="E73" s="97"/>
      <c r="F73" s="97"/>
      <c r="G73" s="97"/>
      <c r="J73" s="79" t="s">
        <v>115</v>
      </c>
      <c r="K73" s="89">
        <f>(C52-D52)*(H52+J52)+(C53-D53)*(H53+J53)+(C54-D54)*(H54+J54)+(C55-D55)*(H55+J55)+(C56-D56)*(H56+J56)+(C61-D61)*F61+(C62-D62)*F62+(C63-D63)*F63</f>
        <v>543842</v>
      </c>
      <c r="L73" s="84">
        <f>D52*(H52+J52)+D53*(H53+J53)+D54*(H54+J54)+D55*(H55+J55)+D56*(H56+J56)+D57*(H57+J57)+D58*(H58+J58)+D59*(H59+J59)+D60*(H60+J60)+D61*F61+D62*F62+D64*F64+D65*F65+D66*(F66)</f>
        <v>1159539</v>
      </c>
      <c r="M73" s="80">
        <f>SUM(K73:L73)</f>
        <v>1703381</v>
      </c>
    </row>
    <row r="76" spans="1:14" x14ac:dyDescent="0.3">
      <c r="A76" s="4" t="s">
        <v>123</v>
      </c>
      <c r="B76" s="6"/>
      <c r="C76" s="61" t="s">
        <v>85</v>
      </c>
      <c r="D76" s="99" t="s">
        <v>85</v>
      </c>
      <c r="E76" s="299" t="s">
        <v>111</v>
      </c>
      <c r="F76" s="300"/>
      <c r="G76" s="299" t="s">
        <v>71</v>
      </c>
      <c r="H76" s="300"/>
      <c r="I76" s="301" t="s">
        <v>70</v>
      </c>
      <c r="J76" s="302"/>
    </row>
    <row r="77" spans="1:14" s="34" customFormat="1" ht="45" customHeight="1" x14ac:dyDescent="0.2">
      <c r="A77" s="303" t="s">
        <v>74</v>
      </c>
      <c r="B77" s="304"/>
      <c r="C77" s="31" t="s">
        <v>124</v>
      </c>
      <c r="D77" s="32" t="s">
        <v>108</v>
      </c>
      <c r="E77" s="72" t="s">
        <v>107</v>
      </c>
      <c r="F77" s="73" t="s">
        <v>110</v>
      </c>
      <c r="G77" s="72" t="s">
        <v>107</v>
      </c>
      <c r="H77" s="73" t="s">
        <v>110</v>
      </c>
      <c r="I77" s="72" t="s">
        <v>107</v>
      </c>
      <c r="J77" s="73" t="s">
        <v>110</v>
      </c>
      <c r="K77" s="33" t="s">
        <v>73</v>
      </c>
      <c r="L77" s="221" t="s">
        <v>327</v>
      </c>
      <c r="M77" s="221" t="s">
        <v>113</v>
      </c>
    </row>
    <row r="78" spans="1:14" ht="15" customHeight="1" x14ac:dyDescent="0.3">
      <c r="A78" s="295" t="s">
        <v>297</v>
      </c>
      <c r="B78" s="296"/>
      <c r="C78" s="217">
        <v>1968</v>
      </c>
      <c r="D78" s="237">
        <v>200</v>
      </c>
      <c r="E78" s="213"/>
      <c r="F78" s="214"/>
      <c r="G78" s="227">
        <v>80</v>
      </c>
      <c r="H78" s="169">
        <v>29</v>
      </c>
      <c r="I78" s="227">
        <v>80</v>
      </c>
      <c r="J78" s="169">
        <v>32</v>
      </c>
      <c r="K78" s="35">
        <f t="shared" ref="K78:K92" si="8">(C78-D78)*(E78+F78+G78+H78+I78+J78)</f>
        <v>390728</v>
      </c>
      <c r="L78" s="36">
        <f>(E78+F78+G78+H78+I78+J78)*D78</f>
        <v>44200</v>
      </c>
      <c r="M78" s="36">
        <f>SUM(K78:L78)</f>
        <v>434928</v>
      </c>
      <c r="N78" s="19"/>
    </row>
    <row r="79" spans="1:14" ht="15" customHeight="1" x14ac:dyDescent="0.3">
      <c r="A79" s="295" t="s">
        <v>298</v>
      </c>
      <c r="B79" s="296"/>
      <c r="C79" s="217">
        <v>2128</v>
      </c>
      <c r="D79" s="237">
        <v>100</v>
      </c>
      <c r="E79" s="209"/>
      <c r="F79" s="215"/>
      <c r="G79" s="238">
        <v>111</v>
      </c>
      <c r="H79" s="170">
        <v>43</v>
      </c>
      <c r="I79" s="238">
        <v>111</v>
      </c>
      <c r="J79" s="170">
        <v>42</v>
      </c>
      <c r="K79" s="35">
        <f t="shared" si="8"/>
        <v>622596</v>
      </c>
      <c r="L79" s="36">
        <f t="shared" ref="L79:L92" si="9">(E79+F79+G79+H79+I79+J79)*D79</f>
        <v>30700</v>
      </c>
      <c r="M79" s="36">
        <f t="shared" ref="M79:M92" si="10">SUM(K79:L79)</f>
        <v>653296</v>
      </c>
    </row>
    <row r="80" spans="1:14" ht="15" customHeight="1" x14ac:dyDescent="0.3">
      <c r="A80" s="295" t="s">
        <v>299</v>
      </c>
      <c r="B80" s="296"/>
      <c r="C80" s="217">
        <v>1880</v>
      </c>
      <c r="D80" s="168">
        <v>350</v>
      </c>
      <c r="E80" s="209"/>
      <c r="F80" s="215"/>
      <c r="G80" s="226">
        <v>216</v>
      </c>
      <c r="H80" s="170">
        <v>43</v>
      </c>
      <c r="I80" s="226">
        <v>216</v>
      </c>
      <c r="J80" s="170">
        <v>38</v>
      </c>
      <c r="K80" s="35">
        <f t="shared" si="8"/>
        <v>784890</v>
      </c>
      <c r="L80" s="36">
        <f t="shared" si="9"/>
        <v>179550</v>
      </c>
      <c r="M80" s="36">
        <f t="shared" si="10"/>
        <v>964440</v>
      </c>
    </row>
    <row r="81" spans="1:13" ht="15" customHeight="1" x14ac:dyDescent="0.3">
      <c r="A81" s="295" t="s">
        <v>300</v>
      </c>
      <c r="B81" s="296"/>
      <c r="C81" s="217">
        <v>1671</v>
      </c>
      <c r="D81" s="168">
        <v>600</v>
      </c>
      <c r="E81" s="209"/>
      <c r="F81" s="215"/>
      <c r="G81" s="226">
        <v>236</v>
      </c>
      <c r="H81" s="170">
        <v>36</v>
      </c>
      <c r="I81" s="226">
        <v>236</v>
      </c>
      <c r="J81" s="170">
        <v>37</v>
      </c>
      <c r="K81" s="35">
        <f t="shared" si="8"/>
        <v>583695</v>
      </c>
      <c r="L81" s="36">
        <f t="shared" si="9"/>
        <v>327000</v>
      </c>
      <c r="M81" s="36">
        <f t="shared" si="10"/>
        <v>910695</v>
      </c>
    </row>
    <row r="82" spans="1:13" ht="15" customHeight="1" x14ac:dyDescent="0.3">
      <c r="A82" s="295" t="s">
        <v>301</v>
      </c>
      <c r="B82" s="296"/>
      <c r="C82" s="217">
        <v>1895</v>
      </c>
      <c r="D82" s="168">
        <v>1375</v>
      </c>
      <c r="E82" s="209"/>
      <c r="F82" s="215"/>
      <c r="G82" s="226">
        <v>0</v>
      </c>
      <c r="H82" s="170">
        <v>97</v>
      </c>
      <c r="I82" s="226">
        <v>0</v>
      </c>
      <c r="J82" s="170">
        <v>98</v>
      </c>
      <c r="K82" s="35">
        <f t="shared" si="8"/>
        <v>101400</v>
      </c>
      <c r="L82" s="36">
        <f t="shared" si="9"/>
        <v>268125</v>
      </c>
      <c r="M82" s="36">
        <f t="shared" si="10"/>
        <v>369525</v>
      </c>
    </row>
    <row r="83" spans="1:13" ht="15" customHeight="1" x14ac:dyDescent="0.3">
      <c r="A83" s="295" t="s">
        <v>302</v>
      </c>
      <c r="B83" s="296"/>
      <c r="C83" s="217">
        <v>1549</v>
      </c>
      <c r="D83" s="168">
        <v>1549</v>
      </c>
      <c r="E83" s="209"/>
      <c r="F83" s="215"/>
      <c r="G83" s="226">
        <v>0</v>
      </c>
      <c r="H83" s="170">
        <v>87</v>
      </c>
      <c r="I83" s="226">
        <v>0</v>
      </c>
      <c r="J83" s="170">
        <v>93</v>
      </c>
      <c r="K83" s="35">
        <f t="shared" si="8"/>
        <v>0</v>
      </c>
      <c r="L83" s="36">
        <f t="shared" si="9"/>
        <v>278820</v>
      </c>
      <c r="M83" s="36">
        <f t="shared" si="10"/>
        <v>278820</v>
      </c>
    </row>
    <row r="84" spans="1:13" ht="15" customHeight="1" x14ac:dyDescent="0.3">
      <c r="A84" s="295" t="s">
        <v>303</v>
      </c>
      <c r="B84" s="296"/>
      <c r="C84" s="217">
        <v>999</v>
      </c>
      <c r="D84" s="168">
        <v>999</v>
      </c>
      <c r="E84" s="209"/>
      <c r="F84" s="215"/>
      <c r="G84" s="226">
        <v>0</v>
      </c>
      <c r="H84" s="170">
        <v>141</v>
      </c>
      <c r="I84" s="226">
        <v>0</v>
      </c>
      <c r="J84" s="170">
        <v>163</v>
      </c>
      <c r="K84" s="35">
        <f t="shared" si="8"/>
        <v>0</v>
      </c>
      <c r="L84" s="36">
        <f t="shared" si="9"/>
        <v>303696</v>
      </c>
      <c r="M84" s="36">
        <f t="shared" si="10"/>
        <v>303696</v>
      </c>
    </row>
    <row r="85" spans="1:13" ht="15" customHeight="1" x14ac:dyDescent="0.3">
      <c r="A85" s="295" t="s">
        <v>305</v>
      </c>
      <c r="B85" s="296"/>
      <c r="C85" s="217">
        <v>499</v>
      </c>
      <c r="D85" s="168">
        <v>499</v>
      </c>
      <c r="E85" s="209"/>
      <c r="F85" s="215"/>
      <c r="G85" s="171">
        <v>0</v>
      </c>
      <c r="H85" s="170">
        <v>264</v>
      </c>
      <c r="I85" s="171">
        <v>0</v>
      </c>
      <c r="J85" s="170">
        <v>288</v>
      </c>
      <c r="K85" s="35">
        <f t="shared" si="8"/>
        <v>0</v>
      </c>
      <c r="L85" s="36">
        <f t="shared" si="9"/>
        <v>275448</v>
      </c>
      <c r="M85" s="36">
        <f t="shared" si="10"/>
        <v>275448</v>
      </c>
    </row>
    <row r="86" spans="1:13" ht="15" customHeight="1" x14ac:dyDescent="0.3">
      <c r="A86" s="295" t="s">
        <v>304</v>
      </c>
      <c r="B86" s="296"/>
      <c r="C86" s="217">
        <v>100</v>
      </c>
      <c r="D86" s="168">
        <v>100</v>
      </c>
      <c r="E86" s="226">
        <v>31087</v>
      </c>
      <c r="F86" s="170"/>
      <c r="G86" s="226">
        <v>31087</v>
      </c>
      <c r="H86" s="170"/>
      <c r="I86" s="226">
        <v>31087</v>
      </c>
      <c r="J86" s="170"/>
      <c r="K86" s="35">
        <f t="shared" si="8"/>
        <v>0</v>
      </c>
      <c r="L86" s="36">
        <f t="shared" si="9"/>
        <v>9326100</v>
      </c>
      <c r="M86" s="36">
        <f t="shared" si="10"/>
        <v>9326100</v>
      </c>
    </row>
    <row r="87" spans="1:13" ht="15" customHeight="1" x14ac:dyDescent="0.3">
      <c r="A87" s="295" t="s">
        <v>297</v>
      </c>
      <c r="B87" s="296"/>
      <c r="C87" s="217">
        <v>874</v>
      </c>
      <c r="D87" s="168">
        <v>125</v>
      </c>
      <c r="E87" s="226">
        <v>179</v>
      </c>
      <c r="F87" s="170"/>
      <c r="G87" s="206"/>
      <c r="H87" s="215"/>
      <c r="I87" s="206"/>
      <c r="J87" s="215"/>
      <c r="K87" s="35">
        <f t="shared" si="8"/>
        <v>134071</v>
      </c>
      <c r="L87" s="36">
        <f t="shared" si="9"/>
        <v>22375</v>
      </c>
      <c r="M87" s="36">
        <f t="shared" si="10"/>
        <v>156446</v>
      </c>
    </row>
    <row r="88" spans="1:13" ht="15" customHeight="1" x14ac:dyDescent="0.3">
      <c r="A88" s="295" t="s">
        <v>298</v>
      </c>
      <c r="B88" s="296"/>
      <c r="C88" s="217">
        <v>875</v>
      </c>
      <c r="D88" s="168">
        <v>75</v>
      </c>
      <c r="E88" s="226">
        <v>163</v>
      </c>
      <c r="F88" s="170"/>
      <c r="G88" s="206"/>
      <c r="H88" s="215"/>
      <c r="I88" s="206"/>
      <c r="J88" s="215"/>
      <c r="K88" s="35">
        <f t="shared" si="8"/>
        <v>130400</v>
      </c>
      <c r="L88" s="36">
        <f t="shared" si="9"/>
        <v>12225</v>
      </c>
      <c r="M88" s="36">
        <f t="shared" si="10"/>
        <v>142625</v>
      </c>
    </row>
    <row r="89" spans="1:13" ht="15" customHeight="1" x14ac:dyDescent="0.3">
      <c r="A89" s="295" t="s">
        <v>345</v>
      </c>
      <c r="B89" s="296"/>
      <c r="C89" s="217">
        <v>668</v>
      </c>
      <c r="D89" s="168">
        <v>0</v>
      </c>
      <c r="E89" s="171">
        <v>0</v>
      </c>
      <c r="F89" s="170"/>
      <c r="G89" s="206"/>
      <c r="H89" s="215"/>
      <c r="I89" s="206"/>
      <c r="J89" s="215"/>
      <c r="K89" s="35">
        <f t="shared" si="8"/>
        <v>0</v>
      </c>
      <c r="L89" s="36">
        <f t="shared" si="9"/>
        <v>0</v>
      </c>
      <c r="M89" s="36">
        <f t="shared" si="10"/>
        <v>0</v>
      </c>
    </row>
    <row r="90" spans="1:13" ht="15" customHeight="1" x14ac:dyDescent="0.3">
      <c r="A90" s="295" t="s">
        <v>346</v>
      </c>
      <c r="B90" s="296"/>
      <c r="C90" s="217">
        <v>775</v>
      </c>
      <c r="D90" s="168">
        <v>775</v>
      </c>
      <c r="E90" s="171">
        <v>0</v>
      </c>
      <c r="F90" s="170"/>
      <c r="G90" s="206"/>
      <c r="H90" s="215"/>
      <c r="I90" s="206"/>
      <c r="J90" s="215"/>
      <c r="K90" s="35">
        <f t="shared" si="8"/>
        <v>0</v>
      </c>
      <c r="L90" s="36">
        <f t="shared" si="9"/>
        <v>0</v>
      </c>
      <c r="M90" s="36">
        <f t="shared" si="10"/>
        <v>0</v>
      </c>
    </row>
    <row r="91" spans="1:13" ht="15" customHeight="1" x14ac:dyDescent="0.3">
      <c r="A91" s="295" t="s">
        <v>351</v>
      </c>
      <c r="B91" s="296"/>
      <c r="C91" s="217">
        <v>350</v>
      </c>
      <c r="D91" s="168">
        <v>350</v>
      </c>
      <c r="E91" s="171">
        <v>0</v>
      </c>
      <c r="F91" s="170"/>
      <c r="G91" s="206"/>
      <c r="H91" s="215"/>
      <c r="I91" s="206"/>
      <c r="J91" s="215"/>
      <c r="K91" s="35">
        <f t="shared" si="8"/>
        <v>0</v>
      </c>
      <c r="L91" s="36">
        <f t="shared" si="9"/>
        <v>0</v>
      </c>
      <c r="M91" s="36">
        <f t="shared" si="10"/>
        <v>0</v>
      </c>
    </row>
    <row r="92" spans="1:13" ht="15" customHeight="1" x14ac:dyDescent="0.3">
      <c r="A92" s="297" t="s">
        <v>352</v>
      </c>
      <c r="B92" s="298"/>
      <c r="C92" s="220">
        <v>250</v>
      </c>
      <c r="D92" s="202">
        <v>250</v>
      </c>
      <c r="E92" s="172">
        <f>E57</f>
        <v>0</v>
      </c>
      <c r="F92" s="170">
        <v>0</v>
      </c>
      <c r="G92" s="216">
        <v>0</v>
      </c>
      <c r="H92" s="215">
        <v>0</v>
      </c>
      <c r="I92" s="216">
        <v>0</v>
      </c>
      <c r="J92" s="215">
        <v>0</v>
      </c>
      <c r="K92" s="35">
        <f t="shared" si="8"/>
        <v>0</v>
      </c>
      <c r="L92" s="36">
        <f t="shared" si="9"/>
        <v>0</v>
      </c>
      <c r="M92" s="36">
        <f t="shared" si="10"/>
        <v>0</v>
      </c>
    </row>
    <row r="93" spans="1:13" ht="15.75" customHeight="1" x14ac:dyDescent="0.3">
      <c r="B93" s="76" t="s">
        <v>109</v>
      </c>
      <c r="C93" s="218"/>
      <c r="D93" s="219"/>
      <c r="E93" s="74">
        <f t="shared" ref="E93:M93" si="11">SUM(E78:E92)</f>
        <v>31429</v>
      </c>
      <c r="F93" s="77">
        <f t="shared" si="11"/>
        <v>0</v>
      </c>
      <c r="G93" s="240">
        <f t="shared" si="11"/>
        <v>31730</v>
      </c>
      <c r="H93" s="239">
        <f t="shared" si="11"/>
        <v>740</v>
      </c>
      <c r="I93" s="240">
        <f t="shared" si="11"/>
        <v>31730</v>
      </c>
      <c r="J93" s="239">
        <f t="shared" si="11"/>
        <v>791</v>
      </c>
      <c r="K93" s="87">
        <f t="shared" si="11"/>
        <v>2747780</v>
      </c>
      <c r="L93" s="37">
        <f t="shared" si="11"/>
        <v>11068239</v>
      </c>
      <c r="M93" s="37">
        <f t="shared" si="11"/>
        <v>13816019</v>
      </c>
    </row>
    <row r="94" spans="1:13" ht="15" customHeight="1" x14ac:dyDescent="0.3">
      <c r="B94" s="76"/>
      <c r="C94" s="39"/>
      <c r="D94" s="68"/>
      <c r="E94" s="85"/>
      <c r="F94" s="85"/>
      <c r="G94" s="86"/>
      <c r="H94" s="85"/>
      <c r="I94" s="86"/>
      <c r="J94" s="85"/>
    </row>
    <row r="95" spans="1:13" ht="15" customHeight="1" x14ac:dyDescent="0.3">
      <c r="B95" s="76"/>
      <c r="C95" s="39"/>
      <c r="D95" s="68"/>
      <c r="E95" s="85"/>
      <c r="F95" s="85"/>
      <c r="G95" s="86"/>
      <c r="H95" s="85"/>
      <c r="I95" s="86"/>
      <c r="J95" s="85"/>
      <c r="K95" s="79" t="s">
        <v>325</v>
      </c>
      <c r="L95" s="235">
        <f>L86*0.25</f>
        <v>2331525</v>
      </c>
    </row>
    <row r="96" spans="1:13" ht="15" customHeight="1" x14ac:dyDescent="0.3">
      <c r="B96" s="76"/>
      <c r="C96" s="39"/>
      <c r="D96" s="68"/>
      <c r="E96" s="85"/>
      <c r="F96" s="85"/>
      <c r="G96" s="86"/>
      <c r="H96" s="85"/>
      <c r="I96" s="86"/>
      <c r="J96" s="85"/>
      <c r="K96" s="79" t="s">
        <v>326</v>
      </c>
      <c r="L96" s="195">
        <f>L93-L95</f>
        <v>8736714</v>
      </c>
    </row>
    <row r="97" spans="1:14" x14ac:dyDescent="0.3">
      <c r="A97" s="92" t="s">
        <v>116</v>
      </c>
      <c r="B97" s="93"/>
      <c r="C97" s="91"/>
      <c r="D97" s="92"/>
      <c r="E97" s="94"/>
      <c r="F97" s="71"/>
      <c r="G97" s="94"/>
      <c r="H97" s="43"/>
    </row>
    <row r="98" spans="1:14" x14ac:dyDescent="0.3">
      <c r="A98" s="95" t="s">
        <v>117</v>
      </c>
      <c r="B98" s="95"/>
      <c r="C98" s="96"/>
      <c r="D98" s="95"/>
      <c r="E98" s="95"/>
      <c r="F98" s="95"/>
      <c r="G98" s="95"/>
      <c r="I98" s="10"/>
      <c r="J98" s="78" t="s">
        <v>114</v>
      </c>
      <c r="K98" s="88">
        <f>(C78-D78)*(G78+I78)+(C79-D79)*(G79+I79)+(C80-D80)*(G80+I80)+(C81-D81)*(G81+I81)+(C82-D82)*(G82+I82)+(C87-D87)*E87+(C88-D88)*E88+(C89-D89)*E89</f>
        <v>2164039</v>
      </c>
      <c r="L98" s="42">
        <f>D78*(G78+I78)+D79*(G79+I79)+D80*(G80+I80)+D81*(G81+I81)+D82*(G82+I82)+D83*(G83+I83)+D84*(G84+I84)+D85*(G85+I85)+D86*(G86+I86)+D87*E87+D88*E88+D92*(G92+I92)</f>
        <v>6740600</v>
      </c>
      <c r="M98" s="80">
        <f>SUM(K98:L98)</f>
        <v>8904639</v>
      </c>
    </row>
    <row r="99" spans="1:14" x14ac:dyDescent="0.3">
      <c r="A99" s="97" t="s">
        <v>118</v>
      </c>
      <c r="B99" s="97"/>
      <c r="C99" s="98"/>
      <c r="D99" s="97"/>
      <c r="E99" s="97"/>
      <c r="F99" s="97"/>
      <c r="G99" s="97"/>
      <c r="J99" s="79" t="s">
        <v>115</v>
      </c>
      <c r="K99" s="89">
        <f>(C78-D78)*(H78+J78)+(C79-D79)*(H79+J79)+(C80-D80)*(H80+J80)+(C81-D81)*(H81+J81)+(C82-D82)*(H82+J82)+(C87-D87)*F87+(C88-D88)*F88+(C89-D89)*F89</f>
        <v>583741</v>
      </c>
      <c r="L99" s="84">
        <f>D78*(H78+J78)+D79*(H79+J79)+D80*(H80+J80)+D81*(H81+J81)+D82*(H82+J82)+D83*(H83+J83)+D84*(H84+J84)+D85*(H85+J85)+D86*(H86+J86)+D87*F87+D88*F88+D90*F90+D91*F91+D92*(F92)</f>
        <v>1218939</v>
      </c>
      <c r="M99" s="80">
        <f>SUM(K99:L99)</f>
        <v>1802680</v>
      </c>
    </row>
    <row r="101" spans="1:14" x14ac:dyDescent="0.3">
      <c r="A101" s="4" t="s">
        <v>125</v>
      </c>
      <c r="B101" s="6"/>
      <c r="C101" s="61" t="s">
        <v>85</v>
      </c>
      <c r="D101" s="99" t="s">
        <v>85</v>
      </c>
      <c r="E101" s="299" t="s">
        <v>111</v>
      </c>
      <c r="F101" s="300"/>
      <c r="G101" s="299" t="s">
        <v>71</v>
      </c>
      <c r="H101" s="300"/>
      <c r="I101" s="301" t="s">
        <v>70</v>
      </c>
      <c r="J101" s="302"/>
    </row>
    <row r="102" spans="1:14" s="34" customFormat="1" ht="45" customHeight="1" x14ac:dyDescent="0.2">
      <c r="A102" s="303" t="s">
        <v>74</v>
      </c>
      <c r="B102" s="304"/>
      <c r="C102" s="31" t="s">
        <v>126</v>
      </c>
      <c r="D102" s="32" t="s">
        <v>108</v>
      </c>
      <c r="E102" s="72" t="s">
        <v>107</v>
      </c>
      <c r="F102" s="73" t="s">
        <v>110</v>
      </c>
      <c r="G102" s="72" t="s">
        <v>107</v>
      </c>
      <c r="H102" s="73" t="s">
        <v>110</v>
      </c>
      <c r="I102" s="72" t="s">
        <v>107</v>
      </c>
      <c r="J102" s="73" t="s">
        <v>110</v>
      </c>
      <c r="K102" s="33" t="s">
        <v>73</v>
      </c>
      <c r="L102" s="221" t="s">
        <v>327</v>
      </c>
      <c r="M102" s="221" t="s">
        <v>113</v>
      </c>
    </row>
    <row r="103" spans="1:14" ht="15" customHeight="1" x14ac:dyDescent="0.3">
      <c r="A103" s="295" t="s">
        <v>297</v>
      </c>
      <c r="B103" s="296"/>
      <c r="C103" s="217">
        <v>2003</v>
      </c>
      <c r="D103" s="237">
        <v>200</v>
      </c>
      <c r="E103" s="213"/>
      <c r="F103" s="214"/>
      <c r="G103" s="227">
        <v>80</v>
      </c>
      <c r="H103" s="169">
        <v>31</v>
      </c>
      <c r="I103" s="227">
        <v>80</v>
      </c>
      <c r="J103" s="169">
        <v>33</v>
      </c>
      <c r="K103" s="35">
        <f>(C103-D103)*(E103+F103+G103+H103+I103+J103)</f>
        <v>403872</v>
      </c>
      <c r="L103" s="36">
        <f>(E103+F103+G103+H103+I103+J103)*D103</f>
        <v>44800</v>
      </c>
      <c r="M103" s="36">
        <f>SUM(K103:L103)</f>
        <v>448672</v>
      </c>
      <c r="N103" s="19"/>
    </row>
    <row r="104" spans="1:14" ht="15" customHeight="1" x14ac:dyDescent="0.3">
      <c r="A104" s="295" t="s">
        <v>298</v>
      </c>
      <c r="B104" s="296"/>
      <c r="C104" s="217">
        <v>2168</v>
      </c>
      <c r="D104" s="237">
        <v>100</v>
      </c>
      <c r="E104" s="209"/>
      <c r="F104" s="215"/>
      <c r="G104" s="238">
        <v>111</v>
      </c>
      <c r="H104" s="170">
        <v>45</v>
      </c>
      <c r="I104" s="238">
        <v>111</v>
      </c>
      <c r="J104" s="170">
        <v>44</v>
      </c>
      <c r="K104" s="35">
        <f t="shared" ref="K104:K117" si="12">(C104-D104)*(E104+F104+G104+H104+I104+J104)</f>
        <v>643148</v>
      </c>
      <c r="L104" s="36">
        <f t="shared" ref="L104:L117" si="13">(E104+F104+G104+H104+I104+J104)*D104</f>
        <v>31100</v>
      </c>
      <c r="M104" s="36">
        <f t="shared" ref="M104:M117" si="14">SUM(K104:L104)</f>
        <v>674248</v>
      </c>
      <c r="N104" s="19"/>
    </row>
    <row r="105" spans="1:14" ht="15" customHeight="1" x14ac:dyDescent="0.3">
      <c r="A105" s="295" t="s">
        <v>299</v>
      </c>
      <c r="B105" s="296"/>
      <c r="C105" s="217">
        <v>1911</v>
      </c>
      <c r="D105" s="168">
        <v>350</v>
      </c>
      <c r="E105" s="209"/>
      <c r="F105" s="215"/>
      <c r="G105" s="226">
        <v>216</v>
      </c>
      <c r="H105" s="170">
        <v>145</v>
      </c>
      <c r="I105" s="226">
        <v>216</v>
      </c>
      <c r="J105" s="170">
        <v>140</v>
      </c>
      <c r="K105" s="35">
        <f t="shared" si="12"/>
        <v>1119237</v>
      </c>
      <c r="L105" s="36">
        <f t="shared" si="13"/>
        <v>250950</v>
      </c>
      <c r="M105" s="36">
        <f t="shared" si="14"/>
        <v>1370187</v>
      </c>
      <c r="N105" s="19"/>
    </row>
    <row r="106" spans="1:14" ht="15" customHeight="1" x14ac:dyDescent="0.3">
      <c r="A106" s="295" t="s">
        <v>300</v>
      </c>
      <c r="B106" s="296"/>
      <c r="C106" s="217">
        <v>1692</v>
      </c>
      <c r="D106" s="168">
        <v>600</v>
      </c>
      <c r="E106" s="209"/>
      <c r="F106" s="215"/>
      <c r="G106" s="226">
        <v>236</v>
      </c>
      <c r="H106" s="170">
        <v>287</v>
      </c>
      <c r="I106" s="226">
        <v>236</v>
      </c>
      <c r="J106" s="170">
        <v>289</v>
      </c>
      <c r="K106" s="35">
        <f t="shared" si="12"/>
        <v>1144416</v>
      </c>
      <c r="L106" s="36">
        <f t="shared" si="13"/>
        <v>628800</v>
      </c>
      <c r="M106" s="36">
        <f t="shared" si="14"/>
        <v>1773216</v>
      </c>
      <c r="N106" s="19"/>
    </row>
    <row r="107" spans="1:14" ht="15" customHeight="1" x14ac:dyDescent="0.3">
      <c r="A107" s="295" t="s">
        <v>301</v>
      </c>
      <c r="B107" s="296"/>
      <c r="C107" s="217">
        <v>1906</v>
      </c>
      <c r="D107" s="168">
        <v>1375</v>
      </c>
      <c r="E107" s="209"/>
      <c r="F107" s="215"/>
      <c r="G107" s="226">
        <v>0</v>
      </c>
      <c r="H107" s="170">
        <v>101</v>
      </c>
      <c r="I107" s="226">
        <v>0</v>
      </c>
      <c r="J107" s="170">
        <v>103</v>
      </c>
      <c r="K107" s="35">
        <f t="shared" si="12"/>
        <v>108324</v>
      </c>
      <c r="L107" s="36">
        <f t="shared" si="13"/>
        <v>280500</v>
      </c>
      <c r="M107" s="36">
        <f t="shared" si="14"/>
        <v>388824</v>
      </c>
      <c r="N107" s="19"/>
    </row>
    <row r="108" spans="1:14" ht="15" customHeight="1" x14ac:dyDescent="0.3">
      <c r="A108" s="295" t="s">
        <v>302</v>
      </c>
      <c r="B108" s="296"/>
      <c r="C108" s="217">
        <v>1549</v>
      </c>
      <c r="D108" s="168">
        <v>1549</v>
      </c>
      <c r="E108" s="209"/>
      <c r="F108" s="215"/>
      <c r="G108" s="226">
        <v>0</v>
      </c>
      <c r="H108" s="170">
        <v>92</v>
      </c>
      <c r="I108" s="226">
        <v>0</v>
      </c>
      <c r="J108" s="170">
        <v>98</v>
      </c>
      <c r="K108" s="35">
        <f t="shared" si="12"/>
        <v>0</v>
      </c>
      <c r="L108" s="36">
        <f t="shared" si="13"/>
        <v>294310</v>
      </c>
      <c r="M108" s="36">
        <f t="shared" si="14"/>
        <v>294310</v>
      </c>
      <c r="N108" s="19"/>
    </row>
    <row r="109" spans="1:14" ht="15" customHeight="1" x14ac:dyDescent="0.3">
      <c r="A109" s="295" t="s">
        <v>303</v>
      </c>
      <c r="B109" s="296"/>
      <c r="C109" s="217">
        <v>999</v>
      </c>
      <c r="D109" s="168">
        <v>999</v>
      </c>
      <c r="E109" s="209"/>
      <c r="F109" s="215"/>
      <c r="G109" s="226">
        <v>0</v>
      </c>
      <c r="H109" s="170">
        <v>148</v>
      </c>
      <c r="I109" s="226">
        <v>0</v>
      </c>
      <c r="J109" s="170">
        <v>171</v>
      </c>
      <c r="K109" s="35">
        <f t="shared" si="12"/>
        <v>0</v>
      </c>
      <c r="L109" s="36">
        <f t="shared" si="13"/>
        <v>318681</v>
      </c>
      <c r="M109" s="36">
        <f t="shared" si="14"/>
        <v>318681</v>
      </c>
      <c r="N109" s="19"/>
    </row>
    <row r="110" spans="1:14" ht="15" customHeight="1" x14ac:dyDescent="0.3">
      <c r="A110" s="295" t="s">
        <v>305</v>
      </c>
      <c r="B110" s="296"/>
      <c r="C110" s="217">
        <v>499</v>
      </c>
      <c r="D110" s="168">
        <v>499</v>
      </c>
      <c r="E110" s="209"/>
      <c r="F110" s="215"/>
      <c r="G110" s="171">
        <v>0</v>
      </c>
      <c r="H110" s="170">
        <v>427</v>
      </c>
      <c r="I110" s="171">
        <v>0</v>
      </c>
      <c r="J110" s="170">
        <v>452</v>
      </c>
      <c r="K110" s="35">
        <f t="shared" si="12"/>
        <v>0</v>
      </c>
      <c r="L110" s="36">
        <f t="shared" si="13"/>
        <v>438621</v>
      </c>
      <c r="M110" s="36">
        <f t="shared" si="14"/>
        <v>438621</v>
      </c>
    </row>
    <row r="111" spans="1:14" ht="15" customHeight="1" x14ac:dyDescent="0.3">
      <c r="A111" s="295" t="s">
        <v>304</v>
      </c>
      <c r="B111" s="296"/>
      <c r="C111" s="217">
        <v>100</v>
      </c>
      <c r="D111" s="168">
        <v>100</v>
      </c>
      <c r="E111" s="226">
        <v>31087</v>
      </c>
      <c r="F111" s="170"/>
      <c r="G111" s="226">
        <v>31087</v>
      </c>
      <c r="H111" s="170"/>
      <c r="I111" s="226">
        <v>31087</v>
      </c>
      <c r="J111" s="170"/>
      <c r="K111" s="35">
        <f t="shared" si="12"/>
        <v>0</v>
      </c>
      <c r="L111" s="36">
        <f t="shared" si="13"/>
        <v>9326100</v>
      </c>
      <c r="M111" s="36">
        <f t="shared" si="14"/>
        <v>9326100</v>
      </c>
    </row>
    <row r="112" spans="1:14" ht="15" customHeight="1" x14ac:dyDescent="0.3">
      <c r="A112" s="295" t="s">
        <v>297</v>
      </c>
      <c r="B112" s="296"/>
      <c r="C112" s="217">
        <v>889</v>
      </c>
      <c r="D112" s="168">
        <v>125</v>
      </c>
      <c r="E112" s="226">
        <v>179</v>
      </c>
      <c r="F112" s="170"/>
      <c r="G112" s="206"/>
      <c r="H112" s="215"/>
      <c r="I112" s="206"/>
      <c r="J112" s="215"/>
      <c r="K112" s="35">
        <f t="shared" si="12"/>
        <v>136756</v>
      </c>
      <c r="L112" s="36">
        <f t="shared" si="13"/>
        <v>22375</v>
      </c>
      <c r="M112" s="36">
        <f t="shared" si="14"/>
        <v>159131</v>
      </c>
    </row>
    <row r="113" spans="1:14" ht="15" customHeight="1" x14ac:dyDescent="0.3">
      <c r="A113" s="295" t="s">
        <v>298</v>
      </c>
      <c r="B113" s="296"/>
      <c r="C113" s="217">
        <v>891</v>
      </c>
      <c r="D113" s="168">
        <v>75</v>
      </c>
      <c r="E113" s="226">
        <v>163</v>
      </c>
      <c r="F113" s="170"/>
      <c r="G113" s="206"/>
      <c r="H113" s="215"/>
      <c r="I113" s="206"/>
      <c r="J113" s="215"/>
      <c r="K113" s="35">
        <f t="shared" si="12"/>
        <v>133008</v>
      </c>
      <c r="L113" s="36">
        <f t="shared" si="13"/>
        <v>12225</v>
      </c>
      <c r="M113" s="36">
        <f t="shared" si="14"/>
        <v>145233</v>
      </c>
    </row>
    <row r="114" spans="1:14" ht="15" customHeight="1" x14ac:dyDescent="0.3">
      <c r="A114" s="295" t="s">
        <v>345</v>
      </c>
      <c r="B114" s="296"/>
      <c r="C114" s="217">
        <v>681</v>
      </c>
      <c r="D114" s="168">
        <v>0</v>
      </c>
      <c r="E114" s="171">
        <v>0</v>
      </c>
      <c r="F114" s="170"/>
      <c r="G114" s="206"/>
      <c r="H114" s="215"/>
      <c r="I114" s="206"/>
      <c r="J114" s="215"/>
      <c r="K114" s="35">
        <f t="shared" si="12"/>
        <v>0</v>
      </c>
      <c r="L114" s="36">
        <f t="shared" si="13"/>
        <v>0</v>
      </c>
      <c r="M114" s="36">
        <f t="shared" si="14"/>
        <v>0</v>
      </c>
    </row>
    <row r="115" spans="1:14" ht="15" customHeight="1" x14ac:dyDescent="0.3">
      <c r="A115" s="295" t="s">
        <v>346</v>
      </c>
      <c r="B115" s="296"/>
      <c r="C115" s="217">
        <v>775</v>
      </c>
      <c r="D115" s="168">
        <v>775</v>
      </c>
      <c r="E115" s="171">
        <v>0</v>
      </c>
      <c r="F115" s="170"/>
      <c r="G115" s="206"/>
      <c r="H115" s="215"/>
      <c r="I115" s="206"/>
      <c r="J115" s="215"/>
      <c r="K115" s="35">
        <f t="shared" si="12"/>
        <v>0</v>
      </c>
      <c r="L115" s="36">
        <f t="shared" si="13"/>
        <v>0</v>
      </c>
      <c r="M115" s="36">
        <f t="shared" si="14"/>
        <v>0</v>
      </c>
    </row>
    <row r="116" spans="1:14" ht="15" customHeight="1" x14ac:dyDescent="0.3">
      <c r="A116" s="295" t="s">
        <v>351</v>
      </c>
      <c r="B116" s="296"/>
      <c r="C116" s="217">
        <v>350</v>
      </c>
      <c r="D116" s="168">
        <v>350</v>
      </c>
      <c r="E116" s="171">
        <v>0</v>
      </c>
      <c r="F116" s="170"/>
      <c r="G116" s="206"/>
      <c r="H116" s="215"/>
      <c r="I116" s="206"/>
      <c r="J116" s="215"/>
      <c r="K116" s="35">
        <f t="shared" si="12"/>
        <v>0</v>
      </c>
      <c r="L116" s="36">
        <f t="shared" si="13"/>
        <v>0</v>
      </c>
      <c r="M116" s="36">
        <f t="shared" si="14"/>
        <v>0</v>
      </c>
    </row>
    <row r="117" spans="1:14" ht="15" customHeight="1" x14ac:dyDescent="0.3">
      <c r="A117" s="297" t="s">
        <v>352</v>
      </c>
      <c r="B117" s="298"/>
      <c r="C117" s="220">
        <v>250</v>
      </c>
      <c r="D117" s="202">
        <v>250</v>
      </c>
      <c r="E117" s="172">
        <f>E82</f>
        <v>0</v>
      </c>
      <c r="F117" s="170">
        <v>0</v>
      </c>
      <c r="G117" s="216">
        <v>0</v>
      </c>
      <c r="H117" s="215">
        <v>0</v>
      </c>
      <c r="I117" s="216">
        <v>0</v>
      </c>
      <c r="J117" s="215">
        <v>0</v>
      </c>
      <c r="K117" s="35">
        <f t="shared" si="12"/>
        <v>0</v>
      </c>
      <c r="L117" s="36">
        <f t="shared" si="13"/>
        <v>0</v>
      </c>
      <c r="M117" s="36">
        <f t="shared" si="14"/>
        <v>0</v>
      </c>
    </row>
    <row r="118" spans="1:14" ht="15" customHeight="1" x14ac:dyDescent="0.3">
      <c r="B118" s="76" t="s">
        <v>109</v>
      </c>
      <c r="C118" s="218"/>
      <c r="D118" s="219"/>
      <c r="E118" s="74">
        <f t="shared" ref="E118:M118" si="15">SUM(E103:E117)</f>
        <v>31429</v>
      </c>
      <c r="F118" s="77">
        <f t="shared" si="15"/>
        <v>0</v>
      </c>
      <c r="G118" s="240">
        <f t="shared" si="15"/>
        <v>31730</v>
      </c>
      <c r="H118" s="77">
        <f t="shared" si="15"/>
        <v>1276</v>
      </c>
      <c r="I118" s="240">
        <f t="shared" si="15"/>
        <v>31730</v>
      </c>
      <c r="J118" s="239">
        <f t="shared" si="15"/>
        <v>1330</v>
      </c>
      <c r="K118" s="87">
        <f t="shared" si="15"/>
        <v>3688761</v>
      </c>
      <c r="L118" s="37">
        <f t="shared" si="15"/>
        <v>11648462</v>
      </c>
      <c r="M118" s="37">
        <f t="shared" si="15"/>
        <v>15337223</v>
      </c>
    </row>
    <row r="119" spans="1:14" ht="15" customHeight="1" x14ac:dyDescent="0.3">
      <c r="B119" s="76"/>
      <c r="C119" s="39"/>
      <c r="D119" s="68"/>
      <c r="E119" s="85"/>
      <c r="F119" s="85"/>
      <c r="G119" s="86"/>
      <c r="H119" s="85"/>
      <c r="I119" s="86"/>
      <c r="J119" s="85"/>
    </row>
    <row r="120" spans="1:14" ht="15.75" customHeight="1" x14ac:dyDescent="0.3">
      <c r="B120" s="76"/>
      <c r="C120" s="39"/>
      <c r="D120" s="68"/>
      <c r="E120" s="85"/>
      <c r="F120" s="85"/>
      <c r="G120" s="86"/>
      <c r="H120" s="85"/>
      <c r="I120" s="86"/>
      <c r="J120" s="85"/>
      <c r="K120" s="79" t="s">
        <v>325</v>
      </c>
      <c r="L120" s="235">
        <f>L111*0.25</f>
        <v>2331525</v>
      </c>
    </row>
    <row r="121" spans="1:14" ht="15" customHeight="1" x14ac:dyDescent="0.3">
      <c r="B121" s="76"/>
      <c r="C121" s="39"/>
      <c r="D121" s="68"/>
      <c r="E121" s="85"/>
      <c r="F121" s="85"/>
      <c r="G121" s="86"/>
      <c r="H121" s="85"/>
      <c r="I121" s="86"/>
      <c r="J121" s="85"/>
      <c r="K121" s="79" t="s">
        <v>326</v>
      </c>
      <c r="L121" s="195">
        <f>L118-L120</f>
        <v>9316937</v>
      </c>
    </row>
    <row r="122" spans="1:14" x14ac:dyDescent="0.3">
      <c r="A122" s="92" t="s">
        <v>116</v>
      </c>
      <c r="B122" s="93"/>
      <c r="C122" s="91"/>
      <c r="D122" s="92"/>
      <c r="E122" s="94"/>
      <c r="F122" s="71"/>
      <c r="G122" s="94"/>
      <c r="H122" s="43"/>
    </row>
    <row r="123" spans="1:14" x14ac:dyDescent="0.3">
      <c r="A123" s="95" t="s">
        <v>117</v>
      </c>
      <c r="B123" s="95"/>
      <c r="C123" s="96"/>
      <c r="D123" s="95"/>
      <c r="E123" s="95"/>
      <c r="F123" s="95"/>
      <c r="G123" s="95"/>
      <c r="I123" s="10"/>
      <c r="J123" s="78" t="s">
        <v>114</v>
      </c>
      <c r="K123" s="88">
        <f>(C103-D103)*(G103+I103)+(C104-D104)*(G104+I104)+(C105-D105)*(G105+I105)+(C106-D106)*(G106+I106)+(C107-D107)*(G107+I107)+(C112-D112)*E112+(C113-D113)*E113+(C114-D114)*E114</f>
        <v>2207116</v>
      </c>
      <c r="L123" s="42">
        <f>D103*(G103+I103)+D104*(G104+I104)+D105*(G105+I105)+D106*(G106+I106)+D107*(G107+I107)+D108*(G108+I108)+D109*(G109+I109)+D110*(G110+I110)+D111*(G111+I111)+D112*E112+D113*E113+D117*(G117+I117)</f>
        <v>6740600</v>
      </c>
      <c r="M123" s="80">
        <f>SUM(K123:L123)</f>
        <v>8947716</v>
      </c>
    </row>
    <row r="124" spans="1:14" x14ac:dyDescent="0.3">
      <c r="A124" s="97" t="s">
        <v>118</v>
      </c>
      <c r="B124" s="97"/>
      <c r="C124" s="98"/>
      <c r="D124" s="97"/>
      <c r="E124" s="97"/>
      <c r="F124" s="97"/>
      <c r="G124" s="97"/>
      <c r="J124" s="79" t="s">
        <v>115</v>
      </c>
      <c r="K124" s="89">
        <f>(C103-D103)*(H103+J103)+(C104-D104)*(H104+J104)+(C105-D105)*(H105+J105)+(C106-D106)*(H106+J106)+(C107-D107)*(H107+J107)+(C112-D112)*F112+(C113-D113)*F113+(C114-D114)*F114</f>
        <v>1481645</v>
      </c>
      <c r="L124" s="84">
        <f>D103*(H103+J103)+D104*(H104+J104)+D105*(H105+J105)+D106*(H106+J106)+D107*(H107+J107)+D108*(H108+J108)+D109*(H109+J109)+D110*(H110+J110)+D111*(H111+J111)+D112*F112+D113*F113+D115*F115+D116*F116+D117*(F117)</f>
        <v>1799162</v>
      </c>
      <c r="M124" s="80">
        <f>SUM(K124:L124)</f>
        <v>3280807</v>
      </c>
    </row>
    <row r="126" spans="1:14" x14ac:dyDescent="0.3">
      <c r="A126" s="4" t="s">
        <v>127</v>
      </c>
      <c r="B126" s="6"/>
      <c r="C126" s="61" t="s">
        <v>85</v>
      </c>
      <c r="D126" s="99" t="s">
        <v>85</v>
      </c>
      <c r="E126" s="299" t="s">
        <v>111</v>
      </c>
      <c r="F126" s="300"/>
      <c r="G126" s="299" t="s">
        <v>71</v>
      </c>
      <c r="H126" s="300"/>
      <c r="I126" s="301" t="s">
        <v>70</v>
      </c>
      <c r="J126" s="302"/>
    </row>
    <row r="127" spans="1:14" s="34" customFormat="1" ht="45" customHeight="1" x14ac:dyDescent="0.2">
      <c r="A127" s="303" t="s">
        <v>74</v>
      </c>
      <c r="B127" s="304"/>
      <c r="C127" s="31" t="s">
        <v>353</v>
      </c>
      <c r="D127" s="32" t="s">
        <v>108</v>
      </c>
      <c r="E127" s="72" t="s">
        <v>107</v>
      </c>
      <c r="F127" s="73" t="s">
        <v>110</v>
      </c>
      <c r="G127" s="72" t="s">
        <v>107</v>
      </c>
      <c r="H127" s="73" t="s">
        <v>110</v>
      </c>
      <c r="I127" s="72" t="s">
        <v>107</v>
      </c>
      <c r="J127" s="73" t="s">
        <v>110</v>
      </c>
      <c r="K127" s="33" t="s">
        <v>73</v>
      </c>
      <c r="L127" s="221" t="s">
        <v>327</v>
      </c>
      <c r="M127" s="221" t="s">
        <v>113</v>
      </c>
    </row>
    <row r="128" spans="1:14" ht="15" customHeight="1" x14ac:dyDescent="0.3">
      <c r="A128" s="295" t="s">
        <v>297</v>
      </c>
      <c r="B128" s="296"/>
      <c r="C128" s="217">
        <v>2039</v>
      </c>
      <c r="D128" s="237">
        <v>200</v>
      </c>
      <c r="E128" s="213"/>
      <c r="F128" s="214"/>
      <c r="G128" s="227">
        <v>80</v>
      </c>
      <c r="H128" s="169">
        <v>32</v>
      </c>
      <c r="I128" s="227">
        <v>80</v>
      </c>
      <c r="J128" s="169">
        <v>35</v>
      </c>
      <c r="K128" s="35">
        <f t="shared" ref="K128:K142" si="16">(C128-D128)*(E128+F128+G128+H128+I128+J128)</f>
        <v>417453</v>
      </c>
      <c r="L128" s="36">
        <f>(E128+F128+G128+H128+I128+J128)*D128</f>
        <v>45400</v>
      </c>
      <c r="M128" s="36">
        <f>SUM(K128:L128)</f>
        <v>462853</v>
      </c>
      <c r="N128" s="19"/>
    </row>
    <row r="129" spans="1:13" ht="15" customHeight="1" x14ac:dyDescent="0.3">
      <c r="A129" s="295" t="s">
        <v>298</v>
      </c>
      <c r="B129" s="296"/>
      <c r="C129" s="217">
        <v>2210</v>
      </c>
      <c r="D129" s="237">
        <v>100</v>
      </c>
      <c r="E129" s="209"/>
      <c r="F129" s="215"/>
      <c r="G129" s="238">
        <v>111</v>
      </c>
      <c r="H129" s="170">
        <v>47</v>
      </c>
      <c r="I129" s="238">
        <v>111</v>
      </c>
      <c r="J129" s="170">
        <v>46</v>
      </c>
      <c r="K129" s="35">
        <f t="shared" si="16"/>
        <v>664650</v>
      </c>
      <c r="L129" s="36">
        <f t="shared" ref="L129:L142" si="17">(E129+F129+G129+H129+I129+J129)*D129</f>
        <v>31500</v>
      </c>
      <c r="M129" s="36">
        <f t="shared" ref="M129:M142" si="18">SUM(K129:L129)</f>
        <v>696150</v>
      </c>
    </row>
    <row r="130" spans="1:13" ht="15" customHeight="1" x14ac:dyDescent="0.3">
      <c r="A130" s="295" t="s">
        <v>299</v>
      </c>
      <c r="B130" s="296"/>
      <c r="C130" s="217">
        <v>1942</v>
      </c>
      <c r="D130" s="168">
        <v>350</v>
      </c>
      <c r="E130" s="209"/>
      <c r="F130" s="215"/>
      <c r="G130" s="226">
        <v>216</v>
      </c>
      <c r="H130" s="170">
        <v>152</v>
      </c>
      <c r="I130" s="226">
        <v>216</v>
      </c>
      <c r="J130" s="170">
        <v>147</v>
      </c>
      <c r="K130" s="35">
        <f t="shared" si="16"/>
        <v>1163752</v>
      </c>
      <c r="L130" s="36">
        <f t="shared" si="17"/>
        <v>255850</v>
      </c>
      <c r="M130" s="36">
        <f t="shared" si="18"/>
        <v>1419602</v>
      </c>
    </row>
    <row r="131" spans="1:13" ht="15" customHeight="1" x14ac:dyDescent="0.3">
      <c r="A131" s="295" t="s">
        <v>300</v>
      </c>
      <c r="B131" s="296"/>
      <c r="C131" s="217">
        <v>1714</v>
      </c>
      <c r="D131" s="168">
        <v>600</v>
      </c>
      <c r="E131" s="209"/>
      <c r="F131" s="215"/>
      <c r="G131" s="226">
        <v>236</v>
      </c>
      <c r="H131" s="170">
        <v>302</v>
      </c>
      <c r="I131" s="226">
        <v>236</v>
      </c>
      <c r="J131" s="170">
        <v>303</v>
      </c>
      <c r="K131" s="35">
        <f t="shared" si="16"/>
        <v>1199778</v>
      </c>
      <c r="L131" s="36">
        <f t="shared" si="17"/>
        <v>646200</v>
      </c>
      <c r="M131" s="36">
        <f t="shared" si="18"/>
        <v>1845978</v>
      </c>
    </row>
    <row r="132" spans="1:13" ht="15" customHeight="1" x14ac:dyDescent="0.3">
      <c r="A132" s="295" t="s">
        <v>301</v>
      </c>
      <c r="B132" s="296"/>
      <c r="C132" s="217">
        <v>1916</v>
      </c>
      <c r="D132" s="168">
        <v>1375</v>
      </c>
      <c r="E132" s="209"/>
      <c r="F132" s="215"/>
      <c r="G132" s="226">
        <v>0</v>
      </c>
      <c r="H132" s="170">
        <v>107</v>
      </c>
      <c r="I132" s="226">
        <v>0</v>
      </c>
      <c r="J132" s="170">
        <v>108</v>
      </c>
      <c r="K132" s="35">
        <f t="shared" si="16"/>
        <v>116315</v>
      </c>
      <c r="L132" s="36">
        <f t="shared" si="17"/>
        <v>295625</v>
      </c>
      <c r="M132" s="36">
        <f t="shared" si="18"/>
        <v>411940</v>
      </c>
    </row>
    <row r="133" spans="1:13" ht="15" customHeight="1" x14ac:dyDescent="0.3">
      <c r="A133" s="295" t="s">
        <v>302</v>
      </c>
      <c r="B133" s="296"/>
      <c r="C133" s="217">
        <v>1549</v>
      </c>
      <c r="D133" s="168">
        <v>1549</v>
      </c>
      <c r="E133" s="209"/>
      <c r="F133" s="215"/>
      <c r="G133" s="226">
        <v>0</v>
      </c>
      <c r="H133" s="170">
        <v>96</v>
      </c>
      <c r="I133" s="226">
        <v>0</v>
      </c>
      <c r="J133" s="170">
        <v>103</v>
      </c>
      <c r="K133" s="35">
        <f t="shared" si="16"/>
        <v>0</v>
      </c>
      <c r="L133" s="36">
        <f t="shared" si="17"/>
        <v>308251</v>
      </c>
      <c r="M133" s="36">
        <f t="shared" si="18"/>
        <v>308251</v>
      </c>
    </row>
    <row r="134" spans="1:13" ht="15" customHeight="1" x14ac:dyDescent="0.3">
      <c r="A134" s="295" t="s">
        <v>303</v>
      </c>
      <c r="B134" s="296"/>
      <c r="C134" s="217">
        <v>999</v>
      </c>
      <c r="D134" s="168">
        <v>999</v>
      </c>
      <c r="E134" s="209"/>
      <c r="F134" s="215"/>
      <c r="G134" s="226">
        <v>0</v>
      </c>
      <c r="H134" s="170">
        <v>155</v>
      </c>
      <c r="I134" s="226">
        <v>0</v>
      </c>
      <c r="J134" s="170">
        <v>179</v>
      </c>
      <c r="K134" s="35">
        <f t="shared" si="16"/>
        <v>0</v>
      </c>
      <c r="L134" s="36">
        <f t="shared" si="17"/>
        <v>333666</v>
      </c>
      <c r="M134" s="36">
        <f t="shared" si="18"/>
        <v>333666</v>
      </c>
    </row>
    <row r="135" spans="1:13" ht="15" customHeight="1" x14ac:dyDescent="0.3">
      <c r="A135" s="295" t="s">
        <v>305</v>
      </c>
      <c r="B135" s="296"/>
      <c r="C135" s="217">
        <v>499</v>
      </c>
      <c r="D135" s="168">
        <v>499</v>
      </c>
      <c r="E135" s="209"/>
      <c r="F135" s="215"/>
      <c r="G135" s="171">
        <v>0</v>
      </c>
      <c r="H135" s="170">
        <v>448</v>
      </c>
      <c r="I135" s="171">
        <v>0</v>
      </c>
      <c r="J135" s="170">
        <v>475</v>
      </c>
      <c r="K135" s="35">
        <f t="shared" si="16"/>
        <v>0</v>
      </c>
      <c r="L135" s="36">
        <f t="shared" si="17"/>
        <v>460577</v>
      </c>
      <c r="M135" s="36">
        <f t="shared" si="18"/>
        <v>460577</v>
      </c>
    </row>
    <row r="136" spans="1:13" ht="15" customHeight="1" x14ac:dyDescent="0.3">
      <c r="A136" s="295" t="s">
        <v>304</v>
      </c>
      <c r="B136" s="296"/>
      <c r="C136" s="217">
        <v>100</v>
      </c>
      <c r="D136" s="168">
        <v>100</v>
      </c>
      <c r="E136" s="226">
        <v>31087</v>
      </c>
      <c r="F136" s="170"/>
      <c r="G136" s="226">
        <v>31087</v>
      </c>
      <c r="H136" s="170"/>
      <c r="I136" s="226">
        <v>31087</v>
      </c>
      <c r="J136" s="170"/>
      <c r="K136" s="35">
        <f t="shared" si="16"/>
        <v>0</v>
      </c>
      <c r="L136" s="36">
        <f t="shared" si="17"/>
        <v>9326100</v>
      </c>
      <c r="M136" s="36">
        <f t="shared" si="18"/>
        <v>9326100</v>
      </c>
    </row>
    <row r="137" spans="1:13" ht="15" customHeight="1" x14ac:dyDescent="0.3">
      <c r="A137" s="295" t="s">
        <v>297</v>
      </c>
      <c r="B137" s="296"/>
      <c r="C137" s="217">
        <v>904</v>
      </c>
      <c r="D137" s="168">
        <v>125</v>
      </c>
      <c r="E137" s="226">
        <v>179</v>
      </c>
      <c r="F137" s="170"/>
      <c r="G137" s="206"/>
      <c r="H137" s="215"/>
      <c r="I137" s="206"/>
      <c r="J137" s="215"/>
      <c r="K137" s="35">
        <f t="shared" si="16"/>
        <v>139441</v>
      </c>
      <c r="L137" s="36">
        <f t="shared" si="17"/>
        <v>22375</v>
      </c>
      <c r="M137" s="36">
        <f t="shared" si="18"/>
        <v>161816</v>
      </c>
    </row>
    <row r="138" spans="1:13" ht="15" customHeight="1" x14ac:dyDescent="0.3">
      <c r="A138" s="295" t="s">
        <v>298</v>
      </c>
      <c r="B138" s="296"/>
      <c r="C138" s="217">
        <v>907</v>
      </c>
      <c r="D138" s="168">
        <v>75</v>
      </c>
      <c r="E138" s="226">
        <v>163</v>
      </c>
      <c r="F138" s="170"/>
      <c r="G138" s="206"/>
      <c r="H138" s="215"/>
      <c r="I138" s="206"/>
      <c r="J138" s="215"/>
      <c r="K138" s="35">
        <f t="shared" si="16"/>
        <v>135616</v>
      </c>
      <c r="L138" s="36">
        <f t="shared" si="17"/>
        <v>12225</v>
      </c>
      <c r="M138" s="36">
        <f t="shared" si="18"/>
        <v>147841</v>
      </c>
    </row>
    <row r="139" spans="1:13" ht="15" customHeight="1" x14ac:dyDescent="0.3">
      <c r="A139" s="295" t="s">
        <v>345</v>
      </c>
      <c r="B139" s="296"/>
      <c r="C139" s="217">
        <v>695</v>
      </c>
      <c r="D139" s="168">
        <v>0</v>
      </c>
      <c r="E139" s="171">
        <v>0</v>
      </c>
      <c r="F139" s="170"/>
      <c r="G139" s="206"/>
      <c r="H139" s="215"/>
      <c r="I139" s="206"/>
      <c r="J139" s="215"/>
      <c r="K139" s="35">
        <f t="shared" si="16"/>
        <v>0</v>
      </c>
      <c r="L139" s="36">
        <f t="shared" si="17"/>
        <v>0</v>
      </c>
      <c r="M139" s="36">
        <f t="shared" si="18"/>
        <v>0</v>
      </c>
    </row>
    <row r="140" spans="1:13" ht="15" customHeight="1" x14ac:dyDescent="0.3">
      <c r="A140" s="295" t="s">
        <v>346</v>
      </c>
      <c r="B140" s="296"/>
      <c r="C140" s="217">
        <v>775</v>
      </c>
      <c r="D140" s="168">
        <v>775</v>
      </c>
      <c r="E140" s="171">
        <v>0</v>
      </c>
      <c r="F140" s="170"/>
      <c r="G140" s="206"/>
      <c r="H140" s="215"/>
      <c r="I140" s="206"/>
      <c r="J140" s="215"/>
      <c r="K140" s="35">
        <f t="shared" si="16"/>
        <v>0</v>
      </c>
      <c r="L140" s="36">
        <f t="shared" si="17"/>
        <v>0</v>
      </c>
      <c r="M140" s="36">
        <f t="shared" si="18"/>
        <v>0</v>
      </c>
    </row>
    <row r="141" spans="1:13" ht="15" customHeight="1" x14ac:dyDescent="0.3">
      <c r="A141" s="295" t="s">
        <v>351</v>
      </c>
      <c r="B141" s="296"/>
      <c r="C141" s="217">
        <v>350</v>
      </c>
      <c r="D141" s="168">
        <v>350</v>
      </c>
      <c r="E141" s="171">
        <v>0</v>
      </c>
      <c r="F141" s="170"/>
      <c r="G141" s="206"/>
      <c r="H141" s="215"/>
      <c r="I141" s="206"/>
      <c r="J141" s="215"/>
      <c r="K141" s="35">
        <f t="shared" si="16"/>
        <v>0</v>
      </c>
      <c r="L141" s="36">
        <f t="shared" si="17"/>
        <v>0</v>
      </c>
      <c r="M141" s="36">
        <f t="shared" si="18"/>
        <v>0</v>
      </c>
    </row>
    <row r="142" spans="1:13" ht="15" customHeight="1" x14ac:dyDescent="0.3">
      <c r="A142" s="297" t="s">
        <v>352</v>
      </c>
      <c r="B142" s="298"/>
      <c r="C142" s="220">
        <v>250</v>
      </c>
      <c r="D142" s="202">
        <v>250</v>
      </c>
      <c r="E142" s="172">
        <f>E107</f>
        <v>0</v>
      </c>
      <c r="F142" s="170">
        <v>0</v>
      </c>
      <c r="G142" s="216">
        <v>0</v>
      </c>
      <c r="H142" s="215">
        <v>0</v>
      </c>
      <c r="I142" s="216">
        <v>0</v>
      </c>
      <c r="J142" s="215">
        <v>0</v>
      </c>
      <c r="K142" s="35">
        <f t="shared" si="16"/>
        <v>0</v>
      </c>
      <c r="L142" s="36">
        <f t="shared" si="17"/>
        <v>0</v>
      </c>
      <c r="M142" s="36">
        <f t="shared" si="18"/>
        <v>0</v>
      </c>
    </row>
    <row r="143" spans="1:13" ht="15" customHeight="1" x14ac:dyDescent="0.3">
      <c r="B143" s="76" t="s">
        <v>109</v>
      </c>
      <c r="C143" s="218"/>
      <c r="D143" s="219"/>
      <c r="E143" s="74">
        <f t="shared" ref="E143:M143" si="19">SUM(E128:E142)</f>
        <v>31429</v>
      </c>
      <c r="F143" s="77">
        <f t="shared" si="19"/>
        <v>0</v>
      </c>
      <c r="G143" s="240">
        <f t="shared" si="19"/>
        <v>31730</v>
      </c>
      <c r="H143" s="239">
        <f t="shared" si="19"/>
        <v>1339</v>
      </c>
      <c r="I143" s="240">
        <f t="shared" si="19"/>
        <v>31730</v>
      </c>
      <c r="J143" s="77">
        <f t="shared" si="19"/>
        <v>1396</v>
      </c>
      <c r="K143" s="87">
        <f t="shared" si="19"/>
        <v>3837005</v>
      </c>
      <c r="L143" s="37">
        <f t="shared" si="19"/>
        <v>11737769</v>
      </c>
      <c r="M143" s="37">
        <f t="shared" si="19"/>
        <v>15574774</v>
      </c>
    </row>
    <row r="144" spans="1:13" ht="13.5" customHeight="1" x14ac:dyDescent="0.3">
      <c r="B144" s="76"/>
      <c r="C144" s="39"/>
      <c r="D144" s="68"/>
      <c r="E144" s="85"/>
      <c r="F144" s="85"/>
      <c r="G144" s="86"/>
      <c r="H144" s="85"/>
      <c r="I144" s="86"/>
      <c r="J144" s="85"/>
    </row>
    <row r="145" spans="1:14" ht="13.5" customHeight="1" x14ac:dyDescent="0.3">
      <c r="B145" s="76"/>
      <c r="C145" s="39"/>
      <c r="D145" s="68"/>
      <c r="E145" s="85"/>
      <c r="F145" s="85"/>
      <c r="G145" s="86"/>
      <c r="H145" s="85"/>
      <c r="I145" s="86"/>
      <c r="J145" s="85"/>
      <c r="K145" s="79" t="s">
        <v>325</v>
      </c>
      <c r="L145" s="235">
        <f>L136*0.25</f>
        <v>2331525</v>
      </c>
    </row>
    <row r="146" spans="1:14" ht="15" customHeight="1" x14ac:dyDescent="0.3">
      <c r="B146" s="76"/>
      <c r="C146" s="39"/>
      <c r="D146" s="68"/>
      <c r="E146" s="85"/>
      <c r="F146" s="85"/>
      <c r="G146" s="86"/>
      <c r="H146" s="85"/>
      <c r="I146" s="86"/>
      <c r="J146" s="85"/>
      <c r="K146" s="79" t="s">
        <v>326</v>
      </c>
      <c r="L146" s="195">
        <f>L143-L145</f>
        <v>9406244</v>
      </c>
    </row>
    <row r="147" spans="1:14" x14ac:dyDescent="0.3">
      <c r="A147" s="92" t="s">
        <v>116</v>
      </c>
      <c r="B147" s="93"/>
      <c r="C147" s="91"/>
      <c r="D147" s="92"/>
      <c r="E147" s="94"/>
      <c r="F147" s="71"/>
      <c r="G147" s="94"/>
      <c r="H147" s="43"/>
    </row>
    <row r="148" spans="1:14" x14ac:dyDescent="0.3">
      <c r="A148" s="95" t="s">
        <v>117</v>
      </c>
      <c r="B148" s="95"/>
      <c r="C148" s="96"/>
      <c r="D148" s="95"/>
      <c r="E148" s="95"/>
      <c r="F148" s="95"/>
      <c r="G148" s="95"/>
      <c r="I148" s="10"/>
      <c r="J148" s="78" t="s">
        <v>114</v>
      </c>
      <c r="K148" s="88">
        <f>(C128-D128)*(G128+I128)+(C129-D129)*(G129+I129)+(C130-D130)*(G130+I130)+(C131-D131)*(G131+I131)+(C132-D132)*(G132+I132)+(C137-D137)*E137+(C138-D138)*E138+(C139-D139)*E139</f>
        <v>2251269</v>
      </c>
      <c r="L148" s="42">
        <f>D128*(G128+I128)+D129*(G129+I129)+D130*(G130+I130)+D131*(G131+I131)+D132*(G132+I132)+D133*(G133+I133)+D134*(G134+I134)+D135*(G135+I135)+D136*(G136+I136)+D137*E137+D138*E138+D142*(G142+I142)</f>
        <v>6740600</v>
      </c>
      <c r="M148" s="80">
        <f>SUM(K148:L148)</f>
        <v>8991869</v>
      </c>
    </row>
    <row r="149" spans="1:14" x14ac:dyDescent="0.3">
      <c r="A149" s="97" t="s">
        <v>118</v>
      </c>
      <c r="B149" s="97"/>
      <c r="C149" s="98"/>
      <c r="D149" s="97"/>
      <c r="E149" s="97"/>
      <c r="F149" s="97"/>
      <c r="G149" s="97"/>
      <c r="J149" s="79" t="s">
        <v>115</v>
      </c>
      <c r="K149" s="89">
        <f>(C128-D128)*(H128+J128)+(C129-D129)*(H129+J129)+(C130-D130)*(H130+J130)+(C131-D131)*(H131+J131)+(C132-D132)*(H132+J132)+(C137-D137)*F137+(C138-D138)*F138+(C139-D139)*F139</f>
        <v>1585736</v>
      </c>
      <c r="L149" s="84">
        <f>D128*(H128+J128)+D129*(H129+J129)+D130*(H130+J130)+D131*(H131+J131)+D132*(H132+J132)+D133*(H133+J133)+D134*(H134+J134)+D135*(H135+J135)+D136*(H136+J136)+D137*F137+D138*F138+D140*F140+D141*F141+D142*(F142)</f>
        <v>1888469</v>
      </c>
      <c r="M149" s="80">
        <f>SUM(K149:L149)</f>
        <v>3474205</v>
      </c>
    </row>
    <row r="151" spans="1:14" x14ac:dyDescent="0.3">
      <c r="A151" s="4" t="s">
        <v>128</v>
      </c>
      <c r="B151" s="6"/>
      <c r="C151" s="61" t="s">
        <v>85</v>
      </c>
      <c r="D151" s="99" t="s">
        <v>85</v>
      </c>
      <c r="E151" s="299" t="s">
        <v>111</v>
      </c>
      <c r="F151" s="300"/>
      <c r="G151" s="299" t="s">
        <v>71</v>
      </c>
      <c r="H151" s="300"/>
      <c r="I151" s="301" t="s">
        <v>70</v>
      </c>
      <c r="J151" s="302"/>
    </row>
    <row r="152" spans="1:14" s="34" customFormat="1" ht="45" customHeight="1" x14ac:dyDescent="0.2">
      <c r="A152" s="303" t="s">
        <v>74</v>
      </c>
      <c r="B152" s="304"/>
      <c r="C152" s="31" t="s">
        <v>354</v>
      </c>
      <c r="D152" s="32" t="s">
        <v>108</v>
      </c>
      <c r="E152" s="72" t="s">
        <v>107</v>
      </c>
      <c r="F152" s="73" t="s">
        <v>110</v>
      </c>
      <c r="G152" s="72" t="s">
        <v>107</v>
      </c>
      <c r="H152" s="73" t="s">
        <v>110</v>
      </c>
      <c r="I152" s="72" t="s">
        <v>107</v>
      </c>
      <c r="J152" s="73" t="s">
        <v>110</v>
      </c>
      <c r="K152" s="33" t="s">
        <v>73</v>
      </c>
      <c r="L152" s="221" t="s">
        <v>327</v>
      </c>
      <c r="M152" s="221" t="s">
        <v>113</v>
      </c>
    </row>
    <row r="153" spans="1:14" ht="15" customHeight="1" x14ac:dyDescent="0.3">
      <c r="A153" s="295" t="s">
        <v>297</v>
      </c>
      <c r="B153" s="296"/>
      <c r="C153" s="217">
        <v>2076</v>
      </c>
      <c r="D153" s="237">
        <v>200</v>
      </c>
      <c r="E153" s="213"/>
      <c r="F153" s="214"/>
      <c r="G153" s="227">
        <v>80</v>
      </c>
      <c r="H153" s="169">
        <v>32.64</v>
      </c>
      <c r="I153" s="227">
        <v>80</v>
      </c>
      <c r="J153" s="169">
        <v>35.700000000000003</v>
      </c>
      <c r="K153" s="35">
        <f t="shared" ref="K153:K167" si="20">(C153-D153)*(E153+F153+G153+H153+I153+J153)</f>
        <v>428365.83999999997</v>
      </c>
      <c r="L153" s="36">
        <f>(E153+F153+G153+H153+I153+J153)*D153</f>
        <v>45667.999999999993</v>
      </c>
      <c r="M153" s="36">
        <f>SUM(K153:L153)</f>
        <v>474033.83999999997</v>
      </c>
      <c r="N153" s="19"/>
    </row>
    <row r="154" spans="1:14" ht="15" customHeight="1" x14ac:dyDescent="0.3">
      <c r="A154" s="295" t="s">
        <v>298</v>
      </c>
      <c r="B154" s="296"/>
      <c r="C154" s="217">
        <v>2252</v>
      </c>
      <c r="D154" s="237">
        <v>100</v>
      </c>
      <c r="E154" s="209"/>
      <c r="F154" s="215"/>
      <c r="G154" s="226">
        <v>111</v>
      </c>
      <c r="H154" s="170">
        <v>47.94</v>
      </c>
      <c r="I154" s="226">
        <v>111</v>
      </c>
      <c r="J154" s="170">
        <v>46.92</v>
      </c>
      <c r="K154" s="35">
        <f t="shared" si="20"/>
        <v>681882.72</v>
      </c>
      <c r="L154" s="36">
        <f t="shared" ref="L154:L167" si="21">(E154+F154+G154+H154+I154+J154)*D154</f>
        <v>31686</v>
      </c>
      <c r="M154" s="36">
        <f t="shared" ref="M154:M167" si="22">SUM(K154:L154)</f>
        <v>713568.72</v>
      </c>
    </row>
    <row r="155" spans="1:14" ht="15" customHeight="1" x14ac:dyDescent="0.3">
      <c r="A155" s="295" t="s">
        <v>299</v>
      </c>
      <c r="B155" s="296"/>
      <c r="C155" s="217">
        <v>1974</v>
      </c>
      <c r="D155" s="168">
        <v>350</v>
      </c>
      <c r="E155" s="209"/>
      <c r="F155" s="215"/>
      <c r="G155" s="226">
        <v>216</v>
      </c>
      <c r="H155" s="170">
        <v>155.04</v>
      </c>
      <c r="I155" s="226">
        <v>216</v>
      </c>
      <c r="J155" s="170">
        <v>149.94</v>
      </c>
      <c r="K155" s="35">
        <f t="shared" si="20"/>
        <v>1196855.52</v>
      </c>
      <c r="L155" s="36">
        <f t="shared" si="21"/>
        <v>257943</v>
      </c>
      <c r="M155" s="36">
        <f t="shared" si="22"/>
        <v>1454798.52</v>
      </c>
    </row>
    <row r="156" spans="1:14" ht="15" customHeight="1" x14ac:dyDescent="0.3">
      <c r="A156" s="295" t="s">
        <v>300</v>
      </c>
      <c r="B156" s="296"/>
      <c r="C156" s="217">
        <v>1736</v>
      </c>
      <c r="D156" s="168">
        <v>600</v>
      </c>
      <c r="E156" s="209"/>
      <c r="F156" s="215"/>
      <c r="G156" s="226">
        <v>236</v>
      </c>
      <c r="H156" s="170">
        <v>308.04000000000002</v>
      </c>
      <c r="I156" s="226">
        <v>236</v>
      </c>
      <c r="J156" s="170">
        <v>309.06</v>
      </c>
      <c r="K156" s="35">
        <f t="shared" si="20"/>
        <v>1237217.5999999999</v>
      </c>
      <c r="L156" s="36">
        <f t="shared" si="21"/>
        <v>653460</v>
      </c>
      <c r="M156" s="36">
        <f t="shared" si="22"/>
        <v>1890677.5999999999</v>
      </c>
    </row>
    <row r="157" spans="1:14" ht="15" customHeight="1" x14ac:dyDescent="0.3">
      <c r="A157" s="295" t="s">
        <v>301</v>
      </c>
      <c r="B157" s="296"/>
      <c r="C157" s="217">
        <v>1927</v>
      </c>
      <c r="D157" s="168">
        <v>1375</v>
      </c>
      <c r="E157" s="209"/>
      <c r="F157" s="215"/>
      <c r="G157" s="226">
        <v>0</v>
      </c>
      <c r="H157" s="170">
        <v>109.14</v>
      </c>
      <c r="I157" s="226">
        <v>0</v>
      </c>
      <c r="J157" s="170">
        <v>110.16</v>
      </c>
      <c r="K157" s="35">
        <f t="shared" si="20"/>
        <v>121053.6</v>
      </c>
      <c r="L157" s="36">
        <f t="shared" si="21"/>
        <v>301537.5</v>
      </c>
      <c r="M157" s="36">
        <f t="shared" si="22"/>
        <v>422591.1</v>
      </c>
    </row>
    <row r="158" spans="1:14" ht="15" customHeight="1" x14ac:dyDescent="0.3">
      <c r="A158" s="295" t="s">
        <v>302</v>
      </c>
      <c r="B158" s="296"/>
      <c r="C158" s="217">
        <v>1549</v>
      </c>
      <c r="D158" s="168">
        <v>1549</v>
      </c>
      <c r="E158" s="209"/>
      <c r="F158" s="215"/>
      <c r="G158" s="226">
        <v>0</v>
      </c>
      <c r="H158" s="170">
        <v>97.92</v>
      </c>
      <c r="I158" s="226">
        <v>0</v>
      </c>
      <c r="J158" s="170">
        <v>105.06</v>
      </c>
      <c r="K158" s="35">
        <f t="shared" si="20"/>
        <v>0</v>
      </c>
      <c r="L158" s="36">
        <f t="shared" si="21"/>
        <v>314416.02</v>
      </c>
      <c r="M158" s="36">
        <f t="shared" si="22"/>
        <v>314416.02</v>
      </c>
    </row>
    <row r="159" spans="1:14" ht="15" customHeight="1" x14ac:dyDescent="0.3">
      <c r="A159" s="295" t="s">
        <v>303</v>
      </c>
      <c r="B159" s="296"/>
      <c r="C159" s="217">
        <v>999</v>
      </c>
      <c r="D159" s="168">
        <v>999</v>
      </c>
      <c r="E159" s="209"/>
      <c r="F159" s="215"/>
      <c r="G159" s="226">
        <v>0</v>
      </c>
      <c r="H159" s="170">
        <v>158.1</v>
      </c>
      <c r="I159" s="226">
        <v>0</v>
      </c>
      <c r="J159" s="170">
        <v>182.58</v>
      </c>
      <c r="K159" s="35">
        <f t="shared" si="20"/>
        <v>0</v>
      </c>
      <c r="L159" s="36">
        <f t="shared" si="21"/>
        <v>340339.32</v>
      </c>
      <c r="M159" s="36">
        <f t="shared" si="22"/>
        <v>340339.32</v>
      </c>
    </row>
    <row r="160" spans="1:14" ht="15" customHeight="1" x14ac:dyDescent="0.3">
      <c r="A160" s="295" t="s">
        <v>305</v>
      </c>
      <c r="B160" s="296"/>
      <c r="C160" s="217">
        <v>499</v>
      </c>
      <c r="D160" s="168">
        <v>499</v>
      </c>
      <c r="E160" s="209"/>
      <c r="F160" s="215"/>
      <c r="G160" s="171">
        <v>0</v>
      </c>
      <c r="H160" s="170">
        <v>456.96000000000004</v>
      </c>
      <c r="I160" s="171">
        <v>0</v>
      </c>
      <c r="J160" s="170">
        <v>484.5</v>
      </c>
      <c r="K160" s="35">
        <f t="shared" si="20"/>
        <v>0</v>
      </c>
      <c r="L160" s="36">
        <f t="shared" si="21"/>
        <v>469788.54000000004</v>
      </c>
      <c r="M160" s="36">
        <f t="shared" si="22"/>
        <v>469788.54000000004</v>
      </c>
    </row>
    <row r="161" spans="1:13" ht="15" customHeight="1" x14ac:dyDescent="0.3">
      <c r="A161" s="295" t="s">
        <v>304</v>
      </c>
      <c r="B161" s="296"/>
      <c r="C161" s="217">
        <v>100</v>
      </c>
      <c r="D161" s="168">
        <v>100</v>
      </c>
      <c r="E161" s="226">
        <v>31087</v>
      </c>
      <c r="F161" s="170"/>
      <c r="G161" s="226">
        <v>31087</v>
      </c>
      <c r="H161" s="170">
        <v>0</v>
      </c>
      <c r="I161" s="226">
        <v>31087</v>
      </c>
      <c r="J161" s="170"/>
      <c r="K161" s="35">
        <f t="shared" si="20"/>
        <v>0</v>
      </c>
      <c r="L161" s="36">
        <f t="shared" si="21"/>
        <v>9326100</v>
      </c>
      <c r="M161" s="36">
        <f t="shared" si="22"/>
        <v>9326100</v>
      </c>
    </row>
    <row r="162" spans="1:13" ht="15" customHeight="1" x14ac:dyDescent="0.3">
      <c r="A162" s="295" t="s">
        <v>297</v>
      </c>
      <c r="B162" s="296"/>
      <c r="C162" s="217">
        <v>920</v>
      </c>
      <c r="D162" s="168">
        <v>125</v>
      </c>
      <c r="E162" s="226">
        <v>179</v>
      </c>
      <c r="F162" s="170"/>
      <c r="G162" s="206"/>
      <c r="H162" s="215"/>
      <c r="I162" s="206"/>
      <c r="J162" s="215"/>
      <c r="K162" s="35">
        <f t="shared" si="20"/>
        <v>142305</v>
      </c>
      <c r="L162" s="36">
        <f t="shared" si="21"/>
        <v>22375</v>
      </c>
      <c r="M162" s="36">
        <f t="shared" si="22"/>
        <v>164680</v>
      </c>
    </row>
    <row r="163" spans="1:13" ht="15" customHeight="1" x14ac:dyDescent="0.3">
      <c r="A163" s="295" t="s">
        <v>298</v>
      </c>
      <c r="B163" s="296"/>
      <c r="C163" s="217">
        <v>924</v>
      </c>
      <c r="D163" s="168">
        <v>75</v>
      </c>
      <c r="E163" s="226">
        <v>163</v>
      </c>
      <c r="F163" s="170"/>
      <c r="G163" s="206"/>
      <c r="H163" s="215"/>
      <c r="I163" s="206"/>
      <c r="J163" s="215"/>
      <c r="K163" s="35">
        <f t="shared" si="20"/>
        <v>138387</v>
      </c>
      <c r="L163" s="36">
        <f t="shared" si="21"/>
        <v>12225</v>
      </c>
      <c r="M163" s="36">
        <f t="shared" si="22"/>
        <v>150612</v>
      </c>
    </row>
    <row r="164" spans="1:13" ht="15" customHeight="1" x14ac:dyDescent="0.3">
      <c r="A164" s="295" t="s">
        <v>345</v>
      </c>
      <c r="B164" s="296"/>
      <c r="C164" s="217">
        <v>709</v>
      </c>
      <c r="D164" s="168">
        <v>0</v>
      </c>
      <c r="E164" s="171">
        <v>0</v>
      </c>
      <c r="F164" s="170"/>
      <c r="G164" s="206"/>
      <c r="H164" s="215"/>
      <c r="I164" s="206"/>
      <c r="J164" s="215"/>
      <c r="K164" s="35">
        <f t="shared" si="20"/>
        <v>0</v>
      </c>
      <c r="L164" s="36">
        <f t="shared" si="21"/>
        <v>0</v>
      </c>
      <c r="M164" s="36">
        <f t="shared" si="22"/>
        <v>0</v>
      </c>
    </row>
    <row r="165" spans="1:13" ht="15" customHeight="1" x14ac:dyDescent="0.3">
      <c r="A165" s="295" t="s">
        <v>346</v>
      </c>
      <c r="B165" s="296"/>
      <c r="C165" s="217">
        <v>775</v>
      </c>
      <c r="D165" s="168">
        <v>775</v>
      </c>
      <c r="E165" s="171">
        <v>0</v>
      </c>
      <c r="F165" s="170"/>
      <c r="G165" s="206"/>
      <c r="H165" s="215"/>
      <c r="I165" s="206"/>
      <c r="J165" s="215"/>
      <c r="K165" s="35">
        <f t="shared" si="20"/>
        <v>0</v>
      </c>
      <c r="L165" s="36">
        <f t="shared" si="21"/>
        <v>0</v>
      </c>
      <c r="M165" s="36">
        <f t="shared" si="22"/>
        <v>0</v>
      </c>
    </row>
    <row r="166" spans="1:13" ht="15" customHeight="1" x14ac:dyDescent="0.3">
      <c r="A166" s="295" t="s">
        <v>351</v>
      </c>
      <c r="B166" s="296"/>
      <c r="C166" s="217">
        <v>350</v>
      </c>
      <c r="D166" s="168">
        <v>350</v>
      </c>
      <c r="E166" s="171">
        <v>0</v>
      </c>
      <c r="F166" s="170"/>
      <c r="G166" s="206"/>
      <c r="H166" s="215"/>
      <c r="I166" s="206"/>
      <c r="J166" s="215"/>
      <c r="K166" s="35">
        <f t="shared" si="20"/>
        <v>0</v>
      </c>
      <c r="L166" s="36">
        <f t="shared" si="21"/>
        <v>0</v>
      </c>
      <c r="M166" s="36">
        <f t="shared" si="22"/>
        <v>0</v>
      </c>
    </row>
    <row r="167" spans="1:13" ht="15" customHeight="1" x14ac:dyDescent="0.3">
      <c r="A167" s="297" t="s">
        <v>352</v>
      </c>
      <c r="B167" s="298"/>
      <c r="C167" s="220">
        <v>250</v>
      </c>
      <c r="D167" s="202">
        <v>250</v>
      </c>
      <c r="E167" s="172">
        <f>E132</f>
        <v>0</v>
      </c>
      <c r="F167" s="170">
        <v>0</v>
      </c>
      <c r="G167" s="216">
        <v>0</v>
      </c>
      <c r="H167" s="215">
        <v>0</v>
      </c>
      <c r="I167" s="216">
        <v>0</v>
      </c>
      <c r="J167" s="215">
        <v>0</v>
      </c>
      <c r="K167" s="35">
        <f t="shared" si="20"/>
        <v>0</v>
      </c>
      <c r="L167" s="36">
        <f t="shared" si="21"/>
        <v>0</v>
      </c>
      <c r="M167" s="36">
        <f t="shared" si="22"/>
        <v>0</v>
      </c>
    </row>
    <row r="168" spans="1:13" ht="15" customHeight="1" x14ac:dyDescent="0.3">
      <c r="B168" s="76" t="s">
        <v>109</v>
      </c>
      <c r="C168" s="218"/>
      <c r="D168" s="219"/>
      <c r="E168" s="74">
        <f t="shared" ref="E168:M168" si="23">SUM(E153:E167)</f>
        <v>31429</v>
      </c>
      <c r="F168" s="77">
        <f t="shared" si="23"/>
        <v>0</v>
      </c>
      <c r="G168" s="75">
        <f t="shared" si="23"/>
        <v>31730</v>
      </c>
      <c r="H168" s="77">
        <f t="shared" si="23"/>
        <v>1365.7800000000002</v>
      </c>
      <c r="I168" s="75">
        <f t="shared" si="23"/>
        <v>31730</v>
      </c>
      <c r="J168" s="77">
        <f t="shared" si="23"/>
        <v>1423.92</v>
      </c>
      <c r="K168" s="87">
        <f t="shared" si="23"/>
        <v>3946067.28</v>
      </c>
      <c r="L168" s="37">
        <f t="shared" si="23"/>
        <v>11775538.379999999</v>
      </c>
      <c r="M168" s="37">
        <f t="shared" si="23"/>
        <v>15721605.66</v>
      </c>
    </row>
    <row r="169" spans="1:13" ht="15" customHeight="1" x14ac:dyDescent="0.3">
      <c r="B169" s="76"/>
      <c r="C169" s="39"/>
      <c r="D169" s="68"/>
      <c r="E169" s="85"/>
      <c r="F169" s="85"/>
      <c r="G169" s="86"/>
      <c r="H169" s="85"/>
      <c r="I169" s="86"/>
      <c r="J169" s="85"/>
    </row>
    <row r="170" spans="1:13" ht="14.25" customHeight="1" x14ac:dyDescent="0.3">
      <c r="B170" s="76"/>
      <c r="C170" s="39"/>
      <c r="D170" s="68"/>
      <c r="E170" s="85"/>
      <c r="F170" s="85"/>
      <c r="G170" s="86"/>
      <c r="H170" s="85"/>
      <c r="I170" s="86"/>
      <c r="J170" s="85"/>
      <c r="K170" s="79" t="s">
        <v>325</v>
      </c>
      <c r="L170" s="235">
        <f>L161*0.25</f>
        <v>2331525</v>
      </c>
    </row>
    <row r="171" spans="1:13" ht="15" customHeight="1" x14ac:dyDescent="0.3">
      <c r="B171" s="76"/>
      <c r="C171" s="39"/>
      <c r="D171" s="68"/>
      <c r="E171" s="85"/>
      <c r="F171" s="85"/>
      <c r="G171" s="86"/>
      <c r="H171" s="85"/>
      <c r="I171" s="86"/>
      <c r="J171" s="85"/>
      <c r="K171" s="79" t="s">
        <v>326</v>
      </c>
      <c r="L171" s="195">
        <f>L168-L170</f>
        <v>9444013.379999999</v>
      </c>
    </row>
    <row r="172" spans="1:13" x14ac:dyDescent="0.3">
      <c r="A172" s="92" t="s">
        <v>116</v>
      </c>
      <c r="B172" s="93"/>
      <c r="C172" s="91"/>
      <c r="D172" s="92"/>
      <c r="E172" s="94"/>
      <c r="F172" s="71"/>
      <c r="G172" s="94"/>
      <c r="H172" s="43"/>
    </row>
    <row r="173" spans="1:13" x14ac:dyDescent="0.3">
      <c r="A173" s="95" t="s">
        <v>117</v>
      </c>
      <c r="B173" s="95"/>
      <c r="C173" s="96"/>
      <c r="D173" s="95"/>
      <c r="E173" s="95"/>
      <c r="F173" s="95"/>
      <c r="G173" s="95"/>
      <c r="I173" s="10"/>
      <c r="J173" s="78" t="s">
        <v>114</v>
      </c>
      <c r="K173" s="88">
        <f>(C153-D153)*(G153+I153)+(C154-D154)*(G154+I154)+(C155-D155)*(G155+I155)+(C156-D156)*(G156+I156)+(C157-D157)*(G157+I157)+(C162-D162)*E162+(C163-D163)*E163+(C164-D164)*E164</f>
        <v>2296356</v>
      </c>
      <c r="L173" s="42">
        <f>D153*(G153+I153)+D154*(G154+I154)+D155*(G155+I155)+D156*(G156+I156)+D157*(G157+I157)+D158*(G158+I158)+D159*(G159+I159)+D160*(G160+I160)+D161*(G161+I161)+D162*E162+D163*E163+D167*(G167+I167)</f>
        <v>6740600</v>
      </c>
      <c r="M173" s="80">
        <f>SUM(K173:L173)</f>
        <v>9036956</v>
      </c>
    </row>
    <row r="174" spans="1:13" x14ac:dyDescent="0.3">
      <c r="A174" s="97" t="s">
        <v>118</v>
      </c>
      <c r="B174" s="97"/>
      <c r="C174" s="98"/>
      <c r="D174" s="97"/>
      <c r="E174" s="97"/>
      <c r="F174" s="97"/>
      <c r="G174" s="97"/>
      <c r="J174" s="79" t="s">
        <v>115</v>
      </c>
      <c r="K174" s="89">
        <f>(C153-D153)*(H153+J153)+(C154-D154)*(H154+J154)+(C155-D155)*(H155+J155)+(C156-D156)*(H156+J156)+(C157-D157)*(H157+J157)+(C162-D162)*F162+(C163-D163)*F163+(C164-D164)*F164</f>
        <v>1649711.2800000003</v>
      </c>
      <c r="L174" s="84">
        <f>D153*(H153+J153)+D154*(H154+J154)+D155*(H155+J155)+D156*(H156+J156)+D157*(H157+J157)+D158*(H158+J158)+D159*(H159+J159)+D160*(H160+J160)+D161*(H161+J161)+D162*F162+D163*F163+D165*F165+D166*F166+D167*(F167)</f>
        <v>1926238.3800000001</v>
      </c>
      <c r="M174" s="80">
        <f>SUM(K174:L174)</f>
        <v>3575949.66</v>
      </c>
    </row>
    <row r="176" spans="1:13" x14ac:dyDescent="0.3">
      <c r="A176" s="4" t="s">
        <v>129</v>
      </c>
      <c r="B176" s="6"/>
      <c r="C176" s="61" t="s">
        <v>85</v>
      </c>
      <c r="D176" s="99" t="s">
        <v>85</v>
      </c>
      <c r="E176" s="299" t="s">
        <v>111</v>
      </c>
      <c r="F176" s="300"/>
      <c r="G176" s="299" t="s">
        <v>71</v>
      </c>
      <c r="H176" s="300"/>
      <c r="I176" s="301" t="s">
        <v>70</v>
      </c>
      <c r="J176" s="302"/>
    </row>
    <row r="177" spans="1:14" s="34" customFormat="1" ht="45" customHeight="1" x14ac:dyDescent="0.2">
      <c r="A177" s="303" t="s">
        <v>74</v>
      </c>
      <c r="B177" s="304"/>
      <c r="C177" s="31" t="s">
        <v>355</v>
      </c>
      <c r="D177" s="32" t="s">
        <v>108</v>
      </c>
      <c r="E177" s="72" t="s">
        <v>107</v>
      </c>
      <c r="F177" s="73" t="s">
        <v>110</v>
      </c>
      <c r="G177" s="72" t="s">
        <v>107</v>
      </c>
      <c r="H177" s="73" t="s">
        <v>110</v>
      </c>
      <c r="I177" s="72" t="s">
        <v>107</v>
      </c>
      <c r="J177" s="73" t="s">
        <v>110</v>
      </c>
      <c r="K177" s="33" t="s">
        <v>73</v>
      </c>
      <c r="L177" s="221" t="s">
        <v>327</v>
      </c>
      <c r="M177" s="221" t="s">
        <v>113</v>
      </c>
    </row>
    <row r="178" spans="1:14" ht="15" customHeight="1" x14ac:dyDescent="0.3">
      <c r="A178" s="295" t="s">
        <v>297</v>
      </c>
      <c r="B178" s="296"/>
      <c r="C178" s="217">
        <v>2114</v>
      </c>
      <c r="D178" s="237">
        <v>200</v>
      </c>
      <c r="E178" s="213"/>
      <c r="F178" s="214"/>
      <c r="G178" s="227">
        <v>80</v>
      </c>
      <c r="H178" s="169">
        <v>33.2928</v>
      </c>
      <c r="I178" s="227">
        <v>80</v>
      </c>
      <c r="J178" s="169">
        <v>36.414000000000001</v>
      </c>
      <c r="K178" s="35">
        <f t="shared" ref="K178:K192" si="24">(C178-D178)*(E178+F178+G178+H178+I178+J178)</f>
        <v>439658.81519999995</v>
      </c>
      <c r="L178" s="36">
        <f>(E178+F178+G178+H178+I178+J178)*D178</f>
        <v>45941.36</v>
      </c>
      <c r="M178" s="36">
        <f>SUM(K178:L178)</f>
        <v>485600.17519999994</v>
      </c>
      <c r="N178" s="19"/>
    </row>
    <row r="179" spans="1:14" ht="15" customHeight="1" x14ac:dyDescent="0.3">
      <c r="A179" s="295" t="s">
        <v>298</v>
      </c>
      <c r="B179" s="296"/>
      <c r="C179" s="217">
        <v>2295</v>
      </c>
      <c r="D179" s="237">
        <v>100</v>
      </c>
      <c r="E179" s="209"/>
      <c r="F179" s="215"/>
      <c r="G179" s="226">
        <v>111</v>
      </c>
      <c r="H179" s="170">
        <v>48.898800000000001</v>
      </c>
      <c r="I179" s="226">
        <v>111</v>
      </c>
      <c r="J179" s="170">
        <v>47.858400000000003</v>
      </c>
      <c r="K179" s="35">
        <f t="shared" si="24"/>
        <v>699672.054</v>
      </c>
      <c r="L179" s="36">
        <f t="shared" ref="L179:L192" si="25">(E179+F179+G179+H179+I179+J179)*D179</f>
        <v>31875.72</v>
      </c>
      <c r="M179" s="36">
        <f t="shared" ref="M179:M192" si="26">SUM(K179:L179)</f>
        <v>731547.77399999998</v>
      </c>
      <c r="N179" s="19"/>
    </row>
    <row r="180" spans="1:14" ht="15" customHeight="1" x14ac:dyDescent="0.3">
      <c r="A180" s="295" t="s">
        <v>299</v>
      </c>
      <c r="B180" s="296"/>
      <c r="C180" s="217">
        <v>2007</v>
      </c>
      <c r="D180" s="168">
        <v>350</v>
      </c>
      <c r="E180" s="209"/>
      <c r="F180" s="215"/>
      <c r="G180" s="226">
        <v>216</v>
      </c>
      <c r="H180" s="170">
        <v>158.14079999999998</v>
      </c>
      <c r="I180" s="226">
        <v>216</v>
      </c>
      <c r="J180" s="170">
        <v>152.93879999999999</v>
      </c>
      <c r="K180" s="35">
        <f t="shared" si="24"/>
        <v>1231282.8972</v>
      </c>
      <c r="L180" s="36">
        <f t="shared" si="25"/>
        <v>260077.86000000002</v>
      </c>
      <c r="M180" s="36">
        <f t="shared" si="26"/>
        <v>1491360.7572000001</v>
      </c>
      <c r="N180" s="19"/>
    </row>
    <row r="181" spans="1:14" ht="15" customHeight="1" x14ac:dyDescent="0.3">
      <c r="A181" s="295" t="s">
        <v>300</v>
      </c>
      <c r="B181" s="296"/>
      <c r="C181" s="217">
        <v>1759</v>
      </c>
      <c r="D181" s="168">
        <v>600</v>
      </c>
      <c r="E181" s="209"/>
      <c r="F181" s="215"/>
      <c r="G181" s="226">
        <v>236</v>
      </c>
      <c r="H181" s="170">
        <v>314.20080000000002</v>
      </c>
      <c r="I181" s="226">
        <v>236</v>
      </c>
      <c r="J181" s="170">
        <v>315.24119999999999</v>
      </c>
      <c r="K181" s="35">
        <f t="shared" si="24"/>
        <v>1276571.2779999999</v>
      </c>
      <c r="L181" s="36">
        <f t="shared" si="25"/>
        <v>660865.19999999995</v>
      </c>
      <c r="M181" s="36">
        <f t="shared" si="26"/>
        <v>1937436.4779999999</v>
      </c>
      <c r="N181" s="19"/>
    </row>
    <row r="182" spans="1:14" ht="15" customHeight="1" x14ac:dyDescent="0.3">
      <c r="A182" s="295" t="s">
        <v>301</v>
      </c>
      <c r="B182" s="296"/>
      <c r="C182" s="217">
        <v>1938</v>
      </c>
      <c r="D182" s="168">
        <v>1375</v>
      </c>
      <c r="E182" s="209"/>
      <c r="F182" s="215"/>
      <c r="G182" s="226">
        <v>0</v>
      </c>
      <c r="H182" s="170">
        <v>111.3228</v>
      </c>
      <c r="I182" s="226">
        <v>0</v>
      </c>
      <c r="J182" s="170">
        <v>112.36319999999999</v>
      </c>
      <c r="K182" s="35">
        <f t="shared" si="24"/>
        <v>125935.21799999999</v>
      </c>
      <c r="L182" s="36">
        <f t="shared" si="25"/>
        <v>307568.24999999994</v>
      </c>
      <c r="M182" s="36">
        <f t="shared" si="26"/>
        <v>433503.46799999994</v>
      </c>
      <c r="N182" s="19"/>
    </row>
    <row r="183" spans="1:14" ht="15" customHeight="1" x14ac:dyDescent="0.3">
      <c r="A183" s="295" t="s">
        <v>302</v>
      </c>
      <c r="B183" s="296"/>
      <c r="C183" s="217">
        <v>1549</v>
      </c>
      <c r="D183" s="168">
        <v>1549</v>
      </c>
      <c r="E183" s="209"/>
      <c r="F183" s="215"/>
      <c r="G183" s="226">
        <v>0</v>
      </c>
      <c r="H183" s="170">
        <v>99.878399999999999</v>
      </c>
      <c r="I183" s="226">
        <v>0</v>
      </c>
      <c r="J183" s="170">
        <v>107.16120000000001</v>
      </c>
      <c r="K183" s="35">
        <f t="shared" si="24"/>
        <v>0</v>
      </c>
      <c r="L183" s="36">
        <f t="shared" si="25"/>
        <v>320704.34039999999</v>
      </c>
      <c r="M183" s="36">
        <f t="shared" si="26"/>
        <v>320704.34039999999</v>
      </c>
      <c r="N183" s="19"/>
    </row>
    <row r="184" spans="1:14" ht="15" customHeight="1" x14ac:dyDescent="0.3">
      <c r="A184" s="295" t="s">
        <v>303</v>
      </c>
      <c r="B184" s="296"/>
      <c r="C184" s="217">
        <v>999</v>
      </c>
      <c r="D184" s="168">
        <v>999</v>
      </c>
      <c r="E184" s="209"/>
      <c r="F184" s="215"/>
      <c r="G184" s="226">
        <v>0</v>
      </c>
      <c r="H184" s="170">
        <v>161.262</v>
      </c>
      <c r="I184" s="226">
        <v>0</v>
      </c>
      <c r="J184" s="170">
        <v>186.23160000000001</v>
      </c>
      <c r="K184" s="35">
        <f t="shared" si="24"/>
        <v>0</v>
      </c>
      <c r="L184" s="36">
        <f t="shared" si="25"/>
        <v>347146.10639999999</v>
      </c>
      <c r="M184" s="36">
        <f t="shared" si="26"/>
        <v>347146.10639999999</v>
      </c>
      <c r="N184" s="19"/>
    </row>
    <row r="185" spans="1:14" ht="15" customHeight="1" x14ac:dyDescent="0.3">
      <c r="A185" s="295" t="s">
        <v>305</v>
      </c>
      <c r="B185" s="296"/>
      <c r="C185" s="217">
        <v>499</v>
      </c>
      <c r="D185" s="168">
        <v>499</v>
      </c>
      <c r="E185" s="209"/>
      <c r="F185" s="215"/>
      <c r="G185" s="171">
        <v>0</v>
      </c>
      <c r="H185" s="170">
        <v>466.09920000000005</v>
      </c>
      <c r="I185" s="171">
        <v>0</v>
      </c>
      <c r="J185" s="170">
        <v>494.19</v>
      </c>
      <c r="K185" s="35">
        <f t="shared" si="24"/>
        <v>0</v>
      </c>
      <c r="L185" s="36">
        <f t="shared" si="25"/>
        <v>479184.31080000004</v>
      </c>
      <c r="M185" s="36">
        <f t="shared" si="26"/>
        <v>479184.31080000004</v>
      </c>
    </row>
    <row r="186" spans="1:14" ht="15" customHeight="1" x14ac:dyDescent="0.3">
      <c r="A186" s="295" t="s">
        <v>304</v>
      </c>
      <c r="B186" s="296"/>
      <c r="C186" s="217">
        <v>100</v>
      </c>
      <c r="D186" s="168">
        <v>100</v>
      </c>
      <c r="E186" s="226">
        <v>31087</v>
      </c>
      <c r="F186" s="170"/>
      <c r="G186" s="226">
        <v>31087</v>
      </c>
      <c r="H186" s="170"/>
      <c r="I186" s="226">
        <v>31087</v>
      </c>
      <c r="J186" s="170"/>
      <c r="K186" s="35">
        <f t="shared" si="24"/>
        <v>0</v>
      </c>
      <c r="L186" s="36">
        <f t="shared" si="25"/>
        <v>9326100</v>
      </c>
      <c r="M186" s="36">
        <f t="shared" si="26"/>
        <v>9326100</v>
      </c>
    </row>
    <row r="187" spans="1:14" ht="15" customHeight="1" x14ac:dyDescent="0.3">
      <c r="A187" s="295" t="s">
        <v>297</v>
      </c>
      <c r="B187" s="296"/>
      <c r="C187" s="217">
        <v>936</v>
      </c>
      <c r="D187" s="168">
        <v>125</v>
      </c>
      <c r="E187" s="226">
        <v>179</v>
      </c>
      <c r="F187" s="170"/>
      <c r="G187" s="206"/>
      <c r="H187" s="215"/>
      <c r="I187" s="206"/>
      <c r="J187" s="215"/>
      <c r="K187" s="35">
        <f t="shared" si="24"/>
        <v>145169</v>
      </c>
      <c r="L187" s="36">
        <f t="shared" si="25"/>
        <v>22375</v>
      </c>
      <c r="M187" s="36">
        <f t="shared" si="26"/>
        <v>167544</v>
      </c>
    </row>
    <row r="188" spans="1:14" ht="15" customHeight="1" x14ac:dyDescent="0.3">
      <c r="A188" s="295" t="s">
        <v>298</v>
      </c>
      <c r="B188" s="296"/>
      <c r="C188" s="217">
        <v>941</v>
      </c>
      <c r="D188" s="168">
        <v>75</v>
      </c>
      <c r="E188" s="226">
        <v>163</v>
      </c>
      <c r="F188" s="170"/>
      <c r="G188" s="206"/>
      <c r="H188" s="215"/>
      <c r="I188" s="206"/>
      <c r="J188" s="215"/>
      <c r="K188" s="35">
        <f t="shared" si="24"/>
        <v>141158</v>
      </c>
      <c r="L188" s="36">
        <f t="shared" si="25"/>
        <v>12225</v>
      </c>
      <c r="M188" s="36">
        <f t="shared" si="26"/>
        <v>153383</v>
      </c>
    </row>
    <row r="189" spans="1:14" ht="15" customHeight="1" x14ac:dyDescent="0.3">
      <c r="A189" s="295" t="s">
        <v>345</v>
      </c>
      <c r="B189" s="296"/>
      <c r="C189" s="217">
        <v>723</v>
      </c>
      <c r="D189" s="168">
        <v>0</v>
      </c>
      <c r="E189" s="171">
        <v>0</v>
      </c>
      <c r="F189" s="170"/>
      <c r="G189" s="206"/>
      <c r="H189" s="215"/>
      <c r="I189" s="206"/>
      <c r="J189" s="215"/>
      <c r="K189" s="35">
        <f t="shared" si="24"/>
        <v>0</v>
      </c>
      <c r="L189" s="36">
        <f t="shared" si="25"/>
        <v>0</v>
      </c>
      <c r="M189" s="36">
        <f t="shared" si="26"/>
        <v>0</v>
      </c>
    </row>
    <row r="190" spans="1:14" ht="15" customHeight="1" x14ac:dyDescent="0.3">
      <c r="A190" s="295" t="s">
        <v>346</v>
      </c>
      <c r="B190" s="296"/>
      <c r="C190" s="217">
        <v>775</v>
      </c>
      <c r="D190" s="168">
        <v>775</v>
      </c>
      <c r="E190" s="171">
        <v>0</v>
      </c>
      <c r="F190" s="170"/>
      <c r="G190" s="206"/>
      <c r="H190" s="215"/>
      <c r="I190" s="206"/>
      <c r="J190" s="215"/>
      <c r="K190" s="35">
        <f t="shared" si="24"/>
        <v>0</v>
      </c>
      <c r="L190" s="36">
        <f t="shared" si="25"/>
        <v>0</v>
      </c>
      <c r="M190" s="36">
        <f t="shared" si="26"/>
        <v>0</v>
      </c>
    </row>
    <row r="191" spans="1:14" ht="15" customHeight="1" x14ac:dyDescent="0.3">
      <c r="A191" s="295" t="s">
        <v>351</v>
      </c>
      <c r="B191" s="296"/>
      <c r="C191" s="217">
        <v>350</v>
      </c>
      <c r="D191" s="168">
        <v>350</v>
      </c>
      <c r="E191" s="171">
        <v>0</v>
      </c>
      <c r="F191" s="170"/>
      <c r="G191" s="206"/>
      <c r="H191" s="215"/>
      <c r="I191" s="206"/>
      <c r="J191" s="215"/>
      <c r="K191" s="35">
        <f t="shared" si="24"/>
        <v>0</v>
      </c>
      <c r="L191" s="36">
        <f t="shared" si="25"/>
        <v>0</v>
      </c>
      <c r="M191" s="36">
        <f t="shared" si="26"/>
        <v>0</v>
      </c>
    </row>
    <row r="192" spans="1:14" ht="15" customHeight="1" x14ac:dyDescent="0.3">
      <c r="A192" s="297" t="s">
        <v>352</v>
      </c>
      <c r="B192" s="298"/>
      <c r="C192" s="220">
        <v>250</v>
      </c>
      <c r="D192" s="202">
        <v>250</v>
      </c>
      <c r="E192" s="172">
        <f>E157</f>
        <v>0</v>
      </c>
      <c r="F192" s="170">
        <v>0</v>
      </c>
      <c r="G192" s="216">
        <v>0</v>
      </c>
      <c r="H192" s="215">
        <v>0</v>
      </c>
      <c r="I192" s="216">
        <v>0</v>
      </c>
      <c r="J192" s="215">
        <v>0</v>
      </c>
      <c r="K192" s="35">
        <f t="shared" si="24"/>
        <v>0</v>
      </c>
      <c r="L192" s="36">
        <f t="shared" si="25"/>
        <v>0</v>
      </c>
      <c r="M192" s="36">
        <f t="shared" si="26"/>
        <v>0</v>
      </c>
    </row>
    <row r="193" spans="1:14" ht="15" customHeight="1" x14ac:dyDescent="0.3">
      <c r="B193" s="76" t="s">
        <v>109</v>
      </c>
      <c r="C193" s="218"/>
      <c r="D193" s="219"/>
      <c r="E193" s="74">
        <f t="shared" ref="E193:M193" si="27">SUM(E178:E192)</f>
        <v>31429</v>
      </c>
      <c r="F193" s="77">
        <f t="shared" si="27"/>
        <v>0</v>
      </c>
      <c r="G193" s="75">
        <f t="shared" si="27"/>
        <v>31730</v>
      </c>
      <c r="H193" s="77">
        <f t="shared" si="27"/>
        <v>1393.0956000000001</v>
      </c>
      <c r="I193" s="75">
        <f t="shared" si="27"/>
        <v>31730</v>
      </c>
      <c r="J193" s="77">
        <f t="shared" si="27"/>
        <v>1452.3984</v>
      </c>
      <c r="K193" s="87">
        <f t="shared" si="27"/>
        <v>4059447.2623999999</v>
      </c>
      <c r="L193" s="37">
        <f t="shared" si="27"/>
        <v>11814063.147599999</v>
      </c>
      <c r="M193" s="37">
        <f t="shared" si="27"/>
        <v>15873510.41</v>
      </c>
    </row>
    <row r="194" spans="1:14" ht="15" customHeight="1" x14ac:dyDescent="0.3">
      <c r="B194" s="76"/>
      <c r="C194" s="39"/>
      <c r="D194" s="68"/>
      <c r="E194" s="85"/>
      <c r="F194" s="85"/>
      <c r="G194" s="86"/>
      <c r="H194" s="85"/>
      <c r="I194" s="86"/>
      <c r="J194" s="85"/>
    </row>
    <row r="195" spans="1:14" ht="15.75" customHeight="1" x14ac:dyDescent="0.3">
      <c r="B195" s="76"/>
      <c r="C195" s="39"/>
      <c r="D195" s="68"/>
      <c r="E195" s="85"/>
      <c r="F195" s="85"/>
      <c r="G195" s="86"/>
      <c r="H195" s="85"/>
      <c r="I195" s="86"/>
      <c r="J195" s="85"/>
      <c r="K195" s="79" t="s">
        <v>325</v>
      </c>
      <c r="L195" s="235">
        <f>L186*0.25</f>
        <v>2331525</v>
      </c>
    </row>
    <row r="196" spans="1:14" ht="15" customHeight="1" x14ac:dyDescent="0.3">
      <c r="B196" s="76"/>
      <c r="C196" s="39"/>
      <c r="D196" s="68"/>
      <c r="E196" s="85"/>
      <c r="F196" s="85"/>
      <c r="G196" s="86"/>
      <c r="H196" s="85"/>
      <c r="I196" s="86"/>
      <c r="J196" s="85"/>
      <c r="K196" s="79" t="s">
        <v>326</v>
      </c>
      <c r="L196" s="195">
        <f>L193-L195</f>
        <v>9482538.1475999989</v>
      </c>
    </row>
    <row r="197" spans="1:14" x14ac:dyDescent="0.3">
      <c r="A197" s="92" t="s">
        <v>116</v>
      </c>
      <c r="B197" s="93"/>
      <c r="C197" s="91"/>
      <c r="D197" s="92"/>
      <c r="E197" s="94"/>
      <c r="F197" s="71"/>
      <c r="G197" s="94"/>
      <c r="H197" s="43"/>
    </row>
    <row r="198" spans="1:14" x14ac:dyDescent="0.3">
      <c r="A198" s="95" t="s">
        <v>117</v>
      </c>
      <c r="B198" s="95"/>
      <c r="C198" s="96"/>
      <c r="D198" s="95"/>
      <c r="E198" s="95"/>
      <c r="F198" s="95"/>
      <c r="G198" s="95"/>
      <c r="I198" s="10"/>
      <c r="J198" s="78" t="s">
        <v>114</v>
      </c>
      <c r="K198" s="88">
        <f>(C178-D178)*(G178+I178)+(C179-D179)*(G179+I179)+(C180-D180)*(G180+I180)+(C181-D181)*(G181+I181)+(C182-D182)*(G182+I182)+(C187-D187)*E187+(C188-D188)*E188+(C189-D189)*E189</f>
        <v>2342729</v>
      </c>
      <c r="L198" s="42">
        <f>D178*(G178+I178)+D179*(G179+I179)+D180*(G180+I180)+D181*(G181+I181)+D182*(G182+I182)+D183*(G183+I183)+D184*(G184+I184)+D185*(G185+I185)+D186*(G186+I186)+D187*E187+D188*E188+D192*(G192+I192)</f>
        <v>6740600</v>
      </c>
      <c r="M198" s="80">
        <f>SUM(K198:L198)</f>
        <v>9083329</v>
      </c>
    </row>
    <row r="199" spans="1:14" x14ac:dyDescent="0.3">
      <c r="A199" s="97" t="s">
        <v>118</v>
      </c>
      <c r="B199" s="97"/>
      <c r="C199" s="98"/>
      <c r="D199" s="97"/>
      <c r="E199" s="97"/>
      <c r="F199" s="97"/>
      <c r="G199" s="97"/>
      <c r="J199" s="79" t="s">
        <v>115</v>
      </c>
      <c r="K199" s="89">
        <f>(C178-D178)*(H178+J178)+(C179-D179)*(H179+J179)+(C180-D180)*(H180+J180)+(C181-D181)*(H181+J181)+(C182-D182)*(H182+J182)+(C187-D187)*F187+(C188-D188)*F188+(C189-D189)*F189</f>
        <v>1716718.2623999999</v>
      </c>
      <c r="L199" s="84">
        <f>D178*(H178+J178)+D179*(H179+J179)+D180*(H180+J180)+D181*(H181+J181)+D182*(H182+J182)+D183*(H183+J183)+D184*(H184+J184)+D185*(H185+J185)+D186*(H186+J186)+D187*F187+D188*F188+D190*F190+D191*F191+D192*(F192)</f>
        <v>1964763.1475999998</v>
      </c>
      <c r="M199" s="80">
        <f>SUM(K199:L199)</f>
        <v>3681481.4099999997</v>
      </c>
    </row>
    <row r="201" spans="1:14" x14ac:dyDescent="0.3">
      <c r="A201" s="4" t="s">
        <v>130</v>
      </c>
      <c r="B201" s="6"/>
      <c r="C201" s="61" t="s">
        <v>85</v>
      </c>
      <c r="D201" s="99" t="s">
        <v>85</v>
      </c>
      <c r="E201" s="299" t="s">
        <v>111</v>
      </c>
      <c r="F201" s="300"/>
      <c r="G201" s="299" t="s">
        <v>71</v>
      </c>
      <c r="H201" s="300"/>
      <c r="I201" s="301" t="s">
        <v>70</v>
      </c>
      <c r="J201" s="302"/>
    </row>
    <row r="202" spans="1:14" s="34" customFormat="1" ht="45" customHeight="1" x14ac:dyDescent="0.2">
      <c r="A202" s="303" t="s">
        <v>74</v>
      </c>
      <c r="B202" s="304"/>
      <c r="C202" s="31" t="s">
        <v>356</v>
      </c>
      <c r="D202" s="32" t="s">
        <v>108</v>
      </c>
      <c r="E202" s="72" t="s">
        <v>107</v>
      </c>
      <c r="F202" s="73" t="s">
        <v>110</v>
      </c>
      <c r="G202" s="72" t="s">
        <v>107</v>
      </c>
      <c r="H202" s="73" t="s">
        <v>110</v>
      </c>
      <c r="I202" s="72" t="s">
        <v>107</v>
      </c>
      <c r="J202" s="73" t="s">
        <v>110</v>
      </c>
      <c r="K202" s="33" t="s">
        <v>73</v>
      </c>
      <c r="L202" s="221" t="s">
        <v>327</v>
      </c>
      <c r="M202" s="221" t="s">
        <v>113</v>
      </c>
    </row>
    <row r="203" spans="1:14" ht="15" customHeight="1" x14ac:dyDescent="0.3">
      <c r="A203" s="295" t="s">
        <v>297</v>
      </c>
      <c r="B203" s="296"/>
      <c r="C203" s="217">
        <v>2152</v>
      </c>
      <c r="D203" s="237">
        <v>200</v>
      </c>
      <c r="E203" s="213"/>
      <c r="F203" s="214"/>
      <c r="G203" s="227">
        <v>80</v>
      </c>
      <c r="H203" s="169">
        <v>33.958655999999998</v>
      </c>
      <c r="I203" s="227">
        <v>80</v>
      </c>
      <c r="J203" s="169">
        <v>37.14228</v>
      </c>
      <c r="K203" s="35">
        <f t="shared" ref="K203:K217" si="28">(C203-D203)*(E203+F203+G203+H203+I203+J203)</f>
        <v>451109.02707199997</v>
      </c>
      <c r="L203" s="36">
        <f>(E203+F203+G203+H203+I203+J203)*D203</f>
        <v>46220.1872</v>
      </c>
      <c r="M203" s="36">
        <f>SUM(K203:L203)</f>
        <v>497329.21427199995</v>
      </c>
      <c r="N203" s="19"/>
    </row>
    <row r="204" spans="1:14" ht="15" customHeight="1" x14ac:dyDescent="0.3">
      <c r="A204" s="295" t="s">
        <v>298</v>
      </c>
      <c r="B204" s="296"/>
      <c r="C204" s="217">
        <v>2339</v>
      </c>
      <c r="D204" s="237">
        <v>100</v>
      </c>
      <c r="E204" s="209"/>
      <c r="F204" s="215"/>
      <c r="G204" s="226">
        <v>111</v>
      </c>
      <c r="H204" s="170">
        <v>49.876776</v>
      </c>
      <c r="I204" s="226">
        <v>111</v>
      </c>
      <c r="J204" s="170">
        <v>48.815568000000006</v>
      </c>
      <c r="K204" s="35">
        <f t="shared" si="28"/>
        <v>718030.15821599995</v>
      </c>
      <c r="L204" s="36">
        <f t="shared" ref="L204:L217" si="29">(E204+F204+G204+H204+I204+J204)*D204</f>
        <v>32069.234399999998</v>
      </c>
      <c r="M204" s="36">
        <f t="shared" ref="M204:M217" si="30">SUM(K204:L204)</f>
        <v>750099.39261599991</v>
      </c>
      <c r="N204" s="19"/>
    </row>
    <row r="205" spans="1:14" ht="15" customHeight="1" x14ac:dyDescent="0.3">
      <c r="A205" s="295" t="s">
        <v>299</v>
      </c>
      <c r="B205" s="296"/>
      <c r="C205" s="217">
        <v>2040</v>
      </c>
      <c r="D205" s="168">
        <v>350</v>
      </c>
      <c r="E205" s="209"/>
      <c r="F205" s="215"/>
      <c r="G205" s="226">
        <v>216</v>
      </c>
      <c r="H205" s="170">
        <v>161.30361599999998</v>
      </c>
      <c r="I205" s="226">
        <v>216</v>
      </c>
      <c r="J205" s="170">
        <v>155.99757599999998</v>
      </c>
      <c r="K205" s="35">
        <f t="shared" si="28"/>
        <v>1266319.0144799999</v>
      </c>
      <c r="L205" s="36">
        <f t="shared" si="29"/>
        <v>262255.41719999997</v>
      </c>
      <c r="M205" s="36">
        <f t="shared" si="30"/>
        <v>1528574.4316799999</v>
      </c>
      <c r="N205" s="19"/>
    </row>
    <row r="206" spans="1:14" ht="15" customHeight="1" x14ac:dyDescent="0.3">
      <c r="A206" s="295" t="s">
        <v>300</v>
      </c>
      <c r="B206" s="296"/>
      <c r="C206" s="217">
        <v>1782</v>
      </c>
      <c r="D206" s="168">
        <v>600</v>
      </c>
      <c r="E206" s="209"/>
      <c r="F206" s="215"/>
      <c r="G206" s="226">
        <v>236</v>
      </c>
      <c r="H206" s="170">
        <v>320.48481600000002</v>
      </c>
      <c r="I206" s="226">
        <v>236</v>
      </c>
      <c r="J206" s="170">
        <v>321.54602399999999</v>
      </c>
      <c r="K206" s="35">
        <f t="shared" si="28"/>
        <v>1316784.4528799998</v>
      </c>
      <c r="L206" s="36">
        <f t="shared" si="29"/>
        <v>668418.50399999996</v>
      </c>
      <c r="M206" s="36">
        <f t="shared" si="30"/>
        <v>1985202.9568799997</v>
      </c>
      <c r="N206" s="19"/>
    </row>
    <row r="207" spans="1:14" ht="15" customHeight="1" x14ac:dyDescent="0.3">
      <c r="A207" s="295" t="s">
        <v>301</v>
      </c>
      <c r="B207" s="296"/>
      <c r="C207" s="217">
        <v>1949</v>
      </c>
      <c r="D207" s="168">
        <v>1375</v>
      </c>
      <c r="E207" s="209"/>
      <c r="F207" s="215"/>
      <c r="G207" s="226">
        <v>0</v>
      </c>
      <c r="H207" s="170">
        <v>113.549256</v>
      </c>
      <c r="I207" s="226">
        <v>0</v>
      </c>
      <c r="J207" s="170">
        <v>114.61046399999999</v>
      </c>
      <c r="K207" s="35">
        <f t="shared" si="28"/>
        <v>130963.67928</v>
      </c>
      <c r="L207" s="36">
        <f t="shared" si="29"/>
        <v>313719.61499999999</v>
      </c>
      <c r="M207" s="36">
        <f t="shared" si="30"/>
        <v>444683.29427999997</v>
      </c>
      <c r="N207" s="19"/>
    </row>
    <row r="208" spans="1:14" ht="15" customHeight="1" x14ac:dyDescent="0.3">
      <c r="A208" s="295" t="s">
        <v>302</v>
      </c>
      <c r="B208" s="296"/>
      <c r="C208" s="217">
        <v>1549</v>
      </c>
      <c r="D208" s="168">
        <v>1549</v>
      </c>
      <c r="E208" s="209"/>
      <c r="F208" s="215"/>
      <c r="G208" s="226">
        <v>0</v>
      </c>
      <c r="H208" s="170">
        <v>101.875968</v>
      </c>
      <c r="I208" s="226">
        <v>0</v>
      </c>
      <c r="J208" s="170">
        <v>109.30442400000001</v>
      </c>
      <c r="K208" s="35">
        <f t="shared" si="28"/>
        <v>0</v>
      </c>
      <c r="L208" s="36">
        <f t="shared" si="29"/>
        <v>327118.42720800004</v>
      </c>
      <c r="M208" s="36">
        <f t="shared" si="30"/>
        <v>327118.42720800004</v>
      </c>
      <c r="N208" s="19"/>
    </row>
    <row r="209" spans="1:14" ht="15" customHeight="1" x14ac:dyDescent="0.3">
      <c r="A209" s="295" t="s">
        <v>303</v>
      </c>
      <c r="B209" s="296"/>
      <c r="C209" s="217">
        <v>999</v>
      </c>
      <c r="D209" s="168">
        <v>999</v>
      </c>
      <c r="E209" s="209"/>
      <c r="F209" s="215"/>
      <c r="G209" s="226">
        <v>0</v>
      </c>
      <c r="H209" s="170">
        <v>164.48724000000001</v>
      </c>
      <c r="I209" s="226">
        <v>0</v>
      </c>
      <c r="J209" s="170">
        <v>189.95623200000003</v>
      </c>
      <c r="K209" s="35">
        <f t="shared" si="28"/>
        <v>0</v>
      </c>
      <c r="L209" s="36">
        <f t="shared" si="29"/>
        <v>354089.02852800005</v>
      </c>
      <c r="M209" s="36">
        <f t="shared" si="30"/>
        <v>354089.02852800005</v>
      </c>
      <c r="N209" s="19"/>
    </row>
    <row r="210" spans="1:14" ht="15" customHeight="1" x14ac:dyDescent="0.3">
      <c r="A210" s="295" t="s">
        <v>305</v>
      </c>
      <c r="B210" s="296"/>
      <c r="C210" s="217">
        <v>499</v>
      </c>
      <c r="D210" s="168">
        <v>499</v>
      </c>
      <c r="E210" s="209"/>
      <c r="F210" s="215"/>
      <c r="G210" s="171">
        <v>0</v>
      </c>
      <c r="H210" s="170">
        <v>475.42118400000004</v>
      </c>
      <c r="I210" s="171">
        <v>0</v>
      </c>
      <c r="J210" s="170">
        <v>504.07380000000001</v>
      </c>
      <c r="K210" s="35">
        <f t="shared" si="28"/>
        <v>0</v>
      </c>
      <c r="L210" s="36">
        <f t="shared" si="29"/>
        <v>488767.99701600004</v>
      </c>
      <c r="M210" s="36">
        <f t="shared" si="30"/>
        <v>488767.99701600004</v>
      </c>
    </row>
    <row r="211" spans="1:14" ht="15" customHeight="1" x14ac:dyDescent="0.3">
      <c r="A211" s="295" t="s">
        <v>304</v>
      </c>
      <c r="B211" s="296"/>
      <c r="C211" s="217">
        <v>100</v>
      </c>
      <c r="D211" s="168">
        <v>100</v>
      </c>
      <c r="E211" s="226">
        <v>31087</v>
      </c>
      <c r="F211" s="170"/>
      <c r="G211" s="226">
        <v>31087</v>
      </c>
      <c r="H211" s="170"/>
      <c r="I211" s="226">
        <v>31087</v>
      </c>
      <c r="J211" s="170"/>
      <c r="K211" s="35">
        <f t="shared" si="28"/>
        <v>0</v>
      </c>
      <c r="L211" s="36">
        <f t="shared" si="29"/>
        <v>9326100</v>
      </c>
      <c r="M211" s="36">
        <f t="shared" si="30"/>
        <v>9326100</v>
      </c>
    </row>
    <row r="212" spans="1:14" ht="15" customHeight="1" x14ac:dyDescent="0.3">
      <c r="A212" s="295" t="s">
        <v>297</v>
      </c>
      <c r="B212" s="296"/>
      <c r="C212" s="217">
        <v>952</v>
      </c>
      <c r="D212" s="168">
        <v>125</v>
      </c>
      <c r="E212" s="226">
        <v>179</v>
      </c>
      <c r="F212" s="170"/>
      <c r="G212" s="206"/>
      <c r="H212" s="215"/>
      <c r="I212" s="206"/>
      <c r="J212" s="215"/>
      <c r="K212" s="35">
        <f t="shared" si="28"/>
        <v>148033</v>
      </c>
      <c r="L212" s="36">
        <f t="shared" si="29"/>
        <v>22375</v>
      </c>
      <c r="M212" s="36">
        <f t="shared" si="30"/>
        <v>170408</v>
      </c>
    </row>
    <row r="213" spans="1:14" ht="15" customHeight="1" x14ac:dyDescent="0.3">
      <c r="A213" s="295" t="s">
        <v>298</v>
      </c>
      <c r="B213" s="296"/>
      <c r="C213" s="217">
        <v>958</v>
      </c>
      <c r="D213" s="168">
        <v>75</v>
      </c>
      <c r="E213" s="226">
        <v>163</v>
      </c>
      <c r="F213" s="170"/>
      <c r="G213" s="206"/>
      <c r="H213" s="215"/>
      <c r="I213" s="206"/>
      <c r="J213" s="215"/>
      <c r="K213" s="35">
        <f t="shared" si="28"/>
        <v>143929</v>
      </c>
      <c r="L213" s="36">
        <f t="shared" si="29"/>
        <v>12225</v>
      </c>
      <c r="M213" s="36">
        <f t="shared" si="30"/>
        <v>156154</v>
      </c>
    </row>
    <row r="214" spans="1:14" ht="15" customHeight="1" x14ac:dyDescent="0.3">
      <c r="A214" s="295" t="s">
        <v>345</v>
      </c>
      <c r="B214" s="296"/>
      <c r="C214" s="217">
        <v>738</v>
      </c>
      <c r="D214" s="168">
        <v>0</v>
      </c>
      <c r="E214" s="171">
        <v>0</v>
      </c>
      <c r="F214" s="170"/>
      <c r="G214" s="206"/>
      <c r="H214" s="215"/>
      <c r="I214" s="206"/>
      <c r="J214" s="215"/>
      <c r="K214" s="35">
        <f t="shared" si="28"/>
        <v>0</v>
      </c>
      <c r="L214" s="36">
        <f t="shared" si="29"/>
        <v>0</v>
      </c>
      <c r="M214" s="36">
        <f t="shared" si="30"/>
        <v>0</v>
      </c>
    </row>
    <row r="215" spans="1:14" ht="15" customHeight="1" x14ac:dyDescent="0.3">
      <c r="A215" s="295" t="s">
        <v>346</v>
      </c>
      <c r="B215" s="296"/>
      <c r="C215" s="217">
        <v>775</v>
      </c>
      <c r="D215" s="168">
        <v>775</v>
      </c>
      <c r="E215" s="171">
        <v>0</v>
      </c>
      <c r="F215" s="170"/>
      <c r="G215" s="206"/>
      <c r="H215" s="215"/>
      <c r="I215" s="206"/>
      <c r="J215" s="215"/>
      <c r="K215" s="35">
        <f t="shared" si="28"/>
        <v>0</v>
      </c>
      <c r="L215" s="36">
        <f t="shared" si="29"/>
        <v>0</v>
      </c>
      <c r="M215" s="36">
        <f t="shared" si="30"/>
        <v>0</v>
      </c>
    </row>
    <row r="216" spans="1:14" ht="15" customHeight="1" x14ac:dyDescent="0.3">
      <c r="A216" s="295" t="s">
        <v>351</v>
      </c>
      <c r="B216" s="296"/>
      <c r="C216" s="217">
        <v>350</v>
      </c>
      <c r="D216" s="168">
        <v>350</v>
      </c>
      <c r="E216" s="171">
        <v>0</v>
      </c>
      <c r="F216" s="170"/>
      <c r="G216" s="206"/>
      <c r="H216" s="215"/>
      <c r="I216" s="206"/>
      <c r="J216" s="215"/>
      <c r="K216" s="35">
        <f t="shared" si="28"/>
        <v>0</v>
      </c>
      <c r="L216" s="36">
        <f t="shared" si="29"/>
        <v>0</v>
      </c>
      <c r="M216" s="36">
        <f t="shared" si="30"/>
        <v>0</v>
      </c>
    </row>
    <row r="217" spans="1:14" ht="15" customHeight="1" x14ac:dyDescent="0.3">
      <c r="A217" s="297" t="s">
        <v>352</v>
      </c>
      <c r="B217" s="298"/>
      <c r="C217" s="220">
        <v>250</v>
      </c>
      <c r="D217" s="202">
        <v>250</v>
      </c>
      <c r="E217" s="172">
        <f>E182</f>
        <v>0</v>
      </c>
      <c r="F217" s="170">
        <v>0</v>
      </c>
      <c r="G217" s="216">
        <v>0</v>
      </c>
      <c r="H217" s="215">
        <v>0</v>
      </c>
      <c r="I217" s="216">
        <v>0</v>
      </c>
      <c r="J217" s="215">
        <v>0</v>
      </c>
      <c r="K217" s="35">
        <f t="shared" si="28"/>
        <v>0</v>
      </c>
      <c r="L217" s="36">
        <f t="shared" si="29"/>
        <v>0</v>
      </c>
      <c r="M217" s="36">
        <f t="shared" si="30"/>
        <v>0</v>
      </c>
    </row>
    <row r="218" spans="1:14" ht="15" customHeight="1" x14ac:dyDescent="0.3">
      <c r="B218" s="76" t="s">
        <v>109</v>
      </c>
      <c r="C218" s="218"/>
      <c r="D218" s="219"/>
      <c r="E218" s="74">
        <f t="shared" ref="E218:M218" si="31">SUM(E203:E217)</f>
        <v>31429</v>
      </c>
      <c r="F218" s="77">
        <f t="shared" si="31"/>
        <v>0</v>
      </c>
      <c r="G218" s="75">
        <f t="shared" si="31"/>
        <v>31730</v>
      </c>
      <c r="H218" s="77">
        <f t="shared" si="31"/>
        <v>1420.957512</v>
      </c>
      <c r="I218" s="75">
        <f t="shared" si="31"/>
        <v>31730</v>
      </c>
      <c r="J218" s="77">
        <f t="shared" si="31"/>
        <v>1481.4463679999999</v>
      </c>
      <c r="K218" s="87">
        <f t="shared" si="31"/>
        <v>4175168.3319279994</v>
      </c>
      <c r="L218" s="37">
        <f t="shared" si="31"/>
        <v>11853358.410552001</v>
      </c>
      <c r="M218" s="37">
        <f t="shared" si="31"/>
        <v>16028526.742479999</v>
      </c>
    </row>
    <row r="219" spans="1:14" ht="15" customHeight="1" x14ac:dyDescent="0.3">
      <c r="B219" s="76"/>
      <c r="C219" s="39"/>
      <c r="D219" s="68"/>
      <c r="E219" s="85"/>
      <c r="F219" s="85"/>
      <c r="G219" s="86"/>
      <c r="H219" s="85"/>
      <c r="I219" s="86"/>
      <c r="J219" s="85"/>
    </row>
    <row r="220" spans="1:14" ht="15" customHeight="1" x14ac:dyDescent="0.3">
      <c r="B220" s="76"/>
      <c r="C220" s="39"/>
      <c r="D220" s="68"/>
      <c r="E220" s="85"/>
      <c r="F220" s="85"/>
      <c r="G220" s="86"/>
      <c r="H220" s="85"/>
      <c r="I220" s="86"/>
      <c r="J220" s="85"/>
      <c r="K220" s="79" t="s">
        <v>325</v>
      </c>
      <c r="L220" s="235">
        <f>L211*0.25</f>
        <v>2331525</v>
      </c>
    </row>
    <row r="221" spans="1:14" ht="15" customHeight="1" x14ac:dyDescent="0.3">
      <c r="B221" s="76"/>
      <c r="C221" s="39"/>
      <c r="D221" s="68"/>
      <c r="E221" s="85"/>
      <c r="F221" s="85"/>
      <c r="G221" s="86"/>
      <c r="H221" s="85"/>
      <c r="I221" s="86"/>
      <c r="J221" s="85"/>
      <c r="K221" s="79" t="s">
        <v>326</v>
      </c>
      <c r="L221" s="195">
        <f>L218-L220</f>
        <v>9521833.4105520006</v>
      </c>
    </row>
    <row r="222" spans="1:14" x14ac:dyDescent="0.3">
      <c r="A222" s="92" t="s">
        <v>116</v>
      </c>
      <c r="B222" s="93"/>
      <c r="C222" s="91"/>
      <c r="D222" s="92"/>
      <c r="E222" s="94"/>
      <c r="F222" s="71"/>
      <c r="G222" s="94"/>
      <c r="H222" s="43"/>
    </row>
    <row r="223" spans="1:14" x14ac:dyDescent="0.3">
      <c r="A223" s="95" t="s">
        <v>117</v>
      </c>
      <c r="B223" s="95"/>
      <c r="C223" s="96"/>
      <c r="D223" s="95"/>
      <c r="E223" s="95"/>
      <c r="F223" s="95"/>
      <c r="G223" s="95"/>
      <c r="I223" s="10"/>
      <c r="J223" s="78" t="s">
        <v>114</v>
      </c>
      <c r="K223" s="88">
        <f>(C203-D203)*(G203+I203)+(C204-D204)*(G204+I204)+(C205-D205)*(G205+I205)+(C206-D206)*(G206+I206)+(C207-D207)*(G207+I207)+(C212-D212)*E212+(C213-D213)*E213+(C214-D214)*E214</f>
        <v>2389324</v>
      </c>
      <c r="L223" s="42">
        <f>D203*(G203+I203)+D204*(G204+I204)+D205*(G205+I205)+D206*(G206+I206)+D207*(G207+I207)+D208*(G208+I208)+D209*(G209+I209)+D210*(G210+I210)+D211*(G211+I211)+D212*E212+D213*E213+D217*(G217+I217)</f>
        <v>6740600</v>
      </c>
      <c r="M223" s="80">
        <f>SUM(K223:L223)</f>
        <v>9129924</v>
      </c>
    </row>
    <row r="224" spans="1:14" x14ac:dyDescent="0.3">
      <c r="A224" s="97" t="s">
        <v>118</v>
      </c>
      <c r="B224" s="97"/>
      <c r="C224" s="98"/>
      <c r="D224" s="97"/>
      <c r="E224" s="97"/>
      <c r="F224" s="97"/>
      <c r="G224" s="97"/>
      <c r="J224" s="79" t="s">
        <v>115</v>
      </c>
      <c r="K224" s="89">
        <f>(C203-D203)*(H203+J203)+(C204-D204)*(H204+J204)+(C205-D205)*(H205+J205)+(C206-D206)*(H206+J206)+(C207-D207)*(H207+J207)+(C212-D212)*F212+(C213-D213)*F213+(C214-D214)*F214</f>
        <v>1785844.3319279999</v>
      </c>
      <c r="L224" s="84">
        <f>D203*(H203+J203)+D204*(H204+J204)+D205*(H205+J205)+D206*(H206+J206)+D207*(H207+J207)+D208*(H208+J208)+D209*(H209+J209)+D210*(H210+J210)+D211*(H211+J211)+D212*F212+D213*F213+D215*F215+D216*F216+D217*(F217)</f>
        <v>2004058.4105520002</v>
      </c>
      <c r="M224" s="80">
        <f>SUM(K224:L224)</f>
        <v>3789902.74248</v>
      </c>
    </row>
    <row r="226" spans="1:14" x14ac:dyDescent="0.3">
      <c r="A226" s="4" t="s">
        <v>131</v>
      </c>
      <c r="B226" s="6"/>
      <c r="C226" s="61" t="s">
        <v>85</v>
      </c>
      <c r="D226" s="99" t="s">
        <v>85</v>
      </c>
      <c r="E226" s="299" t="s">
        <v>111</v>
      </c>
      <c r="F226" s="300"/>
      <c r="G226" s="299" t="s">
        <v>71</v>
      </c>
      <c r="H226" s="300"/>
      <c r="I226" s="301" t="s">
        <v>70</v>
      </c>
      <c r="J226" s="302"/>
    </row>
    <row r="227" spans="1:14" s="34" customFormat="1" ht="45" customHeight="1" x14ac:dyDescent="0.2">
      <c r="A227" s="303" t="s">
        <v>74</v>
      </c>
      <c r="B227" s="304"/>
      <c r="C227" s="31" t="s">
        <v>357</v>
      </c>
      <c r="D227" s="32" t="s">
        <v>108</v>
      </c>
      <c r="E227" s="72" t="s">
        <v>107</v>
      </c>
      <c r="F227" s="73" t="s">
        <v>110</v>
      </c>
      <c r="G227" s="72" t="s">
        <v>107</v>
      </c>
      <c r="H227" s="73" t="s">
        <v>110</v>
      </c>
      <c r="I227" s="72" t="s">
        <v>107</v>
      </c>
      <c r="J227" s="73" t="s">
        <v>110</v>
      </c>
      <c r="K227" s="33" t="s">
        <v>73</v>
      </c>
      <c r="L227" s="221" t="s">
        <v>327</v>
      </c>
      <c r="M227" s="221" t="s">
        <v>113</v>
      </c>
    </row>
    <row r="228" spans="1:14" ht="15" customHeight="1" x14ac:dyDescent="0.3">
      <c r="A228" s="295" t="s">
        <v>297</v>
      </c>
      <c r="B228" s="296"/>
      <c r="C228" s="217">
        <v>2191</v>
      </c>
      <c r="D228" s="237">
        <v>200</v>
      </c>
      <c r="E228" s="213"/>
      <c r="F228" s="214"/>
      <c r="G228" s="227">
        <v>80</v>
      </c>
      <c r="H228" s="169">
        <v>34.637829119999999</v>
      </c>
      <c r="I228" s="227">
        <v>80</v>
      </c>
      <c r="J228" s="169">
        <v>37.885125600000002</v>
      </c>
      <c r="K228" s="35">
        <f t="shared" ref="K228:K242" si="32">(C228-D228)*(E228+F228+G228+H228+I228+J228)</f>
        <v>462953.20284752001</v>
      </c>
      <c r="L228" s="36">
        <f>(E228+F228+G228+H228+I228+J228)*D228</f>
        <v>46504.590944000003</v>
      </c>
      <c r="M228" s="36">
        <f>SUM(K228:L228)</f>
        <v>509457.79379152</v>
      </c>
      <c r="N228" s="19"/>
    </row>
    <row r="229" spans="1:14" ht="15" customHeight="1" x14ac:dyDescent="0.3">
      <c r="A229" s="295" t="s">
        <v>298</v>
      </c>
      <c r="B229" s="296"/>
      <c r="C229" s="217">
        <v>2383</v>
      </c>
      <c r="D229" s="237">
        <v>100</v>
      </c>
      <c r="E229" s="209"/>
      <c r="F229" s="215"/>
      <c r="G229" s="226">
        <v>111</v>
      </c>
      <c r="H229" s="170">
        <v>50.874311519999999</v>
      </c>
      <c r="I229" s="226">
        <v>111</v>
      </c>
      <c r="J229" s="170">
        <v>49.79187936000001</v>
      </c>
      <c r="K229" s="35">
        <f t="shared" si="32"/>
        <v>736646.91377903998</v>
      </c>
      <c r="L229" s="36">
        <f t="shared" ref="L229:L242" si="33">(E229+F229+G229+H229+I229+J229)*D229</f>
        <v>32266.619087999999</v>
      </c>
      <c r="M229" s="36">
        <f t="shared" ref="M229:M242" si="34">SUM(K229:L229)</f>
        <v>768913.53286704002</v>
      </c>
    </row>
    <row r="230" spans="1:14" ht="15" customHeight="1" x14ac:dyDescent="0.3">
      <c r="A230" s="295" t="s">
        <v>299</v>
      </c>
      <c r="B230" s="296"/>
      <c r="C230" s="217">
        <v>2073</v>
      </c>
      <c r="D230" s="168">
        <v>350</v>
      </c>
      <c r="E230" s="209"/>
      <c r="F230" s="215"/>
      <c r="G230" s="226">
        <v>216</v>
      </c>
      <c r="H230" s="170">
        <v>164.52968831999999</v>
      </c>
      <c r="I230" s="226">
        <v>216</v>
      </c>
      <c r="J230" s="170">
        <v>159.11752751999998</v>
      </c>
      <c r="K230" s="35">
        <f t="shared" si="32"/>
        <v>1301980.15289232</v>
      </c>
      <c r="L230" s="36">
        <f t="shared" si="33"/>
        <v>264476.52554399997</v>
      </c>
      <c r="M230" s="36">
        <f t="shared" si="34"/>
        <v>1566456.6784363198</v>
      </c>
    </row>
    <row r="231" spans="1:14" ht="15" customHeight="1" x14ac:dyDescent="0.3">
      <c r="A231" s="295" t="s">
        <v>300</v>
      </c>
      <c r="B231" s="296"/>
      <c r="C231" s="217">
        <v>1806</v>
      </c>
      <c r="D231" s="168">
        <v>600</v>
      </c>
      <c r="E231" s="209"/>
      <c r="F231" s="215"/>
      <c r="G231" s="226">
        <v>236</v>
      </c>
      <c r="H231" s="170">
        <v>326.89451232000005</v>
      </c>
      <c r="I231" s="226">
        <v>236</v>
      </c>
      <c r="J231" s="170">
        <v>327.97694447999999</v>
      </c>
      <c r="K231" s="35">
        <f t="shared" si="32"/>
        <v>1359006.9769008001</v>
      </c>
      <c r="L231" s="36">
        <f t="shared" si="33"/>
        <v>676122.87407999998</v>
      </c>
      <c r="M231" s="36">
        <f t="shared" si="34"/>
        <v>2035129.8509808001</v>
      </c>
    </row>
    <row r="232" spans="1:14" ht="15" customHeight="1" x14ac:dyDescent="0.3">
      <c r="A232" s="295" t="s">
        <v>301</v>
      </c>
      <c r="B232" s="296"/>
      <c r="C232" s="217">
        <v>1961</v>
      </c>
      <c r="D232" s="168">
        <v>1375</v>
      </c>
      <c r="E232" s="209"/>
      <c r="F232" s="215"/>
      <c r="G232" s="226">
        <v>0</v>
      </c>
      <c r="H232" s="170">
        <v>115.82024112000001</v>
      </c>
      <c r="I232" s="226">
        <v>0</v>
      </c>
      <c r="J232" s="170">
        <v>116.90267328</v>
      </c>
      <c r="K232" s="35">
        <f t="shared" si="32"/>
        <v>136375.62783840002</v>
      </c>
      <c r="L232" s="36">
        <f t="shared" si="33"/>
        <v>319994.0073</v>
      </c>
      <c r="M232" s="36">
        <f t="shared" si="34"/>
        <v>456369.63513840002</v>
      </c>
    </row>
    <row r="233" spans="1:14" ht="15" customHeight="1" x14ac:dyDescent="0.3">
      <c r="A233" s="295" t="s">
        <v>302</v>
      </c>
      <c r="B233" s="296"/>
      <c r="C233" s="217">
        <v>1549</v>
      </c>
      <c r="D233" s="168">
        <v>1549</v>
      </c>
      <c r="E233" s="209"/>
      <c r="F233" s="215"/>
      <c r="G233" s="226">
        <v>0</v>
      </c>
      <c r="H233" s="170">
        <v>103.91348736</v>
      </c>
      <c r="I233" s="226">
        <v>0</v>
      </c>
      <c r="J233" s="170">
        <v>111.49051248000001</v>
      </c>
      <c r="K233" s="35">
        <f t="shared" si="32"/>
        <v>0</v>
      </c>
      <c r="L233" s="36">
        <f t="shared" si="33"/>
        <v>333660.79575216002</v>
      </c>
      <c r="M233" s="36">
        <f t="shared" si="34"/>
        <v>333660.79575216002</v>
      </c>
    </row>
    <row r="234" spans="1:14" ht="15" customHeight="1" x14ac:dyDescent="0.3">
      <c r="A234" s="295" t="s">
        <v>303</v>
      </c>
      <c r="B234" s="296"/>
      <c r="C234" s="217">
        <v>999</v>
      </c>
      <c r="D234" s="168">
        <v>999</v>
      </c>
      <c r="E234" s="209"/>
      <c r="F234" s="215"/>
      <c r="G234" s="226">
        <v>0</v>
      </c>
      <c r="H234" s="170">
        <v>167.77698480000001</v>
      </c>
      <c r="I234" s="226">
        <v>0</v>
      </c>
      <c r="J234" s="170">
        <v>193.75535664000003</v>
      </c>
      <c r="K234" s="35">
        <f t="shared" si="32"/>
        <v>0</v>
      </c>
      <c r="L234" s="36">
        <f t="shared" si="33"/>
        <v>361170.80909856001</v>
      </c>
      <c r="M234" s="36">
        <f t="shared" si="34"/>
        <v>361170.80909856001</v>
      </c>
    </row>
    <row r="235" spans="1:14" ht="15" customHeight="1" x14ac:dyDescent="0.3">
      <c r="A235" s="295" t="s">
        <v>305</v>
      </c>
      <c r="B235" s="296"/>
      <c r="C235" s="217">
        <v>499</v>
      </c>
      <c r="D235" s="168">
        <v>499</v>
      </c>
      <c r="E235" s="209"/>
      <c r="F235" s="215"/>
      <c r="G235" s="171">
        <v>0</v>
      </c>
      <c r="H235" s="170">
        <v>484.92960768000006</v>
      </c>
      <c r="I235" s="171">
        <v>0</v>
      </c>
      <c r="J235" s="170">
        <v>514.15527599999996</v>
      </c>
      <c r="K235" s="35">
        <f t="shared" si="32"/>
        <v>0</v>
      </c>
      <c r="L235" s="36">
        <f t="shared" si="33"/>
        <v>498543.35695632006</v>
      </c>
      <c r="M235" s="36">
        <f t="shared" si="34"/>
        <v>498543.35695632006</v>
      </c>
    </row>
    <row r="236" spans="1:14" ht="15" customHeight="1" x14ac:dyDescent="0.3">
      <c r="A236" s="295" t="s">
        <v>304</v>
      </c>
      <c r="B236" s="296"/>
      <c r="C236" s="217">
        <v>100</v>
      </c>
      <c r="D236" s="168">
        <v>100</v>
      </c>
      <c r="E236" s="226">
        <v>31087</v>
      </c>
      <c r="F236" s="170"/>
      <c r="G236" s="226">
        <v>31087</v>
      </c>
      <c r="H236" s="170"/>
      <c r="I236" s="226">
        <v>31087</v>
      </c>
      <c r="J236" s="170"/>
      <c r="K236" s="35">
        <f t="shared" si="32"/>
        <v>0</v>
      </c>
      <c r="L236" s="36">
        <f t="shared" si="33"/>
        <v>9326100</v>
      </c>
      <c r="M236" s="36">
        <f t="shared" si="34"/>
        <v>9326100</v>
      </c>
    </row>
    <row r="237" spans="1:14" ht="15" customHeight="1" x14ac:dyDescent="0.3">
      <c r="A237" s="295" t="s">
        <v>297</v>
      </c>
      <c r="B237" s="296"/>
      <c r="C237" s="217">
        <v>969</v>
      </c>
      <c r="D237" s="168">
        <v>125</v>
      </c>
      <c r="E237" s="226">
        <v>179</v>
      </c>
      <c r="F237" s="170"/>
      <c r="G237" s="206"/>
      <c r="H237" s="215"/>
      <c r="I237" s="206"/>
      <c r="J237" s="215"/>
      <c r="K237" s="35">
        <f t="shared" si="32"/>
        <v>151076</v>
      </c>
      <c r="L237" s="36">
        <f t="shared" si="33"/>
        <v>22375</v>
      </c>
      <c r="M237" s="36">
        <f t="shared" si="34"/>
        <v>173451</v>
      </c>
    </row>
    <row r="238" spans="1:14" ht="15" customHeight="1" x14ac:dyDescent="0.3">
      <c r="A238" s="295" t="s">
        <v>298</v>
      </c>
      <c r="B238" s="296"/>
      <c r="C238" s="217">
        <v>976</v>
      </c>
      <c r="D238" s="168">
        <v>75</v>
      </c>
      <c r="E238" s="226">
        <v>163</v>
      </c>
      <c r="F238" s="170"/>
      <c r="G238" s="206"/>
      <c r="H238" s="215"/>
      <c r="I238" s="206"/>
      <c r="J238" s="215"/>
      <c r="K238" s="35">
        <f t="shared" si="32"/>
        <v>146863</v>
      </c>
      <c r="L238" s="36">
        <f t="shared" si="33"/>
        <v>12225</v>
      </c>
      <c r="M238" s="36">
        <f t="shared" si="34"/>
        <v>159088</v>
      </c>
    </row>
    <row r="239" spans="1:14" ht="15" customHeight="1" x14ac:dyDescent="0.3">
      <c r="A239" s="295" t="s">
        <v>345</v>
      </c>
      <c r="B239" s="296"/>
      <c r="C239" s="217">
        <v>753</v>
      </c>
      <c r="D239" s="168">
        <v>0</v>
      </c>
      <c r="E239" s="171">
        <v>0</v>
      </c>
      <c r="F239" s="170"/>
      <c r="G239" s="206"/>
      <c r="H239" s="215"/>
      <c r="I239" s="206"/>
      <c r="J239" s="215"/>
      <c r="K239" s="35">
        <f t="shared" si="32"/>
        <v>0</v>
      </c>
      <c r="L239" s="36">
        <f t="shared" si="33"/>
        <v>0</v>
      </c>
      <c r="M239" s="36">
        <f t="shared" si="34"/>
        <v>0</v>
      </c>
    </row>
    <row r="240" spans="1:14" ht="15" customHeight="1" x14ac:dyDescent="0.3">
      <c r="A240" s="295" t="s">
        <v>346</v>
      </c>
      <c r="B240" s="296"/>
      <c r="C240" s="217">
        <v>775</v>
      </c>
      <c r="D240" s="168">
        <v>775</v>
      </c>
      <c r="E240" s="171">
        <v>0</v>
      </c>
      <c r="F240" s="170"/>
      <c r="G240" s="206"/>
      <c r="H240" s="215"/>
      <c r="I240" s="206"/>
      <c r="J240" s="215"/>
      <c r="K240" s="35">
        <f t="shared" si="32"/>
        <v>0</v>
      </c>
      <c r="L240" s="36">
        <f t="shared" si="33"/>
        <v>0</v>
      </c>
      <c r="M240" s="36">
        <f t="shared" si="34"/>
        <v>0</v>
      </c>
    </row>
    <row r="241" spans="1:14" ht="15" customHeight="1" x14ac:dyDescent="0.3">
      <c r="A241" s="295" t="s">
        <v>351</v>
      </c>
      <c r="B241" s="296"/>
      <c r="C241" s="217">
        <v>350</v>
      </c>
      <c r="D241" s="168">
        <v>350</v>
      </c>
      <c r="E241" s="171">
        <v>0</v>
      </c>
      <c r="F241" s="170"/>
      <c r="G241" s="206"/>
      <c r="H241" s="215"/>
      <c r="I241" s="206"/>
      <c r="J241" s="215"/>
      <c r="K241" s="35">
        <f t="shared" si="32"/>
        <v>0</v>
      </c>
      <c r="L241" s="36">
        <f t="shared" si="33"/>
        <v>0</v>
      </c>
      <c r="M241" s="36">
        <f t="shared" si="34"/>
        <v>0</v>
      </c>
    </row>
    <row r="242" spans="1:14" ht="15" customHeight="1" x14ac:dyDescent="0.3">
      <c r="A242" s="297" t="s">
        <v>352</v>
      </c>
      <c r="B242" s="298"/>
      <c r="C242" s="220">
        <v>250</v>
      </c>
      <c r="D242" s="202">
        <v>250</v>
      </c>
      <c r="E242" s="172">
        <f>E207</f>
        <v>0</v>
      </c>
      <c r="F242" s="170">
        <v>0</v>
      </c>
      <c r="G242" s="216">
        <v>0</v>
      </c>
      <c r="H242" s="215">
        <v>0</v>
      </c>
      <c r="I242" s="216">
        <v>0</v>
      </c>
      <c r="J242" s="215">
        <v>0</v>
      </c>
      <c r="K242" s="35">
        <f t="shared" si="32"/>
        <v>0</v>
      </c>
      <c r="L242" s="36">
        <f t="shared" si="33"/>
        <v>0</v>
      </c>
      <c r="M242" s="36">
        <f t="shared" si="34"/>
        <v>0</v>
      </c>
    </row>
    <row r="243" spans="1:14" ht="15" customHeight="1" x14ac:dyDescent="0.3">
      <c r="B243" s="76" t="s">
        <v>109</v>
      </c>
      <c r="C243" s="218"/>
      <c r="D243" s="219"/>
      <c r="E243" s="74">
        <f t="shared" ref="E243:M243" si="35">SUM(E228:E242)</f>
        <v>31429</v>
      </c>
      <c r="F243" s="77">
        <f t="shared" si="35"/>
        <v>0</v>
      </c>
      <c r="G243" s="75">
        <f t="shared" si="35"/>
        <v>31730</v>
      </c>
      <c r="H243" s="77">
        <f t="shared" si="35"/>
        <v>1449.3766622400001</v>
      </c>
      <c r="I243" s="75">
        <f t="shared" si="35"/>
        <v>31730</v>
      </c>
      <c r="J243" s="77">
        <f t="shared" si="35"/>
        <v>1511.0752953599999</v>
      </c>
      <c r="K243" s="87">
        <f t="shared" si="35"/>
        <v>4294901.8742580805</v>
      </c>
      <c r="L243" s="37">
        <f t="shared" si="35"/>
        <v>11893439.57876304</v>
      </c>
      <c r="M243" s="37">
        <f t="shared" si="35"/>
        <v>16188341.45302112</v>
      </c>
    </row>
    <row r="244" spans="1:14" ht="15.75" customHeight="1" x14ac:dyDescent="0.3">
      <c r="B244" s="76"/>
      <c r="C244" s="39"/>
      <c r="D244" s="68"/>
      <c r="E244" s="85"/>
      <c r="F244" s="85"/>
      <c r="G244" s="86"/>
      <c r="H244" s="85"/>
      <c r="I244" s="86"/>
      <c r="J244" s="85"/>
    </row>
    <row r="245" spans="1:14" ht="15.75" customHeight="1" x14ac:dyDescent="0.3">
      <c r="B245" s="76"/>
      <c r="C245" s="39"/>
      <c r="D245" s="68"/>
      <c r="E245" s="85"/>
      <c r="F245" s="85"/>
      <c r="G245" s="86"/>
      <c r="H245" s="85"/>
      <c r="I245" s="86"/>
      <c r="J245" s="85"/>
      <c r="K245" s="79" t="s">
        <v>325</v>
      </c>
      <c r="L245" s="235">
        <f>L236*0.25</f>
        <v>2331525</v>
      </c>
    </row>
    <row r="246" spans="1:14" ht="15" customHeight="1" x14ac:dyDescent="0.3">
      <c r="B246" s="76"/>
      <c r="C246" s="39"/>
      <c r="D246" s="68"/>
      <c r="E246" s="85"/>
      <c r="F246" s="85"/>
      <c r="G246" s="86"/>
      <c r="H246" s="85"/>
      <c r="I246" s="86"/>
      <c r="J246" s="85"/>
      <c r="K246" s="79" t="s">
        <v>326</v>
      </c>
      <c r="L246" s="195">
        <f>L243-L245</f>
        <v>9561914.5787630398</v>
      </c>
    </row>
    <row r="247" spans="1:14" x14ac:dyDescent="0.3">
      <c r="A247" s="92" t="s">
        <v>116</v>
      </c>
      <c r="B247" s="93"/>
      <c r="C247" s="91"/>
      <c r="D247" s="92"/>
      <c r="E247" s="94"/>
      <c r="F247" s="71"/>
      <c r="G247" s="94"/>
      <c r="H247" s="43"/>
    </row>
    <row r="248" spans="1:14" x14ac:dyDescent="0.3">
      <c r="A248" s="95" t="s">
        <v>117</v>
      </c>
      <c r="B248" s="95"/>
      <c r="C248" s="96"/>
      <c r="D248" s="95"/>
      <c r="E248" s="95"/>
      <c r="F248" s="95"/>
      <c r="G248" s="95"/>
      <c r="I248" s="10"/>
      <c r="J248" s="78" t="s">
        <v>114</v>
      </c>
      <c r="K248" s="88">
        <f>(C228-D228)*(G228+I228)+(C229-D229)*(G229+I229)+(C230-D230)*(G230+I230)+(C231-D231)*(G231+I231)+(C232-D232)*(G232+I232)+(C237-D237)*E237+(C238-D238)*E238+(C239-D239)*E239</f>
        <v>2436893</v>
      </c>
      <c r="L248" s="42">
        <f>D228*(G228+I228)+D229*(G229+I229)+D230*(G230+I230)+D231*(G231+I231)+D232*(G232+I232)+D233*(G233+I233)+D234*(G234+I234)+D235*(G235+I235)+D236*(G236+I236)+D237*E237+D238*E238+D242*(G242+I242)</f>
        <v>6740600</v>
      </c>
      <c r="M248" s="80">
        <f>SUM(K248:L248)</f>
        <v>9177493</v>
      </c>
    </row>
    <row r="249" spans="1:14" x14ac:dyDescent="0.3">
      <c r="A249" s="97" t="s">
        <v>118</v>
      </c>
      <c r="B249" s="97"/>
      <c r="C249" s="98"/>
      <c r="D249" s="97"/>
      <c r="E249" s="97"/>
      <c r="F249" s="97"/>
      <c r="G249" s="97"/>
      <c r="J249" s="79" t="s">
        <v>115</v>
      </c>
      <c r="K249" s="89">
        <f>(C228-D228)*(H228+J228)+(C229-D229)*(H229+J229)+(C230-D230)*(H230+J230)+(C231-D231)*(H231+J231)+(C232-D232)*(H232+J232)+(C237-D237)*F237+(C238-D238)*F238+(C239-D239)*F239</f>
        <v>1858008.8742580798</v>
      </c>
      <c r="L249" s="84">
        <f>D228*(H228+J228)+D229*(H229+J229)+D230*(H230+J230)+D231*(H231+J231)+D232*(H232+J232)+D233*(H233+J233)+D234*(H234+J234)+D235*(H235+J235)+D236*(H236+J236)+D237*F237+D238*F238+D240*F240+D241*F241+D242*(F242)</f>
        <v>2044139.57876304</v>
      </c>
      <c r="M249" s="80">
        <f>SUM(K249:L249)</f>
        <v>3902148.4530211198</v>
      </c>
    </row>
    <row r="251" spans="1:14" x14ac:dyDescent="0.3">
      <c r="A251" s="4" t="s">
        <v>132</v>
      </c>
      <c r="B251" s="6"/>
      <c r="C251" s="61" t="s">
        <v>85</v>
      </c>
      <c r="D251" s="99" t="s">
        <v>85</v>
      </c>
      <c r="E251" s="299" t="s">
        <v>111</v>
      </c>
      <c r="F251" s="300"/>
      <c r="G251" s="299" t="s">
        <v>71</v>
      </c>
      <c r="H251" s="300"/>
      <c r="I251" s="301" t="s">
        <v>70</v>
      </c>
      <c r="J251" s="302"/>
    </row>
    <row r="252" spans="1:14" s="34" customFormat="1" ht="45" customHeight="1" x14ac:dyDescent="0.2">
      <c r="A252" s="303" t="s">
        <v>74</v>
      </c>
      <c r="B252" s="304"/>
      <c r="C252" s="31" t="s">
        <v>358</v>
      </c>
      <c r="D252" s="32" t="s">
        <v>108</v>
      </c>
      <c r="E252" s="72" t="s">
        <v>107</v>
      </c>
      <c r="F252" s="73" t="s">
        <v>110</v>
      </c>
      <c r="G252" s="72" t="s">
        <v>107</v>
      </c>
      <c r="H252" s="73" t="s">
        <v>110</v>
      </c>
      <c r="I252" s="72" t="s">
        <v>107</v>
      </c>
      <c r="J252" s="73" t="s">
        <v>110</v>
      </c>
      <c r="K252" s="33" t="s">
        <v>73</v>
      </c>
      <c r="L252" s="221" t="s">
        <v>327</v>
      </c>
      <c r="M252" s="221" t="s">
        <v>113</v>
      </c>
    </row>
    <row r="253" spans="1:14" ht="15" customHeight="1" x14ac:dyDescent="0.3">
      <c r="A253" s="295" t="s">
        <v>297</v>
      </c>
      <c r="B253" s="296"/>
      <c r="C253" s="217">
        <v>2231</v>
      </c>
      <c r="D253" s="237">
        <v>200</v>
      </c>
      <c r="E253" s="213"/>
      <c r="F253" s="214"/>
      <c r="G253" s="227">
        <v>80</v>
      </c>
      <c r="H253" s="169">
        <v>35.330585702400001</v>
      </c>
      <c r="I253" s="227">
        <v>80</v>
      </c>
      <c r="J253" s="169">
        <v>38.642828112000004</v>
      </c>
      <c r="K253" s="35">
        <f t="shared" ref="K253:K267" si="36">(C253-D253)*(E253+F253+G253+H253+I253+J253)</f>
        <v>475200.00345704646</v>
      </c>
      <c r="L253" s="36">
        <f>(E253+F253+G253+H253+I253+J253)*D253</f>
        <v>46794.682762880009</v>
      </c>
      <c r="M253" s="36">
        <f>SUM(K253:L253)</f>
        <v>521994.68621992646</v>
      </c>
      <c r="N253" s="19"/>
    </row>
    <row r="254" spans="1:14" ht="15" customHeight="1" x14ac:dyDescent="0.3">
      <c r="A254" s="295" t="s">
        <v>298</v>
      </c>
      <c r="B254" s="296"/>
      <c r="C254" s="217">
        <v>2429</v>
      </c>
      <c r="D254" s="237">
        <v>100</v>
      </c>
      <c r="E254" s="209"/>
      <c r="F254" s="215"/>
      <c r="G254" s="226">
        <v>111</v>
      </c>
      <c r="H254" s="170">
        <v>51.891797750400002</v>
      </c>
      <c r="I254" s="226">
        <v>111</v>
      </c>
      <c r="J254" s="170">
        <v>50.787716947200011</v>
      </c>
      <c r="K254" s="35">
        <f t="shared" si="36"/>
        <v>756178.58973071037</v>
      </c>
      <c r="L254" s="36">
        <f t="shared" ref="L254:L267" si="37">(E254+F254+G254+H254+I254+J254)*D254</f>
        <v>32467.951469759999</v>
      </c>
      <c r="M254" s="36">
        <f t="shared" ref="M254:M267" si="38">SUM(K254:L254)</f>
        <v>788646.54120047041</v>
      </c>
      <c r="N254" s="19"/>
    </row>
    <row r="255" spans="1:14" ht="15" customHeight="1" x14ac:dyDescent="0.3">
      <c r="A255" s="295" t="s">
        <v>299</v>
      </c>
      <c r="B255" s="296"/>
      <c r="C255" s="217">
        <v>2108</v>
      </c>
      <c r="D255" s="168">
        <v>350</v>
      </c>
      <c r="E255" s="209"/>
      <c r="F255" s="215"/>
      <c r="G255" s="226">
        <v>216</v>
      </c>
      <c r="H255" s="170">
        <v>167.8202820864</v>
      </c>
      <c r="I255" s="226">
        <v>216</v>
      </c>
      <c r="J255" s="170">
        <v>162.29987807039998</v>
      </c>
      <c r="K255" s="35">
        <f t="shared" si="36"/>
        <v>1339807.2415556544</v>
      </c>
      <c r="L255" s="36">
        <f t="shared" si="37"/>
        <v>266742.05605488003</v>
      </c>
      <c r="M255" s="36">
        <f t="shared" si="38"/>
        <v>1606549.2976105344</v>
      </c>
      <c r="N255" s="19"/>
    </row>
    <row r="256" spans="1:14" ht="15" customHeight="1" x14ac:dyDescent="0.3">
      <c r="A256" s="295" t="s">
        <v>300</v>
      </c>
      <c r="B256" s="296"/>
      <c r="C256" s="217">
        <v>1830</v>
      </c>
      <c r="D256" s="168">
        <v>600</v>
      </c>
      <c r="E256" s="209"/>
      <c r="F256" s="215"/>
      <c r="G256" s="226">
        <v>236</v>
      </c>
      <c r="H256" s="170">
        <v>333.43240256640007</v>
      </c>
      <c r="I256" s="226">
        <v>236</v>
      </c>
      <c r="J256" s="170">
        <v>334.53648336959998</v>
      </c>
      <c r="K256" s="35">
        <f t="shared" si="36"/>
        <v>1402161.7297012799</v>
      </c>
      <c r="L256" s="36">
        <f t="shared" si="37"/>
        <v>683981.33156159997</v>
      </c>
      <c r="M256" s="36">
        <f t="shared" si="38"/>
        <v>2086143.06126288</v>
      </c>
      <c r="N256" s="19"/>
    </row>
    <row r="257" spans="1:14" ht="15" customHeight="1" x14ac:dyDescent="0.3">
      <c r="A257" s="295" t="s">
        <v>301</v>
      </c>
      <c r="B257" s="296"/>
      <c r="C257" s="217">
        <v>1973</v>
      </c>
      <c r="D257" s="168">
        <v>1375</v>
      </c>
      <c r="E257" s="209"/>
      <c r="F257" s="215"/>
      <c r="G257" s="226">
        <v>0</v>
      </c>
      <c r="H257" s="170">
        <v>118.13664594240001</v>
      </c>
      <c r="I257" s="226">
        <v>0</v>
      </c>
      <c r="J257" s="170">
        <v>119.2407267456</v>
      </c>
      <c r="K257" s="35">
        <f t="shared" si="36"/>
        <v>141951.66886742401</v>
      </c>
      <c r="L257" s="36">
        <f t="shared" si="37"/>
        <v>326393.88744600001</v>
      </c>
      <c r="M257" s="36">
        <f t="shared" si="38"/>
        <v>468345.55631342402</v>
      </c>
      <c r="N257" s="19"/>
    </row>
    <row r="258" spans="1:14" ht="15" customHeight="1" x14ac:dyDescent="0.3">
      <c r="A258" s="295" t="s">
        <v>302</v>
      </c>
      <c r="B258" s="296"/>
      <c r="C258" s="217">
        <v>1549</v>
      </c>
      <c r="D258" s="168">
        <v>1549</v>
      </c>
      <c r="E258" s="209"/>
      <c r="F258" s="215"/>
      <c r="G258" s="226">
        <v>0</v>
      </c>
      <c r="H258" s="170">
        <v>105.9917571072</v>
      </c>
      <c r="I258" s="226">
        <v>0</v>
      </c>
      <c r="J258" s="170">
        <v>113.72032272960001</v>
      </c>
      <c r="K258" s="35">
        <f t="shared" si="36"/>
        <v>0</v>
      </c>
      <c r="L258" s="36">
        <f t="shared" si="37"/>
        <v>340334.01166720322</v>
      </c>
      <c r="M258" s="36">
        <f t="shared" si="38"/>
        <v>340334.01166720322</v>
      </c>
      <c r="N258" s="19"/>
    </row>
    <row r="259" spans="1:14" ht="15" customHeight="1" x14ac:dyDescent="0.3">
      <c r="A259" s="295" t="s">
        <v>303</v>
      </c>
      <c r="B259" s="296"/>
      <c r="C259" s="217">
        <v>999</v>
      </c>
      <c r="D259" s="168">
        <v>999</v>
      </c>
      <c r="E259" s="209"/>
      <c r="F259" s="215"/>
      <c r="G259" s="226">
        <v>0</v>
      </c>
      <c r="H259" s="170">
        <v>171.132524496</v>
      </c>
      <c r="I259" s="226">
        <v>0</v>
      </c>
      <c r="J259" s="170">
        <v>197.63046377280003</v>
      </c>
      <c r="K259" s="35">
        <f t="shared" si="36"/>
        <v>0</v>
      </c>
      <c r="L259" s="36">
        <f t="shared" si="37"/>
        <v>368394.22528053122</v>
      </c>
      <c r="M259" s="36">
        <f t="shared" si="38"/>
        <v>368394.22528053122</v>
      </c>
      <c r="N259" s="19"/>
    </row>
    <row r="260" spans="1:14" ht="15" customHeight="1" x14ac:dyDescent="0.3">
      <c r="A260" s="295" t="s">
        <v>305</v>
      </c>
      <c r="B260" s="296"/>
      <c r="C260" s="217">
        <v>499</v>
      </c>
      <c r="D260" s="168">
        <v>499</v>
      </c>
      <c r="E260" s="209"/>
      <c r="F260" s="215"/>
      <c r="G260" s="171">
        <v>0</v>
      </c>
      <c r="H260" s="170">
        <v>494.62819983360009</v>
      </c>
      <c r="I260" s="171">
        <v>0</v>
      </c>
      <c r="J260" s="170">
        <v>524.43838152000001</v>
      </c>
      <c r="K260" s="35">
        <f t="shared" si="36"/>
        <v>0</v>
      </c>
      <c r="L260" s="36">
        <f t="shared" si="37"/>
        <v>508514.22409544647</v>
      </c>
      <c r="M260" s="36">
        <f t="shared" si="38"/>
        <v>508514.22409544647</v>
      </c>
    </row>
    <row r="261" spans="1:14" ht="15" customHeight="1" x14ac:dyDescent="0.3">
      <c r="A261" s="295" t="s">
        <v>304</v>
      </c>
      <c r="B261" s="296"/>
      <c r="C261" s="217">
        <v>100</v>
      </c>
      <c r="D261" s="168">
        <v>100</v>
      </c>
      <c r="E261" s="226">
        <v>31087</v>
      </c>
      <c r="F261" s="170"/>
      <c r="G261" s="226">
        <v>31087</v>
      </c>
      <c r="H261" s="170"/>
      <c r="I261" s="226">
        <v>31087</v>
      </c>
      <c r="J261" s="170"/>
      <c r="K261" s="35">
        <f t="shared" si="36"/>
        <v>0</v>
      </c>
      <c r="L261" s="36">
        <f t="shared" si="37"/>
        <v>9326100</v>
      </c>
      <c r="M261" s="36">
        <f t="shared" si="38"/>
        <v>9326100</v>
      </c>
    </row>
    <row r="262" spans="1:14" ht="15" customHeight="1" x14ac:dyDescent="0.3">
      <c r="A262" s="295" t="s">
        <v>297</v>
      </c>
      <c r="B262" s="296"/>
      <c r="C262" s="217">
        <v>986</v>
      </c>
      <c r="D262" s="168">
        <v>125</v>
      </c>
      <c r="E262" s="226">
        <v>179</v>
      </c>
      <c r="F262" s="170"/>
      <c r="G262" s="206"/>
      <c r="H262" s="215"/>
      <c r="I262" s="206"/>
      <c r="J262" s="215"/>
      <c r="K262" s="35">
        <f t="shared" si="36"/>
        <v>154119</v>
      </c>
      <c r="L262" s="36">
        <f t="shared" si="37"/>
        <v>22375</v>
      </c>
      <c r="M262" s="36">
        <f t="shared" si="38"/>
        <v>176494</v>
      </c>
    </row>
    <row r="263" spans="1:14" ht="15" customHeight="1" x14ac:dyDescent="0.3">
      <c r="A263" s="295" t="s">
        <v>298</v>
      </c>
      <c r="B263" s="296"/>
      <c r="C263" s="217">
        <v>994</v>
      </c>
      <c r="D263" s="168">
        <v>75</v>
      </c>
      <c r="E263" s="226">
        <v>163</v>
      </c>
      <c r="F263" s="170"/>
      <c r="G263" s="206"/>
      <c r="H263" s="215"/>
      <c r="I263" s="206"/>
      <c r="J263" s="215"/>
      <c r="K263" s="35">
        <f t="shared" si="36"/>
        <v>149797</v>
      </c>
      <c r="L263" s="36">
        <f t="shared" si="37"/>
        <v>12225</v>
      </c>
      <c r="M263" s="36">
        <f t="shared" si="38"/>
        <v>162022</v>
      </c>
    </row>
    <row r="264" spans="1:14" ht="15" customHeight="1" x14ac:dyDescent="0.3">
      <c r="A264" s="295" t="s">
        <v>345</v>
      </c>
      <c r="B264" s="296"/>
      <c r="C264" s="217">
        <v>768</v>
      </c>
      <c r="D264" s="168">
        <v>0</v>
      </c>
      <c r="E264" s="171">
        <v>0</v>
      </c>
      <c r="F264" s="170"/>
      <c r="G264" s="206"/>
      <c r="H264" s="215"/>
      <c r="I264" s="206"/>
      <c r="J264" s="215"/>
      <c r="K264" s="35">
        <f t="shared" si="36"/>
        <v>0</v>
      </c>
      <c r="L264" s="36">
        <f t="shared" si="37"/>
        <v>0</v>
      </c>
      <c r="M264" s="36">
        <f t="shared" si="38"/>
        <v>0</v>
      </c>
    </row>
    <row r="265" spans="1:14" ht="15" customHeight="1" x14ac:dyDescent="0.3">
      <c r="A265" s="295" t="s">
        <v>346</v>
      </c>
      <c r="B265" s="296"/>
      <c r="C265" s="217">
        <v>775</v>
      </c>
      <c r="D265" s="168">
        <v>775</v>
      </c>
      <c r="E265" s="171">
        <v>0</v>
      </c>
      <c r="F265" s="170"/>
      <c r="G265" s="206"/>
      <c r="H265" s="215"/>
      <c r="I265" s="206"/>
      <c r="J265" s="215"/>
      <c r="K265" s="35">
        <f t="shared" si="36"/>
        <v>0</v>
      </c>
      <c r="L265" s="36">
        <f t="shared" si="37"/>
        <v>0</v>
      </c>
      <c r="M265" s="36">
        <f t="shared" si="38"/>
        <v>0</v>
      </c>
    </row>
    <row r="266" spans="1:14" ht="15" customHeight="1" x14ac:dyDescent="0.3">
      <c r="A266" s="295" t="s">
        <v>351</v>
      </c>
      <c r="B266" s="296"/>
      <c r="C266" s="217">
        <v>350</v>
      </c>
      <c r="D266" s="168">
        <v>350</v>
      </c>
      <c r="E266" s="171">
        <v>0</v>
      </c>
      <c r="F266" s="170"/>
      <c r="G266" s="206"/>
      <c r="H266" s="215"/>
      <c r="I266" s="206"/>
      <c r="J266" s="215"/>
      <c r="K266" s="35">
        <f t="shared" si="36"/>
        <v>0</v>
      </c>
      <c r="L266" s="36">
        <f t="shared" si="37"/>
        <v>0</v>
      </c>
      <c r="M266" s="36">
        <f t="shared" si="38"/>
        <v>0</v>
      </c>
    </row>
    <row r="267" spans="1:14" ht="15" customHeight="1" x14ac:dyDescent="0.3">
      <c r="A267" s="297" t="s">
        <v>352</v>
      </c>
      <c r="B267" s="298"/>
      <c r="C267" s="220">
        <v>250</v>
      </c>
      <c r="D267" s="202">
        <v>250</v>
      </c>
      <c r="E267" s="172">
        <f>E232</f>
        <v>0</v>
      </c>
      <c r="F267" s="170">
        <v>0</v>
      </c>
      <c r="G267" s="216">
        <v>0</v>
      </c>
      <c r="H267" s="215">
        <v>0</v>
      </c>
      <c r="I267" s="216">
        <v>0</v>
      </c>
      <c r="J267" s="215">
        <v>0</v>
      </c>
      <c r="K267" s="35">
        <f t="shared" si="36"/>
        <v>0</v>
      </c>
      <c r="L267" s="36">
        <f t="shared" si="37"/>
        <v>0</v>
      </c>
      <c r="M267" s="36">
        <f t="shared" si="38"/>
        <v>0</v>
      </c>
    </row>
    <row r="268" spans="1:14" ht="15" customHeight="1" x14ac:dyDescent="0.3">
      <c r="B268" s="76" t="s">
        <v>109</v>
      </c>
      <c r="C268" s="218"/>
      <c r="D268" s="219"/>
      <c r="E268" s="74">
        <f t="shared" ref="E268:M268" si="39">SUM(E253:E267)</f>
        <v>31429</v>
      </c>
      <c r="F268" s="77">
        <f t="shared" si="39"/>
        <v>0</v>
      </c>
      <c r="G268" s="75">
        <f t="shared" si="39"/>
        <v>31730</v>
      </c>
      <c r="H268" s="77">
        <f t="shared" si="39"/>
        <v>1478.3641954848001</v>
      </c>
      <c r="I268" s="75">
        <f t="shared" si="39"/>
        <v>31730</v>
      </c>
      <c r="J268" s="77">
        <f t="shared" si="39"/>
        <v>1541.2968012672</v>
      </c>
      <c r="K268" s="87">
        <f t="shared" si="39"/>
        <v>4419215.2333121151</v>
      </c>
      <c r="L268" s="37">
        <f t="shared" si="39"/>
        <v>11934322.3703383</v>
      </c>
      <c r="M268" s="37">
        <f t="shared" si="39"/>
        <v>16353537.603650417</v>
      </c>
    </row>
    <row r="269" spans="1:14" ht="16.5" customHeight="1" x14ac:dyDescent="0.3">
      <c r="B269" s="76"/>
      <c r="C269" s="39"/>
      <c r="D269" s="68"/>
      <c r="E269" s="85"/>
      <c r="F269" s="85"/>
      <c r="G269" s="86"/>
      <c r="H269" s="85"/>
      <c r="I269" s="86"/>
      <c r="J269" s="85"/>
    </row>
    <row r="270" spans="1:14" ht="16.5" customHeight="1" x14ac:dyDescent="0.3">
      <c r="B270" s="76"/>
      <c r="C270" s="39"/>
      <c r="D270" s="68"/>
      <c r="E270" s="85"/>
      <c r="F270" s="85"/>
      <c r="G270" s="86"/>
      <c r="H270" s="85"/>
      <c r="I270" s="86"/>
      <c r="J270" s="85"/>
      <c r="K270" s="79" t="s">
        <v>325</v>
      </c>
      <c r="L270" s="235">
        <f>L261*0.25</f>
        <v>2331525</v>
      </c>
    </row>
    <row r="271" spans="1:14" ht="15" customHeight="1" x14ac:dyDescent="0.3">
      <c r="B271" s="76"/>
      <c r="C271" s="39"/>
      <c r="D271" s="68"/>
      <c r="E271" s="85"/>
      <c r="F271" s="85"/>
      <c r="G271" s="86"/>
      <c r="H271" s="85"/>
      <c r="I271" s="86"/>
      <c r="J271" s="85"/>
      <c r="K271" s="79" t="s">
        <v>326</v>
      </c>
      <c r="L271" s="195">
        <f>L268-L270</f>
        <v>9602797.3703383002</v>
      </c>
    </row>
    <row r="272" spans="1:14" x14ac:dyDescent="0.3">
      <c r="A272" s="92" t="s">
        <v>116</v>
      </c>
      <c r="B272" s="93"/>
      <c r="C272" s="91"/>
      <c r="D272" s="92"/>
      <c r="E272" s="94"/>
      <c r="F272" s="71"/>
      <c r="G272" s="94"/>
      <c r="H272" s="43"/>
    </row>
    <row r="273" spans="1:13" x14ac:dyDescent="0.3">
      <c r="A273" s="95" t="s">
        <v>117</v>
      </c>
      <c r="B273" s="95"/>
      <c r="C273" s="96"/>
      <c r="D273" s="95"/>
      <c r="E273" s="95"/>
      <c r="F273" s="95"/>
      <c r="G273" s="95"/>
      <c r="I273" s="10"/>
      <c r="J273" s="78" t="s">
        <v>114</v>
      </c>
      <c r="K273" s="88">
        <f>(C253-D253)*(G253+I253)+(C254-D254)*(G254+I254)+(C255-D255)*(G255+I255)+(C256-D256)*(G256+I256)+(C257-D257)*(G257+I257)+(C262-D262)*E262+(C263-D263)*E263+(C264-D264)*E264</f>
        <v>2485930</v>
      </c>
      <c r="L273" s="42">
        <f>D253*(G253+I253)+D254*(G254+I254)+D255*(G255+I255)+D256*(G256+I256)+D257*(G257+I257)+D258*(G258+I258)+D259*(G259+I259)+D260*(G260+I260)+D261*(G261+I261)+D262*E262+D263*E263+D267*(G267+I267)</f>
        <v>6740600</v>
      </c>
      <c r="M273" s="80">
        <f>SUM(K273:L273)</f>
        <v>9226530</v>
      </c>
    </row>
    <row r="274" spans="1:13" x14ac:dyDescent="0.3">
      <c r="A274" s="97" t="s">
        <v>118</v>
      </c>
      <c r="B274" s="97"/>
      <c r="C274" s="98"/>
      <c r="D274" s="97"/>
      <c r="E274" s="97"/>
      <c r="F274" s="97"/>
      <c r="G274" s="97"/>
      <c r="J274" s="79" t="s">
        <v>115</v>
      </c>
      <c r="K274" s="89">
        <f>(C253-D253)*(H253+J253)+(C254-D254)*(H254+J254)+(C255-D255)*(H255+J255)+(C256-D256)*(H256+J256)+(C257-D257)*(H257+J257)+(C262-D262)*F262+(C263-D263)*F263+(C264-D264)*F264</f>
        <v>1933285.2333121155</v>
      </c>
      <c r="L274" s="84">
        <f>D253*(H253+J253)+D254*(H254+J254)+D255*(H255+J255)+D256*(H256+J256)+D257*(H257+J257)+D258*(H258+J258)+D259*(H259+J259)+D260*(H260+J260)+D261*(H261+J261)+D262*F262+D263*F263+D265*F265+D266*F266+D267*(F267)</f>
        <v>2085022.3703383009</v>
      </c>
      <c r="M274" s="80">
        <f>SUM(K274:L274)</f>
        <v>4018307.6036504162</v>
      </c>
    </row>
  </sheetData>
  <mergeCells count="197">
    <mergeCell ref="A23:B23"/>
    <mergeCell ref="E19:F19"/>
    <mergeCell ref="G19:H19"/>
    <mergeCell ref="I19:J19"/>
    <mergeCell ref="A24:B24"/>
    <mergeCell ref="A25:B25"/>
    <mergeCell ref="A20:B20"/>
    <mergeCell ref="A21:B21"/>
    <mergeCell ref="A22:B22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G50:H50"/>
    <mergeCell ref="I50:J50"/>
    <mergeCell ref="A51:B51"/>
    <mergeCell ref="A52:B52"/>
    <mergeCell ref="A53:B53"/>
    <mergeCell ref="A54:B54"/>
    <mergeCell ref="A38:B38"/>
    <mergeCell ref="A39:B39"/>
    <mergeCell ref="A40:B40"/>
    <mergeCell ref="A41:B41"/>
    <mergeCell ref="A42:B42"/>
    <mergeCell ref="E50:F50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80:B80"/>
    <mergeCell ref="A81:B81"/>
    <mergeCell ref="A82:B82"/>
    <mergeCell ref="A83:B83"/>
    <mergeCell ref="A84:B84"/>
    <mergeCell ref="A85:B85"/>
    <mergeCell ref="E76:F76"/>
    <mergeCell ref="G76:H76"/>
    <mergeCell ref="I76:J76"/>
    <mergeCell ref="A77:B77"/>
    <mergeCell ref="A78:B78"/>
    <mergeCell ref="A79:B79"/>
    <mergeCell ref="I101:J101"/>
    <mergeCell ref="A102:B102"/>
    <mergeCell ref="A103:B103"/>
    <mergeCell ref="A86:B86"/>
    <mergeCell ref="A87:B87"/>
    <mergeCell ref="A88:B88"/>
    <mergeCell ref="A89:B89"/>
    <mergeCell ref="A90:B90"/>
    <mergeCell ref="A91:B91"/>
    <mergeCell ref="A104:B104"/>
    <mergeCell ref="A105:B105"/>
    <mergeCell ref="A106:B106"/>
    <mergeCell ref="A107:B107"/>
    <mergeCell ref="A108:B108"/>
    <mergeCell ref="A109:B109"/>
    <mergeCell ref="A92:B92"/>
    <mergeCell ref="E101:F101"/>
    <mergeCell ref="G101:H101"/>
    <mergeCell ref="G126:H126"/>
    <mergeCell ref="I126:J126"/>
    <mergeCell ref="A127:B127"/>
    <mergeCell ref="A110:B110"/>
    <mergeCell ref="A111:B111"/>
    <mergeCell ref="A112:B112"/>
    <mergeCell ref="A113:B113"/>
    <mergeCell ref="A114:B114"/>
    <mergeCell ref="A115:B115"/>
    <mergeCell ref="A128:B128"/>
    <mergeCell ref="A129:B129"/>
    <mergeCell ref="A130:B130"/>
    <mergeCell ref="A131:B131"/>
    <mergeCell ref="A132:B132"/>
    <mergeCell ref="A133:B133"/>
    <mergeCell ref="A116:B116"/>
    <mergeCell ref="A117:B117"/>
    <mergeCell ref="E126:F126"/>
    <mergeCell ref="E151:F151"/>
    <mergeCell ref="G151:H151"/>
    <mergeCell ref="I151:J151"/>
    <mergeCell ref="A134:B134"/>
    <mergeCell ref="A135:B135"/>
    <mergeCell ref="A136:B136"/>
    <mergeCell ref="A137:B137"/>
    <mergeCell ref="A138:B138"/>
    <mergeCell ref="A139:B139"/>
    <mergeCell ref="A152:B152"/>
    <mergeCell ref="A153:B153"/>
    <mergeCell ref="A154:B154"/>
    <mergeCell ref="A155:B155"/>
    <mergeCell ref="A156:B156"/>
    <mergeCell ref="A157:B157"/>
    <mergeCell ref="A140:B140"/>
    <mergeCell ref="A141:B141"/>
    <mergeCell ref="A142:B142"/>
    <mergeCell ref="A164:B164"/>
    <mergeCell ref="A165:B165"/>
    <mergeCell ref="A166:B166"/>
    <mergeCell ref="A167:B167"/>
    <mergeCell ref="E176:F176"/>
    <mergeCell ref="G176:H176"/>
    <mergeCell ref="A158:B158"/>
    <mergeCell ref="A159:B159"/>
    <mergeCell ref="A160:B160"/>
    <mergeCell ref="A161:B161"/>
    <mergeCell ref="A162:B162"/>
    <mergeCell ref="A163:B163"/>
    <mergeCell ref="A182:B182"/>
    <mergeCell ref="A183:B183"/>
    <mergeCell ref="A184:B184"/>
    <mergeCell ref="A185:B185"/>
    <mergeCell ref="A186:B186"/>
    <mergeCell ref="A187:B187"/>
    <mergeCell ref="I176:J176"/>
    <mergeCell ref="A177:B177"/>
    <mergeCell ref="A178:B178"/>
    <mergeCell ref="A179:B179"/>
    <mergeCell ref="A180:B180"/>
    <mergeCell ref="A181:B181"/>
    <mergeCell ref="G201:H201"/>
    <mergeCell ref="I201:J201"/>
    <mergeCell ref="A202:B202"/>
    <mergeCell ref="A203:B203"/>
    <mergeCell ref="A204:B204"/>
    <mergeCell ref="A205:B205"/>
    <mergeCell ref="A188:B188"/>
    <mergeCell ref="A189:B189"/>
    <mergeCell ref="A190:B190"/>
    <mergeCell ref="A191:B191"/>
    <mergeCell ref="A192:B192"/>
    <mergeCell ref="E201:F201"/>
    <mergeCell ref="A212:B212"/>
    <mergeCell ref="A213:B213"/>
    <mergeCell ref="A214:B214"/>
    <mergeCell ref="A215:B215"/>
    <mergeCell ref="A216:B216"/>
    <mergeCell ref="A217:B217"/>
    <mergeCell ref="A206:B206"/>
    <mergeCell ref="A207:B207"/>
    <mergeCell ref="A208:B208"/>
    <mergeCell ref="A209:B209"/>
    <mergeCell ref="A210:B210"/>
    <mergeCell ref="A211:B211"/>
    <mergeCell ref="A230:B230"/>
    <mergeCell ref="A231:B231"/>
    <mergeCell ref="A232:B232"/>
    <mergeCell ref="A233:B233"/>
    <mergeCell ref="A234:B234"/>
    <mergeCell ref="A235:B235"/>
    <mergeCell ref="E226:F226"/>
    <mergeCell ref="G226:H226"/>
    <mergeCell ref="I226:J226"/>
    <mergeCell ref="A227:B227"/>
    <mergeCell ref="A228:B228"/>
    <mergeCell ref="A229:B229"/>
    <mergeCell ref="A242:B242"/>
    <mergeCell ref="E251:F251"/>
    <mergeCell ref="G251:H251"/>
    <mergeCell ref="I251:J251"/>
    <mergeCell ref="A252:B252"/>
    <mergeCell ref="A253:B253"/>
    <mergeCell ref="A236:B236"/>
    <mergeCell ref="A237:B237"/>
    <mergeCell ref="A238:B238"/>
    <mergeCell ref="A239:B239"/>
    <mergeCell ref="A240:B240"/>
    <mergeCell ref="A241:B241"/>
    <mergeCell ref="A266:B266"/>
    <mergeCell ref="A267:B267"/>
    <mergeCell ref="A260:B260"/>
    <mergeCell ref="A261:B261"/>
    <mergeCell ref="A262:B262"/>
    <mergeCell ref="A263:B263"/>
    <mergeCell ref="A264:B264"/>
    <mergeCell ref="A265:B265"/>
    <mergeCell ref="A254:B254"/>
    <mergeCell ref="A255:B255"/>
    <mergeCell ref="A256:B256"/>
    <mergeCell ref="A257:B257"/>
    <mergeCell ref="A258:B258"/>
    <mergeCell ref="A259:B259"/>
  </mergeCells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J121"/>
  <sheetViews>
    <sheetView topLeftCell="A52" zoomScaleNormal="100" workbookViewId="0">
      <selection activeCell="L71" sqref="L71"/>
    </sheetView>
  </sheetViews>
  <sheetFormatPr defaultColWidth="9.109375" defaultRowHeight="13.8" x14ac:dyDescent="0.3"/>
  <cols>
    <col min="1" max="1" width="4.5546875" style="2" customWidth="1"/>
    <col min="2" max="2" width="11" style="2" customWidth="1"/>
    <col min="3" max="3" width="30" style="2" customWidth="1"/>
    <col min="4" max="4" width="35.6640625" style="2" customWidth="1"/>
    <col min="5" max="5" width="2.5546875" style="2" customWidth="1"/>
    <col min="6" max="6" width="14.6640625" style="2" customWidth="1"/>
    <col min="7" max="7" width="2.5546875" style="2" customWidth="1"/>
    <col min="8" max="8" width="14.6640625" style="2" customWidth="1"/>
    <col min="9" max="16384" width="9.109375" style="2"/>
  </cols>
  <sheetData>
    <row r="1" spans="1:8" x14ac:dyDescent="0.3">
      <c r="A1" s="1" t="s">
        <v>338</v>
      </c>
    </row>
    <row r="2" spans="1:8" x14ac:dyDescent="0.3">
      <c r="A2" s="4" t="s">
        <v>105</v>
      </c>
    </row>
    <row r="3" spans="1:8" x14ac:dyDescent="0.3">
      <c r="A3" s="4" t="s">
        <v>290</v>
      </c>
    </row>
    <row r="4" spans="1:8" x14ac:dyDescent="0.3">
      <c r="A4" s="4"/>
    </row>
    <row r="5" spans="1:8" x14ac:dyDescent="0.3">
      <c r="A5" s="4" t="s">
        <v>265</v>
      </c>
      <c r="C5" s="134" t="s">
        <v>375</v>
      </c>
      <c r="F5" s="2" t="s">
        <v>85</v>
      </c>
    </row>
    <row r="6" spans="1:8" x14ac:dyDescent="0.3">
      <c r="A6" s="6"/>
    </row>
    <row r="7" spans="1:8" x14ac:dyDescent="0.3">
      <c r="A7" s="232">
        <v>1</v>
      </c>
      <c r="B7" s="59" t="s">
        <v>369</v>
      </c>
      <c r="C7" s="231"/>
      <c r="D7" s="231"/>
      <c r="E7" s="231"/>
      <c r="F7" s="231"/>
    </row>
    <row r="8" spans="1:8" x14ac:dyDescent="0.3">
      <c r="A8" s="6"/>
    </row>
    <row r="9" spans="1:8" ht="27.6" x14ac:dyDescent="0.3">
      <c r="A9" s="6"/>
      <c r="B9" s="303" t="s">
        <v>306</v>
      </c>
      <c r="C9" s="309"/>
      <c r="D9" s="304"/>
      <c r="F9" s="31" t="s">
        <v>121</v>
      </c>
      <c r="H9" s="31" t="s">
        <v>108</v>
      </c>
    </row>
    <row r="10" spans="1:8" x14ac:dyDescent="0.3">
      <c r="A10" s="6"/>
      <c r="B10" s="310" t="s">
        <v>367</v>
      </c>
      <c r="C10" s="311"/>
      <c r="D10" s="312"/>
      <c r="F10" s="167"/>
      <c r="H10" s="167"/>
    </row>
    <row r="11" spans="1:8" s="241" customFormat="1" ht="24" customHeight="1" x14ac:dyDescent="0.25">
      <c r="B11" s="295" t="s">
        <v>388</v>
      </c>
      <c r="C11" s="305"/>
      <c r="D11" s="296"/>
      <c r="F11" s="242">
        <v>1933</v>
      </c>
      <c r="H11" s="242">
        <v>200</v>
      </c>
    </row>
    <row r="12" spans="1:8" s="241" customFormat="1" ht="32.25" customHeight="1" x14ac:dyDescent="0.25">
      <c r="B12" s="295" t="s">
        <v>389</v>
      </c>
      <c r="C12" s="305"/>
      <c r="D12" s="296"/>
      <c r="F12" s="242">
        <v>2088</v>
      </c>
      <c r="H12" s="242">
        <v>100</v>
      </c>
    </row>
    <row r="13" spans="1:8" s="241" customFormat="1" x14ac:dyDescent="0.25">
      <c r="B13" s="295" t="s">
        <v>376</v>
      </c>
      <c r="C13" s="305"/>
      <c r="D13" s="296"/>
      <c r="F13" s="242">
        <v>1895</v>
      </c>
      <c r="H13" s="242">
        <v>825</v>
      </c>
    </row>
    <row r="14" spans="1:8" s="241" customFormat="1" x14ac:dyDescent="0.25">
      <c r="B14" s="295" t="s">
        <v>377</v>
      </c>
      <c r="C14" s="305"/>
      <c r="D14" s="296"/>
      <c r="F14" s="242">
        <v>1861</v>
      </c>
      <c r="H14" s="242">
        <v>1025</v>
      </c>
    </row>
    <row r="15" spans="1:8" s="241" customFormat="1" x14ac:dyDescent="0.25">
      <c r="B15" s="295" t="s">
        <v>378</v>
      </c>
      <c r="C15" s="305"/>
      <c r="D15" s="296"/>
      <c r="F15" s="242">
        <v>487</v>
      </c>
      <c r="H15" s="242">
        <v>50</v>
      </c>
    </row>
    <row r="16" spans="1:8" s="241" customFormat="1" x14ac:dyDescent="0.25">
      <c r="B16" s="295" t="s">
        <v>379</v>
      </c>
      <c r="C16" s="305"/>
      <c r="D16" s="296"/>
      <c r="F16" s="242">
        <v>371</v>
      </c>
      <c r="H16" s="242">
        <v>150</v>
      </c>
    </row>
    <row r="17" spans="1:8" s="241" customFormat="1" x14ac:dyDescent="0.25">
      <c r="B17" s="295" t="s">
        <v>380</v>
      </c>
      <c r="C17" s="305"/>
      <c r="D17" s="296"/>
      <c r="F17" s="242">
        <v>600</v>
      </c>
      <c r="H17" s="242">
        <v>600</v>
      </c>
    </row>
    <row r="18" spans="1:8" s="241" customFormat="1" x14ac:dyDescent="0.25">
      <c r="B18" s="295" t="s">
        <v>381</v>
      </c>
      <c r="C18" s="305"/>
      <c r="D18" s="296"/>
      <c r="F18" s="242">
        <v>400</v>
      </c>
      <c r="H18" s="242">
        <v>400</v>
      </c>
    </row>
    <row r="19" spans="1:8" x14ac:dyDescent="0.3">
      <c r="A19" s="6"/>
      <c r="B19" s="295"/>
      <c r="C19" s="305"/>
      <c r="D19" s="296"/>
      <c r="F19" s="167"/>
      <c r="H19" s="167"/>
    </row>
    <row r="20" spans="1:8" x14ac:dyDescent="0.3">
      <c r="A20" s="6"/>
      <c r="B20" s="306" t="s">
        <v>333</v>
      </c>
      <c r="C20" s="307"/>
      <c r="D20" s="308"/>
      <c r="F20" s="167"/>
      <c r="H20" s="167"/>
    </row>
    <row r="21" spans="1:8" x14ac:dyDescent="0.3">
      <c r="A21" s="6"/>
      <c r="B21" s="295" t="s">
        <v>371</v>
      </c>
      <c r="C21" s="305"/>
      <c r="D21" s="296"/>
      <c r="F21" s="243">
        <v>463</v>
      </c>
      <c r="H21" s="167">
        <v>0</v>
      </c>
    </row>
    <row r="22" spans="1:8" x14ac:dyDescent="0.3">
      <c r="A22" s="6"/>
      <c r="B22" s="295" t="s">
        <v>372</v>
      </c>
      <c r="C22" s="313"/>
      <c r="D22" s="314"/>
      <c r="F22" s="167">
        <v>232</v>
      </c>
      <c r="H22" s="167">
        <v>0</v>
      </c>
    </row>
    <row r="23" spans="1:8" x14ac:dyDescent="0.3">
      <c r="A23" s="6"/>
      <c r="B23" s="295" t="s">
        <v>374</v>
      </c>
      <c r="C23" s="305"/>
      <c r="D23" s="296"/>
      <c r="F23" s="167">
        <v>500</v>
      </c>
      <c r="H23" s="167">
        <v>500</v>
      </c>
    </row>
    <row r="24" spans="1:8" x14ac:dyDescent="0.3">
      <c r="A24" s="6"/>
      <c r="B24" s="295" t="s">
        <v>373</v>
      </c>
      <c r="C24" s="305"/>
      <c r="D24" s="296"/>
      <c r="F24" s="167">
        <v>300</v>
      </c>
      <c r="H24" s="167">
        <v>300</v>
      </c>
    </row>
    <row r="25" spans="1:8" x14ac:dyDescent="0.3">
      <c r="A25" s="6"/>
      <c r="B25" s="297"/>
      <c r="C25" s="315"/>
      <c r="D25" s="298"/>
      <c r="F25" s="187"/>
      <c r="H25" s="187"/>
    </row>
    <row r="26" spans="1:8" x14ac:dyDescent="0.3">
      <c r="A26" s="6"/>
    </row>
    <row r="27" spans="1:8" x14ac:dyDescent="0.3">
      <c r="A27" s="6"/>
      <c r="B27" s="1" t="s">
        <v>368</v>
      </c>
    </row>
    <row r="28" spans="1:8" x14ac:dyDescent="0.3">
      <c r="A28" s="6"/>
    </row>
    <row r="29" spans="1:8" x14ac:dyDescent="0.3">
      <c r="A29" s="6"/>
    </row>
    <row r="30" spans="1:8" x14ac:dyDescent="0.3">
      <c r="A30" s="6"/>
    </row>
    <row r="31" spans="1:8" x14ac:dyDescent="0.3">
      <c r="A31" s="6"/>
    </row>
    <row r="32" spans="1:8" x14ac:dyDescent="0.3">
      <c r="A32" s="6"/>
    </row>
    <row r="33" spans="1:8" x14ac:dyDescent="0.3">
      <c r="A33" s="6"/>
    </row>
    <row r="34" spans="1:8" x14ac:dyDescent="0.3">
      <c r="A34" s="6"/>
    </row>
    <row r="35" spans="1:8" x14ac:dyDescent="0.3">
      <c r="A35" s="6"/>
    </row>
    <row r="36" spans="1:8" x14ac:dyDescent="0.3">
      <c r="A36" s="6"/>
    </row>
    <row r="37" spans="1:8" x14ac:dyDescent="0.3">
      <c r="A37" s="6"/>
    </row>
    <row r="38" spans="1:8" x14ac:dyDescent="0.3">
      <c r="A38" s="130" t="s">
        <v>85</v>
      </c>
      <c r="B38" s="1" t="s">
        <v>191</v>
      </c>
    </row>
    <row r="39" spans="1:8" x14ac:dyDescent="0.3">
      <c r="A39" s="65"/>
      <c r="B39" s="1" t="s">
        <v>192</v>
      </c>
      <c r="C39" s="1"/>
      <c r="D39" s="3"/>
      <c r="E39" s="3"/>
      <c r="G39" s="3"/>
    </row>
    <row r="40" spans="1:8" x14ac:dyDescent="0.3">
      <c r="A40" s="65"/>
      <c r="B40" s="7" t="s">
        <v>193</v>
      </c>
      <c r="C40" s="7"/>
      <c r="D40" s="3"/>
      <c r="E40" s="3"/>
      <c r="G40" s="3"/>
    </row>
    <row r="41" spans="1:8" x14ac:dyDescent="0.3">
      <c r="A41" s="66"/>
    </row>
    <row r="42" spans="1:8" x14ac:dyDescent="0.3">
      <c r="A42" s="66"/>
      <c r="B42" s="282" t="s">
        <v>179</v>
      </c>
      <c r="C42" s="283"/>
      <c r="D42" s="116" t="s">
        <v>180</v>
      </c>
      <c r="E42" s="116"/>
      <c r="F42" s="116" t="s">
        <v>181</v>
      </c>
      <c r="G42" s="118"/>
      <c r="H42" s="116" t="s">
        <v>183</v>
      </c>
    </row>
    <row r="43" spans="1:8" x14ac:dyDescent="0.3">
      <c r="A43" s="66"/>
      <c r="B43" s="284"/>
      <c r="C43" s="285"/>
      <c r="D43" s="110"/>
      <c r="E43" s="110"/>
      <c r="F43" s="110" t="s">
        <v>182</v>
      </c>
      <c r="G43" s="119"/>
      <c r="H43" s="110"/>
    </row>
    <row r="44" spans="1:8" x14ac:dyDescent="0.3">
      <c r="A44" s="66"/>
      <c r="B44" s="126" t="s">
        <v>184</v>
      </c>
      <c r="C44" s="127"/>
      <c r="D44" s="40"/>
      <c r="E44" s="40"/>
      <c r="F44" s="40"/>
      <c r="G44" s="40"/>
      <c r="H44" s="121"/>
    </row>
    <row r="45" spans="1:8" ht="5.0999999999999996" customHeight="1" x14ac:dyDescent="0.3">
      <c r="A45" s="66"/>
      <c r="B45" s="122"/>
      <c r="C45" s="22"/>
      <c r="D45" s="10"/>
      <c r="E45" s="10"/>
      <c r="F45" s="10"/>
      <c r="G45" s="10"/>
      <c r="H45" s="123"/>
    </row>
    <row r="46" spans="1:8" x14ac:dyDescent="0.3">
      <c r="A46" s="66"/>
      <c r="B46" s="122" t="s">
        <v>190</v>
      </c>
      <c r="C46" s="22"/>
      <c r="D46" s="10"/>
      <c r="E46" s="10"/>
      <c r="F46" s="10"/>
      <c r="G46" s="10"/>
      <c r="H46" s="123"/>
    </row>
    <row r="47" spans="1:8" x14ac:dyDescent="0.3">
      <c r="A47" s="66"/>
      <c r="B47" s="63" t="s">
        <v>256</v>
      </c>
      <c r="C47" s="10"/>
      <c r="D47" s="134" t="s">
        <v>256</v>
      </c>
      <c r="E47" s="10"/>
      <c r="F47" s="134" t="s">
        <v>403</v>
      </c>
      <c r="G47" s="10"/>
      <c r="H47" s="180">
        <v>0.05</v>
      </c>
    </row>
    <row r="48" spans="1:8" x14ac:dyDescent="0.3">
      <c r="A48" s="66"/>
      <c r="B48" s="63" t="s">
        <v>254</v>
      </c>
      <c r="C48" s="10"/>
      <c r="D48" s="134" t="s">
        <v>254</v>
      </c>
      <c r="E48" s="10"/>
      <c r="F48" s="134" t="s">
        <v>403</v>
      </c>
      <c r="G48" s="10"/>
      <c r="H48" s="180">
        <v>0.05</v>
      </c>
    </row>
    <row r="49" spans="1:8" x14ac:dyDescent="0.3">
      <c r="A49" s="66"/>
      <c r="B49" s="63" t="s">
        <v>200</v>
      </c>
      <c r="C49" s="10"/>
      <c r="D49" s="177" t="s">
        <v>200</v>
      </c>
      <c r="E49" s="10"/>
      <c r="F49" s="177" t="s">
        <v>403</v>
      </c>
      <c r="G49" s="10"/>
      <c r="H49" s="181">
        <v>0.05</v>
      </c>
    </row>
    <row r="50" spans="1:8" x14ac:dyDescent="0.3">
      <c r="A50" s="66"/>
      <c r="B50" s="63" t="s">
        <v>198</v>
      </c>
      <c r="C50" s="10"/>
      <c r="D50" s="177" t="s">
        <v>198</v>
      </c>
      <c r="E50" s="10"/>
      <c r="F50" s="177" t="s">
        <v>403</v>
      </c>
      <c r="G50" s="10"/>
      <c r="H50" s="181">
        <v>0.04</v>
      </c>
    </row>
    <row r="51" spans="1:8" x14ac:dyDescent="0.3">
      <c r="A51" s="66"/>
      <c r="B51" s="63" t="s">
        <v>201</v>
      </c>
      <c r="C51" s="10"/>
      <c r="D51" s="177" t="s">
        <v>201</v>
      </c>
      <c r="E51" s="10"/>
      <c r="F51" s="177" t="s">
        <v>442</v>
      </c>
      <c r="G51" s="10"/>
      <c r="H51" s="181">
        <v>0.05</v>
      </c>
    </row>
    <row r="52" spans="1:8" x14ac:dyDescent="0.3">
      <c r="A52" s="66"/>
      <c r="B52" s="63" t="s">
        <v>203</v>
      </c>
      <c r="C52" s="10"/>
      <c r="D52" s="177" t="s">
        <v>203</v>
      </c>
      <c r="E52" s="10"/>
      <c r="F52" s="177" t="s">
        <v>403</v>
      </c>
      <c r="G52" s="10"/>
      <c r="H52" s="181">
        <v>0.05</v>
      </c>
    </row>
    <row r="53" spans="1:8" x14ac:dyDescent="0.3">
      <c r="A53" s="66"/>
      <c r="B53" s="63" t="s">
        <v>204</v>
      </c>
      <c r="C53" s="10"/>
      <c r="D53" s="177" t="s">
        <v>204</v>
      </c>
      <c r="E53" s="10"/>
      <c r="F53" s="177" t="s">
        <v>442</v>
      </c>
      <c r="G53" s="10"/>
      <c r="H53" s="181">
        <v>0.05</v>
      </c>
    </row>
    <row r="54" spans="1:8" x14ac:dyDescent="0.3">
      <c r="A54" s="66"/>
      <c r="B54" s="63" t="s">
        <v>205</v>
      </c>
      <c r="C54" s="10"/>
      <c r="D54" s="177" t="s">
        <v>205</v>
      </c>
      <c r="E54" s="10"/>
      <c r="F54" s="177" t="s">
        <v>403</v>
      </c>
      <c r="G54" s="10"/>
      <c r="H54" s="181">
        <v>0.04</v>
      </c>
    </row>
    <row r="55" spans="1:8" x14ac:dyDescent="0.3">
      <c r="A55" s="66"/>
      <c r="B55" s="63" t="s">
        <v>206</v>
      </c>
      <c r="C55" s="10"/>
      <c r="D55" s="177" t="s">
        <v>206</v>
      </c>
      <c r="E55" s="10"/>
      <c r="F55" s="177" t="s">
        <v>403</v>
      </c>
      <c r="G55" s="10"/>
      <c r="H55" s="181">
        <v>0.04</v>
      </c>
    </row>
    <row r="56" spans="1:8" x14ac:dyDescent="0.3">
      <c r="A56" s="66"/>
      <c r="B56" s="63" t="s">
        <v>207</v>
      </c>
      <c r="C56" s="10"/>
      <c r="D56" s="177" t="s">
        <v>207</v>
      </c>
      <c r="E56" s="10"/>
      <c r="F56" s="177" t="s">
        <v>403</v>
      </c>
      <c r="G56" s="10"/>
      <c r="H56" s="181">
        <v>0.04</v>
      </c>
    </row>
    <row r="57" spans="1:8" x14ac:dyDescent="0.3">
      <c r="A57" s="66"/>
      <c r="B57" s="63" t="s">
        <v>208</v>
      </c>
      <c r="C57" s="10"/>
      <c r="D57" s="177" t="s">
        <v>208</v>
      </c>
      <c r="E57" s="10"/>
      <c r="F57" s="177" t="s">
        <v>403</v>
      </c>
      <c r="G57" s="10"/>
      <c r="H57" s="181">
        <v>0.04</v>
      </c>
    </row>
    <row r="58" spans="1:8" x14ac:dyDescent="0.3">
      <c r="A58" s="66"/>
      <c r="B58" s="63" t="s">
        <v>209</v>
      </c>
      <c r="C58" s="10"/>
      <c r="D58" s="177" t="s">
        <v>209</v>
      </c>
      <c r="E58" s="10"/>
      <c r="F58" s="177" t="s">
        <v>403</v>
      </c>
      <c r="G58" s="10"/>
      <c r="H58" s="181">
        <v>0.04</v>
      </c>
    </row>
    <row r="59" spans="1:8" x14ac:dyDescent="0.3">
      <c r="A59" s="66"/>
      <c r="B59" s="63" t="s">
        <v>210</v>
      </c>
      <c r="C59" s="10"/>
      <c r="D59" s="177" t="s">
        <v>210</v>
      </c>
      <c r="E59" s="10"/>
      <c r="F59" s="177" t="s">
        <v>403</v>
      </c>
      <c r="G59" s="10"/>
      <c r="H59" s="181">
        <v>0.04</v>
      </c>
    </row>
    <row r="60" spans="1:8" x14ac:dyDescent="0.3">
      <c r="A60" s="66"/>
      <c r="B60" s="63" t="s">
        <v>202</v>
      </c>
      <c r="C60" s="10"/>
      <c r="D60" s="177" t="s">
        <v>202</v>
      </c>
      <c r="E60" s="10"/>
      <c r="F60" s="177" t="s">
        <v>403</v>
      </c>
      <c r="G60" s="10"/>
      <c r="H60" s="181">
        <v>0.04</v>
      </c>
    </row>
    <row r="61" spans="1:8" x14ac:dyDescent="0.3">
      <c r="A61" s="66"/>
      <c r="B61" s="63" t="s">
        <v>211</v>
      </c>
      <c r="C61" s="10"/>
      <c r="D61" s="177" t="s">
        <v>211</v>
      </c>
      <c r="E61" s="10"/>
      <c r="F61" s="177" t="s">
        <v>442</v>
      </c>
      <c r="G61" s="10"/>
      <c r="H61" s="181">
        <v>0.05</v>
      </c>
    </row>
    <row r="62" spans="1:8" x14ac:dyDescent="0.3">
      <c r="A62" s="66"/>
      <c r="B62" s="63" t="s">
        <v>212</v>
      </c>
      <c r="C62" s="10"/>
      <c r="D62" s="177" t="s">
        <v>212</v>
      </c>
      <c r="E62" s="10"/>
      <c r="F62" s="177" t="s">
        <v>403</v>
      </c>
      <c r="G62" s="10"/>
      <c r="H62" s="181">
        <v>0.04</v>
      </c>
    </row>
    <row r="63" spans="1:8" x14ac:dyDescent="0.3">
      <c r="A63" s="66"/>
      <c r="B63" s="63" t="s">
        <v>199</v>
      </c>
      <c r="C63" s="10"/>
      <c r="D63" s="177" t="s">
        <v>199</v>
      </c>
      <c r="E63" s="10"/>
      <c r="F63" s="177" t="s">
        <v>403</v>
      </c>
      <c r="G63" s="10"/>
      <c r="H63" s="181">
        <v>0.04</v>
      </c>
    </row>
    <row r="64" spans="1:8" x14ac:dyDescent="0.3">
      <c r="A64" s="66"/>
      <c r="B64" s="63" t="s">
        <v>213</v>
      </c>
      <c r="C64" s="10"/>
      <c r="D64" s="177" t="s">
        <v>213</v>
      </c>
      <c r="E64" s="10"/>
      <c r="F64" s="177" t="s">
        <v>403</v>
      </c>
      <c r="G64" s="10"/>
      <c r="H64" s="181">
        <v>0.04</v>
      </c>
    </row>
    <row r="65" spans="1:8" x14ac:dyDescent="0.3">
      <c r="A65" s="66"/>
      <c r="B65" s="63" t="s">
        <v>214</v>
      </c>
      <c r="C65" s="10"/>
      <c r="D65" s="177" t="s">
        <v>214</v>
      </c>
      <c r="E65" s="10"/>
      <c r="F65" s="177" t="s">
        <v>403</v>
      </c>
      <c r="G65" s="10"/>
      <c r="H65" s="181">
        <v>0.04</v>
      </c>
    </row>
    <row r="66" spans="1:8" x14ac:dyDescent="0.3">
      <c r="A66" s="66"/>
      <c r="B66" s="63" t="s">
        <v>215</v>
      </c>
      <c r="C66" s="10"/>
      <c r="D66" s="177" t="s">
        <v>215</v>
      </c>
      <c r="E66" s="10"/>
      <c r="F66" s="177" t="s">
        <v>403</v>
      </c>
      <c r="G66" s="10"/>
      <c r="H66" s="181">
        <v>0.04</v>
      </c>
    </row>
    <row r="67" spans="1:8" x14ac:dyDescent="0.3">
      <c r="A67" s="66"/>
      <c r="B67" s="63" t="s">
        <v>216</v>
      </c>
      <c r="C67" s="10"/>
      <c r="D67" s="177" t="s">
        <v>216</v>
      </c>
      <c r="E67" s="10"/>
      <c r="F67" s="177" t="s">
        <v>442</v>
      </c>
      <c r="G67" s="10"/>
      <c r="H67" s="181">
        <v>0.05</v>
      </c>
    </row>
    <row r="68" spans="1:8" x14ac:dyDescent="0.3">
      <c r="A68" s="66"/>
      <c r="B68" s="63" t="s">
        <v>217</v>
      </c>
      <c r="C68" s="10"/>
      <c r="D68" s="177" t="s">
        <v>217</v>
      </c>
      <c r="E68" s="10"/>
      <c r="F68" s="177" t="s">
        <v>403</v>
      </c>
      <c r="G68" s="10"/>
      <c r="H68" s="181">
        <v>0.05</v>
      </c>
    </row>
    <row r="69" spans="1:8" x14ac:dyDescent="0.3">
      <c r="A69" s="66"/>
      <c r="B69" s="63" t="s">
        <v>218</v>
      </c>
      <c r="C69" s="10"/>
      <c r="D69" s="177" t="s">
        <v>218</v>
      </c>
      <c r="E69" s="10"/>
      <c r="F69" s="177" t="s">
        <v>403</v>
      </c>
      <c r="G69" s="10"/>
      <c r="H69" s="181">
        <v>0.04</v>
      </c>
    </row>
    <row r="70" spans="1:8" x14ac:dyDescent="0.3">
      <c r="A70" s="66"/>
      <c r="B70" s="63" t="s">
        <v>219</v>
      </c>
      <c r="C70" s="10"/>
      <c r="D70" s="177" t="s">
        <v>219</v>
      </c>
      <c r="E70" s="10"/>
      <c r="F70" s="177" t="s">
        <v>403</v>
      </c>
      <c r="G70" s="10"/>
      <c r="H70" s="181">
        <v>0.04</v>
      </c>
    </row>
    <row r="71" spans="1:8" x14ac:dyDescent="0.3">
      <c r="A71" s="66"/>
      <c r="B71" s="63" t="s">
        <v>220</v>
      </c>
      <c r="C71" s="10"/>
      <c r="D71" s="177" t="s">
        <v>220</v>
      </c>
      <c r="E71" s="10"/>
      <c r="F71" s="177" t="s">
        <v>442</v>
      </c>
      <c r="G71" s="10"/>
      <c r="H71" s="181">
        <v>0.05</v>
      </c>
    </row>
    <row r="72" spans="1:8" x14ac:dyDescent="0.3">
      <c r="A72" s="66"/>
      <c r="B72" s="63" t="s">
        <v>255</v>
      </c>
      <c r="C72" s="10"/>
      <c r="D72" s="177" t="s">
        <v>255</v>
      </c>
      <c r="E72" s="10"/>
      <c r="F72" s="177" t="s">
        <v>442</v>
      </c>
      <c r="G72" s="10"/>
      <c r="H72" s="181">
        <v>0.05</v>
      </c>
    </row>
    <row r="73" spans="1:8" x14ac:dyDescent="0.3">
      <c r="A73" s="66"/>
      <c r="B73" s="63" t="s">
        <v>222</v>
      </c>
      <c r="C73" s="10"/>
      <c r="D73" s="177" t="s">
        <v>222</v>
      </c>
      <c r="E73" s="10"/>
      <c r="F73" s="177" t="s">
        <v>442</v>
      </c>
      <c r="G73" s="10"/>
      <c r="H73" s="181">
        <v>0.05</v>
      </c>
    </row>
    <row r="74" spans="1:8" x14ac:dyDescent="0.3">
      <c r="A74" s="66"/>
      <c r="B74" s="63" t="s">
        <v>447</v>
      </c>
      <c r="C74" s="10"/>
      <c r="D74" s="179" t="s">
        <v>447</v>
      </c>
      <c r="E74" s="10"/>
      <c r="F74" s="179" t="s">
        <v>403</v>
      </c>
      <c r="G74" s="10"/>
      <c r="H74" s="182">
        <v>0.05</v>
      </c>
    </row>
    <row r="75" spans="1:8" x14ac:dyDescent="0.3">
      <c r="A75" s="66"/>
      <c r="B75" s="63" t="s">
        <v>393</v>
      </c>
      <c r="C75" s="10"/>
      <c r="D75" s="179" t="s">
        <v>393</v>
      </c>
      <c r="E75" s="10"/>
      <c r="F75" s="179" t="s">
        <v>403</v>
      </c>
      <c r="G75" s="10"/>
      <c r="H75" s="182">
        <v>0.04</v>
      </c>
    </row>
    <row r="76" spans="1:8" x14ac:dyDescent="0.3">
      <c r="A76" s="66"/>
      <c r="B76" s="63" t="s">
        <v>392</v>
      </c>
      <c r="C76" s="10"/>
      <c r="D76" s="179" t="s">
        <v>392</v>
      </c>
      <c r="E76" s="10"/>
      <c r="F76" s="179" t="s">
        <v>403</v>
      </c>
      <c r="G76" s="10"/>
      <c r="H76" s="182">
        <v>0.05</v>
      </c>
    </row>
    <row r="77" spans="1:8" x14ac:dyDescent="0.3">
      <c r="A77" s="66"/>
      <c r="B77" s="63"/>
      <c r="C77" s="10"/>
      <c r="D77" s="40"/>
      <c r="E77" s="10"/>
      <c r="F77" s="40"/>
      <c r="G77" s="10"/>
      <c r="H77" s="121"/>
    </row>
    <row r="78" spans="1:8" x14ac:dyDescent="0.3">
      <c r="A78" s="66"/>
      <c r="B78" s="122" t="s">
        <v>74</v>
      </c>
      <c r="C78" s="22"/>
      <c r="D78" s="10"/>
      <c r="E78" s="10"/>
      <c r="F78" s="10"/>
      <c r="G78" s="10"/>
      <c r="H78" s="123"/>
    </row>
    <row r="79" spans="1:8" x14ac:dyDescent="0.3">
      <c r="A79" s="66"/>
      <c r="B79" s="63" t="s">
        <v>332</v>
      </c>
      <c r="C79" s="10"/>
      <c r="D79" s="183" t="str">
        <f>+B79</f>
        <v>All Meal Plans (exclusive of Meal Plan Dining $)</v>
      </c>
      <c r="E79" s="10"/>
      <c r="F79" s="183" t="s">
        <v>410</v>
      </c>
      <c r="G79" s="10"/>
      <c r="H79" s="184">
        <v>0.05</v>
      </c>
    </row>
    <row r="80" spans="1:8" x14ac:dyDescent="0.3">
      <c r="A80" s="66"/>
      <c r="B80" s="63"/>
      <c r="C80" s="10"/>
      <c r="D80" s="40"/>
      <c r="E80" s="10"/>
      <c r="F80" s="40"/>
      <c r="G80" s="10"/>
      <c r="H80" s="121"/>
    </row>
    <row r="81" spans="1:10" x14ac:dyDescent="0.3">
      <c r="A81" s="66"/>
      <c r="B81" s="122" t="s">
        <v>187</v>
      </c>
      <c r="C81" s="22"/>
      <c r="D81" s="10"/>
      <c r="E81" s="10"/>
      <c r="F81" s="10"/>
      <c r="G81" s="10"/>
      <c r="H81" s="123"/>
    </row>
    <row r="82" spans="1:10" x14ac:dyDescent="0.3">
      <c r="A82" s="66"/>
      <c r="B82" s="63" t="s">
        <v>258</v>
      </c>
      <c r="C82" s="10"/>
      <c r="D82" s="183" t="str">
        <f>+B82</f>
        <v>Catering</v>
      </c>
      <c r="E82" s="10"/>
      <c r="F82" s="183" t="s">
        <v>410</v>
      </c>
      <c r="G82" s="10"/>
      <c r="H82" s="184">
        <v>0.15</v>
      </c>
    </row>
    <row r="83" spans="1:10" x14ac:dyDescent="0.3">
      <c r="A83" s="66"/>
      <c r="B83" s="63" t="s">
        <v>257</v>
      </c>
      <c r="C83" s="10"/>
      <c r="D83" s="183" t="str">
        <f t="shared" ref="D83:D85" si="0">+B83</f>
        <v>Athletic Catering</v>
      </c>
      <c r="E83" s="10"/>
      <c r="F83" s="183" t="s">
        <v>410</v>
      </c>
      <c r="G83" s="10"/>
      <c r="H83" s="182">
        <v>0.15</v>
      </c>
    </row>
    <row r="84" spans="1:10" x14ac:dyDescent="0.3">
      <c r="A84" s="66"/>
      <c r="B84" s="63" t="s">
        <v>188</v>
      </c>
      <c r="C84" s="10"/>
      <c r="D84" s="183" t="str">
        <f t="shared" si="0"/>
        <v>Alcohol</v>
      </c>
      <c r="E84" s="10"/>
      <c r="F84" s="183" t="s">
        <v>410</v>
      </c>
      <c r="G84" s="10"/>
      <c r="H84" s="182">
        <v>0.15</v>
      </c>
    </row>
    <row r="85" spans="1:10" x14ac:dyDescent="0.3">
      <c r="A85" s="66"/>
      <c r="B85" s="63" t="s">
        <v>259</v>
      </c>
      <c r="C85" s="10"/>
      <c r="D85" s="183" t="str">
        <f t="shared" si="0"/>
        <v>Summer Conferences &amp; Camps</v>
      </c>
      <c r="E85" s="10"/>
      <c r="F85" s="183" t="s">
        <v>410</v>
      </c>
      <c r="G85" s="10"/>
      <c r="H85" s="182">
        <v>0.15</v>
      </c>
    </row>
    <row r="86" spans="1:10" x14ac:dyDescent="0.3">
      <c r="A86" s="66"/>
      <c r="B86" s="63"/>
      <c r="C86" s="10"/>
      <c r="D86" s="40"/>
      <c r="E86" s="10"/>
      <c r="F86" s="40"/>
      <c r="G86" s="10"/>
      <c r="H86" s="121"/>
    </row>
    <row r="87" spans="1:10" x14ac:dyDescent="0.3">
      <c r="A87" s="66"/>
      <c r="B87" s="125" t="s">
        <v>185</v>
      </c>
      <c r="C87" s="128"/>
      <c r="D87" s="10"/>
      <c r="E87" s="10"/>
      <c r="F87" s="10"/>
      <c r="G87" s="10"/>
      <c r="H87" s="123"/>
    </row>
    <row r="88" spans="1:10" ht="5.0999999999999996" customHeight="1" x14ac:dyDescent="0.3">
      <c r="A88" s="66"/>
      <c r="B88" s="124"/>
      <c r="C88" s="129"/>
      <c r="D88" s="10"/>
      <c r="E88" s="10"/>
      <c r="F88" s="10"/>
      <c r="G88" s="10"/>
      <c r="H88" s="123"/>
    </row>
    <row r="89" spans="1:10" x14ac:dyDescent="0.3">
      <c r="A89" s="66"/>
      <c r="B89" s="122" t="s">
        <v>190</v>
      </c>
      <c r="C89" s="22"/>
      <c r="D89" s="10"/>
      <c r="E89" s="10"/>
      <c r="F89" s="10"/>
      <c r="G89" s="10"/>
      <c r="H89" s="123"/>
    </row>
    <row r="90" spans="1:10" x14ac:dyDescent="0.3">
      <c r="A90" s="66"/>
      <c r="B90" s="63" t="s">
        <v>244</v>
      </c>
      <c r="C90" s="10"/>
      <c r="D90" s="134" t="str">
        <f>+B90</f>
        <v>Starbucks (Hubert Library)</v>
      </c>
      <c r="E90" s="10"/>
      <c r="F90" s="134" t="s">
        <v>403</v>
      </c>
      <c r="G90" s="10"/>
      <c r="H90" s="180">
        <v>0.04</v>
      </c>
    </row>
    <row r="91" spans="1:10" x14ac:dyDescent="0.3">
      <c r="A91" s="66"/>
      <c r="B91" s="63" t="s">
        <v>223</v>
      </c>
      <c r="C91" s="10"/>
      <c r="D91" s="134" t="str">
        <f t="shared" ref="D91:D94" si="1">+B91</f>
        <v>Moe's Southwest Grill (Wolfe Center)</v>
      </c>
      <c r="E91" s="10"/>
      <c r="F91" s="134" t="s">
        <v>403</v>
      </c>
      <c r="G91" s="10"/>
      <c r="H91" s="181">
        <v>0.04</v>
      </c>
    </row>
    <row r="92" spans="1:10" x14ac:dyDescent="0.3">
      <c r="A92" s="66"/>
      <c r="B92" s="63" t="s">
        <v>224</v>
      </c>
      <c r="C92" s="10"/>
      <c r="D92" s="134" t="str">
        <f t="shared" si="1"/>
        <v>Grille Works (Wolfe Center)</v>
      </c>
      <c r="E92" s="10"/>
      <c r="F92" s="134" t="s">
        <v>403</v>
      </c>
      <c r="G92" s="10"/>
      <c r="H92" s="181">
        <v>0.05</v>
      </c>
    </row>
    <row r="93" spans="1:10" x14ac:dyDescent="0.3">
      <c r="A93" s="66"/>
      <c r="B93" s="63" t="s">
        <v>225</v>
      </c>
      <c r="C93" s="10"/>
      <c r="D93" s="134" t="str">
        <f t="shared" si="1"/>
        <v>Subway (Wolfe Center)</v>
      </c>
      <c r="E93" s="10"/>
      <c r="F93" s="134" t="s">
        <v>403</v>
      </c>
      <c r="G93" s="10"/>
      <c r="H93" s="181">
        <v>0.04</v>
      </c>
    </row>
    <row r="94" spans="1:10" x14ac:dyDescent="0.3">
      <c r="A94" s="66"/>
      <c r="B94" s="63" t="s">
        <v>449</v>
      </c>
      <c r="C94" s="10"/>
      <c r="D94" s="134" t="str">
        <f t="shared" si="1"/>
        <v>CFA</v>
      </c>
      <c r="E94" s="10"/>
      <c r="F94" s="134" t="s">
        <v>403</v>
      </c>
      <c r="G94" s="10"/>
      <c r="H94" s="182">
        <v>0.04</v>
      </c>
      <c r="J94" s="198"/>
    </row>
    <row r="95" spans="1:10" x14ac:dyDescent="0.3">
      <c r="A95" s="66"/>
      <c r="B95" s="63" t="s">
        <v>189</v>
      </c>
      <c r="C95" s="10"/>
      <c r="D95" s="134"/>
      <c r="E95" s="10"/>
      <c r="F95" s="134"/>
      <c r="G95" s="10"/>
      <c r="H95" s="182"/>
    </row>
    <row r="96" spans="1:10" x14ac:dyDescent="0.3">
      <c r="A96" s="66"/>
      <c r="B96" s="63" t="s">
        <v>189</v>
      </c>
      <c r="C96" s="10"/>
      <c r="D96" s="134"/>
      <c r="E96" s="10"/>
      <c r="F96" s="134"/>
      <c r="G96" s="10"/>
      <c r="H96" s="182"/>
    </row>
    <row r="97" spans="1:8" x14ac:dyDescent="0.3">
      <c r="A97" s="66"/>
      <c r="B97" s="63"/>
      <c r="C97" s="10"/>
      <c r="D97" s="40"/>
      <c r="E97" s="10"/>
      <c r="F97" s="40"/>
      <c r="G97" s="10"/>
      <c r="H97" s="121"/>
    </row>
    <row r="98" spans="1:8" ht="13.35" customHeight="1" x14ac:dyDescent="0.3">
      <c r="A98" s="66"/>
      <c r="B98" s="122" t="s">
        <v>187</v>
      </c>
      <c r="C98" s="22"/>
      <c r="D98" s="10"/>
      <c r="E98" s="10"/>
      <c r="F98" s="10"/>
      <c r="G98" s="10"/>
      <c r="H98" s="123"/>
    </row>
    <row r="99" spans="1:8" x14ac:dyDescent="0.3">
      <c r="A99" s="66"/>
      <c r="B99" s="63" t="s">
        <v>260</v>
      </c>
      <c r="C99" s="10"/>
      <c r="D99" s="134"/>
      <c r="E99" s="10"/>
      <c r="F99" s="134"/>
      <c r="G99" s="10"/>
      <c r="H99" s="180"/>
    </row>
    <row r="100" spans="1:8" x14ac:dyDescent="0.3">
      <c r="A100" s="66"/>
      <c r="B100" s="63" t="s">
        <v>188</v>
      </c>
      <c r="C100" s="10"/>
      <c r="D100" s="177"/>
      <c r="E100" s="10"/>
      <c r="F100" s="177"/>
      <c r="G100" s="10"/>
      <c r="H100" s="181"/>
    </row>
    <row r="101" spans="1:8" x14ac:dyDescent="0.3">
      <c r="A101" s="66"/>
      <c r="B101" s="63" t="s">
        <v>189</v>
      </c>
      <c r="C101" s="10"/>
      <c r="D101" s="177"/>
      <c r="E101" s="10"/>
      <c r="F101" s="177"/>
      <c r="G101" s="10"/>
      <c r="H101" s="181"/>
    </row>
    <row r="102" spans="1:8" x14ac:dyDescent="0.3">
      <c r="A102" s="66"/>
      <c r="B102" s="63" t="s">
        <v>189</v>
      </c>
      <c r="C102" s="10"/>
      <c r="D102" s="177"/>
      <c r="E102" s="10"/>
      <c r="F102" s="177"/>
      <c r="G102" s="10"/>
      <c r="H102" s="181"/>
    </row>
    <row r="103" spans="1:8" x14ac:dyDescent="0.3">
      <c r="A103" s="66"/>
      <c r="B103" s="64"/>
      <c r="C103" s="9"/>
      <c r="D103" s="41"/>
      <c r="E103" s="9"/>
      <c r="F103" s="41"/>
      <c r="G103" s="9"/>
      <c r="H103" s="120"/>
    </row>
    <row r="104" spans="1:8" x14ac:dyDescent="0.3">
      <c r="A104" s="66"/>
    </row>
    <row r="105" spans="1:8" x14ac:dyDescent="0.3">
      <c r="A105" s="65"/>
      <c r="B105" s="1" t="s">
        <v>194</v>
      </c>
      <c r="C105" s="1"/>
      <c r="D105" s="3"/>
      <c r="E105" s="3"/>
      <c r="G105" s="3"/>
    </row>
    <row r="106" spans="1:8" x14ac:dyDescent="0.3">
      <c r="A106" s="3"/>
      <c r="D106" s="3"/>
      <c r="E106" s="3"/>
      <c r="G106" s="3"/>
    </row>
    <row r="107" spans="1:8" x14ac:dyDescent="0.3">
      <c r="A107" s="3"/>
      <c r="B107" s="2" t="s">
        <v>56</v>
      </c>
      <c r="C107" s="185">
        <v>1106615.3017185002</v>
      </c>
      <c r="D107" s="3"/>
      <c r="E107" s="60"/>
      <c r="G107" s="3"/>
    </row>
    <row r="108" spans="1:8" x14ac:dyDescent="0.3">
      <c r="A108" s="3"/>
      <c r="B108" s="2" t="s">
        <v>57</v>
      </c>
      <c r="C108" s="185">
        <v>1114528.4745058904</v>
      </c>
      <c r="D108" s="3"/>
      <c r="E108" s="60"/>
      <c r="G108" s="3"/>
    </row>
    <row r="109" spans="1:8" x14ac:dyDescent="0.3">
      <c r="A109" s="3"/>
      <c r="B109" s="2" t="s">
        <v>58</v>
      </c>
      <c r="C109" s="185">
        <v>1177295.674902874</v>
      </c>
      <c r="D109" s="3"/>
      <c r="E109" s="60"/>
      <c r="G109" s="3"/>
    </row>
    <row r="110" spans="1:8" x14ac:dyDescent="0.3">
      <c r="A110" s="3"/>
      <c r="B110" s="2" t="s">
        <v>87</v>
      </c>
      <c r="C110" s="185">
        <v>1205954.5142592182</v>
      </c>
      <c r="D110" s="3"/>
      <c r="E110" s="60"/>
      <c r="G110" s="3"/>
    </row>
    <row r="111" spans="1:8" x14ac:dyDescent="0.3">
      <c r="A111" s="3"/>
      <c r="B111" s="2" t="s">
        <v>166</v>
      </c>
      <c r="C111" s="185">
        <v>1235864.4016988664</v>
      </c>
      <c r="D111" s="3"/>
      <c r="E111" s="60"/>
      <c r="G111" s="3"/>
    </row>
    <row r="112" spans="1:8" x14ac:dyDescent="0.3">
      <c r="A112" s="3"/>
      <c r="B112" s="2" t="s">
        <v>167</v>
      </c>
      <c r="C112" s="185">
        <v>1259584.9657795769</v>
      </c>
      <c r="D112" s="3"/>
      <c r="E112" s="60"/>
      <c r="G112" s="3"/>
    </row>
    <row r="113" spans="1:7" x14ac:dyDescent="0.3">
      <c r="A113" s="3"/>
      <c r="B113" s="2" t="s">
        <v>168</v>
      </c>
      <c r="C113" s="185">
        <v>1283795.914534318</v>
      </c>
      <c r="D113" s="3"/>
      <c r="E113" s="60"/>
      <c r="G113" s="3"/>
    </row>
    <row r="114" spans="1:7" x14ac:dyDescent="0.3">
      <c r="A114" s="3"/>
      <c r="B114" s="2" t="s">
        <v>169</v>
      </c>
      <c r="C114" s="185">
        <v>1308507.9936094522</v>
      </c>
      <c r="D114" s="3"/>
      <c r="E114" s="60"/>
      <c r="G114" s="3"/>
    </row>
    <row r="115" spans="1:7" x14ac:dyDescent="0.3">
      <c r="A115" s="3"/>
      <c r="B115" s="2" t="s">
        <v>170</v>
      </c>
      <c r="C115" s="185">
        <v>1333732.196290368</v>
      </c>
      <c r="D115" s="3"/>
      <c r="E115" s="60"/>
      <c r="G115" s="3"/>
    </row>
    <row r="116" spans="1:7" x14ac:dyDescent="0.3">
      <c r="A116" s="3"/>
      <c r="B116" s="2" t="s">
        <v>171</v>
      </c>
      <c r="C116" s="185">
        <v>1359479.7694819171</v>
      </c>
      <c r="D116" s="3"/>
      <c r="E116" s="60"/>
      <c r="G116" s="3"/>
    </row>
    <row r="117" spans="1:7" x14ac:dyDescent="0.3">
      <c r="A117" s="3"/>
      <c r="B117" s="2" t="s">
        <v>335</v>
      </c>
      <c r="C117" s="185"/>
      <c r="D117" s="3"/>
      <c r="E117" s="60"/>
      <c r="G117" s="3"/>
    </row>
    <row r="118" spans="1:7" x14ac:dyDescent="0.3">
      <c r="A118" s="3"/>
      <c r="B118" s="2" t="s">
        <v>335</v>
      </c>
      <c r="C118" s="185"/>
      <c r="D118" s="3"/>
      <c r="E118" s="60"/>
      <c r="G118" s="3"/>
    </row>
    <row r="121" spans="1:7" x14ac:dyDescent="0.3">
      <c r="A121" s="130" t="s">
        <v>85</v>
      </c>
      <c r="B121" s="1" t="s">
        <v>85</v>
      </c>
    </row>
  </sheetData>
  <mergeCells count="19">
    <mergeCell ref="B21:D21"/>
    <mergeCell ref="B22:D22"/>
    <mergeCell ref="B25:D25"/>
    <mergeCell ref="B42:C42"/>
    <mergeCell ref="B43:C43"/>
    <mergeCell ref="B23:D23"/>
    <mergeCell ref="B24:D24"/>
    <mergeCell ref="B9:D9"/>
    <mergeCell ref="B10:D10"/>
    <mergeCell ref="B11:D11"/>
    <mergeCell ref="B12:D12"/>
    <mergeCell ref="B13:D13"/>
    <mergeCell ref="B19:D19"/>
    <mergeCell ref="B20:D20"/>
    <mergeCell ref="B14:D14"/>
    <mergeCell ref="B15:D15"/>
    <mergeCell ref="B16:D16"/>
    <mergeCell ref="B17:D17"/>
    <mergeCell ref="B18:D18"/>
  </mergeCells>
  <pageMargins left="0.7" right="0.7" top="0.75" bottom="0.75" header="0.3" footer="0.3"/>
  <pageSetup scale="61" orientation="portrait" r:id="rId1"/>
  <rowBreaks count="1" manualBreakCount="1">
    <brk id="116" max="16383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T155"/>
  <sheetViews>
    <sheetView tabSelected="1" topLeftCell="A130" zoomScale="85" zoomScaleNormal="85" workbookViewId="0">
      <selection activeCell="D150" sqref="D150"/>
    </sheetView>
  </sheetViews>
  <sheetFormatPr defaultColWidth="9.109375" defaultRowHeight="13.8" x14ac:dyDescent="0.3"/>
  <cols>
    <col min="1" max="1" width="4.5546875" style="2" customWidth="1"/>
    <col min="2" max="2" width="14.88671875" style="2" customWidth="1"/>
    <col min="3" max="3" width="30.5546875" style="2" customWidth="1"/>
    <col min="4" max="4" width="35.6640625" style="2" customWidth="1"/>
    <col min="5" max="5" width="2.5546875" style="2" customWidth="1"/>
    <col min="6" max="6" width="14.6640625" style="2" customWidth="1"/>
    <col min="7" max="7" width="2.5546875" style="2" customWidth="1"/>
    <col min="8" max="8" width="14.6640625" style="2" customWidth="1"/>
    <col min="9" max="9" width="9.33203125" style="2" bestFit="1" customWidth="1"/>
    <col min="10" max="10" width="13.5546875" style="2" bestFit="1" customWidth="1"/>
    <col min="11" max="11" width="9.33203125" style="2" bestFit="1" customWidth="1"/>
    <col min="12" max="12" width="13.5546875" style="2" bestFit="1" customWidth="1"/>
    <col min="13" max="13" width="9.33203125" style="2" bestFit="1" customWidth="1"/>
    <col min="14" max="14" width="13.5546875" style="2" bestFit="1" customWidth="1"/>
    <col min="15" max="15" width="9.33203125" style="2" bestFit="1" customWidth="1"/>
    <col min="16" max="16" width="13.5546875" style="2" bestFit="1" customWidth="1"/>
    <col min="17" max="17" width="9.33203125" style="2" bestFit="1" customWidth="1"/>
    <col min="18" max="18" width="13.5546875" style="2" bestFit="1" customWidth="1"/>
    <col min="19" max="19" width="9.33203125" style="2" bestFit="1" customWidth="1"/>
    <col min="20" max="20" width="13.5546875" style="2" bestFit="1" customWidth="1"/>
    <col min="21" max="16384" width="9.109375" style="2"/>
  </cols>
  <sheetData>
    <row r="1" spans="1:8" x14ac:dyDescent="0.3">
      <c r="A1" s="1" t="s">
        <v>338</v>
      </c>
    </row>
    <row r="2" spans="1:8" x14ac:dyDescent="0.3">
      <c r="A2" s="4" t="s">
        <v>105</v>
      </c>
    </row>
    <row r="3" spans="1:8" x14ac:dyDescent="0.3">
      <c r="A3" s="4" t="s">
        <v>290</v>
      </c>
    </row>
    <row r="4" spans="1:8" x14ac:dyDescent="0.3">
      <c r="A4" s="4"/>
    </row>
    <row r="5" spans="1:8" x14ac:dyDescent="0.3">
      <c r="A5" s="4" t="s">
        <v>265</v>
      </c>
      <c r="C5" s="134" t="s">
        <v>375</v>
      </c>
    </row>
    <row r="6" spans="1:8" x14ac:dyDescent="0.3">
      <c r="A6" s="6"/>
    </row>
    <row r="7" spans="1:8" x14ac:dyDescent="0.3">
      <c r="A7" s="133" t="s">
        <v>90</v>
      </c>
      <c r="B7" s="1" t="s">
        <v>288</v>
      </c>
    </row>
    <row r="8" spans="1:8" x14ac:dyDescent="0.3">
      <c r="A8" s="132"/>
      <c r="B8" s="1" t="s">
        <v>287</v>
      </c>
    </row>
    <row r="9" spans="1:8" x14ac:dyDescent="0.3">
      <c r="B9" s="7" t="s">
        <v>361</v>
      </c>
    </row>
    <row r="10" spans="1:8" x14ac:dyDescent="0.3">
      <c r="B10" s="7" t="s">
        <v>362</v>
      </c>
    </row>
    <row r="12" spans="1:8" x14ac:dyDescent="0.3">
      <c r="B12" s="4" t="s">
        <v>119</v>
      </c>
      <c r="C12" s="6"/>
      <c r="D12" s="61" t="s">
        <v>85</v>
      </c>
      <c r="F12" s="99" t="s">
        <v>85</v>
      </c>
    </row>
    <row r="13" spans="1:8" ht="27.75" customHeight="1" x14ac:dyDescent="0.3">
      <c r="B13" s="303" t="s">
        <v>306</v>
      </c>
      <c r="C13" s="309"/>
      <c r="D13" s="304"/>
      <c r="F13" s="31" t="s">
        <v>121</v>
      </c>
      <c r="H13" s="31" t="s">
        <v>108</v>
      </c>
    </row>
    <row r="14" spans="1:8" x14ac:dyDescent="0.3">
      <c r="B14" s="310" t="s">
        <v>307</v>
      </c>
      <c r="C14" s="311"/>
      <c r="D14" s="312"/>
      <c r="F14" s="167"/>
      <c r="H14" s="167"/>
    </row>
    <row r="15" spans="1:8" x14ac:dyDescent="0.3">
      <c r="B15" s="295" t="s">
        <v>390</v>
      </c>
      <c r="C15" s="305"/>
      <c r="D15" s="296"/>
      <c r="F15" s="167">
        <v>200</v>
      </c>
      <c r="H15" s="167">
        <v>200</v>
      </c>
    </row>
    <row r="16" spans="1:8" x14ac:dyDescent="0.3">
      <c r="B16" s="295"/>
      <c r="C16" s="305"/>
      <c r="D16" s="296"/>
      <c r="F16" s="167"/>
      <c r="H16" s="167"/>
    </row>
    <row r="17" spans="2:8" x14ac:dyDescent="0.3">
      <c r="B17" s="306" t="s">
        <v>308</v>
      </c>
      <c r="C17" s="307"/>
      <c r="D17" s="308"/>
      <c r="F17" s="167"/>
      <c r="H17" s="167"/>
    </row>
    <row r="18" spans="2:8" ht="30.75" customHeight="1" x14ac:dyDescent="0.3">
      <c r="B18" s="295" t="s">
        <v>382</v>
      </c>
      <c r="C18" s="305"/>
      <c r="D18" s="296"/>
      <c r="F18" s="167">
        <v>1750</v>
      </c>
      <c r="H18" s="167">
        <v>0</v>
      </c>
    </row>
    <row r="19" spans="2:8" ht="24" customHeight="1" x14ac:dyDescent="0.3">
      <c r="B19" s="295" t="s">
        <v>383</v>
      </c>
      <c r="C19" s="305"/>
      <c r="D19" s="296"/>
      <c r="F19" s="167">
        <v>1550</v>
      </c>
      <c r="H19" s="167">
        <v>0</v>
      </c>
    </row>
    <row r="20" spans="2:8" x14ac:dyDescent="0.3">
      <c r="B20" s="295" t="s">
        <v>384</v>
      </c>
      <c r="C20" s="305"/>
      <c r="D20" s="296"/>
      <c r="F20" s="167">
        <v>1200</v>
      </c>
      <c r="H20" s="167">
        <v>0</v>
      </c>
    </row>
    <row r="21" spans="2:8" x14ac:dyDescent="0.3">
      <c r="B21" s="295" t="s">
        <v>385</v>
      </c>
      <c r="C21" s="305"/>
      <c r="D21" s="296"/>
      <c r="F21" s="167">
        <v>850</v>
      </c>
      <c r="H21" s="167">
        <v>0</v>
      </c>
    </row>
    <row r="22" spans="2:8" ht="29.25" customHeight="1" x14ac:dyDescent="0.3">
      <c r="B22" s="295" t="s">
        <v>386</v>
      </c>
      <c r="C22" s="305"/>
      <c r="D22" s="296"/>
      <c r="F22" s="167">
        <v>437</v>
      </c>
      <c r="H22" s="167"/>
    </row>
    <row r="23" spans="2:8" ht="27" customHeight="1" x14ac:dyDescent="0.3">
      <c r="B23" s="295" t="s">
        <v>387</v>
      </c>
      <c r="C23" s="305"/>
      <c r="D23" s="296"/>
      <c r="F23" s="167">
        <v>224</v>
      </c>
      <c r="H23" s="167">
        <v>0</v>
      </c>
    </row>
    <row r="24" spans="2:8" x14ac:dyDescent="0.3">
      <c r="B24" s="316"/>
      <c r="C24" s="317"/>
      <c r="D24" s="318"/>
      <c r="F24" s="167"/>
      <c r="H24" s="167"/>
    </row>
    <row r="25" spans="2:8" ht="12.75" customHeight="1" x14ac:dyDescent="0.3">
      <c r="B25" s="306" t="s">
        <v>333</v>
      </c>
      <c r="C25" s="307"/>
      <c r="D25" s="308"/>
      <c r="F25" s="167"/>
      <c r="H25" s="167"/>
    </row>
    <row r="26" spans="2:8" x14ac:dyDescent="0.3">
      <c r="B26" s="295" t="s">
        <v>371</v>
      </c>
      <c r="C26" s="305"/>
      <c r="D26" s="296"/>
      <c r="F26" s="167">
        <v>463</v>
      </c>
      <c r="H26" s="167">
        <v>0</v>
      </c>
    </row>
    <row r="27" spans="2:8" x14ac:dyDescent="0.3">
      <c r="B27" s="295" t="s">
        <v>372</v>
      </c>
      <c r="C27" s="313"/>
      <c r="D27" s="314"/>
      <c r="F27" s="167">
        <v>232</v>
      </c>
      <c r="H27" s="167">
        <v>0</v>
      </c>
    </row>
    <row r="28" spans="2:8" ht="12.75" customHeight="1" x14ac:dyDescent="0.3">
      <c r="B28" s="295" t="s">
        <v>374</v>
      </c>
      <c r="C28" s="305"/>
      <c r="D28" s="296"/>
      <c r="F28" s="167">
        <v>500</v>
      </c>
      <c r="H28" s="167">
        <v>500</v>
      </c>
    </row>
    <row r="29" spans="2:8" ht="12.75" customHeight="1" x14ac:dyDescent="0.3">
      <c r="B29" s="295" t="s">
        <v>373</v>
      </c>
      <c r="C29" s="305"/>
      <c r="D29" s="296"/>
      <c r="F29" s="167">
        <v>300</v>
      </c>
      <c r="H29" s="167">
        <v>300</v>
      </c>
    </row>
    <row r="30" spans="2:8" x14ac:dyDescent="0.3">
      <c r="B30" s="297"/>
      <c r="C30" s="315"/>
      <c r="D30" s="298"/>
      <c r="F30" s="187"/>
      <c r="H30" s="187"/>
    </row>
    <row r="33" spans="2:8" x14ac:dyDescent="0.3">
      <c r="B33" s="4" t="s">
        <v>123</v>
      </c>
      <c r="C33" s="6"/>
      <c r="D33" s="61" t="s">
        <v>85</v>
      </c>
      <c r="F33" s="99" t="s">
        <v>85</v>
      </c>
    </row>
    <row r="34" spans="2:8" ht="25.5" customHeight="1" x14ac:dyDescent="0.3">
      <c r="B34" s="303" t="s">
        <v>306</v>
      </c>
      <c r="C34" s="309"/>
      <c r="D34" s="304"/>
      <c r="F34" s="31" t="s">
        <v>124</v>
      </c>
      <c r="H34" s="31" t="s">
        <v>108</v>
      </c>
    </row>
    <row r="35" spans="2:8" x14ac:dyDescent="0.3">
      <c r="B35" s="310" t="s">
        <v>307</v>
      </c>
      <c r="C35" s="311"/>
      <c r="D35" s="312"/>
      <c r="F35" s="167"/>
      <c r="H35" s="167"/>
    </row>
    <row r="36" spans="2:8" ht="13.95" customHeight="1" x14ac:dyDescent="0.3">
      <c r="B36" s="295" t="s">
        <v>390</v>
      </c>
      <c r="C36" s="305"/>
      <c r="D36" s="296"/>
      <c r="F36" s="167">
        <v>200</v>
      </c>
      <c r="H36" s="167">
        <v>200</v>
      </c>
    </row>
    <row r="37" spans="2:8" x14ac:dyDescent="0.3">
      <c r="B37" s="295"/>
      <c r="C37" s="305"/>
      <c r="D37" s="296"/>
      <c r="F37" s="167"/>
      <c r="H37" s="167"/>
    </row>
    <row r="38" spans="2:8" x14ac:dyDescent="0.3">
      <c r="B38" s="306" t="s">
        <v>308</v>
      </c>
      <c r="C38" s="307"/>
      <c r="D38" s="308"/>
      <c r="F38" s="167"/>
      <c r="H38" s="167"/>
    </row>
    <row r="39" spans="2:8" ht="13.95" customHeight="1" x14ac:dyDescent="0.3">
      <c r="B39" s="295" t="s">
        <v>382</v>
      </c>
      <c r="C39" s="305"/>
      <c r="D39" s="296"/>
      <c r="F39" s="167">
        <v>1785</v>
      </c>
      <c r="H39" s="167">
        <v>0</v>
      </c>
    </row>
    <row r="40" spans="2:8" ht="13.95" customHeight="1" x14ac:dyDescent="0.3">
      <c r="B40" s="295" t="s">
        <v>383</v>
      </c>
      <c r="C40" s="305"/>
      <c r="D40" s="296"/>
      <c r="F40" s="167">
        <v>1581</v>
      </c>
      <c r="H40" s="167">
        <v>0</v>
      </c>
    </row>
    <row r="41" spans="2:8" ht="13.95" customHeight="1" x14ac:dyDescent="0.3">
      <c r="B41" s="295" t="s">
        <v>384</v>
      </c>
      <c r="C41" s="305"/>
      <c r="D41" s="296"/>
      <c r="F41" s="167">
        <v>1224</v>
      </c>
      <c r="H41" s="167">
        <v>0</v>
      </c>
    </row>
    <row r="42" spans="2:8" ht="13.95" customHeight="1" x14ac:dyDescent="0.3">
      <c r="B42" s="295" t="s">
        <v>385</v>
      </c>
      <c r="C42" s="305"/>
      <c r="D42" s="296"/>
      <c r="F42" s="167">
        <v>867</v>
      </c>
      <c r="H42" s="167">
        <v>0</v>
      </c>
    </row>
    <row r="43" spans="2:8" ht="13.95" customHeight="1" x14ac:dyDescent="0.3">
      <c r="B43" s="295" t="s">
        <v>386</v>
      </c>
      <c r="C43" s="305"/>
      <c r="D43" s="296"/>
      <c r="F43" s="167">
        <v>446</v>
      </c>
      <c r="H43" s="167"/>
    </row>
    <row r="44" spans="2:8" ht="13.95" customHeight="1" x14ac:dyDescent="0.3">
      <c r="B44" s="295" t="s">
        <v>387</v>
      </c>
      <c r="C44" s="305"/>
      <c r="D44" s="296"/>
      <c r="F44" s="167">
        <v>229</v>
      </c>
      <c r="H44" s="167">
        <v>0</v>
      </c>
    </row>
    <row r="45" spans="2:8" x14ac:dyDescent="0.3">
      <c r="B45" s="316"/>
      <c r="C45" s="317"/>
      <c r="D45" s="318"/>
      <c r="F45" s="167"/>
      <c r="H45" s="167"/>
    </row>
    <row r="46" spans="2:8" ht="13.95" customHeight="1" x14ac:dyDescent="0.3">
      <c r="B46" s="306" t="s">
        <v>333</v>
      </c>
      <c r="C46" s="307"/>
      <c r="D46" s="308"/>
      <c r="F46" s="167"/>
      <c r="H46" s="167"/>
    </row>
    <row r="47" spans="2:8" ht="13.95" customHeight="1" x14ac:dyDescent="0.3">
      <c r="B47" s="295" t="s">
        <v>371</v>
      </c>
      <c r="C47" s="305"/>
      <c r="D47" s="296"/>
      <c r="F47" s="167">
        <v>472</v>
      </c>
      <c r="H47" s="167">
        <v>0</v>
      </c>
    </row>
    <row r="48" spans="2:8" ht="13.95" customHeight="1" x14ac:dyDescent="0.3">
      <c r="B48" s="295" t="s">
        <v>372</v>
      </c>
      <c r="C48" s="313"/>
      <c r="D48" s="314"/>
      <c r="F48" s="167">
        <v>237</v>
      </c>
      <c r="H48" s="167">
        <v>0</v>
      </c>
    </row>
    <row r="49" spans="2:8" ht="13.95" customHeight="1" x14ac:dyDescent="0.3">
      <c r="B49" s="295" t="s">
        <v>374</v>
      </c>
      <c r="C49" s="305"/>
      <c r="D49" s="296"/>
      <c r="F49" s="167">
        <v>500</v>
      </c>
      <c r="H49" s="167">
        <v>500</v>
      </c>
    </row>
    <row r="50" spans="2:8" ht="13.95" customHeight="1" x14ac:dyDescent="0.3">
      <c r="B50" s="295" t="s">
        <v>373</v>
      </c>
      <c r="C50" s="305"/>
      <c r="D50" s="296"/>
      <c r="F50" s="167">
        <v>300</v>
      </c>
      <c r="H50" s="167">
        <v>300</v>
      </c>
    </row>
    <row r="51" spans="2:8" x14ac:dyDescent="0.3">
      <c r="B51" s="297"/>
      <c r="C51" s="315"/>
      <c r="D51" s="298"/>
      <c r="F51" s="187"/>
      <c r="H51" s="187"/>
    </row>
    <row r="53" spans="2:8" x14ac:dyDescent="0.3">
      <c r="B53" s="4" t="s">
        <v>125</v>
      </c>
      <c r="C53" s="6"/>
      <c r="D53" s="61" t="s">
        <v>85</v>
      </c>
      <c r="F53" s="99" t="s">
        <v>85</v>
      </c>
    </row>
    <row r="54" spans="2:8" ht="25.5" customHeight="1" x14ac:dyDescent="0.3">
      <c r="B54" s="303" t="s">
        <v>306</v>
      </c>
      <c r="C54" s="309"/>
      <c r="D54" s="304"/>
      <c r="F54" s="31" t="s">
        <v>126</v>
      </c>
      <c r="H54" s="31" t="s">
        <v>108</v>
      </c>
    </row>
    <row r="55" spans="2:8" x14ac:dyDescent="0.3">
      <c r="B55" s="310" t="s">
        <v>307</v>
      </c>
      <c r="C55" s="311"/>
      <c r="D55" s="312"/>
      <c r="F55" s="167"/>
      <c r="H55" s="167"/>
    </row>
    <row r="56" spans="2:8" ht="13.95" customHeight="1" x14ac:dyDescent="0.3">
      <c r="B56" s="295" t="s">
        <v>390</v>
      </c>
      <c r="C56" s="305"/>
      <c r="D56" s="296"/>
      <c r="F56" s="167">
        <v>200</v>
      </c>
      <c r="H56" s="167">
        <v>200</v>
      </c>
    </row>
    <row r="57" spans="2:8" x14ac:dyDescent="0.3">
      <c r="B57" s="295"/>
      <c r="C57" s="305"/>
      <c r="D57" s="296"/>
      <c r="F57" s="167"/>
      <c r="H57" s="167"/>
    </row>
    <row r="58" spans="2:8" x14ac:dyDescent="0.3">
      <c r="B58" s="306" t="s">
        <v>308</v>
      </c>
      <c r="C58" s="307"/>
      <c r="D58" s="308"/>
      <c r="F58" s="167"/>
      <c r="H58" s="167"/>
    </row>
    <row r="59" spans="2:8" ht="13.95" customHeight="1" x14ac:dyDescent="0.3">
      <c r="B59" s="295" t="s">
        <v>382</v>
      </c>
      <c r="C59" s="305"/>
      <c r="D59" s="296"/>
      <c r="F59" s="167">
        <v>1821</v>
      </c>
      <c r="H59" s="167">
        <v>0</v>
      </c>
    </row>
    <row r="60" spans="2:8" ht="13.95" customHeight="1" x14ac:dyDescent="0.3">
      <c r="B60" s="295" t="s">
        <v>383</v>
      </c>
      <c r="C60" s="305"/>
      <c r="D60" s="296"/>
      <c r="F60" s="167">
        <v>1613</v>
      </c>
      <c r="H60" s="167">
        <v>0</v>
      </c>
    </row>
    <row r="61" spans="2:8" ht="13.95" customHeight="1" x14ac:dyDescent="0.3">
      <c r="B61" s="295" t="s">
        <v>384</v>
      </c>
      <c r="C61" s="305"/>
      <c r="D61" s="296"/>
      <c r="F61" s="167">
        <v>1249</v>
      </c>
      <c r="H61" s="167">
        <v>0</v>
      </c>
    </row>
    <row r="62" spans="2:8" ht="13.95" customHeight="1" x14ac:dyDescent="0.3">
      <c r="B62" s="295" t="s">
        <v>385</v>
      </c>
      <c r="C62" s="305"/>
      <c r="D62" s="296"/>
      <c r="F62" s="167">
        <v>884</v>
      </c>
      <c r="H62" s="167">
        <v>0</v>
      </c>
    </row>
    <row r="63" spans="2:8" ht="13.95" customHeight="1" x14ac:dyDescent="0.3">
      <c r="B63" s="295" t="s">
        <v>386</v>
      </c>
      <c r="C63" s="305"/>
      <c r="D63" s="296"/>
      <c r="F63" s="167">
        <v>455</v>
      </c>
      <c r="H63" s="167"/>
    </row>
    <row r="64" spans="2:8" ht="13.95" customHeight="1" x14ac:dyDescent="0.3">
      <c r="B64" s="295" t="s">
        <v>387</v>
      </c>
      <c r="C64" s="305"/>
      <c r="D64" s="296"/>
      <c r="F64" s="167">
        <v>234</v>
      </c>
      <c r="H64" s="167">
        <v>0</v>
      </c>
    </row>
    <row r="65" spans="1:8" x14ac:dyDescent="0.3">
      <c r="B65" s="316"/>
      <c r="C65" s="317"/>
      <c r="D65" s="318"/>
      <c r="F65" s="167"/>
      <c r="H65" s="167"/>
    </row>
    <row r="66" spans="1:8" ht="13.95" customHeight="1" x14ac:dyDescent="0.3">
      <c r="B66" s="306" t="s">
        <v>333</v>
      </c>
      <c r="C66" s="307"/>
      <c r="D66" s="308"/>
      <c r="F66" s="167"/>
      <c r="H66" s="167"/>
    </row>
    <row r="67" spans="1:8" ht="13.95" customHeight="1" x14ac:dyDescent="0.3">
      <c r="B67" s="295" t="s">
        <v>371</v>
      </c>
      <c r="C67" s="305"/>
      <c r="D67" s="296"/>
      <c r="F67" s="167">
        <v>481</v>
      </c>
      <c r="H67" s="167">
        <v>0</v>
      </c>
    </row>
    <row r="68" spans="1:8" ht="13.95" customHeight="1" x14ac:dyDescent="0.3">
      <c r="B68" s="295" t="s">
        <v>372</v>
      </c>
      <c r="C68" s="313"/>
      <c r="D68" s="314"/>
      <c r="F68" s="167">
        <v>242</v>
      </c>
      <c r="H68" s="167">
        <v>0</v>
      </c>
    </row>
    <row r="69" spans="1:8" ht="13.95" customHeight="1" x14ac:dyDescent="0.3">
      <c r="B69" s="295" t="s">
        <v>374</v>
      </c>
      <c r="C69" s="305"/>
      <c r="D69" s="296"/>
      <c r="F69" s="167">
        <v>500</v>
      </c>
      <c r="H69" s="167">
        <v>500</v>
      </c>
    </row>
    <row r="70" spans="1:8" ht="13.95" customHeight="1" x14ac:dyDescent="0.3">
      <c r="B70" s="295" t="s">
        <v>373</v>
      </c>
      <c r="C70" s="305"/>
      <c r="D70" s="296"/>
      <c r="F70" s="167">
        <v>300</v>
      </c>
      <c r="H70" s="167">
        <v>300</v>
      </c>
    </row>
    <row r="71" spans="1:8" x14ac:dyDescent="0.3">
      <c r="B71" s="297"/>
      <c r="C71" s="315"/>
      <c r="D71" s="298"/>
      <c r="F71" s="187">
        <v>0</v>
      </c>
      <c r="H71" s="187"/>
    </row>
    <row r="73" spans="1:8" x14ac:dyDescent="0.3">
      <c r="A73" s="65"/>
      <c r="B73" s="1" t="s">
        <v>192</v>
      </c>
      <c r="C73" s="1"/>
      <c r="D73" s="3"/>
      <c r="E73" s="3"/>
      <c r="G73" s="3"/>
    </row>
    <row r="74" spans="1:8" x14ac:dyDescent="0.3">
      <c r="A74" s="65"/>
      <c r="B74" s="7" t="s">
        <v>193</v>
      </c>
      <c r="C74" s="7"/>
      <c r="D74" s="3"/>
      <c r="E74" s="3"/>
      <c r="G74" s="3"/>
    </row>
    <row r="75" spans="1:8" x14ac:dyDescent="0.3">
      <c r="A75" s="66"/>
    </row>
    <row r="76" spans="1:8" x14ac:dyDescent="0.3">
      <c r="A76" s="66"/>
      <c r="B76" s="282" t="s">
        <v>179</v>
      </c>
      <c r="C76" s="283"/>
      <c r="D76" s="116" t="s">
        <v>180</v>
      </c>
      <c r="E76" s="116"/>
      <c r="F76" s="116" t="s">
        <v>181</v>
      </c>
      <c r="G76" s="118"/>
      <c r="H76" s="116" t="s">
        <v>183</v>
      </c>
    </row>
    <row r="77" spans="1:8" x14ac:dyDescent="0.3">
      <c r="A77" s="66"/>
      <c r="B77" s="284"/>
      <c r="C77" s="285"/>
      <c r="D77" s="110"/>
      <c r="E77" s="110"/>
      <c r="F77" s="110" t="s">
        <v>182</v>
      </c>
      <c r="G77" s="119"/>
      <c r="H77" s="110"/>
    </row>
    <row r="78" spans="1:8" x14ac:dyDescent="0.3">
      <c r="A78" s="66"/>
      <c r="B78" s="126" t="s">
        <v>184</v>
      </c>
      <c r="C78" s="127"/>
      <c r="D78" s="40"/>
      <c r="E78" s="40"/>
      <c r="F78" s="40"/>
      <c r="G78" s="40"/>
      <c r="H78" s="121"/>
    </row>
    <row r="79" spans="1:8" ht="5.0999999999999996" customHeight="1" x14ac:dyDescent="0.3">
      <c r="A79" s="66"/>
      <c r="B79" s="122"/>
      <c r="C79" s="22"/>
      <c r="D79" s="10"/>
      <c r="E79" s="10"/>
      <c r="F79" s="10"/>
      <c r="G79" s="10"/>
      <c r="H79" s="123"/>
    </row>
    <row r="80" spans="1:8" x14ac:dyDescent="0.3">
      <c r="A80" s="66"/>
      <c r="B80" s="122" t="s">
        <v>190</v>
      </c>
      <c r="C80" s="22"/>
      <c r="D80" s="10"/>
      <c r="E80" s="10"/>
      <c r="F80" s="10"/>
      <c r="G80" s="10"/>
      <c r="H80" s="123"/>
    </row>
    <row r="81" spans="1:8" x14ac:dyDescent="0.3">
      <c r="A81" s="66"/>
      <c r="B81" s="63" t="s">
        <v>256</v>
      </c>
      <c r="C81" s="10"/>
      <c r="D81" s="134" t="s">
        <v>256</v>
      </c>
      <c r="E81" s="10"/>
      <c r="F81" s="134" t="s">
        <v>403</v>
      </c>
      <c r="G81" s="10"/>
      <c r="H81" s="180">
        <v>0.15</v>
      </c>
    </row>
    <row r="82" spans="1:8" x14ac:dyDescent="0.3">
      <c r="A82" s="66"/>
      <c r="B82" s="63" t="s">
        <v>254</v>
      </c>
      <c r="C82" s="10"/>
      <c r="D82" s="134" t="s">
        <v>254</v>
      </c>
      <c r="E82" s="10"/>
      <c r="F82" s="134" t="s">
        <v>403</v>
      </c>
      <c r="G82" s="10"/>
      <c r="H82" s="180">
        <v>0.15</v>
      </c>
    </row>
    <row r="83" spans="1:8" x14ac:dyDescent="0.3">
      <c r="A83" s="66"/>
      <c r="B83" s="63" t="s">
        <v>200</v>
      </c>
      <c r="C83" s="10"/>
      <c r="D83" s="177" t="s">
        <v>200</v>
      </c>
      <c r="E83" s="10"/>
      <c r="F83" s="177" t="s">
        <v>403</v>
      </c>
      <c r="G83" s="10"/>
      <c r="H83" s="181">
        <v>0.15</v>
      </c>
    </row>
    <row r="84" spans="1:8" x14ac:dyDescent="0.3">
      <c r="A84" s="66"/>
      <c r="B84" s="63" t="s">
        <v>198</v>
      </c>
      <c r="C84" s="10"/>
      <c r="D84" s="177" t="s">
        <v>198</v>
      </c>
      <c r="E84" s="10"/>
      <c r="F84" s="177" t="s">
        <v>403</v>
      </c>
      <c r="G84" s="10"/>
      <c r="H84" s="181">
        <v>0.06</v>
      </c>
    </row>
    <row r="85" spans="1:8" x14ac:dyDescent="0.3">
      <c r="A85" s="66"/>
      <c r="B85" s="63" t="s">
        <v>201</v>
      </c>
      <c r="C85" s="10"/>
      <c r="D85" s="177" t="s">
        <v>201</v>
      </c>
      <c r="E85" s="10"/>
      <c r="F85" s="177" t="s">
        <v>442</v>
      </c>
      <c r="G85" s="10"/>
      <c r="H85" s="181">
        <v>0.15</v>
      </c>
    </row>
    <row r="86" spans="1:8" x14ac:dyDescent="0.3">
      <c r="A86" s="66"/>
      <c r="B86" s="63" t="s">
        <v>203</v>
      </c>
      <c r="C86" s="10"/>
      <c r="D86" s="177" t="s">
        <v>203</v>
      </c>
      <c r="E86" s="10"/>
      <c r="F86" s="177" t="s">
        <v>403</v>
      </c>
      <c r="G86" s="10"/>
      <c r="H86" s="181">
        <v>0.15</v>
      </c>
    </row>
    <row r="87" spans="1:8" x14ac:dyDescent="0.3">
      <c r="A87" s="66"/>
      <c r="B87" s="63" t="s">
        <v>204</v>
      </c>
      <c r="C87" s="10"/>
      <c r="D87" s="177" t="s">
        <v>204</v>
      </c>
      <c r="E87" s="10"/>
      <c r="F87" s="177" t="s">
        <v>442</v>
      </c>
      <c r="G87" s="10"/>
      <c r="H87" s="181">
        <v>0.15</v>
      </c>
    </row>
    <row r="88" spans="1:8" x14ac:dyDescent="0.3">
      <c r="A88" s="66"/>
      <c r="B88" s="63" t="s">
        <v>205</v>
      </c>
      <c r="C88" s="10"/>
      <c r="D88" s="177" t="s">
        <v>205</v>
      </c>
      <c r="E88" s="10"/>
      <c r="F88" s="177" t="s">
        <v>403</v>
      </c>
      <c r="G88" s="10"/>
      <c r="H88" s="181">
        <v>0.06</v>
      </c>
    </row>
    <row r="89" spans="1:8" x14ac:dyDescent="0.3">
      <c r="A89" s="66"/>
      <c r="B89" s="63" t="s">
        <v>206</v>
      </c>
      <c r="C89" s="10"/>
      <c r="D89" s="177" t="s">
        <v>206</v>
      </c>
      <c r="E89" s="10"/>
      <c r="F89" s="177" t="s">
        <v>403</v>
      </c>
      <c r="G89" s="10"/>
      <c r="H89" s="181">
        <v>0.06</v>
      </c>
    </row>
    <row r="90" spans="1:8" x14ac:dyDescent="0.3">
      <c r="A90" s="66"/>
      <c r="B90" s="63" t="s">
        <v>207</v>
      </c>
      <c r="C90" s="10"/>
      <c r="D90" s="177" t="s">
        <v>207</v>
      </c>
      <c r="E90" s="10"/>
      <c r="F90" s="177" t="s">
        <v>403</v>
      </c>
      <c r="G90" s="10"/>
      <c r="H90" s="181">
        <v>0.06</v>
      </c>
    </row>
    <row r="91" spans="1:8" x14ac:dyDescent="0.3">
      <c r="A91" s="66"/>
      <c r="B91" s="63" t="s">
        <v>208</v>
      </c>
      <c r="C91" s="10"/>
      <c r="D91" s="177" t="s">
        <v>208</v>
      </c>
      <c r="E91" s="10"/>
      <c r="F91" s="177" t="s">
        <v>403</v>
      </c>
      <c r="G91" s="10"/>
      <c r="H91" s="181">
        <v>0.06</v>
      </c>
    </row>
    <row r="92" spans="1:8" x14ac:dyDescent="0.3">
      <c r="A92" s="66"/>
      <c r="B92" s="63" t="s">
        <v>209</v>
      </c>
      <c r="C92" s="10"/>
      <c r="D92" s="177" t="s">
        <v>209</v>
      </c>
      <c r="E92" s="10"/>
      <c r="F92" s="177" t="s">
        <v>403</v>
      </c>
      <c r="G92" s="10"/>
      <c r="H92" s="181">
        <v>0.06</v>
      </c>
    </row>
    <row r="93" spans="1:8" x14ac:dyDescent="0.3">
      <c r="A93" s="66"/>
      <c r="B93" s="63" t="s">
        <v>210</v>
      </c>
      <c r="C93" s="10"/>
      <c r="D93" s="177" t="s">
        <v>210</v>
      </c>
      <c r="E93" s="10"/>
      <c r="F93" s="177" t="s">
        <v>403</v>
      </c>
      <c r="G93" s="10"/>
      <c r="H93" s="181">
        <v>0.06</v>
      </c>
    </row>
    <row r="94" spans="1:8" x14ac:dyDescent="0.3">
      <c r="A94" s="66"/>
      <c r="B94" s="63" t="s">
        <v>202</v>
      </c>
      <c r="C94" s="10"/>
      <c r="D94" s="177" t="s">
        <v>202</v>
      </c>
      <c r="E94" s="10"/>
      <c r="F94" s="177" t="s">
        <v>403</v>
      </c>
      <c r="G94" s="10"/>
      <c r="H94" s="181">
        <v>0.06</v>
      </c>
    </row>
    <row r="95" spans="1:8" x14ac:dyDescent="0.3">
      <c r="A95" s="66"/>
      <c r="B95" s="63" t="s">
        <v>211</v>
      </c>
      <c r="C95" s="10"/>
      <c r="D95" s="177" t="s">
        <v>211</v>
      </c>
      <c r="E95" s="10"/>
      <c r="F95" s="177" t="s">
        <v>442</v>
      </c>
      <c r="G95" s="10"/>
      <c r="H95" s="181">
        <v>0.15</v>
      </c>
    </row>
    <row r="96" spans="1:8" x14ac:dyDescent="0.3">
      <c r="A96" s="66"/>
      <c r="B96" s="63" t="s">
        <v>212</v>
      </c>
      <c r="C96" s="10"/>
      <c r="D96" s="177" t="s">
        <v>212</v>
      </c>
      <c r="E96" s="10"/>
      <c r="F96" s="177" t="s">
        <v>403</v>
      </c>
      <c r="G96" s="10"/>
      <c r="H96" s="181">
        <v>0.06</v>
      </c>
    </row>
    <row r="97" spans="1:8" x14ac:dyDescent="0.3">
      <c r="A97" s="66"/>
      <c r="B97" s="63" t="s">
        <v>199</v>
      </c>
      <c r="C97" s="10"/>
      <c r="D97" s="177" t="s">
        <v>199</v>
      </c>
      <c r="E97" s="10"/>
      <c r="F97" s="177" t="s">
        <v>403</v>
      </c>
      <c r="G97" s="10"/>
      <c r="H97" s="181">
        <v>0.06</v>
      </c>
    </row>
    <row r="98" spans="1:8" x14ac:dyDescent="0.3">
      <c r="A98" s="66"/>
      <c r="B98" s="63" t="s">
        <v>213</v>
      </c>
      <c r="C98" s="10"/>
      <c r="D98" s="177" t="s">
        <v>213</v>
      </c>
      <c r="E98" s="10"/>
      <c r="F98" s="177" t="s">
        <v>403</v>
      </c>
      <c r="G98" s="10"/>
      <c r="H98" s="181">
        <v>0.06</v>
      </c>
    </row>
    <row r="99" spans="1:8" x14ac:dyDescent="0.3">
      <c r="A99" s="66"/>
      <c r="B99" s="63" t="s">
        <v>214</v>
      </c>
      <c r="C99" s="10"/>
      <c r="D99" s="177" t="s">
        <v>214</v>
      </c>
      <c r="E99" s="10"/>
      <c r="F99" s="177" t="s">
        <v>403</v>
      </c>
      <c r="G99" s="10"/>
      <c r="H99" s="181">
        <v>0.06</v>
      </c>
    </row>
    <row r="100" spans="1:8" x14ac:dyDescent="0.3">
      <c r="A100" s="66"/>
      <c r="B100" s="63" t="s">
        <v>215</v>
      </c>
      <c r="C100" s="10"/>
      <c r="D100" s="177" t="s">
        <v>215</v>
      </c>
      <c r="E100" s="10"/>
      <c r="F100" s="177" t="s">
        <v>403</v>
      </c>
      <c r="G100" s="10"/>
      <c r="H100" s="181">
        <v>0.06</v>
      </c>
    </row>
    <row r="101" spans="1:8" x14ac:dyDescent="0.3">
      <c r="A101" s="66"/>
      <c r="B101" s="63" t="s">
        <v>216</v>
      </c>
      <c r="C101" s="10"/>
      <c r="D101" s="177" t="s">
        <v>216</v>
      </c>
      <c r="E101" s="10"/>
      <c r="F101" s="177" t="s">
        <v>442</v>
      </c>
      <c r="G101" s="10"/>
      <c r="H101" s="181">
        <v>0.15</v>
      </c>
    </row>
    <row r="102" spans="1:8" x14ac:dyDescent="0.3">
      <c r="A102" s="66"/>
      <c r="B102" s="63" t="s">
        <v>217</v>
      </c>
      <c r="C102" s="10"/>
      <c r="D102" s="177" t="s">
        <v>217</v>
      </c>
      <c r="E102" s="10"/>
      <c r="F102" s="177" t="s">
        <v>403</v>
      </c>
      <c r="G102" s="10"/>
      <c r="H102" s="181">
        <v>0.06</v>
      </c>
    </row>
    <row r="103" spans="1:8" x14ac:dyDescent="0.3">
      <c r="A103" s="66"/>
      <c r="B103" s="63" t="s">
        <v>218</v>
      </c>
      <c r="C103" s="10"/>
      <c r="D103" s="177" t="s">
        <v>218</v>
      </c>
      <c r="E103" s="10"/>
      <c r="F103" s="177" t="s">
        <v>403</v>
      </c>
      <c r="G103" s="10"/>
      <c r="H103" s="181">
        <v>0.06</v>
      </c>
    </row>
    <row r="104" spans="1:8" x14ac:dyDescent="0.3">
      <c r="A104" s="66"/>
      <c r="B104" s="63" t="s">
        <v>219</v>
      </c>
      <c r="C104" s="10"/>
      <c r="D104" s="177" t="s">
        <v>219</v>
      </c>
      <c r="E104" s="10"/>
      <c r="F104" s="177" t="s">
        <v>403</v>
      </c>
      <c r="G104" s="10"/>
      <c r="H104" s="181">
        <v>0.06</v>
      </c>
    </row>
    <row r="105" spans="1:8" x14ac:dyDescent="0.3">
      <c r="A105" s="66"/>
      <c r="B105" s="63" t="s">
        <v>220</v>
      </c>
      <c r="C105" s="10"/>
      <c r="D105" s="177" t="s">
        <v>220</v>
      </c>
      <c r="E105" s="10"/>
      <c r="F105" s="177" t="s">
        <v>442</v>
      </c>
      <c r="G105" s="10"/>
      <c r="H105" s="181">
        <v>0.15</v>
      </c>
    </row>
    <row r="106" spans="1:8" x14ac:dyDescent="0.3">
      <c r="A106" s="66"/>
      <c r="B106" s="63" t="s">
        <v>255</v>
      </c>
      <c r="C106" s="10"/>
      <c r="D106" s="177" t="s">
        <v>255</v>
      </c>
      <c r="E106" s="10"/>
      <c r="F106" s="177" t="s">
        <v>442</v>
      </c>
      <c r="G106" s="10"/>
      <c r="H106" s="181">
        <v>0.15</v>
      </c>
    </row>
    <row r="107" spans="1:8" x14ac:dyDescent="0.3">
      <c r="A107" s="66"/>
      <c r="B107" s="63" t="s">
        <v>222</v>
      </c>
      <c r="C107" s="10"/>
      <c r="D107" s="177" t="s">
        <v>222</v>
      </c>
      <c r="E107" s="10"/>
      <c r="F107" s="177" t="s">
        <v>442</v>
      </c>
      <c r="G107" s="10"/>
      <c r="H107" s="181">
        <v>0.15</v>
      </c>
    </row>
    <row r="108" spans="1:8" x14ac:dyDescent="0.3">
      <c r="A108" s="66"/>
      <c r="B108" s="63" t="s">
        <v>447</v>
      </c>
      <c r="C108" s="10"/>
      <c r="D108" s="179" t="s">
        <v>447</v>
      </c>
      <c r="E108" s="10"/>
      <c r="F108" s="179" t="s">
        <v>403</v>
      </c>
      <c r="G108" s="10"/>
      <c r="H108" s="182">
        <v>0.15</v>
      </c>
    </row>
    <row r="109" spans="1:8" x14ac:dyDescent="0.3">
      <c r="A109" s="66"/>
      <c r="B109" s="63" t="s">
        <v>393</v>
      </c>
      <c r="C109" s="10"/>
      <c r="D109" s="179" t="s">
        <v>393</v>
      </c>
      <c r="E109" s="10"/>
      <c r="F109" s="179" t="s">
        <v>403</v>
      </c>
      <c r="G109" s="10"/>
      <c r="H109" s="182">
        <v>0.06</v>
      </c>
    </row>
    <row r="110" spans="1:8" x14ac:dyDescent="0.3">
      <c r="A110" s="66"/>
      <c r="B110" s="63" t="s">
        <v>392</v>
      </c>
      <c r="C110" s="10"/>
      <c r="D110" s="179" t="s">
        <v>392</v>
      </c>
      <c r="E110" s="10"/>
      <c r="F110" s="179" t="s">
        <v>403</v>
      </c>
      <c r="G110" s="10"/>
      <c r="H110" s="182">
        <v>0.15</v>
      </c>
    </row>
    <row r="111" spans="1:8" x14ac:dyDescent="0.3">
      <c r="A111" s="66"/>
      <c r="B111" s="63"/>
      <c r="C111" s="10"/>
      <c r="D111" s="40"/>
      <c r="E111" s="10"/>
      <c r="F111" s="40"/>
      <c r="G111" s="10"/>
      <c r="H111" s="121"/>
    </row>
    <row r="112" spans="1:8" x14ac:dyDescent="0.3">
      <c r="A112" s="66"/>
      <c r="B112" s="122" t="s">
        <v>74</v>
      </c>
      <c r="C112" s="22"/>
      <c r="D112" s="10"/>
      <c r="E112" s="10"/>
      <c r="F112" s="10"/>
      <c r="G112" s="10"/>
      <c r="H112" s="123"/>
    </row>
    <row r="113" spans="1:10" x14ac:dyDescent="0.3">
      <c r="A113" s="66"/>
      <c r="B113" s="63" t="s">
        <v>332</v>
      </c>
      <c r="C113" s="10"/>
      <c r="D113" s="183" t="s">
        <v>332</v>
      </c>
      <c r="E113" s="10"/>
      <c r="F113" s="183" t="s">
        <v>410</v>
      </c>
      <c r="G113" s="10"/>
      <c r="H113" s="184">
        <v>0.15</v>
      </c>
    </row>
    <row r="114" spans="1:10" x14ac:dyDescent="0.3">
      <c r="A114" s="66"/>
      <c r="B114" s="63"/>
      <c r="C114" s="10"/>
      <c r="D114" s="40"/>
      <c r="E114" s="10"/>
      <c r="F114" s="40"/>
      <c r="G114" s="10"/>
      <c r="H114" s="121"/>
    </row>
    <row r="115" spans="1:10" x14ac:dyDescent="0.3">
      <c r="A115" s="66"/>
      <c r="B115" s="122" t="s">
        <v>187</v>
      </c>
      <c r="C115" s="22"/>
      <c r="D115" s="10"/>
      <c r="E115" s="10"/>
      <c r="F115" s="10"/>
      <c r="G115" s="10"/>
      <c r="H115" s="123"/>
    </row>
    <row r="116" spans="1:10" x14ac:dyDescent="0.3">
      <c r="A116" s="66"/>
      <c r="B116" s="63" t="s">
        <v>258</v>
      </c>
      <c r="C116" s="10"/>
      <c r="D116" s="183" t="s">
        <v>258</v>
      </c>
      <c r="E116" s="10"/>
      <c r="F116" s="183" t="s">
        <v>410</v>
      </c>
      <c r="G116" s="10"/>
      <c r="H116" s="184">
        <v>0.15</v>
      </c>
    </row>
    <row r="117" spans="1:10" x14ac:dyDescent="0.3">
      <c r="A117" s="66"/>
      <c r="B117" s="63" t="s">
        <v>257</v>
      </c>
      <c r="C117" s="10"/>
      <c r="D117" s="179" t="s">
        <v>257</v>
      </c>
      <c r="E117" s="10"/>
      <c r="F117" s="179" t="s">
        <v>410</v>
      </c>
      <c r="G117" s="10"/>
      <c r="H117" s="182">
        <v>0.15</v>
      </c>
    </row>
    <row r="118" spans="1:10" x14ac:dyDescent="0.3">
      <c r="A118" s="66"/>
      <c r="B118" s="63" t="s">
        <v>188</v>
      </c>
      <c r="C118" s="10"/>
      <c r="D118" s="179" t="s">
        <v>188</v>
      </c>
      <c r="E118" s="10"/>
      <c r="F118" s="179" t="s">
        <v>410</v>
      </c>
      <c r="G118" s="10"/>
      <c r="H118" s="182">
        <v>0.15</v>
      </c>
    </row>
    <row r="119" spans="1:10" x14ac:dyDescent="0.3">
      <c r="A119" s="66"/>
      <c r="B119" s="63" t="s">
        <v>259</v>
      </c>
      <c r="C119" s="10"/>
      <c r="D119" s="179" t="s">
        <v>259</v>
      </c>
      <c r="E119" s="10"/>
      <c r="F119" s="179" t="s">
        <v>410</v>
      </c>
      <c r="G119" s="10"/>
      <c r="H119" s="182">
        <v>0.15</v>
      </c>
    </row>
    <row r="120" spans="1:10" x14ac:dyDescent="0.3">
      <c r="A120" s="66"/>
      <c r="B120" s="63"/>
      <c r="C120" s="10"/>
      <c r="D120" s="40"/>
      <c r="E120" s="10"/>
      <c r="F120" s="40"/>
      <c r="G120" s="10"/>
      <c r="H120" s="121"/>
    </row>
    <row r="121" spans="1:10" x14ac:dyDescent="0.3">
      <c r="A121" s="66"/>
      <c r="B121" s="125" t="s">
        <v>185</v>
      </c>
      <c r="C121" s="128"/>
      <c r="D121" s="10"/>
      <c r="E121" s="10"/>
      <c r="F121" s="10"/>
      <c r="G121" s="10"/>
      <c r="H121" s="123"/>
    </row>
    <row r="122" spans="1:10" ht="5.0999999999999996" customHeight="1" x14ac:dyDescent="0.3">
      <c r="A122" s="66"/>
      <c r="B122" s="124"/>
      <c r="C122" s="129"/>
      <c r="D122" s="10"/>
      <c r="E122" s="10"/>
      <c r="F122" s="10"/>
      <c r="G122" s="10"/>
      <c r="H122" s="123"/>
    </row>
    <row r="123" spans="1:10" x14ac:dyDescent="0.3">
      <c r="A123" s="66"/>
      <c r="B123" s="122" t="s">
        <v>190</v>
      </c>
      <c r="C123" s="22"/>
      <c r="D123" s="10"/>
      <c r="E123" s="10"/>
      <c r="F123" s="10"/>
      <c r="G123" s="10"/>
      <c r="H123" s="123"/>
    </row>
    <row r="124" spans="1:10" x14ac:dyDescent="0.3">
      <c r="A124" s="66"/>
      <c r="B124" s="63" t="s">
        <v>244</v>
      </c>
      <c r="C124" s="10"/>
      <c r="D124" s="134" t="s">
        <v>244</v>
      </c>
      <c r="E124" s="10"/>
      <c r="F124" s="134" t="s">
        <v>410</v>
      </c>
      <c r="G124" s="10"/>
      <c r="H124" s="180">
        <v>0.06</v>
      </c>
    </row>
    <row r="125" spans="1:10" x14ac:dyDescent="0.3">
      <c r="A125" s="66"/>
      <c r="B125" s="63" t="s">
        <v>223</v>
      </c>
      <c r="C125" s="10"/>
      <c r="D125" s="177" t="s">
        <v>223</v>
      </c>
      <c r="E125" s="10"/>
      <c r="F125" s="177" t="s">
        <v>410</v>
      </c>
      <c r="G125" s="10"/>
      <c r="H125" s="181">
        <v>0.06</v>
      </c>
    </row>
    <row r="126" spans="1:10" x14ac:dyDescent="0.3">
      <c r="A126" s="66"/>
      <c r="B126" s="63" t="s">
        <v>224</v>
      </c>
      <c r="C126" s="10"/>
      <c r="D126" s="177" t="s">
        <v>224</v>
      </c>
      <c r="E126" s="10"/>
      <c r="F126" s="177" t="s">
        <v>410</v>
      </c>
      <c r="G126" s="10"/>
      <c r="H126" s="181">
        <v>0.15</v>
      </c>
    </row>
    <row r="127" spans="1:10" x14ac:dyDescent="0.3">
      <c r="A127" s="66"/>
      <c r="B127" s="63" t="s">
        <v>225</v>
      </c>
      <c r="C127" s="10"/>
      <c r="D127" s="177" t="s">
        <v>225</v>
      </c>
      <c r="E127" s="10"/>
      <c r="F127" s="177" t="s">
        <v>410</v>
      </c>
      <c r="G127" s="10"/>
      <c r="H127" s="181">
        <v>0.06</v>
      </c>
    </row>
    <row r="128" spans="1:10" ht="12.6" customHeight="1" x14ac:dyDescent="0.3">
      <c r="A128" s="66"/>
      <c r="B128" s="63" t="s">
        <v>448</v>
      </c>
      <c r="C128" s="10"/>
      <c r="D128" s="179" t="s">
        <v>448</v>
      </c>
      <c r="E128" s="10"/>
      <c r="F128" s="179" t="s">
        <v>410</v>
      </c>
      <c r="G128" s="10"/>
      <c r="H128" s="182">
        <v>0.06</v>
      </c>
      <c r="J128" s="198"/>
    </row>
    <row r="129" spans="1:8" x14ac:dyDescent="0.3">
      <c r="A129" s="66"/>
      <c r="B129" s="63" t="s">
        <v>189</v>
      </c>
      <c r="C129" s="10"/>
      <c r="D129" s="179"/>
      <c r="E129" s="10"/>
      <c r="F129" s="179"/>
      <c r="G129" s="10"/>
      <c r="H129" s="182"/>
    </row>
    <row r="130" spans="1:8" x14ac:dyDescent="0.3">
      <c r="A130" s="66"/>
      <c r="B130" s="63" t="s">
        <v>189</v>
      </c>
      <c r="C130" s="10"/>
      <c r="D130" s="179"/>
      <c r="E130" s="10"/>
      <c r="F130" s="179"/>
      <c r="G130" s="10"/>
      <c r="H130" s="182"/>
    </row>
    <row r="131" spans="1:8" x14ac:dyDescent="0.3">
      <c r="A131" s="66"/>
      <c r="B131" s="197"/>
      <c r="C131" s="10"/>
      <c r="D131" s="179"/>
      <c r="E131" s="10"/>
      <c r="F131" s="179"/>
      <c r="G131" s="10"/>
      <c r="H131" s="182"/>
    </row>
    <row r="132" spans="1:8" ht="13.35" customHeight="1" x14ac:dyDescent="0.3">
      <c r="A132" s="66"/>
      <c r="B132" s="122" t="s">
        <v>187</v>
      </c>
      <c r="C132" s="22"/>
      <c r="D132" s="10"/>
      <c r="E132" s="10"/>
      <c r="F132" s="10"/>
      <c r="G132" s="10"/>
      <c r="H132" s="123"/>
    </row>
    <row r="133" spans="1:8" x14ac:dyDescent="0.3">
      <c r="A133" s="66"/>
      <c r="B133" s="63" t="s">
        <v>260</v>
      </c>
      <c r="C133" s="10"/>
      <c r="D133" s="134"/>
      <c r="E133" s="10"/>
      <c r="F133" s="134"/>
      <c r="G133" s="10"/>
      <c r="H133" s="180"/>
    </row>
    <row r="134" spans="1:8" x14ac:dyDescent="0.3">
      <c r="A134" s="66"/>
      <c r="B134" s="63" t="s">
        <v>188</v>
      </c>
      <c r="C134" s="10"/>
      <c r="D134" s="177"/>
      <c r="E134" s="10"/>
      <c r="F134" s="177"/>
      <c r="G134" s="10"/>
      <c r="H134" s="181"/>
    </row>
    <row r="135" spans="1:8" x14ac:dyDescent="0.3">
      <c r="A135" s="66"/>
      <c r="B135" s="63" t="s">
        <v>189</v>
      </c>
      <c r="C135" s="10"/>
      <c r="D135" s="177"/>
      <c r="E135" s="10"/>
      <c r="F135" s="177"/>
      <c r="G135" s="10"/>
      <c r="H135" s="181"/>
    </row>
    <row r="136" spans="1:8" x14ac:dyDescent="0.3">
      <c r="A136" s="66"/>
      <c r="B136" s="63" t="s">
        <v>189</v>
      </c>
      <c r="C136" s="10"/>
      <c r="D136" s="177"/>
      <c r="E136" s="10"/>
      <c r="F136" s="177"/>
      <c r="G136" s="10"/>
      <c r="H136" s="181"/>
    </row>
    <row r="137" spans="1:8" x14ac:dyDescent="0.3">
      <c r="A137" s="66"/>
      <c r="B137" s="64"/>
      <c r="C137" s="9"/>
      <c r="D137" s="41"/>
      <c r="E137" s="9"/>
      <c r="F137" s="41"/>
      <c r="G137" s="9"/>
      <c r="H137" s="120"/>
    </row>
    <row r="138" spans="1:8" x14ac:dyDescent="0.3">
      <c r="A138" s="66"/>
    </row>
    <row r="139" spans="1:8" x14ac:dyDescent="0.3">
      <c r="A139" s="65"/>
      <c r="B139" s="1" t="s">
        <v>194</v>
      </c>
      <c r="C139" s="1"/>
      <c r="D139" s="3"/>
      <c r="E139" s="3"/>
      <c r="G139" s="3"/>
    </row>
    <row r="140" spans="1:8" x14ac:dyDescent="0.3">
      <c r="A140" s="3"/>
      <c r="D140" s="3"/>
      <c r="E140" s="3"/>
      <c r="G140" s="3"/>
    </row>
    <row r="141" spans="1:8" x14ac:dyDescent="0.3">
      <c r="A141" s="3"/>
      <c r="B141" s="2" t="s">
        <v>56</v>
      </c>
      <c r="C141" s="185">
        <v>2130928.4555555</v>
      </c>
      <c r="D141" s="3"/>
      <c r="E141" s="60"/>
      <c r="G141" s="3"/>
    </row>
    <row r="142" spans="1:8" x14ac:dyDescent="0.3">
      <c r="A142" s="3"/>
      <c r="B142" s="2" t="s">
        <v>57</v>
      </c>
      <c r="C142" s="185">
        <v>2556717.3775682999</v>
      </c>
      <c r="D142" s="279"/>
      <c r="E142" s="60"/>
      <c r="G142" s="3"/>
    </row>
    <row r="143" spans="1:8" x14ac:dyDescent="0.3">
      <c r="A143" s="3"/>
      <c r="B143" s="2" t="s">
        <v>58</v>
      </c>
      <c r="C143" s="185">
        <v>2763873.9647819698</v>
      </c>
      <c r="D143" s="279"/>
      <c r="E143" s="60"/>
      <c r="G143" s="3"/>
    </row>
    <row r="144" spans="1:8" x14ac:dyDescent="0.3">
      <c r="A144" s="3"/>
      <c r="B144" s="2" t="s">
        <v>87</v>
      </c>
      <c r="C144" s="185">
        <v>2944315.6434307802</v>
      </c>
      <c r="D144" s="279"/>
      <c r="E144" s="60"/>
      <c r="G144" s="3"/>
    </row>
    <row r="145" spans="1:20" x14ac:dyDescent="0.3">
      <c r="A145" s="3"/>
      <c r="B145" s="2" t="s">
        <v>166</v>
      </c>
      <c r="C145" s="185">
        <v>3021056.5979860001</v>
      </c>
      <c r="D145" s="279"/>
      <c r="E145" s="60"/>
      <c r="G145" s="3"/>
    </row>
    <row r="146" spans="1:20" x14ac:dyDescent="0.3">
      <c r="A146" s="3"/>
      <c r="B146" s="2" t="s">
        <v>167</v>
      </c>
      <c r="C146" s="185">
        <v>3082935.4133441998</v>
      </c>
      <c r="D146" s="279"/>
      <c r="E146" s="60"/>
      <c r="G146" s="3"/>
    </row>
    <row r="147" spans="1:20" x14ac:dyDescent="0.3">
      <c r="A147" s="3"/>
      <c r="B147" s="2" t="s">
        <v>168</v>
      </c>
      <c r="C147" s="185">
        <v>3146144.4106225399</v>
      </c>
      <c r="D147" s="279"/>
      <c r="E147" s="60"/>
      <c r="G147" s="3"/>
    </row>
    <row r="148" spans="1:20" x14ac:dyDescent="0.3">
      <c r="A148" s="3"/>
      <c r="B148" s="2" t="s">
        <v>169</v>
      </c>
      <c r="C148" s="185">
        <v>3210713.4303789102</v>
      </c>
      <c r="D148" s="279"/>
      <c r="E148" s="60"/>
      <c r="G148" s="3"/>
    </row>
    <row r="149" spans="1:20" x14ac:dyDescent="0.3">
      <c r="A149" s="3"/>
      <c r="B149" s="2" t="s">
        <v>170</v>
      </c>
      <c r="C149" s="185">
        <v>3286673.0116774701</v>
      </c>
      <c r="D149" s="279"/>
      <c r="E149" s="60"/>
      <c r="G149" s="3"/>
    </row>
    <row r="150" spans="1:20" x14ac:dyDescent="0.3">
      <c r="A150" s="3"/>
      <c r="B150" s="2" t="s">
        <v>171</v>
      </c>
      <c r="C150" s="185">
        <v>3344054.4091554801</v>
      </c>
      <c r="D150" s="279"/>
      <c r="E150" s="60"/>
      <c r="G150" s="3"/>
    </row>
    <row r="151" spans="1:20" x14ac:dyDescent="0.3">
      <c r="A151" s="3"/>
      <c r="B151" s="2" t="s">
        <v>335</v>
      </c>
      <c r="C151" s="185"/>
      <c r="D151" s="279"/>
      <c r="E151" s="60"/>
      <c r="G151" s="3"/>
    </row>
    <row r="152" spans="1:20" x14ac:dyDescent="0.3">
      <c r="A152" s="3"/>
      <c r="B152" s="2" t="s">
        <v>335</v>
      </c>
      <c r="C152" s="185"/>
      <c r="D152" s="3"/>
      <c r="E152" s="60"/>
      <c r="G152" s="3"/>
    </row>
    <row r="155" spans="1:20" x14ac:dyDescent="0.3"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</row>
  </sheetData>
  <mergeCells count="56">
    <mergeCell ref="B71:D71"/>
    <mergeCell ref="B50:D50"/>
    <mergeCell ref="B56:D56"/>
    <mergeCell ref="B57:D57"/>
    <mergeCell ref="B58:D58"/>
    <mergeCell ref="B69:D69"/>
    <mergeCell ref="B70:D70"/>
    <mergeCell ref="B51:D51"/>
    <mergeCell ref="B68:D68"/>
    <mergeCell ref="B62:D62"/>
    <mergeCell ref="B67:D67"/>
    <mergeCell ref="B63:D63"/>
    <mergeCell ref="B64:D64"/>
    <mergeCell ref="B65:D65"/>
    <mergeCell ref="B66:D66"/>
    <mergeCell ref="B17:D17"/>
    <mergeCell ref="B18:D18"/>
    <mergeCell ref="B19:D19"/>
    <mergeCell ref="B30:D30"/>
    <mergeCell ref="B20:D20"/>
    <mergeCell ref="B21:D21"/>
    <mergeCell ref="B25:D25"/>
    <mergeCell ref="B22:D22"/>
    <mergeCell ref="B27:D27"/>
    <mergeCell ref="B29:D29"/>
    <mergeCell ref="B26:D26"/>
    <mergeCell ref="B28:D28"/>
    <mergeCell ref="B24:D24"/>
    <mergeCell ref="B23:D23"/>
    <mergeCell ref="B42:D42"/>
    <mergeCell ref="B48:D48"/>
    <mergeCell ref="B34:D34"/>
    <mergeCell ref="B35:D35"/>
    <mergeCell ref="B36:D36"/>
    <mergeCell ref="B37:D37"/>
    <mergeCell ref="B38:D38"/>
    <mergeCell ref="B39:D39"/>
    <mergeCell ref="B43:D43"/>
    <mergeCell ref="B44:D44"/>
    <mergeCell ref="B45:D45"/>
    <mergeCell ref="B16:D16"/>
    <mergeCell ref="B77:C77"/>
    <mergeCell ref="B13:D13"/>
    <mergeCell ref="B15:D15"/>
    <mergeCell ref="B14:D14"/>
    <mergeCell ref="B76:C76"/>
    <mergeCell ref="B59:D59"/>
    <mergeCell ref="B60:D60"/>
    <mergeCell ref="B61:D61"/>
    <mergeCell ref="B40:D40"/>
    <mergeCell ref="B41:D41"/>
    <mergeCell ref="B46:D46"/>
    <mergeCell ref="B47:D47"/>
    <mergeCell ref="B54:D54"/>
    <mergeCell ref="B55:D55"/>
    <mergeCell ref="B49:D49"/>
  </mergeCells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00"/>
  <sheetViews>
    <sheetView topLeftCell="A16" workbookViewId="0">
      <selection activeCell="H41" sqref="H41"/>
    </sheetView>
  </sheetViews>
  <sheetFormatPr defaultColWidth="9.109375" defaultRowHeight="13.8" x14ac:dyDescent="0.3"/>
  <cols>
    <col min="1" max="1" width="4.5546875" style="2" customWidth="1"/>
    <col min="2" max="2" width="11.6640625" style="2" customWidth="1"/>
    <col min="3" max="3" width="28.6640625" style="2" customWidth="1"/>
    <col min="4" max="4" width="36.33203125" style="2" customWidth="1"/>
    <col min="5" max="5" width="2.5546875" style="2" customWidth="1"/>
    <col min="6" max="6" width="14.6640625" style="2" customWidth="1"/>
    <col min="7" max="7" width="2.5546875" style="2" customWidth="1"/>
    <col min="8" max="8" width="14.6640625" style="2" customWidth="1"/>
    <col min="9" max="16384" width="9.109375" style="2"/>
  </cols>
  <sheetData>
    <row r="1" spans="1:8" x14ac:dyDescent="0.3">
      <c r="A1" s="1" t="s">
        <v>338</v>
      </c>
    </row>
    <row r="2" spans="1:8" x14ac:dyDescent="0.3">
      <c r="A2" s="4" t="s">
        <v>105</v>
      </c>
    </row>
    <row r="3" spans="1:8" x14ac:dyDescent="0.3">
      <c r="A3" s="4" t="s">
        <v>290</v>
      </c>
    </row>
    <row r="4" spans="1:8" x14ac:dyDescent="0.3">
      <c r="A4" s="4"/>
    </row>
    <row r="5" spans="1:8" x14ac:dyDescent="0.3">
      <c r="A5" s="4" t="s">
        <v>265</v>
      </c>
      <c r="C5" s="134" t="s">
        <v>375</v>
      </c>
    </row>
    <row r="6" spans="1:8" x14ac:dyDescent="0.3">
      <c r="A6" s="6"/>
    </row>
    <row r="7" spans="1:8" x14ac:dyDescent="0.3">
      <c r="A7" s="133" t="s">
        <v>91</v>
      </c>
      <c r="B7" s="1" t="s">
        <v>286</v>
      </c>
    </row>
    <row r="8" spans="1:8" x14ac:dyDescent="0.3">
      <c r="A8" s="132"/>
      <c r="B8" s="1" t="s">
        <v>285</v>
      </c>
    </row>
    <row r="9" spans="1:8" x14ac:dyDescent="0.3">
      <c r="B9" s="7" t="s">
        <v>195</v>
      </c>
    </row>
    <row r="11" spans="1:8" x14ac:dyDescent="0.3">
      <c r="A11" s="65"/>
      <c r="B11" s="1" t="s">
        <v>192</v>
      </c>
      <c r="C11" s="1"/>
      <c r="D11" s="3"/>
      <c r="E11" s="3"/>
      <c r="G11" s="3"/>
    </row>
    <row r="12" spans="1:8" x14ac:dyDescent="0.3">
      <c r="A12" s="65"/>
      <c r="B12" s="7" t="s">
        <v>193</v>
      </c>
      <c r="C12" s="7"/>
      <c r="D12" s="3"/>
      <c r="E12" s="3"/>
      <c r="G12" s="3"/>
    </row>
    <row r="13" spans="1:8" x14ac:dyDescent="0.3">
      <c r="A13" s="65"/>
      <c r="B13" s="7"/>
      <c r="C13" s="7"/>
      <c r="D13" s="3"/>
      <c r="E13" s="3"/>
      <c r="G13" s="3"/>
    </row>
    <row r="14" spans="1:8" x14ac:dyDescent="0.3">
      <c r="A14" s="66"/>
      <c r="B14" s="282" t="s">
        <v>179</v>
      </c>
      <c r="C14" s="283"/>
      <c r="D14" s="116" t="s">
        <v>180</v>
      </c>
      <c r="E14" s="116"/>
      <c r="F14" s="116" t="s">
        <v>181</v>
      </c>
      <c r="G14" s="118"/>
      <c r="H14" s="116" t="s">
        <v>183</v>
      </c>
    </row>
    <row r="15" spans="1:8" x14ac:dyDescent="0.3">
      <c r="A15" s="66"/>
      <c r="B15" s="284"/>
      <c r="C15" s="285"/>
      <c r="D15" s="110"/>
      <c r="E15" s="110"/>
      <c r="F15" s="110" t="s">
        <v>182</v>
      </c>
      <c r="G15" s="119"/>
      <c r="H15" s="110"/>
    </row>
    <row r="16" spans="1:8" x14ac:dyDescent="0.3">
      <c r="A16" s="66"/>
      <c r="B16" s="126" t="s">
        <v>184</v>
      </c>
      <c r="C16" s="127"/>
      <c r="D16" s="40"/>
      <c r="E16" s="40"/>
      <c r="F16" s="40"/>
      <c r="G16" s="40"/>
      <c r="H16" s="121"/>
    </row>
    <row r="17" spans="1:8" ht="5.0999999999999996" customHeight="1" x14ac:dyDescent="0.3">
      <c r="A17" s="66"/>
      <c r="B17" s="122"/>
      <c r="C17" s="22"/>
      <c r="D17" s="10"/>
      <c r="E17" s="10"/>
      <c r="F17" s="10"/>
      <c r="G17" s="10"/>
      <c r="H17" s="123"/>
    </row>
    <row r="18" spans="1:8" x14ac:dyDescent="0.3">
      <c r="A18" s="66"/>
      <c r="B18" s="122" t="s">
        <v>190</v>
      </c>
      <c r="C18" s="22"/>
      <c r="D18" s="10"/>
      <c r="E18" s="10"/>
      <c r="F18" s="10"/>
      <c r="G18" s="10"/>
      <c r="H18" s="123"/>
    </row>
    <row r="19" spans="1:8" x14ac:dyDescent="0.3">
      <c r="A19" s="66"/>
      <c r="B19" s="63" t="s">
        <v>256</v>
      </c>
      <c r="C19" s="10"/>
      <c r="D19" s="134" t="s">
        <v>256</v>
      </c>
      <c r="E19" s="10"/>
      <c r="F19" s="134" t="s">
        <v>403</v>
      </c>
      <c r="G19" s="10"/>
      <c r="H19" s="180">
        <v>0.1</v>
      </c>
    </row>
    <row r="20" spans="1:8" x14ac:dyDescent="0.3">
      <c r="A20" s="66"/>
      <c r="B20" s="63" t="s">
        <v>254</v>
      </c>
      <c r="C20" s="10"/>
      <c r="D20" s="134" t="s">
        <v>254</v>
      </c>
      <c r="E20" s="10"/>
      <c r="F20" s="134" t="s">
        <v>403</v>
      </c>
      <c r="G20" s="10"/>
      <c r="H20" s="180">
        <v>0.1</v>
      </c>
    </row>
    <row r="21" spans="1:8" x14ac:dyDescent="0.3">
      <c r="A21" s="66"/>
      <c r="B21" s="63" t="s">
        <v>200</v>
      </c>
      <c r="C21" s="10"/>
      <c r="D21" s="177" t="s">
        <v>200</v>
      </c>
      <c r="E21" s="10"/>
      <c r="F21" s="177" t="s">
        <v>403</v>
      </c>
      <c r="G21" s="10"/>
      <c r="H21" s="181">
        <v>0.1</v>
      </c>
    </row>
    <row r="22" spans="1:8" x14ac:dyDescent="0.3">
      <c r="A22" s="66"/>
      <c r="B22" s="63" t="s">
        <v>198</v>
      </c>
      <c r="C22" s="10"/>
      <c r="D22" s="177" t="s">
        <v>198</v>
      </c>
      <c r="E22" s="10"/>
      <c r="F22" s="177" t="s">
        <v>403</v>
      </c>
      <c r="G22" s="10"/>
      <c r="H22" s="181">
        <v>0.05</v>
      </c>
    </row>
    <row r="23" spans="1:8" x14ac:dyDescent="0.3">
      <c r="A23" s="66"/>
      <c r="B23" s="63" t="s">
        <v>201</v>
      </c>
      <c r="C23" s="10"/>
      <c r="D23" s="177" t="s">
        <v>201</v>
      </c>
      <c r="E23" s="10"/>
      <c r="F23" s="177" t="s">
        <v>442</v>
      </c>
      <c r="G23" s="10"/>
      <c r="H23" s="181">
        <v>0.1</v>
      </c>
    </row>
    <row r="24" spans="1:8" x14ac:dyDescent="0.3">
      <c r="A24" s="66"/>
      <c r="B24" s="63" t="s">
        <v>203</v>
      </c>
      <c r="C24" s="10"/>
      <c r="D24" s="177" t="s">
        <v>203</v>
      </c>
      <c r="E24" s="10"/>
      <c r="F24" s="177" t="s">
        <v>403</v>
      </c>
      <c r="G24" s="10"/>
      <c r="H24" s="181">
        <v>0.1</v>
      </c>
    </row>
    <row r="25" spans="1:8" x14ac:dyDescent="0.3">
      <c r="A25" s="66"/>
      <c r="B25" s="63" t="s">
        <v>204</v>
      </c>
      <c r="C25" s="10"/>
      <c r="D25" s="177" t="s">
        <v>204</v>
      </c>
      <c r="E25" s="10"/>
      <c r="F25" s="177" t="s">
        <v>442</v>
      </c>
      <c r="G25" s="10"/>
      <c r="H25" s="181">
        <v>0.1</v>
      </c>
    </row>
    <row r="26" spans="1:8" x14ac:dyDescent="0.3">
      <c r="A26" s="66"/>
      <c r="B26" s="63" t="s">
        <v>205</v>
      </c>
      <c r="C26" s="10"/>
      <c r="D26" s="177" t="s">
        <v>205</v>
      </c>
      <c r="E26" s="10"/>
      <c r="F26" s="177" t="s">
        <v>403</v>
      </c>
      <c r="G26" s="10"/>
      <c r="H26" s="181">
        <v>0.05</v>
      </c>
    </row>
    <row r="27" spans="1:8" x14ac:dyDescent="0.3">
      <c r="A27" s="66"/>
      <c r="B27" s="63" t="s">
        <v>206</v>
      </c>
      <c r="C27" s="10"/>
      <c r="D27" s="177" t="s">
        <v>206</v>
      </c>
      <c r="E27" s="10"/>
      <c r="F27" s="177" t="s">
        <v>403</v>
      </c>
      <c r="G27" s="10"/>
      <c r="H27" s="181">
        <v>0.05</v>
      </c>
    </row>
    <row r="28" spans="1:8" x14ac:dyDescent="0.3">
      <c r="A28" s="66"/>
      <c r="B28" s="63" t="s">
        <v>207</v>
      </c>
      <c r="C28" s="10"/>
      <c r="D28" s="177" t="s">
        <v>207</v>
      </c>
      <c r="E28" s="10"/>
      <c r="F28" s="177" t="s">
        <v>403</v>
      </c>
      <c r="G28" s="10"/>
      <c r="H28" s="181">
        <v>0.05</v>
      </c>
    </row>
    <row r="29" spans="1:8" x14ac:dyDescent="0.3">
      <c r="A29" s="66"/>
      <c r="B29" s="63" t="s">
        <v>208</v>
      </c>
      <c r="C29" s="10"/>
      <c r="D29" s="177" t="s">
        <v>208</v>
      </c>
      <c r="E29" s="10"/>
      <c r="F29" s="177" t="s">
        <v>403</v>
      </c>
      <c r="G29" s="10"/>
      <c r="H29" s="181">
        <v>0.05</v>
      </c>
    </row>
    <row r="30" spans="1:8" x14ac:dyDescent="0.3">
      <c r="A30" s="66"/>
      <c r="B30" s="63" t="s">
        <v>209</v>
      </c>
      <c r="C30" s="10"/>
      <c r="D30" s="177" t="s">
        <v>209</v>
      </c>
      <c r="E30" s="10"/>
      <c r="F30" s="177" t="s">
        <v>403</v>
      </c>
      <c r="G30" s="10"/>
      <c r="H30" s="181">
        <v>0.05</v>
      </c>
    </row>
    <row r="31" spans="1:8" x14ac:dyDescent="0.3">
      <c r="A31" s="66"/>
      <c r="B31" s="63" t="s">
        <v>210</v>
      </c>
      <c r="C31" s="10"/>
      <c r="D31" s="177" t="s">
        <v>210</v>
      </c>
      <c r="E31" s="10"/>
      <c r="F31" s="177" t="s">
        <v>403</v>
      </c>
      <c r="G31" s="10"/>
      <c r="H31" s="181">
        <v>0.05</v>
      </c>
    </row>
    <row r="32" spans="1:8" x14ac:dyDescent="0.3">
      <c r="A32" s="66"/>
      <c r="B32" s="63" t="s">
        <v>202</v>
      </c>
      <c r="C32" s="10"/>
      <c r="D32" s="177" t="s">
        <v>202</v>
      </c>
      <c r="E32" s="10"/>
      <c r="F32" s="177" t="s">
        <v>403</v>
      </c>
      <c r="G32" s="10"/>
      <c r="H32" s="181">
        <v>0.05</v>
      </c>
    </row>
    <row r="33" spans="1:8" x14ac:dyDescent="0.3">
      <c r="A33" s="66"/>
      <c r="B33" s="63" t="s">
        <v>211</v>
      </c>
      <c r="C33" s="10"/>
      <c r="D33" s="177" t="s">
        <v>211</v>
      </c>
      <c r="E33" s="10"/>
      <c r="F33" s="177" t="s">
        <v>442</v>
      </c>
      <c r="G33" s="10"/>
      <c r="H33" s="181">
        <v>0.1</v>
      </c>
    </row>
    <row r="34" spans="1:8" x14ac:dyDescent="0.3">
      <c r="A34" s="66"/>
      <c r="B34" s="63" t="s">
        <v>212</v>
      </c>
      <c r="C34" s="10"/>
      <c r="D34" s="177" t="s">
        <v>212</v>
      </c>
      <c r="E34" s="10"/>
      <c r="F34" s="177" t="s">
        <v>403</v>
      </c>
      <c r="G34" s="10"/>
      <c r="H34" s="181">
        <v>0.05</v>
      </c>
    </row>
    <row r="35" spans="1:8" x14ac:dyDescent="0.3">
      <c r="A35" s="66"/>
      <c r="B35" s="63" t="s">
        <v>199</v>
      </c>
      <c r="C35" s="10"/>
      <c r="D35" s="177" t="s">
        <v>199</v>
      </c>
      <c r="E35" s="10"/>
      <c r="F35" s="177" t="s">
        <v>403</v>
      </c>
      <c r="G35" s="10"/>
      <c r="H35" s="181">
        <v>0.05</v>
      </c>
    </row>
    <row r="36" spans="1:8" x14ac:dyDescent="0.3">
      <c r="A36" s="66"/>
      <c r="B36" s="63" t="s">
        <v>213</v>
      </c>
      <c r="C36" s="10"/>
      <c r="D36" s="177" t="s">
        <v>213</v>
      </c>
      <c r="E36" s="10"/>
      <c r="F36" s="177" t="s">
        <v>403</v>
      </c>
      <c r="G36" s="10"/>
      <c r="H36" s="181">
        <v>0.05</v>
      </c>
    </row>
    <row r="37" spans="1:8" x14ac:dyDescent="0.3">
      <c r="A37" s="66"/>
      <c r="B37" s="63" t="s">
        <v>214</v>
      </c>
      <c r="C37" s="10"/>
      <c r="D37" s="177" t="s">
        <v>214</v>
      </c>
      <c r="E37" s="10"/>
      <c r="F37" s="177" t="s">
        <v>403</v>
      </c>
      <c r="G37" s="10"/>
      <c r="H37" s="181">
        <v>0.05</v>
      </c>
    </row>
    <row r="38" spans="1:8" x14ac:dyDescent="0.3">
      <c r="A38" s="66"/>
      <c r="B38" s="63" t="s">
        <v>215</v>
      </c>
      <c r="C38" s="10"/>
      <c r="D38" s="177" t="s">
        <v>215</v>
      </c>
      <c r="E38" s="10"/>
      <c r="F38" s="177" t="s">
        <v>403</v>
      </c>
      <c r="G38" s="10"/>
      <c r="H38" s="181">
        <v>0.05</v>
      </c>
    </row>
    <row r="39" spans="1:8" x14ac:dyDescent="0.3">
      <c r="A39" s="66"/>
      <c r="B39" s="63" t="s">
        <v>216</v>
      </c>
      <c r="C39" s="10"/>
      <c r="D39" s="177" t="s">
        <v>216</v>
      </c>
      <c r="E39" s="10"/>
      <c r="F39" s="177" t="s">
        <v>442</v>
      </c>
      <c r="G39" s="10"/>
      <c r="H39" s="181">
        <v>0.1</v>
      </c>
    </row>
    <row r="40" spans="1:8" x14ac:dyDescent="0.3">
      <c r="A40" s="66"/>
      <c r="B40" s="63" t="s">
        <v>217</v>
      </c>
      <c r="C40" s="10"/>
      <c r="D40" s="177" t="s">
        <v>217</v>
      </c>
      <c r="E40" s="10"/>
      <c r="F40" s="177" t="s">
        <v>403</v>
      </c>
      <c r="G40" s="10"/>
      <c r="H40" s="181">
        <v>0.05</v>
      </c>
    </row>
    <row r="41" spans="1:8" x14ac:dyDescent="0.3">
      <c r="A41" s="66"/>
      <c r="B41" s="63" t="s">
        <v>218</v>
      </c>
      <c r="C41" s="10"/>
      <c r="D41" s="177" t="s">
        <v>218</v>
      </c>
      <c r="E41" s="10"/>
      <c r="F41" s="177" t="s">
        <v>403</v>
      </c>
      <c r="G41" s="10"/>
      <c r="H41" s="181">
        <v>0.05</v>
      </c>
    </row>
    <row r="42" spans="1:8" x14ac:dyDescent="0.3">
      <c r="A42" s="66"/>
      <c r="B42" s="63" t="s">
        <v>219</v>
      </c>
      <c r="C42" s="10"/>
      <c r="D42" s="177" t="s">
        <v>219</v>
      </c>
      <c r="E42" s="10"/>
      <c r="F42" s="177" t="s">
        <v>403</v>
      </c>
      <c r="G42" s="10"/>
      <c r="H42" s="181">
        <v>0.05</v>
      </c>
    </row>
    <row r="43" spans="1:8" x14ac:dyDescent="0.3">
      <c r="A43" s="66"/>
      <c r="B43" s="63" t="s">
        <v>220</v>
      </c>
      <c r="C43" s="10"/>
      <c r="D43" s="177" t="s">
        <v>220</v>
      </c>
      <c r="E43" s="10"/>
      <c r="F43" s="177" t="s">
        <v>442</v>
      </c>
      <c r="G43" s="10"/>
      <c r="H43" s="181">
        <v>0.1</v>
      </c>
    </row>
    <row r="44" spans="1:8" x14ac:dyDescent="0.3">
      <c r="A44" s="66"/>
      <c r="B44" s="63" t="s">
        <v>255</v>
      </c>
      <c r="C44" s="10"/>
      <c r="D44" s="177" t="s">
        <v>255</v>
      </c>
      <c r="E44" s="10"/>
      <c r="F44" s="177" t="s">
        <v>442</v>
      </c>
      <c r="G44" s="10"/>
      <c r="H44" s="181">
        <v>0.1</v>
      </c>
    </row>
    <row r="45" spans="1:8" x14ac:dyDescent="0.3">
      <c r="A45" s="66"/>
      <c r="B45" s="63" t="s">
        <v>222</v>
      </c>
      <c r="C45" s="10"/>
      <c r="D45" s="177" t="s">
        <v>222</v>
      </c>
      <c r="E45" s="10"/>
      <c r="F45" s="177" t="s">
        <v>442</v>
      </c>
      <c r="G45" s="10"/>
      <c r="H45" s="181">
        <v>0.1</v>
      </c>
    </row>
    <row r="46" spans="1:8" x14ac:dyDescent="0.3">
      <c r="A46" s="66"/>
      <c r="B46" s="63" t="s">
        <v>447</v>
      </c>
      <c r="C46" s="10"/>
      <c r="D46" s="179" t="s">
        <v>447</v>
      </c>
      <c r="E46" s="10"/>
      <c r="F46" s="179" t="s">
        <v>403</v>
      </c>
      <c r="G46" s="10"/>
      <c r="H46" s="182">
        <v>0.1</v>
      </c>
    </row>
    <row r="47" spans="1:8" x14ac:dyDescent="0.3">
      <c r="A47" s="66"/>
      <c r="B47" s="63" t="s">
        <v>393</v>
      </c>
      <c r="C47" s="10"/>
      <c r="D47" s="179" t="s">
        <v>393</v>
      </c>
      <c r="E47" s="10"/>
      <c r="F47" s="179" t="s">
        <v>403</v>
      </c>
      <c r="G47" s="10"/>
      <c r="H47" s="182">
        <v>0.05</v>
      </c>
    </row>
    <row r="48" spans="1:8" x14ac:dyDescent="0.3">
      <c r="A48" s="66"/>
      <c r="B48" s="63" t="s">
        <v>392</v>
      </c>
      <c r="C48" s="10"/>
      <c r="D48" s="179" t="s">
        <v>392</v>
      </c>
      <c r="E48" s="10"/>
      <c r="F48" s="179" t="s">
        <v>403</v>
      </c>
      <c r="G48" s="10"/>
      <c r="H48" s="182">
        <v>0.1</v>
      </c>
    </row>
    <row r="49" spans="1:8" x14ac:dyDescent="0.3">
      <c r="A49" s="66"/>
      <c r="B49" s="63"/>
      <c r="C49" s="10"/>
      <c r="D49" s="40"/>
      <c r="E49" s="10"/>
      <c r="F49" s="40"/>
      <c r="G49" s="10"/>
      <c r="H49" s="121"/>
    </row>
    <row r="50" spans="1:8" x14ac:dyDescent="0.3">
      <c r="A50" s="66"/>
      <c r="B50" s="122" t="s">
        <v>74</v>
      </c>
      <c r="C50" s="22"/>
      <c r="D50" s="10"/>
      <c r="E50" s="10"/>
      <c r="F50" s="10"/>
      <c r="G50" s="10"/>
      <c r="H50" s="123"/>
    </row>
    <row r="51" spans="1:8" x14ac:dyDescent="0.3">
      <c r="A51" s="66"/>
      <c r="B51" s="63" t="s">
        <v>332</v>
      </c>
      <c r="C51" s="10"/>
      <c r="D51" s="183" t="s">
        <v>332</v>
      </c>
      <c r="E51" s="10"/>
      <c r="F51" s="183" t="s">
        <v>410</v>
      </c>
      <c r="G51" s="10"/>
      <c r="H51" s="184">
        <v>0.12</v>
      </c>
    </row>
    <row r="52" spans="1:8" x14ac:dyDescent="0.3">
      <c r="A52" s="66"/>
      <c r="B52" s="63"/>
      <c r="C52" s="10"/>
      <c r="D52" s="40"/>
      <c r="E52" s="10"/>
      <c r="F52" s="40"/>
      <c r="G52" s="10"/>
      <c r="H52" s="121"/>
    </row>
    <row r="53" spans="1:8" x14ac:dyDescent="0.3">
      <c r="A53" s="66"/>
      <c r="B53" s="122" t="s">
        <v>187</v>
      </c>
      <c r="C53" s="22"/>
      <c r="D53" s="10"/>
      <c r="E53" s="10"/>
      <c r="F53" s="10"/>
      <c r="G53" s="10"/>
      <c r="H53" s="123"/>
    </row>
    <row r="54" spans="1:8" x14ac:dyDescent="0.3">
      <c r="A54" s="66"/>
      <c r="B54" s="63" t="s">
        <v>258</v>
      </c>
      <c r="C54" s="10"/>
      <c r="D54" s="183" t="s">
        <v>258</v>
      </c>
      <c r="E54" s="10"/>
      <c r="F54" s="183" t="s">
        <v>410</v>
      </c>
      <c r="G54" s="10"/>
      <c r="H54" s="184">
        <v>0.15</v>
      </c>
    </row>
    <row r="55" spans="1:8" x14ac:dyDescent="0.3">
      <c r="A55" s="66"/>
      <c r="B55" s="63" t="s">
        <v>257</v>
      </c>
      <c r="C55" s="10"/>
      <c r="D55" s="179" t="s">
        <v>257</v>
      </c>
      <c r="E55" s="10"/>
      <c r="F55" s="179" t="s">
        <v>410</v>
      </c>
      <c r="G55" s="10"/>
      <c r="H55" s="182">
        <v>0.15</v>
      </c>
    </row>
    <row r="56" spans="1:8" x14ac:dyDescent="0.3">
      <c r="A56" s="66"/>
      <c r="B56" s="63" t="s">
        <v>188</v>
      </c>
      <c r="C56" s="10"/>
      <c r="D56" s="179" t="s">
        <v>188</v>
      </c>
      <c r="E56" s="10"/>
      <c r="F56" s="179" t="s">
        <v>410</v>
      </c>
      <c r="G56" s="10"/>
      <c r="H56" s="182">
        <v>0.15</v>
      </c>
    </row>
    <row r="57" spans="1:8" x14ac:dyDescent="0.3">
      <c r="A57" s="66"/>
      <c r="B57" s="63" t="s">
        <v>259</v>
      </c>
      <c r="C57" s="10"/>
      <c r="D57" s="179" t="s">
        <v>259</v>
      </c>
      <c r="E57" s="10"/>
      <c r="F57" s="179" t="s">
        <v>410</v>
      </c>
      <c r="G57" s="10"/>
      <c r="H57" s="182">
        <v>0.15</v>
      </c>
    </row>
    <row r="58" spans="1:8" x14ac:dyDescent="0.3">
      <c r="A58" s="66"/>
      <c r="B58" s="63"/>
      <c r="C58" s="10"/>
      <c r="D58" s="40"/>
      <c r="E58" s="10"/>
      <c r="F58" s="40"/>
      <c r="G58" s="10"/>
      <c r="H58" s="121"/>
    </row>
    <row r="59" spans="1:8" x14ac:dyDescent="0.3">
      <c r="A59" s="66"/>
      <c r="B59" s="125" t="s">
        <v>185</v>
      </c>
      <c r="C59" s="128"/>
      <c r="D59" s="10"/>
      <c r="E59" s="10"/>
      <c r="F59" s="10"/>
      <c r="G59" s="10"/>
      <c r="H59" s="123"/>
    </row>
    <row r="60" spans="1:8" ht="5.0999999999999996" customHeight="1" x14ac:dyDescent="0.3">
      <c r="A60" s="66"/>
      <c r="B60" s="124"/>
      <c r="C60" s="129"/>
      <c r="D60" s="10"/>
      <c r="E60" s="10"/>
      <c r="F60" s="10"/>
      <c r="G60" s="10"/>
      <c r="H60" s="123"/>
    </row>
    <row r="61" spans="1:8" x14ac:dyDescent="0.3">
      <c r="A61" s="66"/>
      <c r="B61" s="122" t="s">
        <v>190</v>
      </c>
      <c r="C61" s="22"/>
      <c r="D61" s="10"/>
      <c r="E61" s="10"/>
      <c r="F61" s="10"/>
      <c r="G61" s="10"/>
      <c r="H61" s="123"/>
    </row>
    <row r="62" spans="1:8" x14ac:dyDescent="0.3">
      <c r="A62" s="66"/>
      <c r="B62" s="63" t="s">
        <v>244</v>
      </c>
      <c r="C62" s="10"/>
      <c r="D62" s="134" t="s">
        <v>244</v>
      </c>
      <c r="E62" s="10"/>
      <c r="F62" s="134" t="s">
        <v>410</v>
      </c>
      <c r="G62" s="10"/>
      <c r="H62" s="180">
        <v>0.05</v>
      </c>
    </row>
    <row r="63" spans="1:8" x14ac:dyDescent="0.3">
      <c r="A63" s="66"/>
      <c r="B63" s="63" t="s">
        <v>223</v>
      </c>
      <c r="C63" s="10"/>
      <c r="D63" s="177" t="s">
        <v>223</v>
      </c>
      <c r="E63" s="10"/>
      <c r="F63" s="177" t="s">
        <v>410</v>
      </c>
      <c r="G63" s="10"/>
      <c r="H63" s="181">
        <v>0.05</v>
      </c>
    </row>
    <row r="64" spans="1:8" x14ac:dyDescent="0.3">
      <c r="A64" s="66"/>
      <c r="B64" s="63" t="s">
        <v>224</v>
      </c>
      <c r="C64" s="10"/>
      <c r="D64" s="177" t="s">
        <v>224</v>
      </c>
      <c r="E64" s="10"/>
      <c r="F64" s="177" t="s">
        <v>410</v>
      </c>
      <c r="G64" s="10"/>
      <c r="H64" s="181">
        <v>0.1</v>
      </c>
    </row>
    <row r="65" spans="1:10" x14ac:dyDescent="0.3">
      <c r="A65" s="66"/>
      <c r="B65" s="63" t="s">
        <v>225</v>
      </c>
      <c r="C65" s="10"/>
      <c r="D65" s="177" t="s">
        <v>225</v>
      </c>
      <c r="E65" s="10"/>
      <c r="F65" s="177" t="s">
        <v>410</v>
      </c>
      <c r="G65" s="10"/>
      <c r="H65" s="181">
        <v>0.05</v>
      </c>
    </row>
    <row r="66" spans="1:10" ht="12.6" customHeight="1" x14ac:dyDescent="0.3">
      <c r="A66" s="66"/>
      <c r="B66" s="63" t="s">
        <v>448</v>
      </c>
      <c r="C66" s="10"/>
      <c r="D66" s="179" t="s">
        <v>448</v>
      </c>
      <c r="E66" s="10"/>
      <c r="F66" s="179" t="s">
        <v>410</v>
      </c>
      <c r="G66" s="10"/>
      <c r="H66" s="182">
        <v>0.05</v>
      </c>
      <c r="J66" s="198"/>
    </row>
    <row r="67" spans="1:10" x14ac:dyDescent="0.3">
      <c r="A67" s="66"/>
      <c r="B67" s="63" t="s">
        <v>189</v>
      </c>
      <c r="C67" s="10"/>
      <c r="D67" s="179"/>
      <c r="E67" s="10"/>
      <c r="F67" s="179"/>
      <c r="G67" s="10"/>
      <c r="H67" s="182"/>
    </row>
    <row r="68" spans="1:10" x14ac:dyDescent="0.3">
      <c r="A68" s="66"/>
      <c r="B68" s="63" t="s">
        <v>189</v>
      </c>
      <c r="C68" s="10"/>
      <c r="D68" s="179"/>
      <c r="E68" s="10"/>
      <c r="F68" s="179"/>
      <c r="G68" s="10"/>
      <c r="H68" s="182"/>
    </row>
    <row r="69" spans="1:10" x14ac:dyDescent="0.3">
      <c r="A69" s="66"/>
      <c r="B69" s="197"/>
      <c r="C69" s="10"/>
      <c r="D69" s="179"/>
      <c r="E69" s="10"/>
      <c r="F69" s="179"/>
      <c r="G69" s="10"/>
      <c r="H69" s="182"/>
    </row>
    <row r="70" spans="1:10" ht="13.35" customHeight="1" x14ac:dyDescent="0.3">
      <c r="A70" s="66"/>
      <c r="B70" s="122" t="s">
        <v>187</v>
      </c>
      <c r="C70" s="22"/>
      <c r="D70" s="10"/>
      <c r="E70" s="10"/>
      <c r="F70" s="10"/>
      <c r="G70" s="10"/>
      <c r="H70" s="123"/>
    </row>
    <row r="71" spans="1:10" x14ac:dyDescent="0.3">
      <c r="A71" s="66"/>
      <c r="B71" s="63" t="s">
        <v>260</v>
      </c>
      <c r="C71" s="10"/>
      <c r="D71" s="134"/>
      <c r="E71" s="10"/>
      <c r="F71" s="134"/>
      <c r="G71" s="10"/>
      <c r="H71" s="180"/>
    </row>
    <row r="72" spans="1:10" x14ac:dyDescent="0.3">
      <c r="A72" s="66"/>
      <c r="B72" s="63" t="s">
        <v>188</v>
      </c>
      <c r="C72" s="10"/>
      <c r="D72" s="177"/>
      <c r="E72" s="10"/>
      <c r="F72" s="177"/>
      <c r="G72" s="10"/>
      <c r="H72" s="181"/>
    </row>
    <row r="73" spans="1:10" x14ac:dyDescent="0.3">
      <c r="A73" s="66"/>
      <c r="B73" s="63" t="s">
        <v>189</v>
      </c>
      <c r="C73" s="10"/>
      <c r="D73" s="177"/>
      <c r="E73" s="10"/>
      <c r="F73" s="177"/>
      <c r="G73" s="10"/>
      <c r="H73" s="181"/>
    </row>
    <row r="74" spans="1:10" x14ac:dyDescent="0.3">
      <c r="A74" s="66"/>
      <c r="B74" s="63" t="s">
        <v>189</v>
      </c>
      <c r="C74" s="10"/>
      <c r="D74" s="177"/>
      <c r="E74" s="10"/>
      <c r="F74" s="177"/>
      <c r="G74" s="10"/>
      <c r="H74" s="181"/>
    </row>
    <row r="75" spans="1:10" x14ac:dyDescent="0.3">
      <c r="A75" s="66"/>
      <c r="B75" s="64"/>
      <c r="C75" s="9"/>
      <c r="D75" s="41"/>
      <c r="E75" s="9"/>
      <c r="F75" s="41"/>
      <c r="G75" s="9"/>
      <c r="H75" s="120"/>
    </row>
    <row r="76" spans="1:10" x14ac:dyDescent="0.3">
      <c r="A76" s="66"/>
    </row>
    <row r="77" spans="1:10" x14ac:dyDescent="0.3">
      <c r="A77" s="65"/>
      <c r="B77" s="1" t="s">
        <v>194</v>
      </c>
      <c r="C77" s="1"/>
      <c r="D77" s="3"/>
      <c r="E77" s="3"/>
      <c r="G77" s="3"/>
    </row>
    <row r="78" spans="1:10" x14ac:dyDescent="0.3">
      <c r="A78" s="3"/>
      <c r="D78" s="3"/>
      <c r="E78" s="3"/>
      <c r="G78" s="3"/>
    </row>
    <row r="79" spans="1:10" x14ac:dyDescent="0.3">
      <c r="A79" s="3"/>
      <c r="B79" s="2" t="s">
        <v>56</v>
      </c>
      <c r="C79" s="185">
        <v>1859964.7107644</v>
      </c>
      <c r="D79" s="3"/>
      <c r="E79" s="60"/>
      <c r="G79" s="3"/>
    </row>
    <row r="80" spans="1:10" x14ac:dyDescent="0.3">
      <c r="A80" s="3"/>
      <c r="B80" s="2" t="s">
        <v>57</v>
      </c>
      <c r="C80" s="185">
        <v>1882426.7081317427</v>
      </c>
      <c r="D80" s="3"/>
      <c r="E80" s="60"/>
      <c r="G80" s="3"/>
    </row>
    <row r="81" spans="1:7" x14ac:dyDescent="0.3">
      <c r="A81" s="3"/>
      <c r="B81" s="2" t="s">
        <v>58</v>
      </c>
      <c r="C81" s="185">
        <v>1917259.2661738337</v>
      </c>
      <c r="D81" s="3"/>
      <c r="E81" s="60"/>
      <c r="G81" s="3"/>
    </row>
    <row r="82" spans="1:7" x14ac:dyDescent="0.3">
      <c r="A82" s="3"/>
      <c r="B82" s="2" t="s">
        <v>87</v>
      </c>
      <c r="C82" s="185">
        <v>2009208.6131738836</v>
      </c>
      <c r="D82" s="3"/>
      <c r="E82" s="60"/>
      <c r="G82" s="3"/>
    </row>
    <row r="83" spans="1:7" x14ac:dyDescent="0.3">
      <c r="A83" s="3"/>
      <c r="B83" s="2" t="s">
        <v>166</v>
      </c>
      <c r="C83" s="185">
        <v>2057481.5103935944</v>
      </c>
      <c r="D83" s="3"/>
      <c r="E83" s="60"/>
      <c r="G83" s="3"/>
    </row>
    <row r="84" spans="1:7" x14ac:dyDescent="0.3">
      <c r="A84" s="3"/>
      <c r="B84" s="2" t="s">
        <v>167</v>
      </c>
      <c r="C84" s="185">
        <v>2098193.0332763181</v>
      </c>
      <c r="D84" s="3"/>
      <c r="E84" s="60"/>
      <c r="G84" s="3"/>
    </row>
    <row r="85" spans="1:7" x14ac:dyDescent="0.3">
      <c r="A85" s="3"/>
      <c r="B85" s="2" t="s">
        <v>168</v>
      </c>
      <c r="C85" s="185">
        <v>2139751.5185079561</v>
      </c>
      <c r="D85" s="3"/>
      <c r="E85" s="60"/>
      <c r="G85" s="3"/>
    </row>
    <row r="86" spans="1:7" x14ac:dyDescent="0.3">
      <c r="A86" s="3"/>
      <c r="B86" s="2" t="s">
        <v>169</v>
      </c>
      <c r="C86" s="185">
        <v>2212175.3460433343</v>
      </c>
      <c r="D86" s="3"/>
      <c r="E86" s="60"/>
      <c r="G86" s="3"/>
    </row>
    <row r="87" spans="1:7" x14ac:dyDescent="0.3">
      <c r="A87" s="3"/>
      <c r="B87" s="2" t="s">
        <v>170</v>
      </c>
      <c r="C87" s="185">
        <v>2282483.311245122</v>
      </c>
      <c r="D87" s="3"/>
      <c r="E87" s="60"/>
      <c r="G87" s="3"/>
    </row>
    <row r="88" spans="1:7" x14ac:dyDescent="0.3">
      <c r="A88" s="3"/>
      <c r="B88" s="2" t="s">
        <v>171</v>
      </c>
      <c r="C88" s="185">
        <v>2352694.6346721258</v>
      </c>
      <c r="D88" s="3"/>
      <c r="E88" s="60"/>
      <c r="G88" s="3"/>
    </row>
    <row r="89" spans="1:7" x14ac:dyDescent="0.3">
      <c r="A89" s="3"/>
      <c r="B89" s="2" t="s">
        <v>335</v>
      </c>
      <c r="C89" s="185"/>
      <c r="D89" s="3"/>
      <c r="E89" s="60"/>
      <c r="G89" s="3"/>
    </row>
    <row r="90" spans="1:7" x14ac:dyDescent="0.3">
      <c r="A90" s="3"/>
      <c r="B90" s="2" t="s">
        <v>335</v>
      </c>
      <c r="C90" s="185"/>
      <c r="D90" s="3"/>
      <c r="E90" s="60"/>
      <c r="G90" s="3"/>
    </row>
    <row r="93" spans="1:7" x14ac:dyDescent="0.3">
      <c r="B93" s="59" t="s">
        <v>309</v>
      </c>
      <c r="C93" s="231"/>
      <c r="D93" s="231"/>
      <c r="E93" s="231"/>
      <c r="F93" s="231"/>
      <c r="G93" s="231"/>
    </row>
    <row r="94" spans="1:7" x14ac:dyDescent="0.3">
      <c r="B94" s="59" t="s">
        <v>310</v>
      </c>
      <c r="C94" s="231"/>
      <c r="D94" s="231"/>
      <c r="E94" s="231"/>
      <c r="F94" s="231"/>
      <c r="G94" s="231"/>
    </row>
    <row r="95" spans="1:7" x14ac:dyDescent="0.3">
      <c r="B95" s="268" t="s">
        <v>314</v>
      </c>
      <c r="C95" s="231"/>
      <c r="D95" s="231"/>
      <c r="E95" s="231"/>
      <c r="F95" s="231"/>
      <c r="G95" s="231"/>
    </row>
    <row r="96" spans="1:7" x14ac:dyDescent="0.3">
      <c r="B96" s="231" t="s">
        <v>311</v>
      </c>
      <c r="C96" s="231"/>
      <c r="D96" s="231"/>
      <c r="E96" s="231"/>
      <c r="F96" s="231"/>
      <c r="G96" s="231"/>
    </row>
    <row r="97" spans="2:7" x14ac:dyDescent="0.3">
      <c r="B97" s="231"/>
      <c r="C97" s="231"/>
      <c r="D97" s="231"/>
      <c r="E97" s="231"/>
      <c r="F97" s="231"/>
      <c r="G97" s="231"/>
    </row>
    <row r="98" spans="2:7" x14ac:dyDescent="0.3">
      <c r="B98" s="231" t="s">
        <v>312</v>
      </c>
      <c r="C98" s="231"/>
      <c r="D98" s="231"/>
      <c r="E98" s="231"/>
      <c r="F98" s="231"/>
      <c r="G98" s="231"/>
    </row>
    <row r="99" spans="2:7" x14ac:dyDescent="0.3">
      <c r="B99" s="231"/>
      <c r="C99" s="231"/>
      <c r="D99" s="231"/>
      <c r="E99" s="231"/>
      <c r="F99" s="231"/>
      <c r="G99" s="231"/>
    </row>
    <row r="100" spans="2:7" x14ac:dyDescent="0.3">
      <c r="B100" s="231" t="s">
        <v>313</v>
      </c>
      <c r="C100" s="231"/>
      <c r="D100" s="231"/>
      <c r="E100" s="231"/>
      <c r="F100" s="231"/>
      <c r="G100" s="231"/>
    </row>
  </sheetData>
  <mergeCells count="2">
    <mergeCell ref="B15:C15"/>
    <mergeCell ref="B14:C1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X259"/>
  <sheetViews>
    <sheetView topLeftCell="A4" zoomScaleNormal="100" workbookViewId="0">
      <selection activeCell="C29" sqref="C29"/>
    </sheetView>
  </sheetViews>
  <sheetFormatPr defaultColWidth="9.109375" defaultRowHeight="13.8" x14ac:dyDescent="0.3"/>
  <cols>
    <col min="1" max="1" width="9.5546875" style="5" customWidth="1"/>
    <col min="2" max="2" width="39.88671875" style="5" customWidth="1"/>
    <col min="3" max="3" width="14.44140625" style="5" customWidth="1"/>
    <col min="4" max="4" width="8.6640625" style="5" customWidth="1"/>
    <col min="5" max="5" width="14" style="5" bestFit="1" customWidth="1"/>
    <col min="6" max="6" width="8.6640625" style="5" customWidth="1"/>
    <col min="7" max="7" width="14" style="5" customWidth="1"/>
    <col min="8" max="8" width="8.6640625" style="5" customWidth="1"/>
    <col min="9" max="9" width="12.6640625" style="5" customWidth="1"/>
    <col min="10" max="10" width="8.6640625" style="5" customWidth="1"/>
    <col min="11" max="11" width="12.5546875" style="5" customWidth="1"/>
    <col min="12" max="12" width="8.6640625" style="5" customWidth="1"/>
    <col min="13" max="13" width="12.6640625" style="5" customWidth="1"/>
    <col min="14" max="14" width="8.6640625" style="5" customWidth="1"/>
    <col min="15" max="15" width="12.6640625" style="5" customWidth="1"/>
    <col min="16" max="16" width="8.6640625" style="5" customWidth="1"/>
    <col min="17" max="17" width="12.6640625" style="5" customWidth="1"/>
    <col min="18" max="18" width="8.6640625" style="5" customWidth="1"/>
    <col min="19" max="19" width="12.6640625" style="5" customWidth="1"/>
    <col min="20" max="20" width="8.6640625" style="5" customWidth="1"/>
    <col min="21" max="21" width="12.5546875" style="5" customWidth="1"/>
    <col min="22" max="22" width="8.6640625" style="5" customWidth="1"/>
    <col min="23" max="16384" width="9.109375" style="5"/>
  </cols>
  <sheetData>
    <row r="1" spans="1:22" ht="12.75" customHeight="1" x14ac:dyDescent="0.3">
      <c r="A1" s="1" t="s">
        <v>338</v>
      </c>
      <c r="B1" s="12"/>
    </row>
    <row r="2" spans="1:22" ht="12.75" customHeight="1" x14ac:dyDescent="0.3">
      <c r="A2" s="45" t="s">
        <v>105</v>
      </c>
      <c r="B2" s="45"/>
      <c r="D2" s="147" t="s">
        <v>20</v>
      </c>
      <c r="G2" s="46" t="s">
        <v>164</v>
      </c>
      <c r="H2" s="47"/>
      <c r="I2" s="47"/>
      <c r="V2" s="67"/>
    </row>
    <row r="3" spans="1:22" ht="12.75" customHeight="1" x14ac:dyDescent="0.3">
      <c r="A3" s="48" t="s">
        <v>291</v>
      </c>
      <c r="B3" s="30"/>
      <c r="D3" s="146" t="s">
        <v>21</v>
      </c>
      <c r="G3" s="140" t="s">
        <v>164</v>
      </c>
      <c r="H3" s="141"/>
      <c r="I3" s="141"/>
      <c r="V3" s="67"/>
    </row>
    <row r="4" spans="1:22" ht="12.75" customHeight="1" x14ac:dyDescent="0.3">
      <c r="A4" s="48" t="s">
        <v>230</v>
      </c>
      <c r="B4" s="134" t="s">
        <v>375</v>
      </c>
      <c r="D4" s="146" t="s">
        <v>163</v>
      </c>
      <c r="G4" s="140" t="s">
        <v>410</v>
      </c>
      <c r="H4" s="141"/>
      <c r="I4" s="141"/>
      <c r="V4" s="67"/>
    </row>
    <row r="5" spans="1:22" ht="12.75" customHeight="1" x14ac:dyDescent="0.3">
      <c r="A5" s="48"/>
      <c r="B5" s="144"/>
      <c r="C5" s="45"/>
      <c r="D5" s="45"/>
      <c r="E5" s="45"/>
      <c r="F5" s="45"/>
      <c r="G5" s="67"/>
      <c r="H5" s="67"/>
      <c r="I5" s="48"/>
      <c r="J5" s="48"/>
      <c r="K5" s="48"/>
      <c r="L5" s="48"/>
      <c r="M5" s="45"/>
      <c r="N5" s="45"/>
      <c r="O5" s="45"/>
      <c r="P5" s="45"/>
      <c r="Q5" s="67"/>
      <c r="R5" s="67"/>
      <c r="S5" s="48"/>
      <c r="T5" s="48"/>
      <c r="U5" s="48"/>
      <c r="V5" s="48"/>
    </row>
    <row r="6" spans="1:22" ht="12.75" customHeight="1" x14ac:dyDescent="0.3">
      <c r="A6" s="38"/>
      <c r="B6" s="50"/>
      <c r="C6" s="109" t="s">
        <v>16</v>
      </c>
      <c r="D6" s="49"/>
      <c r="E6" s="109" t="s">
        <v>93</v>
      </c>
      <c r="F6" s="49"/>
      <c r="G6" s="109" t="s">
        <v>94</v>
      </c>
      <c r="H6" s="49"/>
      <c r="I6" s="109" t="s">
        <v>95</v>
      </c>
      <c r="J6" s="49"/>
      <c r="K6" s="109" t="s">
        <v>160</v>
      </c>
      <c r="L6" s="49"/>
      <c r="M6" s="109" t="s">
        <v>133</v>
      </c>
      <c r="N6" s="49"/>
      <c r="O6" s="109" t="s">
        <v>158</v>
      </c>
      <c r="P6" s="49"/>
      <c r="Q6" s="109" t="s">
        <v>159</v>
      </c>
      <c r="R6" s="49"/>
      <c r="S6" s="109" t="s">
        <v>161</v>
      </c>
      <c r="T6" s="49"/>
      <c r="U6" s="109" t="s">
        <v>162</v>
      </c>
      <c r="V6" s="49"/>
    </row>
    <row r="7" spans="1:22" ht="12.75" customHeight="1" x14ac:dyDescent="0.3">
      <c r="A7" s="26" t="s">
        <v>0</v>
      </c>
      <c r="B7" s="26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ht="12.75" customHeight="1" x14ac:dyDescent="0.3">
      <c r="A8" s="38" t="s">
        <v>10</v>
      </c>
      <c r="B8" s="38"/>
      <c r="C8" s="134">
        <v>228</v>
      </c>
      <c r="D8" s="38"/>
      <c r="E8" s="134">
        <v>228</v>
      </c>
      <c r="F8" s="38"/>
      <c r="G8" s="134">
        <v>228</v>
      </c>
      <c r="H8" s="38"/>
      <c r="I8" s="134">
        <v>228</v>
      </c>
      <c r="J8" s="38"/>
      <c r="K8" s="134">
        <v>228</v>
      </c>
      <c r="L8" s="38"/>
      <c r="M8" s="134">
        <v>228</v>
      </c>
      <c r="N8" s="38"/>
      <c r="O8" s="134">
        <v>228</v>
      </c>
      <c r="P8" s="38"/>
      <c r="Q8" s="134">
        <v>228</v>
      </c>
      <c r="R8" s="38"/>
      <c r="S8" s="134">
        <v>228</v>
      </c>
      <c r="T8" s="38"/>
      <c r="U8" s="134">
        <v>228</v>
      </c>
      <c r="V8" s="38"/>
    </row>
    <row r="9" spans="1:22" ht="12.75" customHeight="1" x14ac:dyDescent="0.3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ht="12.75" customHeight="1" x14ac:dyDescent="0.3">
      <c r="A10" s="38" t="s">
        <v>80</v>
      </c>
      <c r="B10" s="38"/>
      <c r="C10" s="257">
        <v>450288</v>
      </c>
      <c r="D10" s="38"/>
      <c r="E10" s="257">
        <v>391299.33333333337</v>
      </c>
      <c r="F10" s="38"/>
      <c r="G10" s="134">
        <v>402542</v>
      </c>
      <c r="H10" s="38"/>
      <c r="I10" s="257">
        <v>414618.26</v>
      </c>
      <c r="J10" s="258"/>
      <c r="K10" s="257">
        <v>427056.80780000001</v>
      </c>
      <c r="L10" s="258"/>
      <c r="M10" s="257">
        <v>439868.51203400001</v>
      </c>
      <c r="N10" s="258"/>
      <c r="O10" s="257">
        <v>453064.56739502004</v>
      </c>
      <c r="P10" s="258"/>
      <c r="Q10" s="257">
        <v>466656.50441687065</v>
      </c>
      <c r="R10" s="258"/>
      <c r="S10" s="257">
        <v>480656.19954937679</v>
      </c>
      <c r="T10" s="258"/>
      <c r="U10" s="257">
        <v>495075.88553585811</v>
      </c>
      <c r="V10" s="38"/>
    </row>
    <row r="11" spans="1:22" ht="12.75" customHeigh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2" ht="12.75" customHeight="1" x14ac:dyDescent="0.3">
      <c r="A12" s="38" t="s">
        <v>81</v>
      </c>
      <c r="B12" s="38"/>
      <c r="C12" s="135">
        <v>2.2844512578616354</v>
      </c>
      <c r="D12" s="38"/>
      <c r="E12" s="135">
        <v>2.4292267300906887</v>
      </c>
      <c r="F12" s="38"/>
      <c r="G12" s="135">
        <v>2.4086080359316542</v>
      </c>
      <c r="H12" s="38"/>
      <c r="I12" s="135">
        <v>3.0461843887917524</v>
      </c>
      <c r="J12" s="38"/>
      <c r="K12" s="135">
        <v>3.0166097830753276</v>
      </c>
      <c r="L12" s="38"/>
      <c r="M12" s="135">
        <v>2.987322309453238</v>
      </c>
      <c r="N12" s="38"/>
      <c r="O12" s="135">
        <v>2.9583191802352444</v>
      </c>
      <c r="P12" s="38"/>
      <c r="Q12" s="135">
        <v>2.9295976347960679</v>
      </c>
      <c r="R12" s="38"/>
      <c r="S12" s="135">
        <v>2.9011549393126108</v>
      </c>
      <c r="T12" s="38"/>
      <c r="U12" s="135">
        <v>2.8729883865037502</v>
      </c>
      <c r="V12" s="38"/>
    </row>
    <row r="13" spans="1:22" ht="12.75" customHeight="1" x14ac:dyDescent="0.3">
      <c r="A13" s="38" t="s">
        <v>82</v>
      </c>
      <c r="B13" s="38"/>
      <c r="C13" s="148">
        <v>8.2618042025250098</v>
      </c>
      <c r="D13" s="149"/>
      <c r="E13" s="148">
        <v>7.4123647119124598</v>
      </c>
      <c r="F13" s="149"/>
      <c r="G13" s="148">
        <v>8.2409293808820738</v>
      </c>
      <c r="H13" s="149"/>
      <c r="I13" s="148">
        <v>8.281129036398573</v>
      </c>
      <c r="J13" s="149"/>
      <c r="K13" s="148">
        <v>8.3215247877956404</v>
      </c>
      <c r="L13" s="149"/>
      <c r="M13" s="148">
        <v>8.3621175916385457</v>
      </c>
      <c r="N13" s="149"/>
      <c r="O13" s="148">
        <v>8.4029084091587336</v>
      </c>
      <c r="P13" s="149"/>
      <c r="Q13" s="148">
        <v>8.4438982062765842</v>
      </c>
      <c r="R13" s="149"/>
      <c r="S13" s="148">
        <v>8.4850879536242747</v>
      </c>
      <c r="T13" s="149"/>
      <c r="U13" s="148">
        <v>8.5264786265687835</v>
      </c>
      <c r="V13" s="38"/>
    </row>
    <row r="14" spans="1:22" ht="12.75" customHeight="1" x14ac:dyDescent="0.3">
      <c r="A14" s="38"/>
      <c r="B14" s="38"/>
      <c r="C14" s="263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</row>
    <row r="15" spans="1:22" ht="12.75" customHeight="1" x14ac:dyDescent="0.3">
      <c r="A15" s="54">
        <v>0.15</v>
      </c>
      <c r="B15" s="38"/>
      <c r="C15" s="38"/>
      <c r="D15" s="38"/>
      <c r="E15" s="38"/>
      <c r="F15" s="38"/>
      <c r="G15" s="263"/>
      <c r="H15" s="263"/>
      <c r="I15" s="263"/>
      <c r="J15" s="263"/>
      <c r="K15" s="263"/>
      <c r="L15" s="263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ht="12.75" customHeight="1" x14ac:dyDescent="0.3">
      <c r="A16" s="38"/>
      <c r="B16" s="50"/>
      <c r="C16" s="109" t="str">
        <f>C6</f>
        <v>FY 2018-19</v>
      </c>
      <c r="D16" s="109" t="s">
        <v>9</v>
      </c>
      <c r="E16" s="109" t="str">
        <f>E6</f>
        <v>FY 2019-20</v>
      </c>
      <c r="F16" s="109" t="s">
        <v>9</v>
      </c>
      <c r="G16" s="109" t="str">
        <f>G6</f>
        <v>FY 2020-21</v>
      </c>
      <c r="H16" s="109" t="s">
        <v>9</v>
      </c>
      <c r="I16" s="109" t="str">
        <f>I6</f>
        <v>FY 2021-22</v>
      </c>
      <c r="J16" s="109" t="s">
        <v>9</v>
      </c>
      <c r="K16" s="109" t="str">
        <f>K6</f>
        <v>FY 2022-23</v>
      </c>
      <c r="L16" s="109" t="s">
        <v>9</v>
      </c>
      <c r="M16" s="109" t="str">
        <f>M6</f>
        <v>FY 2023-24</v>
      </c>
      <c r="N16" s="109" t="s">
        <v>9</v>
      </c>
      <c r="O16" s="109" t="str">
        <f>O6</f>
        <v>FY 2024-25</v>
      </c>
      <c r="P16" s="109" t="s">
        <v>9</v>
      </c>
      <c r="Q16" s="109" t="str">
        <f>Q6</f>
        <v>FY 2025-26</v>
      </c>
      <c r="R16" s="109" t="s">
        <v>9</v>
      </c>
      <c r="S16" s="109" t="str">
        <f>S6</f>
        <v>FY 2026-27</v>
      </c>
      <c r="T16" s="109" t="s">
        <v>9</v>
      </c>
      <c r="U16" s="109" t="str">
        <f>U6</f>
        <v>FY 2027-28</v>
      </c>
      <c r="V16" s="109" t="s">
        <v>9</v>
      </c>
    </row>
    <row r="17" spans="1:24" ht="12.75" customHeight="1" x14ac:dyDescent="0.3">
      <c r="A17" s="26" t="s">
        <v>33</v>
      </c>
      <c r="B17" s="69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4" ht="12.75" customHeight="1" x14ac:dyDescent="0.3">
      <c r="A18" s="38" t="s">
        <v>236</v>
      </c>
      <c r="B18" s="5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X18" s="244"/>
    </row>
    <row r="19" spans="1:24" ht="12.75" customHeight="1" x14ac:dyDescent="0.3">
      <c r="A19" s="38" t="s">
        <v>237</v>
      </c>
      <c r="B19" s="50"/>
      <c r="C19" s="136">
        <v>596692.19999999995</v>
      </c>
      <c r="D19" s="103">
        <f>IFERROR(C19/C$28,0)</f>
        <v>0.10905257894353042</v>
      </c>
      <c r="E19" s="136">
        <v>469169.19999999995</v>
      </c>
      <c r="F19" s="103">
        <f>IFERROR(E19/E$28,0)</f>
        <v>0.14807222056003502</v>
      </c>
      <c r="G19" s="136">
        <v>478552.58399999997</v>
      </c>
      <c r="H19" s="103">
        <f>IFERROR(G19/G$28,0)</f>
        <v>0.14807222056003505</v>
      </c>
      <c r="I19" s="136">
        <v>488123.63568000001</v>
      </c>
      <c r="J19" s="103">
        <f>IFERROR(I19/I$28,0)</f>
        <v>0.11594351946525379</v>
      </c>
      <c r="K19" s="136">
        <v>497886.10839360004</v>
      </c>
      <c r="L19" s="103">
        <f>IFERROR(K19/K$28,0)</f>
        <v>0.1159435194652538</v>
      </c>
      <c r="M19" s="136">
        <v>507843.83056147204</v>
      </c>
      <c r="N19" s="103">
        <f>IFERROR(M19/M$28,0)</f>
        <v>0.11594351946525377</v>
      </c>
      <c r="O19" s="136">
        <v>518000.70717270148</v>
      </c>
      <c r="P19" s="103">
        <f>IFERROR(O19/O$28,0)</f>
        <v>0.11594351946525379</v>
      </c>
      <c r="Q19" s="136">
        <v>528360.72131615551</v>
      </c>
      <c r="R19" s="103">
        <f>IFERROR(Q19/Q$28,0)</f>
        <v>0.11594351946525376</v>
      </c>
      <c r="S19" s="136">
        <v>538927.93574247858</v>
      </c>
      <c r="T19" s="103">
        <f>IFERROR(S19/S$28,0)</f>
        <v>0.11594351946525375</v>
      </c>
      <c r="U19" s="136">
        <v>549706.49445732811</v>
      </c>
      <c r="V19" s="103">
        <f>IFERROR(U19/U$28,0)</f>
        <v>0.11594351946525376</v>
      </c>
    </row>
    <row r="20" spans="1:24" ht="12.75" customHeight="1" x14ac:dyDescent="0.3">
      <c r="A20" s="38" t="s">
        <v>238</v>
      </c>
      <c r="B20" s="50"/>
      <c r="C20" s="136">
        <v>84307.8</v>
      </c>
      <c r="D20" s="103">
        <f>IFERROR(C20/C$28,0)</f>
        <v>1.5408250711263486E-2</v>
      </c>
      <c r="E20" s="136">
        <v>534830.80000000005</v>
      </c>
      <c r="F20" s="103">
        <f>IFERROR(E20/E$28,0)</f>
        <v>0.1687953603516599</v>
      </c>
      <c r="G20" s="136">
        <v>545527.41600000008</v>
      </c>
      <c r="H20" s="103">
        <f>IFERROR(G20/G$28,0)</f>
        <v>0.16879536035165993</v>
      </c>
      <c r="I20" s="136">
        <v>556437.96432000014</v>
      </c>
      <c r="J20" s="103">
        <f>IFERROR(I20/I$28,0)</f>
        <v>0.13217015368957993</v>
      </c>
      <c r="K20" s="136">
        <v>567566.72360640019</v>
      </c>
      <c r="L20" s="103">
        <f>IFERROR(K20/K$28,0)</f>
        <v>0.13217015368957996</v>
      </c>
      <c r="M20" s="136">
        <v>578918.05807852815</v>
      </c>
      <c r="N20" s="103">
        <f>IFERROR(M20/M$28,0)</f>
        <v>0.13217015368957991</v>
      </c>
      <c r="O20" s="136">
        <v>590496.41924009868</v>
      </c>
      <c r="P20" s="103">
        <f>IFERROR(O20/O$28,0)</f>
        <v>0.13217015368957993</v>
      </c>
      <c r="Q20" s="136">
        <v>602306.34762490063</v>
      </c>
      <c r="R20" s="103">
        <f>IFERROR(Q20/Q$28,0)</f>
        <v>0.13217015368957991</v>
      </c>
      <c r="S20" s="136">
        <v>614352.47457739862</v>
      </c>
      <c r="T20" s="103">
        <f>IFERROR(S20/S$28,0)</f>
        <v>0.13217015368957988</v>
      </c>
      <c r="U20" s="136">
        <v>626639.5240689466</v>
      </c>
      <c r="V20" s="103">
        <f>IFERROR(U20/U$28,0)</f>
        <v>0.13217015368957991</v>
      </c>
    </row>
    <row r="21" spans="1:24" ht="12.75" customHeight="1" x14ac:dyDescent="0.3">
      <c r="A21" s="151" t="s">
        <v>235</v>
      </c>
      <c r="B21" s="50"/>
      <c r="C21" s="277"/>
      <c r="D21" s="103">
        <f>IFERROR(C21/C$28,0)</f>
        <v>0</v>
      </c>
      <c r="E21" s="136">
        <v>0</v>
      </c>
      <c r="F21" s="103">
        <f>IFERROR(E21/E$28,0)</f>
        <v>0</v>
      </c>
      <c r="G21" s="136">
        <v>0</v>
      </c>
      <c r="H21" s="103">
        <f>IFERROR(G21/G$28,0)</f>
        <v>0</v>
      </c>
      <c r="I21" s="136">
        <v>0</v>
      </c>
      <c r="J21" s="103">
        <f>IFERROR(I21/I$28,0)</f>
        <v>0</v>
      </c>
      <c r="K21" s="136">
        <v>0</v>
      </c>
      <c r="L21" s="103">
        <f>IFERROR(K21/K$28,0)</f>
        <v>0</v>
      </c>
      <c r="M21" s="136">
        <v>0</v>
      </c>
      <c r="N21" s="103">
        <f>IFERROR(M21/M$28,0)</f>
        <v>0</v>
      </c>
      <c r="O21" s="136">
        <v>0</v>
      </c>
      <c r="P21" s="103">
        <f>IFERROR(O21/O$28,0)</f>
        <v>0</v>
      </c>
      <c r="Q21" s="136">
        <v>0</v>
      </c>
      <c r="R21" s="103">
        <f>IFERROR(Q21/Q$28,0)</f>
        <v>0</v>
      </c>
      <c r="S21" s="136">
        <v>0</v>
      </c>
      <c r="T21" s="103">
        <f>IFERROR(S21/S$28,0)</f>
        <v>0</v>
      </c>
      <c r="U21" s="136">
        <v>0</v>
      </c>
      <c r="V21" s="103">
        <f>IFERROR(U21/U$28,0)</f>
        <v>0</v>
      </c>
    </row>
    <row r="22" spans="1:24" ht="12.75" customHeight="1" x14ac:dyDescent="0.3">
      <c r="A22" s="38" t="s">
        <v>239</v>
      </c>
      <c r="B22" s="50"/>
      <c r="C22" s="136"/>
      <c r="D22" s="103"/>
      <c r="E22" s="281"/>
      <c r="F22" s="103"/>
      <c r="G22" s="281"/>
      <c r="H22" s="103"/>
      <c r="I22" s="281"/>
      <c r="J22" s="103"/>
      <c r="K22" s="281"/>
      <c r="L22" s="103"/>
      <c r="M22" s="281"/>
      <c r="N22" s="103"/>
      <c r="O22" s="281"/>
      <c r="P22" s="103"/>
      <c r="Q22" s="281"/>
      <c r="R22" s="103"/>
      <c r="S22" s="281"/>
      <c r="T22" s="103"/>
      <c r="U22" s="281"/>
      <c r="V22" s="103"/>
    </row>
    <row r="23" spans="1:24" ht="12.75" customHeight="1" x14ac:dyDescent="0.3">
      <c r="A23" s="38" t="s">
        <v>240</v>
      </c>
      <c r="B23" s="50"/>
      <c r="C23" s="136">
        <v>4110896</v>
      </c>
      <c r="D23" s="103">
        <f t="shared" ref="D23:D28" si="0">IFERROR(C23/C$28,0)</f>
        <v>0.7513150173048071</v>
      </c>
      <c r="E23" s="136">
        <v>1400000</v>
      </c>
      <c r="F23" s="103">
        <f t="shared" ref="F23:F28" si="1">IFERROR(E23/E$28,0)</f>
        <v>0.44184722437885748</v>
      </c>
      <c r="G23" s="136">
        <v>1428000</v>
      </c>
      <c r="H23" s="103">
        <f t="shared" ref="H23:H28" si="2">IFERROR(G23/G$28,0)</f>
        <v>0.44184722437885748</v>
      </c>
      <c r="I23" s="136">
        <v>2370048.19</v>
      </c>
      <c r="J23" s="103">
        <f t="shared" ref="J23:J28" si="3">IFERROR(I23/I$28,0)</f>
        <v>0.56295517849293442</v>
      </c>
      <c r="K23" s="136">
        <v>2417449.1538</v>
      </c>
      <c r="L23" s="103">
        <f t="shared" ref="L23:L28" si="4">IFERROR(K23/K$28,0)</f>
        <v>0.56295517849293442</v>
      </c>
      <c r="M23" s="136">
        <v>2465798.1368760001</v>
      </c>
      <c r="N23" s="103">
        <f t="shared" ref="N23:N28" si="5">IFERROR(M23/M$28,0)</f>
        <v>0.56295517849293431</v>
      </c>
      <c r="O23" s="136">
        <v>2515114.0996135203</v>
      </c>
      <c r="P23" s="103">
        <f t="shared" ref="P23:P28" si="6">IFERROR(O23/O$28,0)</f>
        <v>0.56295517849293453</v>
      </c>
      <c r="Q23" s="136">
        <v>2565416.3816057909</v>
      </c>
      <c r="R23" s="103">
        <f t="shared" ref="R23:R28" si="7">IFERROR(Q23/Q$28,0)</f>
        <v>0.56295517849293442</v>
      </c>
      <c r="S23" s="136">
        <v>2616724.7092379066</v>
      </c>
      <c r="T23" s="103">
        <f t="shared" ref="T23:T28" si="8">IFERROR(S23/S$28,0)</f>
        <v>0.56295517849293431</v>
      </c>
      <c r="U23" s="136">
        <v>2669059.2034226647</v>
      </c>
      <c r="V23" s="103">
        <f t="shared" ref="V23:V28" si="9">IFERROR(U23/U$28,0)</f>
        <v>0.56295517849293442</v>
      </c>
    </row>
    <row r="24" spans="1:24" ht="12.75" customHeight="1" x14ac:dyDescent="0.3">
      <c r="A24" s="38" t="s">
        <v>241</v>
      </c>
      <c r="B24" s="50"/>
      <c r="C24" s="136">
        <v>559305</v>
      </c>
      <c r="D24" s="103">
        <f t="shared" si="0"/>
        <v>0.10221962456692292</v>
      </c>
      <c r="E24" s="136">
        <v>512516</v>
      </c>
      <c r="F24" s="103">
        <f t="shared" si="1"/>
        <v>0.16175269432125322</v>
      </c>
      <c r="G24" s="136">
        <v>522766.32</v>
      </c>
      <c r="H24" s="103">
        <f t="shared" si="2"/>
        <v>0.16175269432125325</v>
      </c>
      <c r="I24" s="136">
        <v>533221.64639999997</v>
      </c>
      <c r="J24" s="103">
        <f t="shared" si="3"/>
        <v>0.12665560489105851</v>
      </c>
      <c r="K24" s="136">
        <v>543886.07932799996</v>
      </c>
      <c r="L24" s="103">
        <f t="shared" si="4"/>
        <v>0.12665560489105851</v>
      </c>
      <c r="M24" s="136">
        <v>554763.80091455998</v>
      </c>
      <c r="N24" s="103">
        <f t="shared" si="5"/>
        <v>0.12665560489105848</v>
      </c>
      <c r="O24" s="136">
        <v>565859.07693285123</v>
      </c>
      <c r="P24" s="103">
        <f t="shared" si="6"/>
        <v>0.12665560489105851</v>
      </c>
      <c r="Q24" s="136">
        <v>577176.25847150828</v>
      </c>
      <c r="R24" s="103">
        <f t="shared" si="7"/>
        <v>0.12665560489105848</v>
      </c>
      <c r="S24" s="136">
        <v>588719.78364093846</v>
      </c>
      <c r="T24" s="103">
        <f t="shared" si="8"/>
        <v>0.12665560489105848</v>
      </c>
      <c r="U24" s="136">
        <v>600494.17931375722</v>
      </c>
      <c r="V24" s="103">
        <f t="shared" si="9"/>
        <v>0.12665560489105851</v>
      </c>
    </row>
    <row r="25" spans="1:24" ht="12.75" customHeight="1" x14ac:dyDescent="0.3">
      <c r="A25" s="38" t="s">
        <v>242</v>
      </c>
      <c r="B25" s="50"/>
      <c r="C25" s="136">
        <v>0</v>
      </c>
      <c r="D25" s="103">
        <f t="shared" si="0"/>
        <v>0</v>
      </c>
      <c r="E25" s="136">
        <v>0</v>
      </c>
      <c r="F25" s="103">
        <f t="shared" si="1"/>
        <v>0</v>
      </c>
      <c r="G25" s="136">
        <v>0</v>
      </c>
      <c r="H25" s="103">
        <f t="shared" si="2"/>
        <v>0</v>
      </c>
      <c r="I25" s="136">
        <v>0</v>
      </c>
      <c r="J25" s="103">
        <f t="shared" si="3"/>
        <v>0</v>
      </c>
      <c r="K25" s="136">
        <v>0</v>
      </c>
      <c r="L25" s="103">
        <f t="shared" si="4"/>
        <v>0</v>
      </c>
      <c r="M25" s="136">
        <v>0</v>
      </c>
      <c r="N25" s="103">
        <f t="shared" si="5"/>
        <v>0</v>
      </c>
      <c r="O25" s="136">
        <v>0</v>
      </c>
      <c r="P25" s="103">
        <f t="shared" si="6"/>
        <v>0</v>
      </c>
      <c r="Q25" s="136">
        <v>0</v>
      </c>
      <c r="R25" s="103">
        <f t="shared" si="7"/>
        <v>0</v>
      </c>
      <c r="S25" s="136">
        <v>0</v>
      </c>
      <c r="T25" s="103">
        <f t="shared" si="8"/>
        <v>0</v>
      </c>
      <c r="U25" s="136">
        <v>0</v>
      </c>
      <c r="V25" s="103">
        <f t="shared" si="9"/>
        <v>0</v>
      </c>
    </row>
    <row r="26" spans="1:24" ht="12.75" customHeight="1" x14ac:dyDescent="0.3">
      <c r="A26" s="38" t="s">
        <v>243</v>
      </c>
      <c r="B26" s="50"/>
      <c r="C26" s="136">
        <v>120400</v>
      </c>
      <c r="D26" s="103">
        <f t="shared" si="0"/>
        <v>2.2004528473476045E-2</v>
      </c>
      <c r="E26" s="136">
        <v>252000</v>
      </c>
      <c r="F26" s="103">
        <f t="shared" si="1"/>
        <v>7.9532500388194344E-2</v>
      </c>
      <c r="G26" s="136">
        <v>257040</v>
      </c>
      <c r="H26" s="103">
        <f t="shared" si="2"/>
        <v>7.9532500388194358E-2</v>
      </c>
      <c r="I26" s="136">
        <v>262180.8</v>
      </c>
      <c r="J26" s="103">
        <f t="shared" si="3"/>
        <v>6.2275543461173394E-2</v>
      </c>
      <c r="K26" s="136">
        <v>267424.41599999997</v>
      </c>
      <c r="L26" s="103">
        <f t="shared" si="4"/>
        <v>6.2275543461173394E-2</v>
      </c>
      <c r="M26" s="136">
        <v>272772.90431999997</v>
      </c>
      <c r="N26" s="103">
        <f t="shared" si="5"/>
        <v>6.227554346117338E-2</v>
      </c>
      <c r="O26" s="136">
        <v>278228.36240639997</v>
      </c>
      <c r="P26" s="103">
        <f t="shared" si="6"/>
        <v>6.2275543461173387E-2</v>
      </c>
      <c r="Q26" s="136">
        <v>283792.92965452798</v>
      </c>
      <c r="R26" s="103">
        <f t="shared" si="7"/>
        <v>6.227554346117338E-2</v>
      </c>
      <c r="S26" s="136">
        <v>289468.78824761853</v>
      </c>
      <c r="T26" s="103">
        <f t="shared" si="8"/>
        <v>6.2275543461173373E-2</v>
      </c>
      <c r="U26" s="136">
        <v>295258.16401257092</v>
      </c>
      <c r="V26" s="103">
        <f t="shared" si="9"/>
        <v>6.2275543461173387E-2</v>
      </c>
    </row>
    <row r="27" spans="1:24" ht="12.75" customHeight="1" x14ac:dyDescent="0.3">
      <c r="A27" s="38" t="s">
        <v>40</v>
      </c>
      <c r="B27" s="50"/>
      <c r="C27" s="137">
        <v>0</v>
      </c>
      <c r="D27" s="103">
        <f t="shared" si="0"/>
        <v>0</v>
      </c>
      <c r="E27" s="136">
        <v>0</v>
      </c>
      <c r="F27" s="103">
        <f t="shared" si="1"/>
        <v>0</v>
      </c>
      <c r="G27" s="136">
        <v>0</v>
      </c>
      <c r="H27" s="103">
        <f t="shared" si="2"/>
        <v>0</v>
      </c>
      <c r="I27" s="136">
        <v>0</v>
      </c>
      <c r="J27" s="103">
        <f t="shared" si="3"/>
        <v>0</v>
      </c>
      <c r="K27" s="136">
        <v>0</v>
      </c>
      <c r="L27" s="103">
        <f t="shared" si="4"/>
        <v>0</v>
      </c>
      <c r="M27" s="136">
        <v>0</v>
      </c>
      <c r="N27" s="103">
        <f t="shared" si="5"/>
        <v>0</v>
      </c>
      <c r="O27" s="136">
        <v>0</v>
      </c>
      <c r="P27" s="103">
        <f t="shared" si="6"/>
        <v>0</v>
      </c>
      <c r="Q27" s="136">
        <v>0</v>
      </c>
      <c r="R27" s="103">
        <f t="shared" si="7"/>
        <v>0</v>
      </c>
      <c r="S27" s="136">
        <v>0</v>
      </c>
      <c r="T27" s="103">
        <f t="shared" si="8"/>
        <v>0</v>
      </c>
      <c r="U27" s="136">
        <v>0</v>
      </c>
      <c r="V27" s="103">
        <f t="shared" si="9"/>
        <v>0</v>
      </c>
    </row>
    <row r="28" spans="1:24" ht="12.75" customHeight="1" x14ac:dyDescent="0.3">
      <c r="A28" s="26" t="s">
        <v>1</v>
      </c>
      <c r="B28" s="69"/>
      <c r="C28" s="105">
        <f>SUM(C19:C27)</f>
        <v>5471601</v>
      </c>
      <c r="D28" s="106">
        <f t="shared" si="0"/>
        <v>1</v>
      </c>
      <c r="E28" s="105">
        <f>SUM(E19:E27)</f>
        <v>3168516</v>
      </c>
      <c r="F28" s="106">
        <f t="shared" si="1"/>
        <v>1</v>
      </c>
      <c r="G28" s="105">
        <f>SUM(G19:G27)</f>
        <v>3231886.32</v>
      </c>
      <c r="H28" s="106">
        <f t="shared" si="2"/>
        <v>1</v>
      </c>
      <c r="I28" s="105">
        <f>SUM(I19:I27)</f>
        <v>4210012.2363999998</v>
      </c>
      <c r="J28" s="106">
        <f t="shared" si="3"/>
        <v>1</v>
      </c>
      <c r="K28" s="105">
        <f>SUM(K19:K27)</f>
        <v>4294212.4811279997</v>
      </c>
      <c r="L28" s="106">
        <f t="shared" si="4"/>
        <v>1</v>
      </c>
      <c r="M28" s="105">
        <f>SUM(M19:M27)</f>
        <v>4380096.7307505608</v>
      </c>
      <c r="N28" s="106">
        <f t="shared" si="5"/>
        <v>1</v>
      </c>
      <c r="O28" s="105">
        <f>SUM(O19:O27)</f>
        <v>4467698.6653655712</v>
      </c>
      <c r="P28" s="106">
        <f t="shared" si="6"/>
        <v>1</v>
      </c>
      <c r="Q28" s="105">
        <f>SUM(Q19:Q27)</f>
        <v>4557052.6386728836</v>
      </c>
      <c r="R28" s="106">
        <f t="shared" si="7"/>
        <v>1</v>
      </c>
      <c r="S28" s="105">
        <f>SUM(S19:S27)</f>
        <v>4648193.6914463416</v>
      </c>
      <c r="T28" s="106">
        <f t="shared" si="8"/>
        <v>1</v>
      </c>
      <c r="U28" s="105">
        <f>SUM(U19:U27)</f>
        <v>4741157.5652752677</v>
      </c>
      <c r="V28" s="106">
        <f t="shared" si="9"/>
        <v>1</v>
      </c>
    </row>
    <row r="29" spans="1:24" ht="12.75" customHeight="1" x14ac:dyDescent="0.3">
      <c r="A29" s="26"/>
      <c r="B29" s="69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4" ht="12.75" customHeight="1" x14ac:dyDescent="0.3">
      <c r="A30" s="26" t="s">
        <v>34</v>
      </c>
      <c r="B30" s="69"/>
      <c r="C30" s="25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4" ht="12.75" customHeight="1" x14ac:dyDescent="0.3">
      <c r="A31" s="38" t="s">
        <v>35</v>
      </c>
      <c r="B31" s="50"/>
      <c r="C31" s="217">
        <v>1028660.988</v>
      </c>
      <c r="D31" s="103">
        <f>IFERROR(C31/C$28,0)</f>
        <v>0.188</v>
      </c>
      <c r="E31" s="217">
        <v>950554.79999999993</v>
      </c>
      <c r="F31" s="103">
        <f>IFERROR(E31/E$28,0)</f>
        <v>0.3</v>
      </c>
      <c r="G31" s="217">
        <v>969565.89599999995</v>
      </c>
      <c r="H31" s="103">
        <f>IFERROR(G31/G$28,0)</f>
        <v>0.3</v>
      </c>
      <c r="I31" s="217">
        <v>1263003.6709199999</v>
      </c>
      <c r="J31" s="103">
        <f>IFERROR(I31/I$28,0)</f>
        <v>0.3</v>
      </c>
      <c r="K31" s="217">
        <v>1288263.7443384</v>
      </c>
      <c r="L31" s="103">
        <f>IFERROR(K31/K$28,0)</f>
        <v>0.3</v>
      </c>
      <c r="M31" s="217">
        <v>1314029.0192251683</v>
      </c>
      <c r="N31" s="103">
        <f>IFERROR(M31/M$28,0)</f>
        <v>0.3</v>
      </c>
      <c r="O31" s="217">
        <v>1340309.5996096714</v>
      </c>
      <c r="P31" s="103">
        <f>IFERROR(O31/O$28,0)</f>
        <v>0.3</v>
      </c>
      <c r="Q31" s="217">
        <v>1367115.7916018651</v>
      </c>
      <c r="R31" s="103">
        <f>IFERROR(Q31/Q$28,0)</f>
        <v>0.3</v>
      </c>
      <c r="S31" s="217">
        <v>1394458.1074339023</v>
      </c>
      <c r="T31" s="103">
        <f>IFERROR(S31/S$28,0)</f>
        <v>0.3</v>
      </c>
      <c r="U31" s="217">
        <v>1422347.2695825803</v>
      </c>
      <c r="V31" s="103">
        <f>IFERROR(U31/U$28,0)</f>
        <v>0.3</v>
      </c>
    </row>
    <row r="32" spans="1:24" ht="12.75" customHeight="1" x14ac:dyDescent="0.3">
      <c r="A32" s="70" t="s">
        <v>75</v>
      </c>
      <c r="B32" s="70"/>
      <c r="C32" s="139"/>
      <c r="D32" s="103">
        <f>IFERROR(C32/C$28,0)</f>
        <v>0</v>
      </c>
      <c r="E32" s="139"/>
      <c r="F32" s="103">
        <f>IFERROR(E32/E$28,0)</f>
        <v>0</v>
      </c>
      <c r="G32" s="139"/>
      <c r="H32" s="103">
        <f>IFERROR(G32/G$28,0)</f>
        <v>0</v>
      </c>
      <c r="I32" s="139"/>
      <c r="J32" s="103">
        <f>IFERROR(I32/I$28,0)</f>
        <v>0</v>
      </c>
      <c r="K32" s="139"/>
      <c r="L32" s="103">
        <f>IFERROR(K32/K$28,0)</f>
        <v>0</v>
      </c>
      <c r="M32" s="139"/>
      <c r="N32" s="103">
        <f>IFERROR(M32/M$28,0)</f>
        <v>0</v>
      </c>
      <c r="O32" s="139"/>
      <c r="P32" s="103">
        <f>IFERROR(O32/O$28,0)</f>
        <v>0</v>
      </c>
      <c r="Q32" s="139"/>
      <c r="R32" s="103">
        <f>IFERROR(Q32/Q$28,0)</f>
        <v>0</v>
      </c>
      <c r="S32" s="139"/>
      <c r="T32" s="103">
        <f>IFERROR(S32/S$28,0)</f>
        <v>0</v>
      </c>
      <c r="U32" s="139"/>
      <c r="V32" s="103">
        <f>IFERROR(U32/U$28,0)</f>
        <v>0</v>
      </c>
    </row>
    <row r="33" spans="1:22" ht="12.75" customHeight="1" x14ac:dyDescent="0.3">
      <c r="A33" s="26" t="s">
        <v>2</v>
      </c>
      <c r="B33" s="69"/>
      <c r="C33" s="105">
        <f>SUM(C31:C32)</f>
        <v>1028660.988</v>
      </c>
      <c r="D33" s="106">
        <f>IFERROR(C33/C$28,0)</f>
        <v>0.188</v>
      </c>
      <c r="E33" s="105">
        <f>SUM(E31:E32)</f>
        <v>950554.79999999993</v>
      </c>
      <c r="F33" s="106">
        <f>IFERROR(E33/E$28,0)</f>
        <v>0.3</v>
      </c>
      <c r="G33" s="105">
        <f>SUM(G31:G32)</f>
        <v>969565.89599999995</v>
      </c>
      <c r="H33" s="106">
        <f>IFERROR(G33/G$28,0)</f>
        <v>0.3</v>
      </c>
      <c r="I33" s="105">
        <f>SUM(I31:I32)</f>
        <v>1263003.6709199999</v>
      </c>
      <c r="J33" s="106">
        <f>IFERROR(I33/I$28,0)</f>
        <v>0.3</v>
      </c>
      <c r="K33" s="105">
        <f>SUM(K31:K32)</f>
        <v>1288263.7443384</v>
      </c>
      <c r="L33" s="106">
        <f>IFERROR(K33/K$28,0)</f>
        <v>0.3</v>
      </c>
      <c r="M33" s="105">
        <f>SUM(M31:M32)</f>
        <v>1314029.0192251683</v>
      </c>
      <c r="N33" s="106">
        <f>IFERROR(M33/M$28,0)</f>
        <v>0.3</v>
      </c>
      <c r="O33" s="105">
        <f>SUM(O31:O32)</f>
        <v>1340309.5996096714</v>
      </c>
      <c r="P33" s="106">
        <f>IFERROR(O33/O$28,0)</f>
        <v>0.3</v>
      </c>
      <c r="Q33" s="105">
        <f>SUM(Q31:Q32)</f>
        <v>1367115.7916018651</v>
      </c>
      <c r="R33" s="106">
        <f>IFERROR(Q33/Q$28,0)</f>
        <v>0.3</v>
      </c>
      <c r="S33" s="105">
        <f>SUM(S31:S32)</f>
        <v>1394458.1074339023</v>
      </c>
      <c r="T33" s="106">
        <f>IFERROR(S33/S$28,0)</f>
        <v>0.3</v>
      </c>
      <c r="U33" s="105">
        <f>SUM(U31:U32)</f>
        <v>1422347.2695825803</v>
      </c>
      <c r="V33" s="106">
        <f>IFERROR(U33/U$28,0)</f>
        <v>0.3</v>
      </c>
    </row>
    <row r="34" spans="1:22" ht="12.75" customHeight="1" x14ac:dyDescent="0.3">
      <c r="A34" s="38"/>
      <c r="B34" s="5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2.75" customHeight="1" x14ac:dyDescent="0.3">
      <c r="A35" s="26" t="s">
        <v>3</v>
      </c>
      <c r="B35" s="69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2.75" customHeight="1" x14ac:dyDescent="0.3">
      <c r="A36" s="38" t="s">
        <v>22</v>
      </c>
      <c r="B36" s="50"/>
      <c r="C36" s="217">
        <v>259534</v>
      </c>
      <c r="D36" s="103">
        <f t="shared" ref="D36:D46" si="10">IFERROR(C36/C$28,0)</f>
        <v>4.7432917714577506E-2</v>
      </c>
      <c r="E36" s="250">
        <v>199641.53846153847</v>
      </c>
      <c r="F36" s="103">
        <f t="shared" ref="F36:F46" si="11">IFERROR(E36/E$28,0)</f>
        <v>6.3007899742825502E-2</v>
      </c>
      <c r="G36" s="246">
        <v>154632.57692307691</v>
      </c>
      <c r="H36" s="103">
        <f t="shared" ref="H36:H46" si="12">IFERROR(G36/G$28,0)</f>
        <v>4.7845920806730884E-2</v>
      </c>
      <c r="I36" s="246">
        <v>158498.3913461538</v>
      </c>
      <c r="J36" s="103">
        <f t="shared" ref="J36:J46" si="13">IFERROR(I36/I$28,0)</f>
        <v>3.7647964529833877E-2</v>
      </c>
      <c r="K36" s="246">
        <v>162460.85112980765</v>
      </c>
      <c r="L36" s="103">
        <f t="shared" ref="L36:L46" si="14">IFERROR(K36/K$28,0)</f>
        <v>3.7832513375568359E-2</v>
      </c>
      <c r="M36" s="246">
        <v>166522.37240805282</v>
      </c>
      <c r="N36" s="103">
        <f t="shared" ref="N36:N46" si="15">IFERROR(M36/M$28,0)</f>
        <v>3.8017966872507407E-2</v>
      </c>
      <c r="O36" s="246">
        <v>170685.43171825411</v>
      </c>
      <c r="P36" s="103">
        <f t="shared" ref="P36:P46" si="16">IFERROR(O36/O$28,0)</f>
        <v>3.8204329455215777E-2</v>
      </c>
      <c r="Q36" s="246">
        <v>174952.56751121045</v>
      </c>
      <c r="R36" s="103">
        <f t="shared" ref="R36:R46" si="17">IFERROR(Q36/Q$28,0)</f>
        <v>3.8391605579996234E-2</v>
      </c>
      <c r="S36" s="246">
        <v>179326.38169899071</v>
      </c>
      <c r="T36" s="103">
        <f t="shared" ref="T36:T46" si="18">IFERROR(S36/S$28,0)</f>
        <v>3.8579799724996214E-2</v>
      </c>
      <c r="U36" s="246">
        <v>183809.54124146546</v>
      </c>
      <c r="V36" s="103">
        <f t="shared" ref="V36:V46" si="19">IFERROR(U36/U$28,0)</f>
        <v>3.8768916390314823E-2</v>
      </c>
    </row>
    <row r="37" spans="1:22" ht="12.75" customHeight="1" x14ac:dyDescent="0.3">
      <c r="A37" s="38" t="s">
        <v>23</v>
      </c>
      <c r="B37" s="50"/>
      <c r="C37" s="217">
        <v>360672</v>
      </c>
      <c r="D37" s="103">
        <f t="shared" si="10"/>
        <v>6.5917087156026177E-2</v>
      </c>
      <c r="E37" s="250">
        <v>316825.84615384613</v>
      </c>
      <c r="F37" s="103">
        <f t="shared" si="11"/>
        <v>9.9991871953257025E-2</v>
      </c>
      <c r="G37" s="246">
        <v>274746.49230769224</v>
      </c>
      <c r="H37" s="103">
        <f t="shared" si="12"/>
        <v>8.5011186998586091E-2</v>
      </c>
      <c r="I37" s="246">
        <v>281615.15461538453</v>
      </c>
      <c r="J37" s="103">
        <f t="shared" si="13"/>
        <v>6.689176629476852E-2</v>
      </c>
      <c r="K37" s="246">
        <v>288655.53348076914</v>
      </c>
      <c r="L37" s="103">
        <f t="shared" si="14"/>
        <v>6.7219667109938958E-2</v>
      </c>
      <c r="M37" s="246">
        <v>295871.92181778833</v>
      </c>
      <c r="N37" s="103">
        <f t="shared" si="15"/>
        <v>6.7549175282046472E-2</v>
      </c>
      <c r="O37" s="246">
        <v>303268.71986323304</v>
      </c>
      <c r="P37" s="103">
        <f t="shared" si="16"/>
        <v>6.7880298690291802E-2</v>
      </c>
      <c r="Q37" s="246">
        <v>310850.43785981386</v>
      </c>
      <c r="R37" s="103">
        <f t="shared" si="17"/>
        <v>6.8213045252499105E-2</v>
      </c>
      <c r="S37" s="246">
        <v>318621.6988063092</v>
      </c>
      <c r="T37" s="103">
        <f t="shared" si="18"/>
        <v>6.8547422925305468E-2</v>
      </c>
      <c r="U37" s="246">
        <v>326587.24127646693</v>
      </c>
      <c r="V37" s="103">
        <f t="shared" si="19"/>
        <v>6.8883439704351096E-2</v>
      </c>
    </row>
    <row r="38" spans="1:22" ht="12.75" customHeight="1" x14ac:dyDescent="0.3">
      <c r="A38" s="38" t="s">
        <v>24</v>
      </c>
      <c r="B38" s="50"/>
      <c r="C38" s="217">
        <v>211603</v>
      </c>
      <c r="D38" s="103">
        <f t="shared" si="10"/>
        <v>3.867295879213415E-2</v>
      </c>
      <c r="E38" s="250">
        <v>184679.92307692306</v>
      </c>
      <c r="F38" s="103">
        <f t="shared" si="11"/>
        <v>5.828593672145669E-2</v>
      </c>
      <c r="G38" s="246">
        <v>189296.92115384611</v>
      </c>
      <c r="H38" s="103">
        <f t="shared" si="12"/>
        <v>5.8571652097542254E-2</v>
      </c>
      <c r="I38" s="246">
        <v>194029.34418269224</v>
      </c>
      <c r="J38" s="103">
        <f t="shared" si="13"/>
        <v>4.6087596255683948E-2</v>
      </c>
      <c r="K38" s="246">
        <v>198880.07778725954</v>
      </c>
      <c r="L38" s="103">
        <f t="shared" si="14"/>
        <v>4.6313515845172591E-2</v>
      </c>
      <c r="M38" s="246">
        <v>203852.07973194102</v>
      </c>
      <c r="N38" s="103">
        <f t="shared" si="15"/>
        <v>4.6540542883629313E-2</v>
      </c>
      <c r="O38" s="246">
        <v>208948.38172523954</v>
      </c>
      <c r="P38" s="103">
        <f t="shared" si="16"/>
        <v>4.6768682799725542E-2</v>
      </c>
      <c r="Q38" s="246">
        <v>214172.09126837051</v>
      </c>
      <c r="R38" s="103">
        <f t="shared" si="17"/>
        <v>4.6997941048743788E-2</v>
      </c>
      <c r="S38" s="246">
        <v>219526.39355007975</v>
      </c>
      <c r="T38" s="103">
        <f t="shared" si="18"/>
        <v>4.7228323112708213E-2</v>
      </c>
      <c r="U38" s="246">
        <v>225014.55338883173</v>
      </c>
      <c r="V38" s="103">
        <f t="shared" si="19"/>
        <v>4.7459834500515607E-2</v>
      </c>
    </row>
    <row r="39" spans="1:22" ht="12.75" customHeight="1" x14ac:dyDescent="0.3">
      <c r="A39" s="38" t="s">
        <v>28</v>
      </c>
      <c r="B39" s="50"/>
      <c r="C39" s="217">
        <v>0</v>
      </c>
      <c r="D39" s="103">
        <f t="shared" si="10"/>
        <v>0</v>
      </c>
      <c r="E39" s="250">
        <v>0</v>
      </c>
      <c r="F39" s="103">
        <f t="shared" si="11"/>
        <v>0</v>
      </c>
      <c r="G39" s="246">
        <v>0</v>
      </c>
      <c r="H39" s="103">
        <f t="shared" si="12"/>
        <v>0</v>
      </c>
      <c r="I39" s="246">
        <v>0</v>
      </c>
      <c r="J39" s="103">
        <f t="shared" si="13"/>
        <v>0</v>
      </c>
      <c r="K39" s="246">
        <v>0</v>
      </c>
      <c r="L39" s="103">
        <f t="shared" si="14"/>
        <v>0</v>
      </c>
      <c r="M39" s="246">
        <v>0</v>
      </c>
      <c r="N39" s="103">
        <f t="shared" si="15"/>
        <v>0</v>
      </c>
      <c r="O39" s="246">
        <v>0</v>
      </c>
      <c r="P39" s="103">
        <f t="shared" si="16"/>
        <v>0</v>
      </c>
      <c r="Q39" s="246">
        <v>0</v>
      </c>
      <c r="R39" s="103">
        <f t="shared" si="17"/>
        <v>0</v>
      </c>
      <c r="S39" s="246">
        <v>0</v>
      </c>
      <c r="T39" s="103">
        <f t="shared" si="18"/>
        <v>0</v>
      </c>
      <c r="U39" s="246">
        <v>0</v>
      </c>
      <c r="V39" s="103">
        <f t="shared" si="19"/>
        <v>0</v>
      </c>
    </row>
    <row r="40" spans="1:22" ht="12.75" customHeight="1" x14ac:dyDescent="0.3">
      <c r="A40" s="38" t="s">
        <v>25</v>
      </c>
      <c r="B40" s="50"/>
      <c r="C40" s="217">
        <v>32182.216</v>
      </c>
      <c r="D40" s="103">
        <f t="shared" si="10"/>
        <v>5.8816817966076112E-3</v>
      </c>
      <c r="E40" s="217">
        <v>24755.550769230769</v>
      </c>
      <c r="F40" s="103">
        <f t="shared" si="11"/>
        <v>7.812979568110362E-3</v>
      </c>
      <c r="G40" s="217">
        <v>19174.439538461538</v>
      </c>
      <c r="H40" s="103">
        <f t="shared" si="12"/>
        <v>5.9328941800346306E-3</v>
      </c>
      <c r="I40" s="217">
        <v>19653.800526923071</v>
      </c>
      <c r="J40" s="103">
        <f t="shared" si="13"/>
        <v>4.668347601699401E-3</v>
      </c>
      <c r="K40" s="217">
        <v>20145.145540096149</v>
      </c>
      <c r="L40" s="103">
        <f t="shared" si="14"/>
        <v>4.6912316585704774E-3</v>
      </c>
      <c r="M40" s="217">
        <v>20648.774178598549</v>
      </c>
      <c r="N40" s="103">
        <f t="shared" si="15"/>
        <v>4.7142278921909189E-3</v>
      </c>
      <c r="O40" s="217">
        <v>21164.993533063509</v>
      </c>
      <c r="P40" s="103">
        <f t="shared" si="16"/>
        <v>4.7373368524467564E-3</v>
      </c>
      <c r="Q40" s="217">
        <v>21694.118371390097</v>
      </c>
      <c r="R40" s="103">
        <f t="shared" si="17"/>
        <v>4.7605590919195338E-3</v>
      </c>
      <c r="S40" s="217">
        <v>22236.471330674849</v>
      </c>
      <c r="T40" s="103">
        <f t="shared" si="18"/>
        <v>4.7838951658995309E-3</v>
      </c>
      <c r="U40" s="217">
        <v>22792.383113941716</v>
      </c>
      <c r="V40" s="103">
        <f t="shared" si="19"/>
        <v>4.8073456323990378E-3</v>
      </c>
    </row>
    <row r="41" spans="1:22" ht="12.75" customHeight="1" x14ac:dyDescent="0.3">
      <c r="A41" s="38" t="s">
        <v>26</v>
      </c>
      <c r="B41" s="50"/>
      <c r="C41" s="217">
        <v>44723.328000000001</v>
      </c>
      <c r="D41" s="103">
        <f t="shared" si="10"/>
        <v>8.1737188073472463E-3</v>
      </c>
      <c r="E41" s="217">
        <v>39286.404923076916</v>
      </c>
      <c r="F41" s="103">
        <f t="shared" si="11"/>
        <v>1.239899212220387E-2</v>
      </c>
      <c r="G41" s="217">
        <v>34068.565046153839</v>
      </c>
      <c r="H41" s="103">
        <f t="shared" si="12"/>
        <v>1.0541387187824675E-2</v>
      </c>
      <c r="I41" s="217">
        <v>34920.279172307681</v>
      </c>
      <c r="J41" s="103">
        <f t="shared" si="13"/>
        <v>8.2945790205512966E-3</v>
      </c>
      <c r="K41" s="217">
        <v>35793.286151615372</v>
      </c>
      <c r="L41" s="103">
        <f t="shared" si="14"/>
        <v>8.3352387216324292E-3</v>
      </c>
      <c r="M41" s="217">
        <v>36688.118305405755</v>
      </c>
      <c r="N41" s="103">
        <f t="shared" si="15"/>
        <v>8.3760977349737632E-3</v>
      </c>
      <c r="O41" s="217">
        <v>37605.321263040896</v>
      </c>
      <c r="P41" s="103">
        <f t="shared" si="16"/>
        <v>8.4171570375961846E-3</v>
      </c>
      <c r="Q41" s="217">
        <v>38545.454294616917</v>
      </c>
      <c r="R41" s="103">
        <f t="shared" si="17"/>
        <v>8.4584176113098892E-3</v>
      </c>
      <c r="S41" s="217">
        <v>39509.09065198234</v>
      </c>
      <c r="T41" s="103">
        <f t="shared" si="18"/>
        <v>8.4998804427378772E-3</v>
      </c>
      <c r="U41" s="217">
        <v>40496.8179182819</v>
      </c>
      <c r="V41" s="103">
        <f t="shared" si="19"/>
        <v>8.5415465233395355E-3</v>
      </c>
    </row>
    <row r="42" spans="1:22" ht="12.75" customHeight="1" x14ac:dyDescent="0.3">
      <c r="A42" s="38" t="s">
        <v>27</v>
      </c>
      <c r="B42" s="50"/>
      <c r="C42" s="217">
        <v>0</v>
      </c>
      <c r="D42" s="103">
        <f t="shared" si="10"/>
        <v>0</v>
      </c>
      <c r="E42" s="217">
        <v>0</v>
      </c>
      <c r="F42" s="103">
        <f t="shared" si="11"/>
        <v>0</v>
      </c>
      <c r="G42" s="217">
        <v>0</v>
      </c>
      <c r="H42" s="103">
        <f t="shared" si="12"/>
        <v>0</v>
      </c>
      <c r="I42" s="217">
        <v>0</v>
      </c>
      <c r="J42" s="103">
        <f t="shared" si="13"/>
        <v>0</v>
      </c>
      <c r="K42" s="217">
        <v>0</v>
      </c>
      <c r="L42" s="103">
        <f t="shared" si="14"/>
        <v>0</v>
      </c>
      <c r="M42" s="217">
        <v>0</v>
      </c>
      <c r="N42" s="103">
        <f t="shared" si="15"/>
        <v>0</v>
      </c>
      <c r="O42" s="217">
        <v>0</v>
      </c>
      <c r="P42" s="103">
        <f t="shared" si="16"/>
        <v>0</v>
      </c>
      <c r="Q42" s="217">
        <v>0</v>
      </c>
      <c r="R42" s="103">
        <f t="shared" si="17"/>
        <v>0</v>
      </c>
      <c r="S42" s="217">
        <v>0</v>
      </c>
      <c r="T42" s="103">
        <f t="shared" si="18"/>
        <v>0</v>
      </c>
      <c r="U42" s="217">
        <v>0</v>
      </c>
      <c r="V42" s="103">
        <f t="shared" si="19"/>
        <v>0</v>
      </c>
    </row>
    <row r="43" spans="1:22" ht="12.75" customHeight="1" x14ac:dyDescent="0.3">
      <c r="A43" s="38" t="s">
        <v>76</v>
      </c>
      <c r="B43" s="50"/>
      <c r="C43" s="217">
        <v>0</v>
      </c>
      <c r="D43" s="103">
        <f t="shared" si="10"/>
        <v>0</v>
      </c>
      <c r="E43" s="217">
        <v>0</v>
      </c>
      <c r="F43" s="103">
        <f t="shared" si="11"/>
        <v>0</v>
      </c>
      <c r="G43" s="217">
        <v>0</v>
      </c>
      <c r="H43" s="103">
        <f t="shared" si="12"/>
        <v>0</v>
      </c>
      <c r="I43" s="217">
        <v>0</v>
      </c>
      <c r="J43" s="103">
        <f t="shared" si="13"/>
        <v>0</v>
      </c>
      <c r="K43" s="217">
        <v>0</v>
      </c>
      <c r="L43" s="103">
        <f t="shared" si="14"/>
        <v>0</v>
      </c>
      <c r="M43" s="217">
        <v>0</v>
      </c>
      <c r="N43" s="103">
        <f t="shared" si="15"/>
        <v>0</v>
      </c>
      <c r="O43" s="217">
        <v>0</v>
      </c>
      <c r="P43" s="103">
        <f t="shared" si="16"/>
        <v>0</v>
      </c>
      <c r="Q43" s="217">
        <v>0</v>
      </c>
      <c r="R43" s="103">
        <f t="shared" si="17"/>
        <v>0</v>
      </c>
      <c r="S43" s="217">
        <v>0</v>
      </c>
      <c r="T43" s="103">
        <f t="shared" si="18"/>
        <v>0</v>
      </c>
      <c r="U43" s="217">
        <v>0</v>
      </c>
      <c r="V43" s="103">
        <f t="shared" si="19"/>
        <v>0</v>
      </c>
    </row>
    <row r="44" spans="1:22" ht="12.75" customHeight="1" x14ac:dyDescent="0.3">
      <c r="A44" s="38" t="s">
        <v>11</v>
      </c>
      <c r="B44" s="50"/>
      <c r="C44" s="217">
        <v>0</v>
      </c>
      <c r="D44" s="103">
        <f t="shared" si="10"/>
        <v>0</v>
      </c>
      <c r="E44" s="217">
        <v>0</v>
      </c>
      <c r="F44" s="103">
        <f t="shared" si="11"/>
        <v>0</v>
      </c>
      <c r="G44" s="217">
        <v>0</v>
      </c>
      <c r="H44" s="103">
        <f t="shared" si="12"/>
        <v>0</v>
      </c>
      <c r="I44" s="217">
        <v>0</v>
      </c>
      <c r="J44" s="103">
        <f t="shared" si="13"/>
        <v>0</v>
      </c>
      <c r="K44" s="217">
        <v>0</v>
      </c>
      <c r="L44" s="103">
        <f t="shared" si="14"/>
        <v>0</v>
      </c>
      <c r="M44" s="217">
        <v>0</v>
      </c>
      <c r="N44" s="103">
        <f t="shared" si="15"/>
        <v>0</v>
      </c>
      <c r="O44" s="217">
        <v>0</v>
      </c>
      <c r="P44" s="103">
        <f t="shared" si="16"/>
        <v>0</v>
      </c>
      <c r="Q44" s="217">
        <v>0</v>
      </c>
      <c r="R44" s="103">
        <f t="shared" si="17"/>
        <v>0</v>
      </c>
      <c r="S44" s="217">
        <v>0</v>
      </c>
      <c r="T44" s="103">
        <f t="shared" si="18"/>
        <v>0</v>
      </c>
      <c r="U44" s="217">
        <v>0</v>
      </c>
      <c r="V44" s="103">
        <f t="shared" si="19"/>
        <v>0</v>
      </c>
    </row>
    <row r="45" spans="1:22" ht="12.75" customHeight="1" x14ac:dyDescent="0.3">
      <c r="A45" s="38" t="s">
        <v>4</v>
      </c>
      <c r="B45" s="50"/>
      <c r="C45" s="220">
        <v>79021.854999999996</v>
      </c>
      <c r="D45" s="103">
        <f t="shared" si="10"/>
        <v>1.4442181547960094E-2</v>
      </c>
      <c r="E45" s="220">
        <v>66608.99423076924</v>
      </c>
      <c r="F45" s="103">
        <f t="shared" si="11"/>
        <v>2.102214229966623E-2</v>
      </c>
      <c r="G45" s="220">
        <v>58774.219086538447</v>
      </c>
      <c r="H45" s="103">
        <f t="shared" si="12"/>
        <v>1.8185732190771627E-2</v>
      </c>
      <c r="I45" s="220">
        <v>60243.574563701906</v>
      </c>
      <c r="J45" s="103">
        <f t="shared" si="13"/>
        <v>1.4309596072627204E-2</v>
      </c>
      <c r="K45" s="220">
        <v>61749.663927794456</v>
      </c>
      <c r="L45" s="103">
        <f t="shared" si="14"/>
        <v>1.4379741151414592E-2</v>
      </c>
      <c r="M45" s="220">
        <v>63293.405525989307</v>
      </c>
      <c r="N45" s="103">
        <f t="shared" si="15"/>
        <v>1.4450230078627403E-2</v>
      </c>
      <c r="O45" s="220">
        <v>64875.740664139041</v>
      </c>
      <c r="P45" s="103">
        <f t="shared" si="16"/>
        <v>1.4521064539797148E-2</v>
      </c>
      <c r="Q45" s="220">
        <v>66497.634180742505</v>
      </c>
      <c r="R45" s="103">
        <f t="shared" si="17"/>
        <v>1.4592246228717716E-2</v>
      </c>
      <c r="S45" s="220">
        <v>68160.075035261063</v>
      </c>
      <c r="T45" s="103">
        <f t="shared" si="18"/>
        <v>1.4663776847485939E-2</v>
      </c>
      <c r="U45" s="220">
        <v>69864.076911142576</v>
      </c>
      <c r="V45" s="103">
        <f t="shared" si="19"/>
        <v>1.4735658106542242E-2</v>
      </c>
    </row>
    <row r="46" spans="1:22" ht="12.75" customHeight="1" x14ac:dyDescent="0.3">
      <c r="A46" s="26" t="s">
        <v>5</v>
      </c>
      <c r="B46" s="69"/>
      <c r="C46" s="105">
        <f>SUM(C36:C45)</f>
        <v>987736.39899999998</v>
      </c>
      <c r="D46" s="106">
        <f t="shared" si="10"/>
        <v>0.18052054581465279</v>
      </c>
      <c r="E46" s="105">
        <f>SUM(E36:E45)</f>
        <v>831798.25761538476</v>
      </c>
      <c r="F46" s="106">
        <f t="shared" si="11"/>
        <v>0.2625198224075197</v>
      </c>
      <c r="G46" s="105">
        <f>SUM(G36:G45)</f>
        <v>730693.21405576903</v>
      </c>
      <c r="H46" s="106">
        <f t="shared" si="12"/>
        <v>0.22608877346149014</v>
      </c>
      <c r="I46" s="105">
        <f>SUM(I36:I45)</f>
        <v>748960.54440716316</v>
      </c>
      <c r="J46" s="106">
        <f t="shared" si="13"/>
        <v>0.17789984977516424</v>
      </c>
      <c r="K46" s="105">
        <f>SUM(K36:K45)</f>
        <v>767684.55801734223</v>
      </c>
      <c r="L46" s="106">
        <f t="shared" si="14"/>
        <v>0.17877190786229738</v>
      </c>
      <c r="M46" s="105">
        <f>SUM(M36:M45)</f>
        <v>786876.67196777579</v>
      </c>
      <c r="N46" s="106">
        <f t="shared" si="15"/>
        <v>0.17964824074397528</v>
      </c>
      <c r="O46" s="105">
        <f>SUM(O36:O45)</f>
        <v>806548.58876697021</v>
      </c>
      <c r="P46" s="106">
        <f t="shared" si="16"/>
        <v>0.18052886937507323</v>
      </c>
      <c r="Q46" s="105">
        <f>SUM(Q36:Q45)</f>
        <v>826712.30348614429</v>
      </c>
      <c r="R46" s="106">
        <f t="shared" si="17"/>
        <v>0.18141381481318625</v>
      </c>
      <c r="S46" s="105">
        <f>SUM(S36:S45)</f>
        <v>847380.11107329791</v>
      </c>
      <c r="T46" s="106">
        <f t="shared" si="18"/>
        <v>0.18230309821913324</v>
      </c>
      <c r="U46" s="105">
        <f>SUM(U36:U45)</f>
        <v>868564.61385013023</v>
      </c>
      <c r="V46" s="106">
        <f t="shared" si="19"/>
        <v>0.18319674085746232</v>
      </c>
    </row>
    <row r="47" spans="1:22" ht="12.75" customHeight="1" x14ac:dyDescent="0.3">
      <c r="A47" s="26"/>
      <c r="B47" s="26"/>
      <c r="C47" s="53"/>
      <c r="D47" s="111"/>
      <c r="E47" s="53"/>
      <c r="F47" s="111"/>
      <c r="G47" s="53"/>
      <c r="H47" s="111"/>
      <c r="I47" s="53"/>
      <c r="J47" s="111"/>
      <c r="K47" s="53"/>
      <c r="L47" s="111"/>
      <c r="M47" s="53"/>
      <c r="N47" s="111"/>
      <c r="O47" s="53"/>
      <c r="P47" s="111"/>
      <c r="Q47" s="53"/>
      <c r="R47" s="111"/>
      <c r="S47" s="53"/>
      <c r="T47" s="111"/>
      <c r="U47" s="53"/>
      <c r="V47" s="111"/>
    </row>
    <row r="48" spans="1:22" ht="12.75" customHeight="1" x14ac:dyDescent="0.3">
      <c r="A48" s="26" t="str">
        <f>A4</f>
        <v xml:space="preserve">VENDOR:  </v>
      </c>
      <c r="B48" s="46" t="str">
        <f>B4</f>
        <v>Aramark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4" ht="12.75" customHeight="1" x14ac:dyDescent="0.3">
      <c r="A49" s="26"/>
      <c r="B49" s="14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4" ht="12.75" customHeight="1" x14ac:dyDescent="0.3">
      <c r="A50" s="38"/>
      <c r="B50" s="38"/>
      <c r="C50" s="109" t="str">
        <f>C6</f>
        <v>FY 2018-19</v>
      </c>
      <c r="D50" s="109" t="s">
        <v>9</v>
      </c>
      <c r="E50" s="109" t="str">
        <f>E6</f>
        <v>FY 2019-20</v>
      </c>
      <c r="F50" s="109" t="s">
        <v>9</v>
      </c>
      <c r="G50" s="109" t="str">
        <f>G6</f>
        <v>FY 2020-21</v>
      </c>
      <c r="H50" s="109" t="s">
        <v>9</v>
      </c>
      <c r="I50" s="109" t="str">
        <f>I6</f>
        <v>FY 2021-22</v>
      </c>
      <c r="J50" s="109" t="s">
        <v>9</v>
      </c>
      <c r="K50" s="109" t="str">
        <f>K6</f>
        <v>FY 2022-23</v>
      </c>
      <c r="L50" s="109" t="s">
        <v>9</v>
      </c>
      <c r="M50" s="109" t="str">
        <f>M6</f>
        <v>FY 2023-24</v>
      </c>
      <c r="N50" s="109" t="s">
        <v>9</v>
      </c>
      <c r="O50" s="109" t="str">
        <f>O6</f>
        <v>FY 2024-25</v>
      </c>
      <c r="P50" s="109" t="s">
        <v>9</v>
      </c>
      <c r="Q50" s="109" t="str">
        <f>Q6</f>
        <v>FY 2025-26</v>
      </c>
      <c r="R50" s="109" t="s">
        <v>9</v>
      </c>
      <c r="S50" s="109" t="str">
        <f>S6</f>
        <v>FY 2026-27</v>
      </c>
      <c r="T50" s="109" t="s">
        <v>9</v>
      </c>
      <c r="U50" s="109" t="str">
        <f>U6</f>
        <v>FY 2027-28</v>
      </c>
      <c r="V50" s="109" t="s">
        <v>9</v>
      </c>
    </row>
    <row r="51" spans="1:24" ht="12.75" customHeight="1" x14ac:dyDescent="0.3">
      <c r="A51" s="26" t="s">
        <v>38</v>
      </c>
      <c r="B51" s="69"/>
      <c r="C51" s="101"/>
      <c r="D51" s="103"/>
      <c r="E51" s="101"/>
      <c r="F51" s="103"/>
      <c r="G51" s="101"/>
      <c r="H51" s="103"/>
      <c r="I51" s="101"/>
      <c r="J51" s="103"/>
      <c r="K51" s="101"/>
      <c r="L51" s="103"/>
      <c r="M51" s="101"/>
      <c r="N51" s="103"/>
      <c r="O51" s="101"/>
      <c r="P51" s="103"/>
      <c r="Q51" s="101"/>
      <c r="R51" s="103"/>
      <c r="S51" s="101"/>
      <c r="T51" s="103"/>
      <c r="U51" s="101"/>
      <c r="V51" s="103"/>
    </row>
    <row r="52" spans="1:24" ht="12.75" customHeight="1" x14ac:dyDescent="0.3">
      <c r="A52" s="38" t="s">
        <v>229</v>
      </c>
      <c r="B52" s="50"/>
      <c r="C52" s="217">
        <v>0</v>
      </c>
      <c r="D52" s="103">
        <f t="shared" ref="D52:D83" si="20">IFERROR(C52/C$28,0)</f>
        <v>0</v>
      </c>
      <c r="E52" s="217">
        <v>0</v>
      </c>
      <c r="F52" s="103">
        <f t="shared" ref="F52:F83" si="21">IFERROR(E52/E$28,0)</f>
        <v>0</v>
      </c>
      <c r="G52" s="217">
        <v>0</v>
      </c>
      <c r="H52" s="103">
        <f t="shared" ref="H52:H83" si="22">IFERROR(G52/G$28,0)</f>
        <v>0</v>
      </c>
      <c r="I52" s="217">
        <v>0</v>
      </c>
      <c r="J52" s="103">
        <f t="shared" ref="J52:J83" si="23">IFERROR(I52/I$28,0)</f>
        <v>0</v>
      </c>
      <c r="K52" s="217">
        <v>0</v>
      </c>
      <c r="L52" s="103">
        <f t="shared" ref="L52:L83" si="24">IFERROR(K52/K$28,0)</f>
        <v>0</v>
      </c>
      <c r="M52" s="217">
        <v>0</v>
      </c>
      <c r="N52" s="103">
        <f t="shared" ref="N52:N83" si="25">IFERROR(M52/M$28,0)</f>
        <v>0</v>
      </c>
      <c r="O52" s="217">
        <v>0</v>
      </c>
      <c r="P52" s="103">
        <f t="shared" ref="P52:P83" si="26">IFERROR(O52/O$28,0)</f>
        <v>0</v>
      </c>
      <c r="Q52" s="217">
        <v>0</v>
      </c>
      <c r="R52" s="103">
        <f t="shared" ref="R52:R83" si="27">IFERROR(Q52/Q$28,0)</f>
        <v>0</v>
      </c>
      <c r="S52" s="217">
        <v>0</v>
      </c>
      <c r="T52" s="103">
        <f t="shared" ref="T52:T83" si="28">IFERROR(S52/S$28,0)</f>
        <v>0</v>
      </c>
      <c r="U52" s="217">
        <v>0</v>
      </c>
      <c r="V52" s="103">
        <f t="shared" ref="V52:V83" si="29">IFERROR(U52/U$28,0)</f>
        <v>0</v>
      </c>
      <c r="X52" s="245"/>
    </row>
    <row r="53" spans="1:24" ht="12.75" customHeight="1" x14ac:dyDescent="0.3">
      <c r="A53" s="38" t="s">
        <v>97</v>
      </c>
      <c r="B53" s="50"/>
      <c r="C53" s="217">
        <v>0</v>
      </c>
      <c r="D53" s="103">
        <f t="shared" si="20"/>
        <v>0</v>
      </c>
      <c r="E53" s="217">
        <v>0</v>
      </c>
      <c r="F53" s="103">
        <f t="shared" si="21"/>
        <v>0</v>
      </c>
      <c r="G53" s="217">
        <v>0</v>
      </c>
      <c r="H53" s="103">
        <f t="shared" si="22"/>
        <v>0</v>
      </c>
      <c r="I53" s="217">
        <v>0</v>
      </c>
      <c r="J53" s="103">
        <f t="shared" si="23"/>
        <v>0</v>
      </c>
      <c r="K53" s="217">
        <v>0</v>
      </c>
      <c r="L53" s="103">
        <f t="shared" si="24"/>
        <v>0</v>
      </c>
      <c r="M53" s="217">
        <v>0</v>
      </c>
      <c r="N53" s="103">
        <f t="shared" si="25"/>
        <v>0</v>
      </c>
      <c r="O53" s="217">
        <v>0</v>
      </c>
      <c r="P53" s="103">
        <f t="shared" si="26"/>
        <v>0</v>
      </c>
      <c r="Q53" s="217">
        <v>0</v>
      </c>
      <c r="R53" s="103">
        <f t="shared" si="27"/>
        <v>0</v>
      </c>
      <c r="S53" s="217">
        <v>0</v>
      </c>
      <c r="T53" s="103">
        <f t="shared" si="28"/>
        <v>0</v>
      </c>
      <c r="U53" s="217">
        <v>0</v>
      </c>
      <c r="V53" s="103">
        <f t="shared" si="29"/>
        <v>0</v>
      </c>
      <c r="X53" s="245"/>
    </row>
    <row r="54" spans="1:24" ht="12.75" customHeight="1" x14ac:dyDescent="0.3">
      <c r="A54" s="38" t="s">
        <v>30</v>
      </c>
      <c r="B54" s="50"/>
      <c r="C54" s="217">
        <v>3830.1206999999999</v>
      </c>
      <c r="D54" s="103">
        <f t="shared" si="20"/>
        <v>6.9999999999999999E-4</v>
      </c>
      <c r="E54" s="217">
        <v>2217.9612000000002</v>
      </c>
      <c r="F54" s="103">
        <f t="shared" si="21"/>
        <v>7.000000000000001E-4</v>
      </c>
      <c r="G54" s="217">
        <v>2262.320424</v>
      </c>
      <c r="H54" s="103">
        <f t="shared" si="22"/>
        <v>6.9999999999999999E-4</v>
      </c>
      <c r="I54" s="217">
        <v>2947.00856548</v>
      </c>
      <c r="J54" s="103">
        <f t="shared" si="23"/>
        <v>6.9999999999999999E-4</v>
      </c>
      <c r="K54" s="217">
        <v>3005.9487367895999</v>
      </c>
      <c r="L54" s="103">
        <f t="shared" si="24"/>
        <v>6.9999999999999999E-4</v>
      </c>
      <c r="M54" s="217">
        <v>3066.0677115253925</v>
      </c>
      <c r="N54" s="103">
        <f t="shared" si="25"/>
        <v>6.9999999999999999E-4</v>
      </c>
      <c r="O54" s="217">
        <v>3127.3890657558995</v>
      </c>
      <c r="P54" s="103">
        <f t="shared" si="26"/>
        <v>6.9999999999999999E-4</v>
      </c>
      <c r="Q54" s="217">
        <v>3189.9368470710192</v>
      </c>
      <c r="R54" s="103">
        <f t="shared" si="27"/>
        <v>7.000000000000001E-4</v>
      </c>
      <c r="S54" s="217">
        <v>3253.7355840124392</v>
      </c>
      <c r="T54" s="103">
        <f t="shared" si="28"/>
        <v>6.9999999999999999E-4</v>
      </c>
      <c r="U54" s="217">
        <v>3318.8102956926878</v>
      </c>
      <c r="V54" s="103">
        <f t="shared" si="29"/>
        <v>7.000000000000001E-4</v>
      </c>
      <c r="X54" s="245"/>
    </row>
    <row r="55" spans="1:24" ht="12.75" customHeight="1" x14ac:dyDescent="0.3">
      <c r="A55" s="38" t="s">
        <v>153</v>
      </c>
      <c r="B55" s="50"/>
      <c r="C55" s="217">
        <v>0</v>
      </c>
      <c r="D55" s="103">
        <f t="shared" si="20"/>
        <v>0</v>
      </c>
      <c r="E55" s="217">
        <v>0</v>
      </c>
      <c r="F55" s="103">
        <f t="shared" si="21"/>
        <v>0</v>
      </c>
      <c r="G55" s="217">
        <v>0</v>
      </c>
      <c r="H55" s="103">
        <f t="shared" si="22"/>
        <v>0</v>
      </c>
      <c r="I55" s="217">
        <v>0</v>
      </c>
      <c r="J55" s="103">
        <f t="shared" si="23"/>
        <v>0</v>
      </c>
      <c r="K55" s="217">
        <v>0</v>
      </c>
      <c r="L55" s="103">
        <f t="shared" si="24"/>
        <v>0</v>
      </c>
      <c r="M55" s="217">
        <v>0</v>
      </c>
      <c r="N55" s="103">
        <f t="shared" si="25"/>
        <v>0</v>
      </c>
      <c r="O55" s="217">
        <v>0</v>
      </c>
      <c r="P55" s="103">
        <f t="shared" si="26"/>
        <v>0</v>
      </c>
      <c r="Q55" s="217">
        <v>0</v>
      </c>
      <c r="R55" s="103">
        <f t="shared" si="27"/>
        <v>0</v>
      </c>
      <c r="S55" s="217">
        <v>0</v>
      </c>
      <c r="T55" s="103">
        <f t="shared" si="28"/>
        <v>0</v>
      </c>
      <c r="U55" s="217">
        <v>0</v>
      </c>
      <c r="V55" s="103">
        <f t="shared" si="29"/>
        <v>0</v>
      </c>
      <c r="X55" s="245"/>
    </row>
    <row r="56" spans="1:24" ht="12.75" customHeight="1" x14ac:dyDescent="0.3">
      <c r="A56" s="38" t="s">
        <v>88</v>
      </c>
      <c r="B56" s="50"/>
      <c r="C56" s="217">
        <v>2790.5165099999999</v>
      </c>
      <c r="D56" s="103">
        <f t="shared" si="20"/>
        <v>5.1000000000000004E-4</v>
      </c>
      <c r="E56" s="217">
        <v>1615.9431600000003</v>
      </c>
      <c r="F56" s="103">
        <f t="shared" si="21"/>
        <v>5.1000000000000004E-4</v>
      </c>
      <c r="G56" s="217">
        <v>1648.2620231999999</v>
      </c>
      <c r="H56" s="103">
        <f t="shared" si="22"/>
        <v>5.1000000000000004E-4</v>
      </c>
      <c r="I56" s="217">
        <v>2147.106240564</v>
      </c>
      <c r="J56" s="103">
        <f t="shared" si="23"/>
        <v>5.1000000000000004E-4</v>
      </c>
      <c r="K56" s="217">
        <v>2190.0483653752799</v>
      </c>
      <c r="L56" s="103">
        <f t="shared" si="24"/>
        <v>5.1000000000000004E-4</v>
      </c>
      <c r="M56" s="217">
        <v>2233.8493326827866</v>
      </c>
      <c r="N56" s="103">
        <f t="shared" si="25"/>
        <v>5.1000000000000015E-4</v>
      </c>
      <c r="O56" s="217">
        <v>2278.5263193364412</v>
      </c>
      <c r="P56" s="103">
        <f t="shared" si="26"/>
        <v>5.1000000000000004E-4</v>
      </c>
      <c r="Q56" s="217">
        <v>2324.0968457231711</v>
      </c>
      <c r="R56" s="103">
        <f t="shared" si="27"/>
        <v>5.1000000000000015E-4</v>
      </c>
      <c r="S56" s="217">
        <v>2370.5787826376345</v>
      </c>
      <c r="T56" s="103">
        <f t="shared" si="28"/>
        <v>5.1000000000000004E-4</v>
      </c>
      <c r="U56" s="217">
        <v>2417.9903582903871</v>
      </c>
      <c r="V56" s="103">
        <f t="shared" si="29"/>
        <v>5.1000000000000015E-4</v>
      </c>
      <c r="X56" s="245"/>
    </row>
    <row r="57" spans="1:24" ht="12.75" customHeight="1" x14ac:dyDescent="0.3">
      <c r="A57" s="38" t="s">
        <v>14</v>
      </c>
      <c r="B57" s="50"/>
      <c r="C57" s="217">
        <v>0</v>
      </c>
      <c r="D57" s="103">
        <f t="shared" si="20"/>
        <v>0</v>
      </c>
      <c r="E57" s="217">
        <v>0</v>
      </c>
      <c r="F57" s="103">
        <f t="shared" si="21"/>
        <v>0</v>
      </c>
      <c r="G57" s="217">
        <v>0</v>
      </c>
      <c r="H57" s="103">
        <f t="shared" si="22"/>
        <v>0</v>
      </c>
      <c r="I57" s="217">
        <v>0</v>
      </c>
      <c r="J57" s="103">
        <f t="shared" si="23"/>
        <v>0</v>
      </c>
      <c r="K57" s="217">
        <v>0</v>
      </c>
      <c r="L57" s="103">
        <f t="shared" si="24"/>
        <v>0</v>
      </c>
      <c r="M57" s="217">
        <v>0</v>
      </c>
      <c r="N57" s="103">
        <f t="shared" si="25"/>
        <v>0</v>
      </c>
      <c r="O57" s="217">
        <v>0</v>
      </c>
      <c r="P57" s="103">
        <f t="shared" si="26"/>
        <v>0</v>
      </c>
      <c r="Q57" s="217">
        <v>0</v>
      </c>
      <c r="R57" s="103">
        <f t="shared" si="27"/>
        <v>0</v>
      </c>
      <c r="S57" s="217">
        <v>0</v>
      </c>
      <c r="T57" s="103">
        <f t="shared" si="28"/>
        <v>0</v>
      </c>
      <c r="U57" s="217">
        <v>0</v>
      </c>
      <c r="V57" s="103">
        <f t="shared" si="29"/>
        <v>0</v>
      </c>
      <c r="X57" s="245"/>
    </row>
    <row r="58" spans="1:24" ht="12.75" customHeight="1" x14ac:dyDescent="0.3">
      <c r="A58" s="38" t="s">
        <v>31</v>
      </c>
      <c r="B58" s="50"/>
      <c r="C58" s="217">
        <v>0</v>
      </c>
      <c r="D58" s="103">
        <f t="shared" si="20"/>
        <v>0</v>
      </c>
      <c r="E58" s="217">
        <v>0</v>
      </c>
      <c r="F58" s="103">
        <f t="shared" si="21"/>
        <v>0</v>
      </c>
      <c r="G58" s="217">
        <v>0</v>
      </c>
      <c r="H58" s="103">
        <f t="shared" si="22"/>
        <v>0</v>
      </c>
      <c r="I58" s="217">
        <v>0</v>
      </c>
      <c r="J58" s="103">
        <f t="shared" si="23"/>
        <v>0</v>
      </c>
      <c r="K58" s="217">
        <v>0</v>
      </c>
      <c r="L58" s="103">
        <f t="shared" si="24"/>
        <v>0</v>
      </c>
      <c r="M58" s="217">
        <v>0</v>
      </c>
      <c r="N58" s="103">
        <f t="shared" si="25"/>
        <v>0</v>
      </c>
      <c r="O58" s="217">
        <v>0</v>
      </c>
      <c r="P58" s="103">
        <f t="shared" si="26"/>
        <v>0</v>
      </c>
      <c r="Q58" s="217">
        <v>0</v>
      </c>
      <c r="R58" s="103">
        <f t="shared" si="27"/>
        <v>0</v>
      </c>
      <c r="S58" s="217">
        <v>0</v>
      </c>
      <c r="T58" s="103">
        <f t="shared" si="28"/>
        <v>0</v>
      </c>
      <c r="U58" s="217">
        <v>0</v>
      </c>
      <c r="V58" s="103">
        <f t="shared" si="29"/>
        <v>0</v>
      </c>
      <c r="X58" s="245"/>
    </row>
    <row r="59" spans="1:24" ht="12.75" customHeight="1" x14ac:dyDescent="0.3">
      <c r="A59" s="38" t="s">
        <v>141</v>
      </c>
      <c r="B59" s="50"/>
      <c r="C59" s="217">
        <v>820740.15</v>
      </c>
      <c r="D59" s="103">
        <f>IFERROR(C59/C$28,0)</f>
        <v>0.15</v>
      </c>
      <c r="E59" s="217">
        <v>475277.39999999997</v>
      </c>
      <c r="F59" s="103">
        <f t="shared" si="21"/>
        <v>0.15</v>
      </c>
      <c r="G59" s="217">
        <v>484782.94799999997</v>
      </c>
      <c r="H59" s="103">
        <f t="shared" si="22"/>
        <v>0.15</v>
      </c>
      <c r="I59" s="217">
        <v>631501.83545999997</v>
      </c>
      <c r="J59" s="103">
        <f t="shared" si="23"/>
        <v>0.15</v>
      </c>
      <c r="K59" s="217">
        <v>644131.87216919998</v>
      </c>
      <c r="L59" s="103">
        <f t="shared" si="24"/>
        <v>0.15</v>
      </c>
      <c r="M59" s="217">
        <v>657014.50961258402</v>
      </c>
      <c r="N59" s="103">
        <f t="shared" si="25"/>
        <v>0.14999999999999997</v>
      </c>
      <c r="O59" s="217">
        <v>670154.7998048357</v>
      </c>
      <c r="P59" s="103">
        <f t="shared" si="26"/>
        <v>0.15</v>
      </c>
      <c r="Q59" s="217">
        <v>683557.89580093254</v>
      </c>
      <c r="R59" s="103">
        <f t="shared" si="27"/>
        <v>0.15</v>
      </c>
      <c r="S59" s="217">
        <v>697229.05371695105</v>
      </c>
      <c r="T59" s="103">
        <f t="shared" si="28"/>
        <v>0.14999999999999997</v>
      </c>
      <c r="U59" s="217">
        <v>711173.63479129015</v>
      </c>
      <c r="V59" s="103">
        <f t="shared" si="29"/>
        <v>0.15</v>
      </c>
      <c r="X59" s="245"/>
    </row>
    <row r="60" spans="1:24" ht="12.75" customHeight="1" x14ac:dyDescent="0.3">
      <c r="A60" s="38" t="s">
        <v>149</v>
      </c>
      <c r="B60" s="50"/>
      <c r="C60" s="217">
        <v>0</v>
      </c>
      <c r="D60" s="103">
        <f t="shared" si="20"/>
        <v>0</v>
      </c>
      <c r="E60" s="217">
        <v>0</v>
      </c>
      <c r="F60" s="103">
        <f t="shared" si="21"/>
        <v>0</v>
      </c>
      <c r="G60" s="217">
        <v>0</v>
      </c>
      <c r="H60" s="103">
        <f t="shared" si="22"/>
        <v>0</v>
      </c>
      <c r="I60" s="217">
        <v>0</v>
      </c>
      <c r="J60" s="103">
        <f t="shared" si="23"/>
        <v>0</v>
      </c>
      <c r="K60" s="217">
        <v>0</v>
      </c>
      <c r="L60" s="103">
        <f t="shared" si="24"/>
        <v>0</v>
      </c>
      <c r="M60" s="217">
        <v>0</v>
      </c>
      <c r="N60" s="103">
        <f t="shared" si="25"/>
        <v>0</v>
      </c>
      <c r="O60" s="217">
        <v>0</v>
      </c>
      <c r="P60" s="103">
        <f t="shared" si="26"/>
        <v>0</v>
      </c>
      <c r="Q60" s="217">
        <v>0</v>
      </c>
      <c r="R60" s="103">
        <f t="shared" si="27"/>
        <v>0</v>
      </c>
      <c r="S60" s="217">
        <v>0</v>
      </c>
      <c r="T60" s="103">
        <f t="shared" si="28"/>
        <v>0</v>
      </c>
      <c r="U60" s="217">
        <v>0</v>
      </c>
      <c r="V60" s="103">
        <f t="shared" si="29"/>
        <v>0</v>
      </c>
      <c r="X60" s="245"/>
    </row>
    <row r="61" spans="1:24" ht="12.75" customHeight="1" x14ac:dyDescent="0.3">
      <c r="A61" s="38" t="s">
        <v>157</v>
      </c>
      <c r="B61" s="50"/>
      <c r="C61" s="217">
        <v>0</v>
      </c>
      <c r="D61" s="103">
        <f t="shared" si="20"/>
        <v>0</v>
      </c>
      <c r="E61" s="217">
        <v>0</v>
      </c>
      <c r="F61" s="103">
        <f t="shared" si="21"/>
        <v>0</v>
      </c>
      <c r="G61" s="217">
        <v>0</v>
      </c>
      <c r="H61" s="103">
        <f t="shared" si="22"/>
        <v>0</v>
      </c>
      <c r="I61" s="217">
        <v>0</v>
      </c>
      <c r="J61" s="103">
        <f t="shared" si="23"/>
        <v>0</v>
      </c>
      <c r="K61" s="217">
        <v>0</v>
      </c>
      <c r="L61" s="103">
        <f t="shared" si="24"/>
        <v>0</v>
      </c>
      <c r="M61" s="217">
        <v>0</v>
      </c>
      <c r="N61" s="103">
        <f t="shared" si="25"/>
        <v>0</v>
      </c>
      <c r="O61" s="217">
        <v>0</v>
      </c>
      <c r="P61" s="103">
        <f t="shared" si="26"/>
        <v>0</v>
      </c>
      <c r="Q61" s="217">
        <v>0</v>
      </c>
      <c r="R61" s="103">
        <f t="shared" si="27"/>
        <v>0</v>
      </c>
      <c r="S61" s="217">
        <v>0</v>
      </c>
      <c r="T61" s="103">
        <f t="shared" si="28"/>
        <v>0</v>
      </c>
      <c r="U61" s="217">
        <v>0</v>
      </c>
      <c r="V61" s="103">
        <f t="shared" si="29"/>
        <v>0</v>
      </c>
      <c r="X61" s="245"/>
    </row>
    <row r="62" spans="1:24" ht="12.75" customHeight="1" x14ac:dyDescent="0.3">
      <c r="A62" s="38" t="s">
        <v>294</v>
      </c>
      <c r="B62" s="50"/>
      <c r="C62" s="217">
        <v>0</v>
      </c>
      <c r="D62" s="103">
        <f t="shared" si="20"/>
        <v>0</v>
      </c>
      <c r="E62" s="217">
        <v>0</v>
      </c>
      <c r="F62" s="103">
        <f t="shared" si="21"/>
        <v>0</v>
      </c>
      <c r="G62" s="217">
        <v>0</v>
      </c>
      <c r="H62" s="103">
        <f t="shared" si="22"/>
        <v>0</v>
      </c>
      <c r="I62" s="217">
        <v>0</v>
      </c>
      <c r="J62" s="103">
        <f t="shared" si="23"/>
        <v>0</v>
      </c>
      <c r="K62" s="217">
        <v>0</v>
      </c>
      <c r="L62" s="103">
        <f t="shared" si="24"/>
        <v>0</v>
      </c>
      <c r="M62" s="217">
        <v>0</v>
      </c>
      <c r="N62" s="103">
        <f t="shared" si="25"/>
        <v>0</v>
      </c>
      <c r="O62" s="217">
        <v>0</v>
      </c>
      <c r="P62" s="103">
        <f t="shared" si="26"/>
        <v>0</v>
      </c>
      <c r="Q62" s="217">
        <v>0</v>
      </c>
      <c r="R62" s="103">
        <f t="shared" si="27"/>
        <v>0</v>
      </c>
      <c r="S62" s="217">
        <v>0</v>
      </c>
      <c r="T62" s="103">
        <f t="shared" si="28"/>
        <v>0</v>
      </c>
      <c r="U62" s="217">
        <v>0</v>
      </c>
      <c r="V62" s="103">
        <f t="shared" si="29"/>
        <v>0</v>
      </c>
      <c r="X62" s="245"/>
    </row>
    <row r="63" spans="1:24" ht="12.75" customHeight="1" x14ac:dyDescent="0.3">
      <c r="A63" s="38" t="s">
        <v>29</v>
      </c>
      <c r="B63" s="50"/>
      <c r="C63" s="217">
        <v>85497.220598354354</v>
      </c>
      <c r="D63" s="103">
        <f t="shared" si="20"/>
        <v>1.5625631437371685E-2</v>
      </c>
      <c r="E63" s="217">
        <v>31779.950732458754</v>
      </c>
      <c r="F63" s="103">
        <f t="shared" si="21"/>
        <v>1.0029916444309814E-2</v>
      </c>
      <c r="G63" s="217">
        <v>35570.471211366523</v>
      </c>
      <c r="H63" s="103">
        <f t="shared" si="22"/>
        <v>1.100610222310249E-2</v>
      </c>
      <c r="I63" s="217">
        <v>44917.313057048086</v>
      </c>
      <c r="J63" s="103">
        <f t="shared" si="23"/>
        <v>1.0669164490471192E-2</v>
      </c>
      <c r="K63" s="217">
        <v>45837.770289323402</v>
      </c>
      <c r="L63" s="103">
        <f t="shared" si="24"/>
        <v>1.0674313507021147E-2</v>
      </c>
      <c r="M63" s="217">
        <v>46780.175953760081</v>
      </c>
      <c r="N63" s="103">
        <f t="shared" si="25"/>
        <v>1.06801696011275E-2</v>
      </c>
      <c r="O63" s="217">
        <v>47739.251713034551</v>
      </c>
      <c r="P63" s="103">
        <f t="shared" si="26"/>
        <v>1.0685423366423096E-2</v>
      </c>
      <c r="Q63" s="217">
        <v>48722.931465119931</v>
      </c>
      <c r="R63" s="103">
        <f t="shared" si="27"/>
        <v>1.0691764025642054E-2</v>
      </c>
      <c r="S63" s="217">
        <v>49724.075924681754</v>
      </c>
      <c r="T63" s="103">
        <f t="shared" si="28"/>
        <v>1.0697505144027144E-2</v>
      </c>
      <c r="U63" s="217">
        <v>50665.197554135761</v>
      </c>
      <c r="V63" s="103">
        <f t="shared" si="29"/>
        <v>1.0686250531982517E-2</v>
      </c>
      <c r="X63" s="245"/>
    </row>
    <row r="64" spans="1:24" ht="12.75" customHeight="1" x14ac:dyDescent="0.3">
      <c r="A64" s="38" t="s">
        <v>148</v>
      </c>
      <c r="B64" s="50"/>
      <c r="C64" s="217">
        <v>26263.684799999999</v>
      </c>
      <c r="D64" s="103">
        <f t="shared" si="20"/>
        <v>4.7999999999999996E-3</v>
      </c>
      <c r="E64" s="217">
        <v>15208.8768</v>
      </c>
      <c r="F64" s="103">
        <f t="shared" si="21"/>
        <v>4.7999999999999996E-3</v>
      </c>
      <c r="G64" s="217">
        <v>15513.054335999997</v>
      </c>
      <c r="H64" s="103">
        <f t="shared" si="22"/>
        <v>4.7999999999999996E-3</v>
      </c>
      <c r="I64" s="217">
        <v>20208.058734719998</v>
      </c>
      <c r="J64" s="103">
        <f t="shared" si="23"/>
        <v>4.7999999999999996E-3</v>
      </c>
      <c r="K64" s="217">
        <v>20612.219909414394</v>
      </c>
      <c r="L64" s="103">
        <f t="shared" si="24"/>
        <v>4.7999999999999987E-3</v>
      </c>
      <c r="M64" s="217">
        <v>21024.464307602691</v>
      </c>
      <c r="N64" s="103">
        <f t="shared" si="25"/>
        <v>4.7999999999999996E-3</v>
      </c>
      <c r="O64" s="217">
        <v>21444.953593754737</v>
      </c>
      <c r="P64" s="103">
        <f t="shared" si="26"/>
        <v>4.7999999999999987E-3</v>
      </c>
      <c r="Q64" s="217">
        <v>21873.852665629842</v>
      </c>
      <c r="R64" s="103">
        <f t="shared" si="27"/>
        <v>4.8000000000000004E-3</v>
      </c>
      <c r="S64" s="217">
        <v>22311.329718942437</v>
      </c>
      <c r="T64" s="103">
        <f t="shared" si="28"/>
        <v>4.7999999999999996E-3</v>
      </c>
      <c r="U64" s="217">
        <v>22757.556313321285</v>
      </c>
      <c r="V64" s="103">
        <f t="shared" si="29"/>
        <v>4.8000000000000004E-3</v>
      </c>
      <c r="X64" s="245"/>
    </row>
    <row r="65" spans="1:24" ht="12.75" customHeight="1" x14ac:dyDescent="0.3">
      <c r="A65" s="38" t="s">
        <v>39</v>
      </c>
      <c r="B65" s="50"/>
      <c r="C65" s="217">
        <v>2735.8004999999998</v>
      </c>
      <c r="D65" s="103">
        <f t="shared" si="20"/>
        <v>5.0000000000000001E-4</v>
      </c>
      <c r="E65" s="217">
        <v>1584.258</v>
      </c>
      <c r="F65" s="103">
        <f t="shared" si="21"/>
        <v>5.0000000000000001E-4</v>
      </c>
      <c r="G65" s="217">
        <v>1615.94316</v>
      </c>
      <c r="H65" s="103">
        <f t="shared" si="22"/>
        <v>5.0000000000000001E-4</v>
      </c>
      <c r="I65" s="217">
        <v>2105.0061181999999</v>
      </c>
      <c r="J65" s="103">
        <f t="shared" si="23"/>
        <v>5.0000000000000001E-4</v>
      </c>
      <c r="K65" s="217">
        <v>2147.106240564</v>
      </c>
      <c r="L65" s="103">
        <f t="shared" si="24"/>
        <v>5.0000000000000001E-4</v>
      </c>
      <c r="M65" s="217">
        <v>2190.0483653752804</v>
      </c>
      <c r="N65" s="103">
        <f t="shared" si="25"/>
        <v>5.0000000000000001E-4</v>
      </c>
      <c r="O65" s="217">
        <v>2233.8493326827852</v>
      </c>
      <c r="P65" s="103">
        <f t="shared" si="26"/>
        <v>4.999999999999999E-4</v>
      </c>
      <c r="Q65" s="217">
        <v>2278.5263193364422</v>
      </c>
      <c r="R65" s="103">
        <f t="shared" si="27"/>
        <v>5.0000000000000012E-4</v>
      </c>
      <c r="S65" s="217">
        <v>2324.0968457231706</v>
      </c>
      <c r="T65" s="103">
        <f t="shared" si="28"/>
        <v>5.0000000000000001E-4</v>
      </c>
      <c r="U65" s="217">
        <v>2370.5787826376336</v>
      </c>
      <c r="V65" s="103">
        <f t="shared" si="29"/>
        <v>4.999999999999999E-4</v>
      </c>
      <c r="X65" s="245"/>
    </row>
    <row r="66" spans="1:24" ht="12.75" customHeight="1" x14ac:dyDescent="0.3">
      <c r="A66" s="38" t="s">
        <v>147</v>
      </c>
      <c r="B66" s="50"/>
      <c r="C66" s="217">
        <v>15320.4828</v>
      </c>
      <c r="D66" s="103">
        <f t="shared" si="20"/>
        <v>2.8E-3</v>
      </c>
      <c r="E66" s="217">
        <v>8871.8448000000008</v>
      </c>
      <c r="F66" s="103">
        <f t="shared" si="21"/>
        <v>2.8000000000000004E-3</v>
      </c>
      <c r="G66" s="217">
        <v>9049.281696</v>
      </c>
      <c r="H66" s="103">
        <f t="shared" si="22"/>
        <v>2.8E-3</v>
      </c>
      <c r="I66" s="217">
        <v>11788.03426192</v>
      </c>
      <c r="J66" s="103">
        <f t="shared" si="23"/>
        <v>2.8E-3</v>
      </c>
      <c r="K66" s="217">
        <v>12023.7949471584</v>
      </c>
      <c r="L66" s="103">
        <f t="shared" si="24"/>
        <v>2.8E-3</v>
      </c>
      <c r="M66" s="217">
        <v>12264.27084610157</v>
      </c>
      <c r="N66" s="103">
        <f t="shared" si="25"/>
        <v>2.8E-3</v>
      </c>
      <c r="O66" s="217">
        <v>12509.556263023598</v>
      </c>
      <c r="P66" s="103">
        <f t="shared" si="26"/>
        <v>2.8E-3</v>
      </c>
      <c r="Q66" s="217">
        <v>12759.747388284077</v>
      </c>
      <c r="R66" s="103">
        <f t="shared" si="27"/>
        <v>2.8000000000000004E-3</v>
      </c>
      <c r="S66" s="217">
        <v>13014.942336049757</v>
      </c>
      <c r="T66" s="103">
        <f t="shared" si="28"/>
        <v>2.8E-3</v>
      </c>
      <c r="U66" s="217">
        <v>13275.241182770751</v>
      </c>
      <c r="V66" s="103">
        <f t="shared" si="29"/>
        <v>2.8000000000000004E-3</v>
      </c>
      <c r="X66" s="245"/>
    </row>
    <row r="67" spans="1:24" ht="12.75" customHeight="1" x14ac:dyDescent="0.3">
      <c r="A67" s="38" t="s">
        <v>140</v>
      </c>
      <c r="B67" s="50"/>
      <c r="C67" s="217">
        <v>82074.014999999999</v>
      </c>
      <c r="D67" s="103">
        <f t="shared" si="20"/>
        <v>1.4999999999999999E-2</v>
      </c>
      <c r="E67" s="217">
        <v>47527.74</v>
      </c>
      <c r="F67" s="103">
        <f t="shared" si="21"/>
        <v>1.4999999999999999E-2</v>
      </c>
      <c r="G67" s="217">
        <v>48478.294799999996</v>
      </c>
      <c r="H67" s="103">
        <f t="shared" si="22"/>
        <v>1.4999999999999999E-2</v>
      </c>
      <c r="I67" s="217">
        <v>63150.183545999993</v>
      </c>
      <c r="J67" s="103">
        <f t="shared" si="23"/>
        <v>1.4999999999999999E-2</v>
      </c>
      <c r="K67" s="217">
        <v>64413.187216919985</v>
      </c>
      <c r="L67" s="103">
        <f t="shared" si="24"/>
        <v>1.4999999999999998E-2</v>
      </c>
      <c r="M67" s="217">
        <v>65701.450961258408</v>
      </c>
      <c r="N67" s="103">
        <f t="shared" si="25"/>
        <v>1.4999999999999999E-2</v>
      </c>
      <c r="O67" s="217">
        <v>67015.479980483564</v>
      </c>
      <c r="P67" s="103">
        <f t="shared" si="26"/>
        <v>1.4999999999999999E-2</v>
      </c>
      <c r="Q67" s="217">
        <v>68355.78958009326</v>
      </c>
      <c r="R67" s="103">
        <f t="shared" si="27"/>
        <v>1.5000000000000001E-2</v>
      </c>
      <c r="S67" s="217">
        <v>69722.905371695117</v>
      </c>
      <c r="T67" s="103">
        <f t="shared" si="28"/>
        <v>1.4999999999999998E-2</v>
      </c>
      <c r="U67" s="217">
        <v>71117.363479129024</v>
      </c>
      <c r="V67" s="103">
        <f t="shared" si="29"/>
        <v>1.5000000000000001E-2</v>
      </c>
      <c r="X67" s="245"/>
    </row>
    <row r="68" spans="1:24" ht="12.75" customHeight="1" x14ac:dyDescent="0.3">
      <c r="A68" s="38" t="s">
        <v>6</v>
      </c>
      <c r="B68" s="50"/>
      <c r="C68" s="217">
        <v>9301.7217000000001</v>
      </c>
      <c r="D68" s="103">
        <f t="shared" si="20"/>
        <v>1.6999999999999999E-3</v>
      </c>
      <c r="E68" s="217">
        <v>5386.4771999999994</v>
      </c>
      <c r="F68" s="103">
        <f t="shared" si="21"/>
        <v>1.6999999999999999E-3</v>
      </c>
      <c r="G68" s="217">
        <v>5494.2067440000001</v>
      </c>
      <c r="H68" s="103">
        <f t="shared" si="22"/>
        <v>1.7000000000000001E-3</v>
      </c>
      <c r="I68" s="217">
        <v>7157.0208018800004</v>
      </c>
      <c r="J68" s="103">
        <f t="shared" si="23"/>
        <v>1.7000000000000001E-3</v>
      </c>
      <c r="K68" s="217">
        <v>7300.1612179175982</v>
      </c>
      <c r="L68" s="103">
        <f t="shared" si="24"/>
        <v>1.6999999999999997E-3</v>
      </c>
      <c r="M68" s="217">
        <v>7446.1644422759537</v>
      </c>
      <c r="N68" s="103">
        <f t="shared" si="25"/>
        <v>1.7000000000000001E-3</v>
      </c>
      <c r="O68" s="217">
        <v>7595.0877311214699</v>
      </c>
      <c r="P68" s="103">
        <f t="shared" si="26"/>
        <v>1.6999999999999997E-3</v>
      </c>
      <c r="Q68" s="217">
        <v>7746.9894857439031</v>
      </c>
      <c r="R68" s="103">
        <f t="shared" si="27"/>
        <v>1.7000000000000001E-3</v>
      </c>
      <c r="S68" s="217">
        <v>7901.9292754587796</v>
      </c>
      <c r="T68" s="103">
        <f t="shared" si="28"/>
        <v>1.6999999999999997E-3</v>
      </c>
      <c r="U68" s="217">
        <v>8059.9678609679549</v>
      </c>
      <c r="V68" s="103">
        <f t="shared" si="29"/>
        <v>1.6999999999999999E-3</v>
      </c>
      <c r="X68" s="245"/>
    </row>
    <row r="69" spans="1:24" ht="12.75" customHeight="1" x14ac:dyDescent="0.3">
      <c r="A69" s="38" t="s">
        <v>142</v>
      </c>
      <c r="B69" s="50"/>
      <c r="C69" s="217">
        <v>0</v>
      </c>
      <c r="D69" s="103">
        <f t="shared" si="20"/>
        <v>0</v>
      </c>
      <c r="E69" s="217">
        <v>0</v>
      </c>
      <c r="F69" s="103">
        <f t="shared" si="21"/>
        <v>0</v>
      </c>
      <c r="G69" s="217">
        <v>0</v>
      </c>
      <c r="H69" s="103">
        <f t="shared" si="22"/>
        <v>0</v>
      </c>
      <c r="I69" s="217">
        <v>0</v>
      </c>
      <c r="J69" s="103">
        <f t="shared" si="23"/>
        <v>0</v>
      </c>
      <c r="K69" s="217">
        <v>0</v>
      </c>
      <c r="L69" s="103">
        <f t="shared" si="24"/>
        <v>0</v>
      </c>
      <c r="M69" s="217">
        <v>0</v>
      </c>
      <c r="N69" s="103">
        <f t="shared" si="25"/>
        <v>0</v>
      </c>
      <c r="O69" s="217">
        <v>0</v>
      </c>
      <c r="P69" s="103">
        <f t="shared" si="26"/>
        <v>0</v>
      </c>
      <c r="Q69" s="217">
        <v>0</v>
      </c>
      <c r="R69" s="103">
        <f t="shared" si="27"/>
        <v>0</v>
      </c>
      <c r="S69" s="217">
        <v>0</v>
      </c>
      <c r="T69" s="103">
        <f t="shared" si="28"/>
        <v>0</v>
      </c>
      <c r="U69" s="217">
        <v>0</v>
      </c>
      <c r="V69" s="103">
        <f t="shared" si="29"/>
        <v>0</v>
      </c>
      <c r="X69" s="245"/>
    </row>
    <row r="70" spans="1:24" ht="12.75" customHeight="1" x14ac:dyDescent="0.3">
      <c r="A70" s="38" t="s">
        <v>32</v>
      </c>
      <c r="B70" s="50"/>
      <c r="C70" s="217">
        <v>547.16009999999994</v>
      </c>
      <c r="D70" s="103">
        <f t="shared" si="20"/>
        <v>9.9999999999999991E-5</v>
      </c>
      <c r="E70" s="217">
        <v>316.85160000000002</v>
      </c>
      <c r="F70" s="103">
        <f t="shared" si="21"/>
        <v>1E-4</v>
      </c>
      <c r="G70" s="217">
        <v>323.18863200000004</v>
      </c>
      <c r="H70" s="103">
        <f t="shared" si="22"/>
        <v>1.0000000000000002E-4</v>
      </c>
      <c r="I70" s="217">
        <v>421.00122363999998</v>
      </c>
      <c r="J70" s="103">
        <f t="shared" si="23"/>
        <v>1E-4</v>
      </c>
      <c r="K70" s="217">
        <v>429.42124811279996</v>
      </c>
      <c r="L70" s="103">
        <f t="shared" si="24"/>
        <v>9.9999999999999991E-5</v>
      </c>
      <c r="M70" s="217">
        <v>438.00967307505607</v>
      </c>
      <c r="N70" s="103">
        <f t="shared" si="25"/>
        <v>1E-4</v>
      </c>
      <c r="O70" s="217">
        <v>446.76986653655712</v>
      </c>
      <c r="P70" s="103">
        <f t="shared" si="26"/>
        <v>1E-4</v>
      </c>
      <c r="Q70" s="217">
        <v>455.70526386728841</v>
      </c>
      <c r="R70" s="103">
        <f t="shared" si="27"/>
        <v>1E-4</v>
      </c>
      <c r="S70" s="217">
        <v>464.81936914463415</v>
      </c>
      <c r="T70" s="103">
        <f t="shared" si="28"/>
        <v>1E-4</v>
      </c>
      <c r="U70" s="217">
        <v>474.1157565275268</v>
      </c>
      <c r="V70" s="103">
        <f t="shared" si="29"/>
        <v>1E-4</v>
      </c>
      <c r="X70" s="245"/>
    </row>
    <row r="71" spans="1:24" ht="12.75" customHeight="1" x14ac:dyDescent="0.3">
      <c r="A71" s="38" t="s">
        <v>138</v>
      </c>
      <c r="B71" s="50"/>
      <c r="C71" s="217">
        <v>0</v>
      </c>
      <c r="D71" s="103">
        <f t="shared" si="20"/>
        <v>0</v>
      </c>
      <c r="E71" s="217">
        <v>0</v>
      </c>
      <c r="F71" s="103">
        <f t="shared" si="21"/>
        <v>0</v>
      </c>
      <c r="G71" s="217">
        <v>0</v>
      </c>
      <c r="H71" s="103">
        <f t="shared" si="22"/>
        <v>0</v>
      </c>
      <c r="I71" s="217">
        <v>0</v>
      </c>
      <c r="J71" s="103">
        <f t="shared" si="23"/>
        <v>0</v>
      </c>
      <c r="K71" s="217">
        <v>0</v>
      </c>
      <c r="L71" s="103">
        <f t="shared" si="24"/>
        <v>0</v>
      </c>
      <c r="M71" s="217">
        <v>0</v>
      </c>
      <c r="N71" s="103">
        <f t="shared" si="25"/>
        <v>0</v>
      </c>
      <c r="O71" s="217">
        <v>0</v>
      </c>
      <c r="P71" s="103">
        <f t="shared" si="26"/>
        <v>0</v>
      </c>
      <c r="Q71" s="217">
        <v>0</v>
      </c>
      <c r="R71" s="103">
        <f t="shared" si="27"/>
        <v>0</v>
      </c>
      <c r="S71" s="217">
        <v>0</v>
      </c>
      <c r="T71" s="103">
        <f t="shared" si="28"/>
        <v>0</v>
      </c>
      <c r="U71" s="217">
        <v>0</v>
      </c>
      <c r="V71" s="103">
        <f t="shared" si="29"/>
        <v>0</v>
      </c>
      <c r="X71" s="245"/>
    </row>
    <row r="72" spans="1:24" ht="12.75" customHeight="1" x14ac:dyDescent="0.3">
      <c r="A72" s="38" t="s">
        <v>154</v>
      </c>
      <c r="B72" s="50"/>
      <c r="C72" s="217">
        <v>0</v>
      </c>
      <c r="D72" s="103">
        <f t="shared" si="20"/>
        <v>0</v>
      </c>
      <c r="E72" s="217">
        <v>0</v>
      </c>
      <c r="F72" s="103">
        <f t="shared" si="21"/>
        <v>0</v>
      </c>
      <c r="G72" s="217">
        <v>0</v>
      </c>
      <c r="H72" s="103">
        <f t="shared" si="22"/>
        <v>0</v>
      </c>
      <c r="I72" s="217">
        <v>0</v>
      </c>
      <c r="J72" s="103">
        <f t="shared" si="23"/>
        <v>0</v>
      </c>
      <c r="K72" s="217">
        <v>0</v>
      </c>
      <c r="L72" s="103">
        <f t="shared" si="24"/>
        <v>0</v>
      </c>
      <c r="M72" s="217">
        <v>0</v>
      </c>
      <c r="N72" s="103">
        <f t="shared" si="25"/>
        <v>0</v>
      </c>
      <c r="O72" s="217">
        <v>0</v>
      </c>
      <c r="P72" s="103">
        <f t="shared" si="26"/>
        <v>0</v>
      </c>
      <c r="Q72" s="217">
        <v>0</v>
      </c>
      <c r="R72" s="103">
        <f t="shared" si="27"/>
        <v>0</v>
      </c>
      <c r="S72" s="217">
        <v>0</v>
      </c>
      <c r="T72" s="103">
        <f t="shared" si="28"/>
        <v>0</v>
      </c>
      <c r="U72" s="217">
        <v>0</v>
      </c>
      <c r="V72" s="103">
        <f t="shared" si="29"/>
        <v>0</v>
      </c>
      <c r="X72" s="245"/>
    </row>
    <row r="73" spans="1:24" ht="12.75" customHeight="1" x14ac:dyDescent="0.3">
      <c r="A73" s="38" t="s">
        <v>145</v>
      </c>
      <c r="B73" s="50"/>
      <c r="C73" s="217">
        <v>0</v>
      </c>
      <c r="D73" s="103">
        <f t="shared" si="20"/>
        <v>0</v>
      </c>
      <c r="E73" s="217">
        <v>0</v>
      </c>
      <c r="F73" s="103">
        <f t="shared" si="21"/>
        <v>0</v>
      </c>
      <c r="G73" s="217">
        <v>0</v>
      </c>
      <c r="H73" s="103">
        <f t="shared" si="22"/>
        <v>0</v>
      </c>
      <c r="I73" s="217">
        <v>0</v>
      </c>
      <c r="J73" s="103">
        <f t="shared" si="23"/>
        <v>0</v>
      </c>
      <c r="K73" s="217">
        <v>0</v>
      </c>
      <c r="L73" s="103">
        <f t="shared" si="24"/>
        <v>0</v>
      </c>
      <c r="M73" s="217">
        <v>0</v>
      </c>
      <c r="N73" s="103">
        <f t="shared" si="25"/>
        <v>0</v>
      </c>
      <c r="O73" s="217">
        <v>0</v>
      </c>
      <c r="P73" s="103">
        <f t="shared" si="26"/>
        <v>0</v>
      </c>
      <c r="Q73" s="217">
        <v>0</v>
      </c>
      <c r="R73" s="103">
        <f t="shared" si="27"/>
        <v>0</v>
      </c>
      <c r="S73" s="217">
        <v>0</v>
      </c>
      <c r="T73" s="103">
        <f t="shared" si="28"/>
        <v>0</v>
      </c>
      <c r="U73" s="217">
        <v>0</v>
      </c>
      <c r="V73" s="103">
        <f t="shared" si="29"/>
        <v>0</v>
      </c>
      <c r="X73" s="245"/>
    </row>
    <row r="74" spans="1:24" ht="12.75" customHeight="1" x14ac:dyDescent="0.3">
      <c r="A74" s="38" t="s">
        <v>134</v>
      </c>
      <c r="B74" s="50"/>
      <c r="C74" s="217">
        <v>0</v>
      </c>
      <c r="D74" s="103">
        <f t="shared" si="20"/>
        <v>0</v>
      </c>
      <c r="E74" s="217">
        <v>0</v>
      </c>
      <c r="F74" s="103">
        <f t="shared" si="21"/>
        <v>0</v>
      </c>
      <c r="G74" s="217">
        <v>0</v>
      </c>
      <c r="H74" s="103">
        <f t="shared" si="22"/>
        <v>0</v>
      </c>
      <c r="I74" s="217">
        <v>0</v>
      </c>
      <c r="J74" s="103">
        <f t="shared" si="23"/>
        <v>0</v>
      </c>
      <c r="K74" s="217">
        <v>0</v>
      </c>
      <c r="L74" s="103">
        <f t="shared" si="24"/>
        <v>0</v>
      </c>
      <c r="M74" s="217">
        <v>0</v>
      </c>
      <c r="N74" s="103">
        <f t="shared" si="25"/>
        <v>0</v>
      </c>
      <c r="O74" s="217">
        <v>0</v>
      </c>
      <c r="P74" s="103">
        <f t="shared" si="26"/>
        <v>0</v>
      </c>
      <c r="Q74" s="217">
        <v>0</v>
      </c>
      <c r="R74" s="103">
        <f t="shared" si="27"/>
        <v>0</v>
      </c>
      <c r="S74" s="217">
        <v>0</v>
      </c>
      <c r="T74" s="103">
        <f t="shared" si="28"/>
        <v>0</v>
      </c>
      <c r="U74" s="217">
        <v>0</v>
      </c>
      <c r="V74" s="103">
        <f t="shared" si="29"/>
        <v>0</v>
      </c>
      <c r="X74" s="245"/>
    </row>
    <row r="75" spans="1:24" ht="12.75" customHeight="1" x14ac:dyDescent="0.3">
      <c r="A75" s="38" t="s">
        <v>151</v>
      </c>
      <c r="B75" s="50"/>
      <c r="C75" s="217">
        <v>54716.01</v>
      </c>
      <c r="D75" s="103">
        <f t="shared" si="20"/>
        <v>0.01</v>
      </c>
      <c r="E75" s="217">
        <v>31685.160000000003</v>
      </c>
      <c r="F75" s="103">
        <f t="shared" si="21"/>
        <v>1.0000000000000002E-2</v>
      </c>
      <c r="G75" s="217">
        <v>32318.8632</v>
      </c>
      <c r="H75" s="103">
        <f t="shared" si="22"/>
        <v>0.01</v>
      </c>
      <c r="I75" s="217">
        <v>42100.122363999995</v>
      </c>
      <c r="J75" s="103">
        <f t="shared" si="23"/>
        <v>9.9999999999999985E-3</v>
      </c>
      <c r="K75" s="217">
        <v>42942.124811279995</v>
      </c>
      <c r="L75" s="103">
        <f t="shared" si="24"/>
        <v>0.01</v>
      </c>
      <c r="M75" s="217">
        <v>43800.967307505613</v>
      </c>
      <c r="N75" s="103">
        <f t="shared" si="25"/>
        <v>1.0000000000000002E-2</v>
      </c>
      <c r="O75" s="217">
        <v>44676.986653655709</v>
      </c>
      <c r="P75" s="103">
        <f t="shared" si="26"/>
        <v>0.01</v>
      </c>
      <c r="Q75" s="217">
        <v>45570.526386728838</v>
      </c>
      <c r="R75" s="103">
        <f t="shared" si="27"/>
        <v>0.01</v>
      </c>
      <c r="S75" s="217">
        <v>46481.936914463418</v>
      </c>
      <c r="T75" s="103">
        <f t="shared" si="28"/>
        <v>0.01</v>
      </c>
      <c r="U75" s="217">
        <v>47411.575652752683</v>
      </c>
      <c r="V75" s="103">
        <f t="shared" si="29"/>
        <v>1.0000000000000002E-2</v>
      </c>
      <c r="X75" s="245"/>
    </row>
    <row r="76" spans="1:24" ht="12.75" customHeight="1" x14ac:dyDescent="0.3">
      <c r="A76" s="38" t="s">
        <v>137</v>
      </c>
      <c r="B76" s="50"/>
      <c r="C76" s="217">
        <v>2188.6403999999998</v>
      </c>
      <c r="D76" s="103">
        <f t="shared" si="20"/>
        <v>3.9999999999999996E-4</v>
      </c>
      <c r="E76" s="217">
        <v>1267.4064000000001</v>
      </c>
      <c r="F76" s="103">
        <f t="shared" si="21"/>
        <v>4.0000000000000002E-4</v>
      </c>
      <c r="G76" s="217">
        <v>1292.7545280000002</v>
      </c>
      <c r="H76" s="103">
        <f t="shared" si="22"/>
        <v>4.0000000000000007E-4</v>
      </c>
      <c r="I76" s="217">
        <v>1684.0048945599999</v>
      </c>
      <c r="J76" s="103">
        <f t="shared" si="23"/>
        <v>4.0000000000000002E-4</v>
      </c>
      <c r="K76" s="217">
        <v>1717.6849924511998</v>
      </c>
      <c r="L76" s="103">
        <f t="shared" si="24"/>
        <v>3.9999999999999996E-4</v>
      </c>
      <c r="M76" s="217">
        <v>1752.0386923002243</v>
      </c>
      <c r="N76" s="103">
        <f t="shared" si="25"/>
        <v>4.0000000000000002E-4</v>
      </c>
      <c r="O76" s="217">
        <v>1787.0794661462285</v>
      </c>
      <c r="P76" s="103">
        <f t="shared" si="26"/>
        <v>4.0000000000000002E-4</v>
      </c>
      <c r="Q76" s="217">
        <v>1822.8210554691536</v>
      </c>
      <c r="R76" s="103">
        <f t="shared" si="27"/>
        <v>4.0000000000000002E-4</v>
      </c>
      <c r="S76" s="217">
        <v>1859.2774765785366</v>
      </c>
      <c r="T76" s="103">
        <f t="shared" si="28"/>
        <v>4.0000000000000002E-4</v>
      </c>
      <c r="U76" s="217">
        <v>1896.4630261101072</v>
      </c>
      <c r="V76" s="103">
        <f t="shared" si="29"/>
        <v>4.0000000000000002E-4</v>
      </c>
      <c r="X76" s="245"/>
    </row>
    <row r="77" spans="1:24" ht="12.75" customHeight="1" x14ac:dyDescent="0.3">
      <c r="A77" s="38" t="s">
        <v>136</v>
      </c>
      <c r="B77" s="50"/>
      <c r="C77" s="217">
        <v>7113.0812999999998</v>
      </c>
      <c r="D77" s="103">
        <f t="shared" si="20"/>
        <v>1.2999999999999999E-3</v>
      </c>
      <c r="E77" s="217">
        <v>4119.0707999999995</v>
      </c>
      <c r="F77" s="103">
        <f t="shared" si="21"/>
        <v>1.2999999999999999E-3</v>
      </c>
      <c r="G77" s="217">
        <v>4201.4522159999997</v>
      </c>
      <c r="H77" s="103">
        <f t="shared" si="22"/>
        <v>1.2999999999999999E-3</v>
      </c>
      <c r="I77" s="217">
        <v>5473.0159073199993</v>
      </c>
      <c r="J77" s="103">
        <f t="shared" si="23"/>
        <v>1.2999999999999999E-3</v>
      </c>
      <c r="K77" s="217">
        <v>5582.4762254663983</v>
      </c>
      <c r="L77" s="103">
        <f t="shared" si="24"/>
        <v>1.2999999999999997E-3</v>
      </c>
      <c r="M77" s="217">
        <v>5694.1257499757294</v>
      </c>
      <c r="N77" s="103">
        <f t="shared" si="25"/>
        <v>1.3000000000000002E-3</v>
      </c>
      <c r="O77" s="217">
        <v>5808.0082649752412</v>
      </c>
      <c r="P77" s="103">
        <f t="shared" si="26"/>
        <v>1.2999999999999997E-3</v>
      </c>
      <c r="Q77" s="217">
        <v>5924.168430274749</v>
      </c>
      <c r="R77" s="103">
        <f t="shared" si="27"/>
        <v>1.3000000000000002E-3</v>
      </c>
      <c r="S77" s="217">
        <v>6042.6517988802443</v>
      </c>
      <c r="T77" s="103">
        <f t="shared" si="28"/>
        <v>1.3000000000000002E-3</v>
      </c>
      <c r="U77" s="217">
        <v>6163.5048348578475</v>
      </c>
      <c r="V77" s="103">
        <f t="shared" si="29"/>
        <v>1.2999999999999999E-3</v>
      </c>
      <c r="X77" s="245"/>
    </row>
    <row r="78" spans="1:24" ht="12.75" customHeight="1" x14ac:dyDescent="0.3">
      <c r="A78" s="38" t="s">
        <v>135</v>
      </c>
      <c r="B78" s="50"/>
      <c r="C78" s="217">
        <v>120375.22199999999</v>
      </c>
      <c r="D78" s="103">
        <f t="shared" si="20"/>
        <v>2.1999999999999999E-2</v>
      </c>
      <c r="E78" s="217">
        <v>69707.351999999999</v>
      </c>
      <c r="F78" s="103">
        <f t="shared" si="21"/>
        <v>2.1999999999999999E-2</v>
      </c>
      <c r="G78" s="217">
        <v>71101.499039999995</v>
      </c>
      <c r="H78" s="103">
        <f t="shared" si="22"/>
        <v>2.1999999999999999E-2</v>
      </c>
      <c r="I78" s="217">
        <v>92620.269200799987</v>
      </c>
      <c r="J78" s="103">
        <f t="shared" si="23"/>
        <v>2.1999999999999999E-2</v>
      </c>
      <c r="K78" s="217">
        <v>94472.674584815977</v>
      </c>
      <c r="L78" s="103">
        <f t="shared" si="24"/>
        <v>2.1999999999999995E-2</v>
      </c>
      <c r="M78" s="217">
        <v>96362.128076512337</v>
      </c>
      <c r="N78" s="103">
        <f t="shared" si="25"/>
        <v>2.1999999999999999E-2</v>
      </c>
      <c r="O78" s="217">
        <v>98289.370638042557</v>
      </c>
      <c r="P78" s="103">
        <f t="shared" si="26"/>
        <v>2.1999999999999999E-2</v>
      </c>
      <c r="Q78" s="217">
        <v>100255.15805080344</v>
      </c>
      <c r="R78" s="103">
        <f t="shared" si="27"/>
        <v>2.1999999999999999E-2</v>
      </c>
      <c r="S78" s="217">
        <v>102260.26121181951</v>
      </c>
      <c r="T78" s="103">
        <f t="shared" si="28"/>
        <v>2.1999999999999999E-2</v>
      </c>
      <c r="U78" s="217">
        <v>104305.46643605588</v>
      </c>
      <c r="V78" s="103">
        <f t="shared" si="29"/>
        <v>2.1999999999999999E-2</v>
      </c>
      <c r="X78" s="245"/>
    </row>
    <row r="79" spans="1:24" ht="12.75" customHeight="1" x14ac:dyDescent="0.3">
      <c r="A79" s="38" t="s">
        <v>100</v>
      </c>
      <c r="B79" s="50"/>
      <c r="C79" s="217">
        <v>0</v>
      </c>
      <c r="D79" s="103">
        <f t="shared" si="20"/>
        <v>0</v>
      </c>
      <c r="E79" s="217">
        <v>0</v>
      </c>
      <c r="F79" s="103">
        <f t="shared" si="21"/>
        <v>0</v>
      </c>
      <c r="G79" s="217">
        <v>0</v>
      </c>
      <c r="H79" s="103">
        <f t="shared" si="22"/>
        <v>0</v>
      </c>
      <c r="I79" s="217">
        <v>0</v>
      </c>
      <c r="J79" s="103">
        <f t="shared" si="23"/>
        <v>0</v>
      </c>
      <c r="K79" s="217">
        <v>0</v>
      </c>
      <c r="L79" s="103">
        <f t="shared" si="24"/>
        <v>0</v>
      </c>
      <c r="M79" s="217">
        <v>0</v>
      </c>
      <c r="N79" s="103">
        <f t="shared" si="25"/>
        <v>0</v>
      </c>
      <c r="O79" s="217">
        <v>0</v>
      </c>
      <c r="P79" s="103">
        <f t="shared" si="26"/>
        <v>0</v>
      </c>
      <c r="Q79" s="217">
        <v>0</v>
      </c>
      <c r="R79" s="103">
        <f t="shared" si="27"/>
        <v>0</v>
      </c>
      <c r="S79" s="217">
        <v>0</v>
      </c>
      <c r="T79" s="103">
        <f t="shared" si="28"/>
        <v>0</v>
      </c>
      <c r="U79" s="217">
        <v>0</v>
      </c>
      <c r="V79" s="103">
        <f t="shared" si="29"/>
        <v>0</v>
      </c>
      <c r="X79" s="245"/>
    </row>
    <row r="80" spans="1:24" ht="12.75" customHeight="1" x14ac:dyDescent="0.3">
      <c r="A80" s="38" t="s">
        <v>101</v>
      </c>
      <c r="B80" s="50"/>
      <c r="C80" s="217">
        <v>0</v>
      </c>
      <c r="D80" s="103">
        <f t="shared" si="20"/>
        <v>0</v>
      </c>
      <c r="E80" s="217">
        <v>0</v>
      </c>
      <c r="F80" s="103">
        <f t="shared" si="21"/>
        <v>0</v>
      </c>
      <c r="G80" s="217">
        <v>0</v>
      </c>
      <c r="H80" s="103">
        <f t="shared" si="22"/>
        <v>0</v>
      </c>
      <c r="I80" s="217">
        <v>0</v>
      </c>
      <c r="J80" s="103">
        <f t="shared" si="23"/>
        <v>0</v>
      </c>
      <c r="K80" s="217">
        <v>0</v>
      </c>
      <c r="L80" s="103">
        <f t="shared" si="24"/>
        <v>0</v>
      </c>
      <c r="M80" s="217">
        <v>0</v>
      </c>
      <c r="N80" s="103">
        <f t="shared" si="25"/>
        <v>0</v>
      </c>
      <c r="O80" s="217">
        <v>0</v>
      </c>
      <c r="P80" s="103">
        <f t="shared" si="26"/>
        <v>0</v>
      </c>
      <c r="Q80" s="217">
        <v>0</v>
      </c>
      <c r="R80" s="103">
        <f t="shared" si="27"/>
        <v>0</v>
      </c>
      <c r="S80" s="217">
        <v>0</v>
      </c>
      <c r="T80" s="103">
        <f t="shared" si="28"/>
        <v>0</v>
      </c>
      <c r="U80" s="217">
        <v>0</v>
      </c>
      <c r="V80" s="103">
        <f t="shared" si="29"/>
        <v>0</v>
      </c>
      <c r="X80" s="245"/>
    </row>
    <row r="81" spans="1:24" ht="12.75" customHeight="1" x14ac:dyDescent="0.3">
      <c r="A81" s="38" t="s">
        <v>139</v>
      </c>
      <c r="B81" s="50"/>
      <c r="C81" s="217">
        <v>0</v>
      </c>
      <c r="D81" s="103">
        <f t="shared" si="20"/>
        <v>0</v>
      </c>
      <c r="E81" s="217">
        <v>0</v>
      </c>
      <c r="F81" s="103">
        <f t="shared" si="21"/>
        <v>0</v>
      </c>
      <c r="G81" s="217">
        <v>0</v>
      </c>
      <c r="H81" s="103">
        <f t="shared" si="22"/>
        <v>0</v>
      </c>
      <c r="I81" s="217">
        <v>0</v>
      </c>
      <c r="J81" s="103">
        <f t="shared" si="23"/>
        <v>0</v>
      </c>
      <c r="K81" s="217">
        <v>0</v>
      </c>
      <c r="L81" s="103">
        <f t="shared" si="24"/>
        <v>0</v>
      </c>
      <c r="M81" s="217">
        <v>0</v>
      </c>
      <c r="N81" s="103">
        <f t="shared" si="25"/>
        <v>0</v>
      </c>
      <c r="O81" s="217">
        <v>0</v>
      </c>
      <c r="P81" s="103">
        <f t="shared" si="26"/>
        <v>0</v>
      </c>
      <c r="Q81" s="217">
        <v>0</v>
      </c>
      <c r="R81" s="103">
        <f t="shared" si="27"/>
        <v>0</v>
      </c>
      <c r="S81" s="217">
        <v>0</v>
      </c>
      <c r="T81" s="103">
        <f t="shared" si="28"/>
        <v>0</v>
      </c>
      <c r="U81" s="217">
        <v>0</v>
      </c>
      <c r="V81" s="103">
        <f t="shared" si="29"/>
        <v>0</v>
      </c>
      <c r="X81" s="245"/>
    </row>
    <row r="82" spans="1:24" ht="12.75" customHeight="1" x14ac:dyDescent="0.3">
      <c r="A82" s="38" t="s">
        <v>155</v>
      </c>
      <c r="B82" s="50"/>
      <c r="C82" s="217">
        <v>0</v>
      </c>
      <c r="D82" s="103">
        <f t="shared" si="20"/>
        <v>0</v>
      </c>
      <c r="E82" s="217">
        <v>0</v>
      </c>
      <c r="F82" s="103">
        <f t="shared" si="21"/>
        <v>0</v>
      </c>
      <c r="G82" s="217">
        <v>0</v>
      </c>
      <c r="H82" s="103">
        <f t="shared" si="22"/>
        <v>0</v>
      </c>
      <c r="I82" s="217">
        <v>0</v>
      </c>
      <c r="J82" s="103">
        <f t="shared" si="23"/>
        <v>0</v>
      </c>
      <c r="K82" s="217">
        <v>0</v>
      </c>
      <c r="L82" s="103">
        <f t="shared" si="24"/>
        <v>0</v>
      </c>
      <c r="M82" s="217">
        <v>0</v>
      </c>
      <c r="N82" s="103">
        <f t="shared" si="25"/>
        <v>0</v>
      </c>
      <c r="O82" s="217">
        <v>0</v>
      </c>
      <c r="P82" s="103">
        <f t="shared" si="26"/>
        <v>0</v>
      </c>
      <c r="Q82" s="217">
        <v>0</v>
      </c>
      <c r="R82" s="103">
        <f t="shared" si="27"/>
        <v>0</v>
      </c>
      <c r="S82" s="217">
        <v>0</v>
      </c>
      <c r="T82" s="103">
        <f t="shared" si="28"/>
        <v>0</v>
      </c>
      <c r="U82" s="217">
        <v>0</v>
      </c>
      <c r="V82" s="103">
        <f t="shared" si="29"/>
        <v>0</v>
      </c>
      <c r="X82" s="245"/>
    </row>
    <row r="83" spans="1:24" ht="12.75" customHeight="1" x14ac:dyDescent="0.3">
      <c r="A83" s="38" t="s">
        <v>77</v>
      </c>
      <c r="B83" s="50"/>
      <c r="C83" s="217">
        <v>0</v>
      </c>
      <c r="D83" s="103">
        <f t="shared" si="20"/>
        <v>0</v>
      </c>
      <c r="E83" s="217">
        <v>0</v>
      </c>
      <c r="F83" s="103">
        <f t="shared" si="21"/>
        <v>0</v>
      </c>
      <c r="G83" s="217">
        <v>0</v>
      </c>
      <c r="H83" s="103">
        <f t="shared" si="22"/>
        <v>0</v>
      </c>
      <c r="I83" s="217">
        <v>0</v>
      </c>
      <c r="J83" s="103">
        <f t="shared" si="23"/>
        <v>0</v>
      </c>
      <c r="K83" s="217">
        <v>0</v>
      </c>
      <c r="L83" s="103">
        <f t="shared" si="24"/>
        <v>0</v>
      </c>
      <c r="M83" s="217">
        <v>0</v>
      </c>
      <c r="N83" s="103">
        <f t="shared" si="25"/>
        <v>0</v>
      </c>
      <c r="O83" s="217">
        <v>0</v>
      </c>
      <c r="P83" s="103">
        <f t="shared" si="26"/>
        <v>0</v>
      </c>
      <c r="Q83" s="217">
        <v>0</v>
      </c>
      <c r="R83" s="103">
        <f t="shared" si="27"/>
        <v>0</v>
      </c>
      <c r="S83" s="217">
        <v>0</v>
      </c>
      <c r="T83" s="103">
        <f t="shared" si="28"/>
        <v>0</v>
      </c>
      <c r="U83" s="217">
        <v>0</v>
      </c>
      <c r="V83" s="103">
        <f t="shared" si="29"/>
        <v>0</v>
      </c>
      <c r="X83" s="245"/>
    </row>
    <row r="84" spans="1:24" ht="12.75" customHeight="1" x14ac:dyDescent="0.3">
      <c r="A84" s="38" t="s">
        <v>98</v>
      </c>
      <c r="B84" s="50"/>
      <c r="C84" s="217">
        <v>0</v>
      </c>
      <c r="D84" s="103">
        <f t="shared" ref="D84:D105" si="30">IFERROR(C84/C$28,0)</f>
        <v>0</v>
      </c>
      <c r="E84" s="217">
        <v>0</v>
      </c>
      <c r="F84" s="103">
        <f t="shared" ref="F84:F105" si="31">IFERROR(E84/E$28,0)</f>
        <v>0</v>
      </c>
      <c r="G84" s="217">
        <v>0</v>
      </c>
      <c r="H84" s="103">
        <f t="shared" ref="H84:H105" si="32">IFERROR(G84/G$28,0)</f>
        <v>0</v>
      </c>
      <c r="I84" s="217">
        <v>0</v>
      </c>
      <c r="J84" s="103">
        <f t="shared" ref="J84:J105" si="33">IFERROR(I84/I$28,0)</f>
        <v>0</v>
      </c>
      <c r="K84" s="217">
        <v>0</v>
      </c>
      <c r="L84" s="103">
        <f t="shared" ref="L84:L105" si="34">IFERROR(K84/K$28,0)</f>
        <v>0</v>
      </c>
      <c r="M84" s="217">
        <v>0</v>
      </c>
      <c r="N84" s="103">
        <f t="shared" ref="N84:N105" si="35">IFERROR(M84/M$28,0)</f>
        <v>0</v>
      </c>
      <c r="O84" s="217">
        <v>0</v>
      </c>
      <c r="P84" s="103">
        <f t="shared" ref="P84:P105" si="36">IFERROR(O84/O$28,0)</f>
        <v>0</v>
      </c>
      <c r="Q84" s="217">
        <v>0</v>
      </c>
      <c r="R84" s="103">
        <f t="shared" ref="R84:R105" si="37">IFERROR(Q84/Q$28,0)</f>
        <v>0</v>
      </c>
      <c r="S84" s="217">
        <v>0</v>
      </c>
      <c r="T84" s="103">
        <f t="shared" ref="T84:T105" si="38">IFERROR(S84/S$28,0)</f>
        <v>0</v>
      </c>
      <c r="U84" s="217">
        <v>0</v>
      </c>
      <c r="V84" s="103">
        <f t="shared" ref="V84:V105" si="39">IFERROR(U84/U$28,0)</f>
        <v>0</v>
      </c>
      <c r="X84" s="245"/>
    </row>
    <row r="85" spans="1:24" ht="12.75" customHeight="1" x14ac:dyDescent="0.3">
      <c r="A85" s="38" t="s">
        <v>79</v>
      </c>
      <c r="B85" s="50"/>
      <c r="C85" s="217">
        <v>0</v>
      </c>
      <c r="D85" s="103">
        <f t="shared" si="30"/>
        <v>0</v>
      </c>
      <c r="E85" s="217">
        <v>0</v>
      </c>
      <c r="F85" s="103">
        <f t="shared" si="31"/>
        <v>0</v>
      </c>
      <c r="G85" s="217">
        <v>0</v>
      </c>
      <c r="H85" s="103">
        <f t="shared" si="32"/>
        <v>0</v>
      </c>
      <c r="I85" s="217">
        <v>0</v>
      </c>
      <c r="J85" s="103">
        <f t="shared" si="33"/>
        <v>0</v>
      </c>
      <c r="K85" s="217">
        <v>0</v>
      </c>
      <c r="L85" s="103">
        <f t="shared" si="34"/>
        <v>0</v>
      </c>
      <c r="M85" s="217">
        <v>0</v>
      </c>
      <c r="N85" s="103">
        <f t="shared" si="35"/>
        <v>0</v>
      </c>
      <c r="O85" s="217">
        <v>0</v>
      </c>
      <c r="P85" s="103">
        <f t="shared" si="36"/>
        <v>0</v>
      </c>
      <c r="Q85" s="217">
        <v>0</v>
      </c>
      <c r="R85" s="103">
        <f t="shared" si="37"/>
        <v>0</v>
      </c>
      <c r="S85" s="217">
        <v>0</v>
      </c>
      <c r="T85" s="103">
        <f t="shared" si="38"/>
        <v>0</v>
      </c>
      <c r="U85" s="217">
        <v>0</v>
      </c>
      <c r="V85" s="103">
        <f t="shared" si="39"/>
        <v>0</v>
      </c>
      <c r="X85" s="245"/>
    </row>
    <row r="86" spans="1:24" ht="12.75" customHeight="1" x14ac:dyDescent="0.3">
      <c r="A86" s="38" t="s">
        <v>15</v>
      </c>
      <c r="B86" s="50"/>
      <c r="C86" s="217">
        <v>21886.403999999999</v>
      </c>
      <c r="D86" s="103">
        <f t="shared" si="30"/>
        <v>4.0000000000000001E-3</v>
      </c>
      <c r="E86" s="217">
        <v>12674.064</v>
      </c>
      <c r="F86" s="103">
        <f t="shared" si="31"/>
        <v>4.0000000000000001E-3</v>
      </c>
      <c r="G86" s="217">
        <v>12927.54528</v>
      </c>
      <c r="H86" s="103">
        <f t="shared" si="32"/>
        <v>4.0000000000000001E-3</v>
      </c>
      <c r="I86" s="217">
        <v>16840.0489456</v>
      </c>
      <c r="J86" s="103">
        <f t="shared" si="33"/>
        <v>4.0000000000000001E-3</v>
      </c>
      <c r="K86" s="217">
        <v>17176.849924512</v>
      </c>
      <c r="L86" s="103">
        <f t="shared" si="34"/>
        <v>4.0000000000000001E-3</v>
      </c>
      <c r="M86" s="217">
        <v>17520.386923002243</v>
      </c>
      <c r="N86" s="103">
        <f t="shared" si="35"/>
        <v>4.0000000000000001E-3</v>
      </c>
      <c r="O86" s="217">
        <v>17870.794661462282</v>
      </c>
      <c r="P86" s="103">
        <f t="shared" si="36"/>
        <v>3.9999999999999992E-3</v>
      </c>
      <c r="Q86" s="217">
        <v>18228.210554691537</v>
      </c>
      <c r="R86" s="103">
        <f t="shared" si="37"/>
        <v>4.000000000000001E-3</v>
      </c>
      <c r="S86" s="217">
        <v>18592.774765785365</v>
      </c>
      <c r="T86" s="103">
        <f t="shared" si="38"/>
        <v>4.0000000000000001E-3</v>
      </c>
      <c r="U86" s="217">
        <v>18964.630261101069</v>
      </c>
      <c r="V86" s="103">
        <f t="shared" si="39"/>
        <v>3.9999999999999992E-3</v>
      </c>
      <c r="X86" s="245"/>
    </row>
    <row r="87" spans="1:24" ht="12.75" customHeight="1" x14ac:dyDescent="0.3">
      <c r="A87" s="38" t="s">
        <v>152</v>
      </c>
      <c r="B87" s="50"/>
      <c r="C87" s="217">
        <v>0</v>
      </c>
      <c r="D87" s="103">
        <f t="shared" si="30"/>
        <v>0</v>
      </c>
      <c r="E87" s="217">
        <v>0</v>
      </c>
      <c r="F87" s="103">
        <f t="shared" si="31"/>
        <v>0</v>
      </c>
      <c r="G87" s="217">
        <v>0</v>
      </c>
      <c r="H87" s="103">
        <f t="shared" si="32"/>
        <v>0</v>
      </c>
      <c r="I87" s="217">
        <v>0</v>
      </c>
      <c r="J87" s="103">
        <f t="shared" si="33"/>
        <v>0</v>
      </c>
      <c r="K87" s="217">
        <v>0</v>
      </c>
      <c r="L87" s="103">
        <f t="shared" si="34"/>
        <v>0</v>
      </c>
      <c r="M87" s="217">
        <v>0</v>
      </c>
      <c r="N87" s="103">
        <f t="shared" si="35"/>
        <v>0</v>
      </c>
      <c r="O87" s="217">
        <v>0</v>
      </c>
      <c r="P87" s="103">
        <f t="shared" si="36"/>
        <v>0</v>
      </c>
      <c r="Q87" s="217">
        <v>0</v>
      </c>
      <c r="R87" s="103">
        <f t="shared" si="37"/>
        <v>0</v>
      </c>
      <c r="S87" s="217">
        <v>0</v>
      </c>
      <c r="T87" s="103">
        <f t="shared" si="38"/>
        <v>0</v>
      </c>
      <c r="U87" s="217">
        <v>0</v>
      </c>
      <c r="V87" s="103">
        <f t="shared" si="39"/>
        <v>0</v>
      </c>
      <c r="X87" s="245"/>
    </row>
    <row r="88" spans="1:24" ht="12.75" customHeight="1" x14ac:dyDescent="0.3">
      <c r="A88" s="38" t="s">
        <v>12</v>
      </c>
      <c r="B88" s="50"/>
      <c r="C88" s="217">
        <v>27905.165099999998</v>
      </c>
      <c r="D88" s="103">
        <f t="shared" si="30"/>
        <v>5.0999999999999995E-3</v>
      </c>
      <c r="E88" s="217">
        <v>16159.431600000004</v>
      </c>
      <c r="F88" s="103">
        <f t="shared" si="31"/>
        <v>5.1000000000000012E-3</v>
      </c>
      <c r="G88" s="217">
        <v>16482.620232000001</v>
      </c>
      <c r="H88" s="103">
        <f t="shared" si="32"/>
        <v>5.1000000000000004E-3</v>
      </c>
      <c r="I88" s="217">
        <v>21471.062405640001</v>
      </c>
      <c r="J88" s="103">
        <f t="shared" si="33"/>
        <v>5.1000000000000004E-3</v>
      </c>
      <c r="K88" s="217">
        <v>21900.483653752799</v>
      </c>
      <c r="L88" s="103">
        <f t="shared" si="34"/>
        <v>5.1000000000000004E-3</v>
      </c>
      <c r="M88" s="217">
        <v>22338.493326827862</v>
      </c>
      <c r="N88" s="103">
        <f t="shared" si="35"/>
        <v>5.1000000000000004E-3</v>
      </c>
      <c r="O88" s="217">
        <v>22785.263193364412</v>
      </c>
      <c r="P88" s="103">
        <f t="shared" si="36"/>
        <v>5.0999999999999995E-3</v>
      </c>
      <c r="Q88" s="217">
        <v>23240.968457231713</v>
      </c>
      <c r="R88" s="103">
        <f t="shared" si="37"/>
        <v>5.1000000000000012E-3</v>
      </c>
      <c r="S88" s="217">
        <v>23705.787826376345</v>
      </c>
      <c r="T88" s="103">
        <f t="shared" si="38"/>
        <v>5.1000000000000004E-3</v>
      </c>
      <c r="U88" s="217">
        <v>24179.903582903869</v>
      </c>
      <c r="V88" s="103">
        <f t="shared" si="39"/>
        <v>5.1000000000000012E-3</v>
      </c>
      <c r="X88" s="245"/>
    </row>
    <row r="89" spans="1:24" ht="12.75" customHeight="1" x14ac:dyDescent="0.3">
      <c r="A89" s="38" t="s">
        <v>172</v>
      </c>
      <c r="B89" s="50"/>
      <c r="C89" s="217">
        <v>0</v>
      </c>
      <c r="D89" s="103">
        <f t="shared" si="30"/>
        <v>0</v>
      </c>
      <c r="E89" s="217">
        <v>0</v>
      </c>
      <c r="F89" s="103">
        <f t="shared" si="31"/>
        <v>0</v>
      </c>
      <c r="G89" s="217">
        <v>0</v>
      </c>
      <c r="H89" s="103">
        <f t="shared" si="32"/>
        <v>0</v>
      </c>
      <c r="I89" s="217">
        <v>0</v>
      </c>
      <c r="J89" s="103">
        <f t="shared" si="33"/>
        <v>0</v>
      </c>
      <c r="K89" s="217">
        <v>0</v>
      </c>
      <c r="L89" s="103">
        <f t="shared" si="34"/>
        <v>0</v>
      </c>
      <c r="M89" s="217">
        <v>0</v>
      </c>
      <c r="N89" s="103">
        <f t="shared" si="35"/>
        <v>0</v>
      </c>
      <c r="O89" s="217">
        <v>0</v>
      </c>
      <c r="P89" s="103">
        <f t="shared" si="36"/>
        <v>0</v>
      </c>
      <c r="Q89" s="217">
        <v>0</v>
      </c>
      <c r="R89" s="103">
        <f t="shared" si="37"/>
        <v>0</v>
      </c>
      <c r="S89" s="217">
        <v>0</v>
      </c>
      <c r="T89" s="103">
        <f t="shared" si="38"/>
        <v>0</v>
      </c>
      <c r="U89" s="217">
        <v>0</v>
      </c>
      <c r="V89" s="103">
        <f t="shared" si="39"/>
        <v>0</v>
      </c>
      <c r="X89" s="245"/>
    </row>
    <row r="90" spans="1:24" ht="12.75" customHeight="1" x14ac:dyDescent="0.3">
      <c r="A90" s="38" t="s">
        <v>17</v>
      </c>
      <c r="B90" s="50"/>
      <c r="C90" s="217">
        <v>1094.3201999999999</v>
      </c>
      <c r="D90" s="103">
        <f t="shared" si="30"/>
        <v>1.9999999999999998E-4</v>
      </c>
      <c r="E90" s="217">
        <v>633.70320000000004</v>
      </c>
      <c r="F90" s="103">
        <f t="shared" si="31"/>
        <v>2.0000000000000001E-4</v>
      </c>
      <c r="G90" s="217">
        <v>646.37726400000008</v>
      </c>
      <c r="H90" s="103">
        <f t="shared" si="32"/>
        <v>2.0000000000000004E-4</v>
      </c>
      <c r="I90" s="217">
        <v>842.00244727999996</v>
      </c>
      <c r="J90" s="103">
        <f t="shared" si="33"/>
        <v>2.0000000000000001E-4</v>
      </c>
      <c r="K90" s="217">
        <v>858.84249622559992</v>
      </c>
      <c r="L90" s="103">
        <f t="shared" si="34"/>
        <v>1.9999999999999998E-4</v>
      </c>
      <c r="M90" s="217">
        <v>876.01934615011214</v>
      </c>
      <c r="N90" s="103">
        <f t="shared" si="35"/>
        <v>2.0000000000000001E-4</v>
      </c>
      <c r="O90" s="217">
        <v>893.53973307311423</v>
      </c>
      <c r="P90" s="103">
        <f t="shared" si="36"/>
        <v>2.0000000000000001E-4</v>
      </c>
      <c r="Q90" s="217">
        <v>911.41052773457682</v>
      </c>
      <c r="R90" s="103">
        <f t="shared" si="37"/>
        <v>2.0000000000000001E-4</v>
      </c>
      <c r="S90" s="217">
        <v>929.6387382892683</v>
      </c>
      <c r="T90" s="103">
        <f t="shared" si="38"/>
        <v>2.0000000000000001E-4</v>
      </c>
      <c r="U90" s="217">
        <v>948.2315130550536</v>
      </c>
      <c r="V90" s="103">
        <f t="shared" si="39"/>
        <v>2.0000000000000001E-4</v>
      </c>
      <c r="X90" s="245"/>
    </row>
    <row r="91" spans="1:24" ht="12.75" customHeight="1" x14ac:dyDescent="0.3">
      <c r="A91" s="38" t="s">
        <v>143</v>
      </c>
      <c r="B91" s="38"/>
      <c r="C91" s="217">
        <v>0</v>
      </c>
      <c r="D91" s="103">
        <f t="shared" si="30"/>
        <v>0</v>
      </c>
      <c r="E91" s="217">
        <v>0</v>
      </c>
      <c r="F91" s="103">
        <f t="shared" si="31"/>
        <v>0</v>
      </c>
      <c r="G91" s="217">
        <v>0</v>
      </c>
      <c r="H91" s="103">
        <f t="shared" si="32"/>
        <v>0</v>
      </c>
      <c r="I91" s="217">
        <v>0</v>
      </c>
      <c r="J91" s="103">
        <f t="shared" si="33"/>
        <v>0</v>
      </c>
      <c r="K91" s="217">
        <v>0</v>
      </c>
      <c r="L91" s="103">
        <f t="shared" si="34"/>
        <v>0</v>
      </c>
      <c r="M91" s="217">
        <v>0</v>
      </c>
      <c r="N91" s="103">
        <f t="shared" si="35"/>
        <v>0</v>
      </c>
      <c r="O91" s="217">
        <v>0</v>
      </c>
      <c r="P91" s="103">
        <f t="shared" si="36"/>
        <v>0</v>
      </c>
      <c r="Q91" s="217">
        <v>0</v>
      </c>
      <c r="R91" s="103">
        <f t="shared" si="37"/>
        <v>0</v>
      </c>
      <c r="S91" s="217">
        <v>0</v>
      </c>
      <c r="T91" s="103">
        <f t="shared" si="38"/>
        <v>0</v>
      </c>
      <c r="U91" s="217">
        <v>0</v>
      </c>
      <c r="V91" s="103">
        <f t="shared" si="39"/>
        <v>0</v>
      </c>
      <c r="X91" s="245"/>
    </row>
    <row r="92" spans="1:24" ht="12.75" customHeight="1" x14ac:dyDescent="0.3">
      <c r="A92" s="38" t="s">
        <v>13</v>
      </c>
      <c r="B92" s="50"/>
      <c r="C92" s="217">
        <v>28452.325199999999</v>
      </c>
      <c r="D92" s="103">
        <f t="shared" si="30"/>
        <v>5.1999999999999998E-3</v>
      </c>
      <c r="E92" s="217">
        <v>16476.283199999998</v>
      </c>
      <c r="F92" s="103">
        <f t="shared" si="31"/>
        <v>5.1999999999999998E-3</v>
      </c>
      <c r="G92" s="217">
        <v>16805.808863999999</v>
      </c>
      <c r="H92" s="103">
        <f t="shared" si="32"/>
        <v>5.1999999999999998E-3</v>
      </c>
      <c r="I92" s="217">
        <v>21892.063629279997</v>
      </c>
      <c r="J92" s="103">
        <f t="shared" si="33"/>
        <v>5.1999999999999998E-3</v>
      </c>
      <c r="K92" s="217">
        <v>22329.904901865593</v>
      </c>
      <c r="L92" s="103">
        <f t="shared" si="34"/>
        <v>5.1999999999999989E-3</v>
      </c>
      <c r="M92" s="217">
        <v>22776.502999902918</v>
      </c>
      <c r="N92" s="103">
        <f t="shared" si="35"/>
        <v>5.2000000000000006E-3</v>
      </c>
      <c r="O92" s="217">
        <v>23232.033059900965</v>
      </c>
      <c r="P92" s="103">
        <f t="shared" si="36"/>
        <v>5.1999999999999989E-3</v>
      </c>
      <c r="Q92" s="217">
        <v>23696.673721098996</v>
      </c>
      <c r="R92" s="103">
        <f t="shared" si="37"/>
        <v>5.2000000000000006E-3</v>
      </c>
      <c r="S92" s="217">
        <v>24170.607195520977</v>
      </c>
      <c r="T92" s="103">
        <f t="shared" si="38"/>
        <v>5.2000000000000006E-3</v>
      </c>
      <c r="U92" s="217">
        <v>24654.01933943139</v>
      </c>
      <c r="V92" s="103">
        <f t="shared" si="39"/>
        <v>5.1999999999999998E-3</v>
      </c>
      <c r="X92" s="245"/>
    </row>
    <row r="93" spans="1:24" ht="12.75" customHeight="1" x14ac:dyDescent="0.3">
      <c r="A93" s="38" t="s">
        <v>144</v>
      </c>
      <c r="B93" s="50"/>
      <c r="C93" s="217">
        <v>0</v>
      </c>
      <c r="D93" s="103">
        <f t="shared" si="30"/>
        <v>0</v>
      </c>
      <c r="E93" s="217">
        <v>0</v>
      </c>
      <c r="F93" s="103">
        <f t="shared" si="31"/>
        <v>0</v>
      </c>
      <c r="G93" s="217">
        <v>0</v>
      </c>
      <c r="H93" s="103">
        <f t="shared" si="32"/>
        <v>0</v>
      </c>
      <c r="I93" s="217">
        <v>0</v>
      </c>
      <c r="J93" s="103">
        <f t="shared" si="33"/>
        <v>0</v>
      </c>
      <c r="K93" s="217">
        <v>0</v>
      </c>
      <c r="L93" s="103">
        <f t="shared" si="34"/>
        <v>0</v>
      </c>
      <c r="M93" s="217">
        <v>0</v>
      </c>
      <c r="N93" s="103">
        <f t="shared" si="35"/>
        <v>0</v>
      </c>
      <c r="O93" s="217">
        <v>0</v>
      </c>
      <c r="P93" s="103">
        <f t="shared" si="36"/>
        <v>0</v>
      </c>
      <c r="Q93" s="217">
        <v>0</v>
      </c>
      <c r="R93" s="103">
        <f t="shared" si="37"/>
        <v>0</v>
      </c>
      <c r="S93" s="217">
        <v>0</v>
      </c>
      <c r="T93" s="103">
        <f t="shared" si="38"/>
        <v>0</v>
      </c>
      <c r="U93" s="217">
        <v>0</v>
      </c>
      <c r="V93" s="103">
        <f t="shared" si="39"/>
        <v>0</v>
      </c>
      <c r="X93" s="245"/>
    </row>
    <row r="94" spans="1:24" ht="12.75" customHeight="1" x14ac:dyDescent="0.3">
      <c r="A94" s="38" t="s">
        <v>156</v>
      </c>
      <c r="B94" s="50"/>
      <c r="C94" s="217">
        <v>0</v>
      </c>
      <c r="D94" s="103">
        <f t="shared" si="30"/>
        <v>0</v>
      </c>
      <c r="E94" s="217">
        <v>0</v>
      </c>
      <c r="F94" s="103">
        <f t="shared" si="31"/>
        <v>0</v>
      </c>
      <c r="G94" s="217">
        <v>0</v>
      </c>
      <c r="H94" s="103">
        <f t="shared" si="32"/>
        <v>0</v>
      </c>
      <c r="I94" s="217">
        <v>0</v>
      </c>
      <c r="J94" s="103">
        <f t="shared" si="33"/>
        <v>0</v>
      </c>
      <c r="K94" s="217">
        <v>0</v>
      </c>
      <c r="L94" s="103">
        <f t="shared" si="34"/>
        <v>0</v>
      </c>
      <c r="M94" s="217">
        <v>0</v>
      </c>
      <c r="N94" s="103">
        <f t="shared" si="35"/>
        <v>0</v>
      </c>
      <c r="O94" s="217">
        <v>0</v>
      </c>
      <c r="P94" s="103">
        <f t="shared" si="36"/>
        <v>0</v>
      </c>
      <c r="Q94" s="217">
        <v>0</v>
      </c>
      <c r="R94" s="103">
        <f t="shared" si="37"/>
        <v>0</v>
      </c>
      <c r="S94" s="217">
        <v>0</v>
      </c>
      <c r="T94" s="103">
        <f t="shared" si="38"/>
        <v>0</v>
      </c>
      <c r="U94" s="217">
        <v>0</v>
      </c>
      <c r="V94" s="103">
        <f t="shared" si="39"/>
        <v>0</v>
      </c>
      <c r="X94" s="245"/>
    </row>
    <row r="95" spans="1:24" ht="12.75" customHeight="1" x14ac:dyDescent="0.3">
      <c r="A95" s="38" t="s">
        <v>150</v>
      </c>
      <c r="B95" s="50"/>
      <c r="C95" s="217">
        <v>0</v>
      </c>
      <c r="D95" s="103">
        <f t="shared" si="30"/>
        <v>0</v>
      </c>
      <c r="E95" s="217">
        <v>0</v>
      </c>
      <c r="F95" s="103">
        <f t="shared" si="31"/>
        <v>0</v>
      </c>
      <c r="G95" s="217">
        <v>0</v>
      </c>
      <c r="H95" s="103">
        <f t="shared" si="32"/>
        <v>0</v>
      </c>
      <c r="I95" s="217">
        <v>0</v>
      </c>
      <c r="J95" s="103">
        <f t="shared" si="33"/>
        <v>0</v>
      </c>
      <c r="K95" s="217">
        <v>0</v>
      </c>
      <c r="L95" s="103">
        <f t="shared" si="34"/>
        <v>0</v>
      </c>
      <c r="M95" s="217">
        <v>0</v>
      </c>
      <c r="N95" s="103">
        <f t="shared" si="35"/>
        <v>0</v>
      </c>
      <c r="O95" s="217">
        <v>0</v>
      </c>
      <c r="P95" s="103">
        <f t="shared" si="36"/>
        <v>0</v>
      </c>
      <c r="Q95" s="217">
        <v>0</v>
      </c>
      <c r="R95" s="103">
        <f t="shared" si="37"/>
        <v>0</v>
      </c>
      <c r="S95" s="217">
        <v>0</v>
      </c>
      <c r="T95" s="103">
        <f t="shared" si="38"/>
        <v>0</v>
      </c>
      <c r="U95" s="217">
        <v>0</v>
      </c>
      <c r="V95" s="103">
        <f t="shared" si="39"/>
        <v>0</v>
      </c>
      <c r="X95" s="245"/>
    </row>
    <row r="96" spans="1:24" ht="12.75" customHeight="1" x14ac:dyDescent="0.3">
      <c r="A96" s="38" t="s">
        <v>146</v>
      </c>
      <c r="B96" s="50"/>
      <c r="C96" s="217">
        <v>0</v>
      </c>
      <c r="D96" s="103">
        <f t="shared" si="30"/>
        <v>0</v>
      </c>
      <c r="E96" s="217">
        <v>0</v>
      </c>
      <c r="F96" s="103">
        <f t="shared" si="31"/>
        <v>0</v>
      </c>
      <c r="G96" s="217">
        <v>0</v>
      </c>
      <c r="H96" s="103">
        <f t="shared" si="32"/>
        <v>0</v>
      </c>
      <c r="I96" s="217">
        <v>0</v>
      </c>
      <c r="J96" s="103">
        <f t="shared" si="33"/>
        <v>0</v>
      </c>
      <c r="K96" s="217">
        <v>0</v>
      </c>
      <c r="L96" s="103">
        <f t="shared" si="34"/>
        <v>0</v>
      </c>
      <c r="M96" s="217">
        <v>0</v>
      </c>
      <c r="N96" s="103">
        <f t="shared" si="35"/>
        <v>0</v>
      </c>
      <c r="O96" s="217">
        <v>0</v>
      </c>
      <c r="P96" s="103">
        <f t="shared" si="36"/>
        <v>0</v>
      </c>
      <c r="Q96" s="217">
        <v>0</v>
      </c>
      <c r="R96" s="103">
        <f t="shared" si="37"/>
        <v>0</v>
      </c>
      <c r="S96" s="217">
        <v>0</v>
      </c>
      <c r="T96" s="103">
        <f t="shared" si="38"/>
        <v>0</v>
      </c>
      <c r="U96" s="217">
        <v>0</v>
      </c>
      <c r="V96" s="103">
        <f t="shared" si="39"/>
        <v>0</v>
      </c>
      <c r="X96" s="245"/>
    </row>
    <row r="97" spans="1:24" ht="12.75" customHeight="1" x14ac:dyDescent="0.3">
      <c r="A97" s="38" t="s">
        <v>7</v>
      </c>
      <c r="B97" s="50"/>
      <c r="C97" s="217">
        <v>36849.138699999996</v>
      </c>
      <c r="D97" s="103">
        <f t="shared" si="30"/>
        <v>6.7346172902592854E-3</v>
      </c>
      <c r="E97" s="217">
        <v>31060.825730769233</v>
      </c>
      <c r="F97" s="103">
        <f t="shared" si="31"/>
        <v>9.802956882896988E-3</v>
      </c>
      <c r="G97" s="217">
        <v>27407.346374038454</v>
      </c>
      <c r="H97" s="103">
        <f t="shared" si="32"/>
        <v>8.4802940636966636E-3</v>
      </c>
      <c r="I97" s="217">
        <v>28092.530033389412</v>
      </c>
      <c r="J97" s="103">
        <f t="shared" si="33"/>
        <v>6.6727905896566842E-3</v>
      </c>
      <c r="K97" s="217">
        <v>28794.843284224153</v>
      </c>
      <c r="L97" s="103">
        <f t="shared" si="34"/>
        <v>6.7055003474491203E-3</v>
      </c>
      <c r="M97" s="217">
        <v>29514.71436632975</v>
      </c>
      <c r="N97" s="103">
        <f t="shared" si="35"/>
        <v>6.7383704471915152E-3</v>
      </c>
      <c r="O97" s="217">
        <v>30252.582225487993</v>
      </c>
      <c r="P97" s="103">
        <f t="shared" si="36"/>
        <v>6.7714016748738276E-3</v>
      </c>
      <c r="Q97" s="217">
        <v>31008.896781125186</v>
      </c>
      <c r="R97" s="103">
        <f t="shared" si="37"/>
        <v>6.804594820338892E-3</v>
      </c>
      <c r="S97" s="217">
        <v>31784.119200653317</v>
      </c>
      <c r="T97" s="103">
        <f t="shared" si="38"/>
        <v>6.837950677301338E-3</v>
      </c>
      <c r="U97" s="217">
        <v>32578.722180669647</v>
      </c>
      <c r="V97" s="103">
        <f t="shared" si="39"/>
        <v>6.8714700433665406E-3</v>
      </c>
      <c r="X97" s="245"/>
    </row>
    <row r="98" spans="1:24" ht="12.75" customHeight="1" x14ac:dyDescent="0.3">
      <c r="A98" s="145" t="s">
        <v>400</v>
      </c>
      <c r="B98" s="50"/>
      <c r="C98" s="217">
        <v>6565.9211999999998</v>
      </c>
      <c r="D98" s="103">
        <f t="shared" si="30"/>
        <v>1.1999999999999999E-3</v>
      </c>
      <c r="E98" s="217">
        <v>3802.2192</v>
      </c>
      <c r="F98" s="103">
        <f t="shared" si="31"/>
        <v>1.1999999999999999E-3</v>
      </c>
      <c r="G98" s="217">
        <v>3878.2635839999994</v>
      </c>
      <c r="H98" s="103">
        <f t="shared" si="32"/>
        <v>1.1999999999999999E-3</v>
      </c>
      <c r="I98" s="217">
        <v>5052.0146836799995</v>
      </c>
      <c r="J98" s="103">
        <f t="shared" si="33"/>
        <v>1.1999999999999999E-3</v>
      </c>
      <c r="K98" s="217">
        <v>5153.0549773535986</v>
      </c>
      <c r="L98" s="103">
        <f t="shared" si="34"/>
        <v>1.1999999999999997E-3</v>
      </c>
      <c r="M98" s="217">
        <v>5256.1160769006729</v>
      </c>
      <c r="N98" s="103">
        <f t="shared" si="35"/>
        <v>1.1999999999999999E-3</v>
      </c>
      <c r="O98" s="217">
        <v>5361.2383984386843</v>
      </c>
      <c r="P98" s="103">
        <f t="shared" si="36"/>
        <v>1.1999999999999997E-3</v>
      </c>
      <c r="Q98" s="217">
        <v>5468.4631664074604</v>
      </c>
      <c r="R98" s="103">
        <f t="shared" si="37"/>
        <v>1.2000000000000001E-3</v>
      </c>
      <c r="S98" s="217">
        <v>5577.8324297356094</v>
      </c>
      <c r="T98" s="103">
        <f t="shared" si="38"/>
        <v>1.1999999999999999E-3</v>
      </c>
      <c r="U98" s="217">
        <v>5689.3890783303214</v>
      </c>
      <c r="V98" s="103">
        <f t="shared" si="39"/>
        <v>1.2000000000000001E-3</v>
      </c>
      <c r="X98" s="245"/>
    </row>
    <row r="99" spans="1:24" ht="12.75" customHeight="1" x14ac:dyDescent="0.3">
      <c r="A99" s="145" t="s">
        <v>401</v>
      </c>
      <c r="B99" s="50"/>
      <c r="C99" s="217">
        <v>0</v>
      </c>
      <c r="D99" s="103">
        <f t="shared" si="30"/>
        <v>0</v>
      </c>
      <c r="E99" s="217">
        <v>0</v>
      </c>
      <c r="F99" s="103">
        <f t="shared" si="31"/>
        <v>0</v>
      </c>
      <c r="G99" s="217">
        <v>0</v>
      </c>
      <c r="H99" s="103">
        <f t="shared" si="32"/>
        <v>0</v>
      </c>
      <c r="I99" s="217">
        <v>0</v>
      </c>
      <c r="J99" s="103">
        <f t="shared" si="33"/>
        <v>0</v>
      </c>
      <c r="K99" s="217">
        <v>0</v>
      </c>
      <c r="L99" s="103">
        <f t="shared" si="34"/>
        <v>0</v>
      </c>
      <c r="M99" s="217">
        <v>0</v>
      </c>
      <c r="N99" s="103">
        <f t="shared" si="35"/>
        <v>0</v>
      </c>
      <c r="O99" s="217">
        <v>0</v>
      </c>
      <c r="P99" s="103">
        <f t="shared" si="36"/>
        <v>0</v>
      </c>
      <c r="Q99" s="217">
        <v>0</v>
      </c>
      <c r="R99" s="103">
        <f t="shared" si="37"/>
        <v>0</v>
      </c>
      <c r="S99" s="217">
        <v>0</v>
      </c>
      <c r="T99" s="103">
        <f t="shared" si="38"/>
        <v>0</v>
      </c>
      <c r="U99" s="217">
        <v>0</v>
      </c>
      <c r="V99" s="103">
        <f t="shared" si="39"/>
        <v>0</v>
      </c>
      <c r="X99" s="245"/>
    </row>
    <row r="100" spans="1:24" ht="12.75" customHeight="1" x14ac:dyDescent="0.3">
      <c r="A100" s="145" t="s">
        <v>245</v>
      </c>
      <c r="B100" s="50"/>
      <c r="C100" s="217">
        <v>0</v>
      </c>
      <c r="D100" s="103">
        <f t="shared" si="30"/>
        <v>0</v>
      </c>
      <c r="E100" s="217">
        <v>0</v>
      </c>
      <c r="F100" s="103">
        <f t="shared" si="31"/>
        <v>0</v>
      </c>
      <c r="G100" s="217">
        <v>0</v>
      </c>
      <c r="H100" s="103">
        <f t="shared" si="32"/>
        <v>0</v>
      </c>
      <c r="I100" s="217">
        <v>0</v>
      </c>
      <c r="J100" s="103">
        <f t="shared" si="33"/>
        <v>0</v>
      </c>
      <c r="K100" s="217">
        <v>0</v>
      </c>
      <c r="L100" s="103">
        <f t="shared" si="34"/>
        <v>0</v>
      </c>
      <c r="M100" s="217">
        <v>0</v>
      </c>
      <c r="N100" s="103">
        <f t="shared" si="35"/>
        <v>0</v>
      </c>
      <c r="O100" s="217">
        <v>0</v>
      </c>
      <c r="P100" s="103">
        <f t="shared" si="36"/>
        <v>0</v>
      </c>
      <c r="Q100" s="217">
        <v>0</v>
      </c>
      <c r="R100" s="103">
        <f t="shared" si="37"/>
        <v>0</v>
      </c>
      <c r="S100" s="217">
        <v>0</v>
      </c>
      <c r="T100" s="103">
        <f t="shared" si="38"/>
        <v>0</v>
      </c>
      <c r="U100" s="217">
        <v>0</v>
      </c>
      <c r="V100" s="103">
        <f t="shared" si="39"/>
        <v>0</v>
      </c>
      <c r="X100" s="245"/>
    </row>
    <row r="101" spans="1:24" ht="12.75" customHeight="1" x14ac:dyDescent="0.3">
      <c r="A101" s="38" t="s">
        <v>99</v>
      </c>
      <c r="B101" s="50"/>
      <c r="C101" s="217"/>
      <c r="D101" s="103">
        <f t="shared" si="30"/>
        <v>0</v>
      </c>
      <c r="E101" s="217"/>
      <c r="F101" s="103">
        <f t="shared" si="31"/>
        <v>0</v>
      </c>
      <c r="G101" s="217"/>
      <c r="H101" s="103">
        <f t="shared" si="32"/>
        <v>0</v>
      </c>
      <c r="I101" s="217">
        <v>0</v>
      </c>
      <c r="J101" s="103">
        <f t="shared" si="33"/>
        <v>0</v>
      </c>
      <c r="K101" s="217">
        <v>0</v>
      </c>
      <c r="L101" s="103">
        <f t="shared" si="34"/>
        <v>0</v>
      </c>
      <c r="M101" s="217">
        <v>0</v>
      </c>
      <c r="N101" s="103">
        <f t="shared" si="35"/>
        <v>0</v>
      </c>
      <c r="O101" s="217">
        <v>0</v>
      </c>
      <c r="P101" s="103">
        <f t="shared" si="36"/>
        <v>0</v>
      </c>
      <c r="Q101" s="217">
        <v>0</v>
      </c>
      <c r="R101" s="103">
        <f t="shared" si="37"/>
        <v>0</v>
      </c>
      <c r="S101" s="217">
        <v>0</v>
      </c>
      <c r="T101" s="103">
        <f t="shared" si="38"/>
        <v>0</v>
      </c>
      <c r="U101" s="217">
        <v>0</v>
      </c>
      <c r="V101" s="103">
        <f t="shared" si="39"/>
        <v>0</v>
      </c>
      <c r="X101" s="245"/>
    </row>
    <row r="102" spans="1:24" ht="12.75" customHeight="1" x14ac:dyDescent="0.3">
      <c r="A102" s="145" t="s">
        <v>78</v>
      </c>
      <c r="B102" s="50"/>
      <c r="C102" s="217">
        <v>0</v>
      </c>
      <c r="D102" s="103">
        <f t="shared" si="30"/>
        <v>0</v>
      </c>
      <c r="E102" s="217">
        <v>0</v>
      </c>
      <c r="F102" s="103">
        <f t="shared" si="31"/>
        <v>0</v>
      </c>
      <c r="G102" s="217">
        <v>0</v>
      </c>
      <c r="H102" s="103">
        <f t="shared" si="32"/>
        <v>0</v>
      </c>
      <c r="I102" s="217">
        <v>0</v>
      </c>
      <c r="J102" s="103">
        <f t="shared" si="33"/>
        <v>0</v>
      </c>
      <c r="K102" s="217">
        <v>0</v>
      </c>
      <c r="L102" s="103">
        <f t="shared" si="34"/>
        <v>0</v>
      </c>
      <c r="M102" s="217">
        <v>0</v>
      </c>
      <c r="N102" s="103">
        <f t="shared" si="35"/>
        <v>0</v>
      </c>
      <c r="O102" s="217">
        <v>0</v>
      </c>
      <c r="P102" s="103">
        <f t="shared" si="36"/>
        <v>0</v>
      </c>
      <c r="Q102" s="217">
        <v>0</v>
      </c>
      <c r="R102" s="103">
        <f t="shared" si="37"/>
        <v>0</v>
      </c>
      <c r="S102" s="217">
        <v>0</v>
      </c>
      <c r="T102" s="103">
        <f t="shared" si="38"/>
        <v>0</v>
      </c>
      <c r="U102" s="217">
        <v>0</v>
      </c>
      <c r="V102" s="103">
        <f t="shared" si="39"/>
        <v>0</v>
      </c>
      <c r="X102" s="245"/>
    </row>
    <row r="103" spans="1:24" ht="12.75" customHeight="1" x14ac:dyDescent="0.3">
      <c r="A103" s="145" t="s">
        <v>78</v>
      </c>
      <c r="B103" s="50"/>
      <c r="C103" s="217">
        <v>0</v>
      </c>
      <c r="D103" s="103">
        <f t="shared" si="30"/>
        <v>0</v>
      </c>
      <c r="E103" s="217">
        <v>0</v>
      </c>
      <c r="F103" s="103">
        <f t="shared" si="31"/>
        <v>0</v>
      </c>
      <c r="G103" s="217">
        <v>0</v>
      </c>
      <c r="H103" s="103">
        <f t="shared" si="32"/>
        <v>0</v>
      </c>
      <c r="I103" s="217">
        <v>0</v>
      </c>
      <c r="J103" s="103">
        <f t="shared" si="33"/>
        <v>0</v>
      </c>
      <c r="K103" s="217">
        <v>0</v>
      </c>
      <c r="L103" s="103">
        <f t="shared" si="34"/>
        <v>0</v>
      </c>
      <c r="M103" s="217">
        <v>0</v>
      </c>
      <c r="N103" s="103">
        <f t="shared" si="35"/>
        <v>0</v>
      </c>
      <c r="O103" s="217">
        <v>0</v>
      </c>
      <c r="P103" s="103">
        <f t="shared" si="36"/>
        <v>0</v>
      </c>
      <c r="Q103" s="217">
        <v>0</v>
      </c>
      <c r="R103" s="103">
        <f t="shared" si="37"/>
        <v>0</v>
      </c>
      <c r="S103" s="217">
        <v>0</v>
      </c>
      <c r="T103" s="103">
        <f t="shared" si="38"/>
        <v>0</v>
      </c>
      <c r="U103" s="217">
        <v>0</v>
      </c>
      <c r="V103" s="103">
        <f t="shared" si="39"/>
        <v>0</v>
      </c>
      <c r="X103" s="245"/>
    </row>
    <row r="104" spans="1:24" ht="12.75" customHeight="1" x14ac:dyDescent="0.3">
      <c r="A104" s="145" t="s">
        <v>78</v>
      </c>
      <c r="B104" s="50"/>
      <c r="C104" s="217">
        <v>0</v>
      </c>
      <c r="D104" s="103">
        <f t="shared" si="30"/>
        <v>0</v>
      </c>
      <c r="E104" s="217">
        <v>0</v>
      </c>
      <c r="F104" s="103">
        <f t="shared" si="31"/>
        <v>0</v>
      </c>
      <c r="G104" s="217">
        <v>0</v>
      </c>
      <c r="H104" s="103">
        <f t="shared" si="32"/>
        <v>0</v>
      </c>
      <c r="I104" s="217">
        <v>0</v>
      </c>
      <c r="J104" s="103">
        <f t="shared" si="33"/>
        <v>0</v>
      </c>
      <c r="K104" s="217">
        <v>0</v>
      </c>
      <c r="L104" s="103">
        <f t="shared" si="34"/>
        <v>0</v>
      </c>
      <c r="M104" s="217">
        <v>0</v>
      </c>
      <c r="N104" s="103">
        <f t="shared" si="35"/>
        <v>0</v>
      </c>
      <c r="O104" s="217">
        <v>0</v>
      </c>
      <c r="P104" s="103">
        <f t="shared" si="36"/>
        <v>0</v>
      </c>
      <c r="Q104" s="217">
        <v>0</v>
      </c>
      <c r="R104" s="103">
        <f t="shared" si="37"/>
        <v>0</v>
      </c>
      <c r="S104" s="217">
        <v>0</v>
      </c>
      <c r="T104" s="103">
        <f t="shared" si="38"/>
        <v>0</v>
      </c>
      <c r="U104" s="217">
        <v>0</v>
      </c>
      <c r="V104" s="103">
        <f t="shared" si="39"/>
        <v>0</v>
      </c>
      <c r="X104" s="245"/>
    </row>
    <row r="105" spans="1:24" ht="12.75" customHeight="1" x14ac:dyDescent="0.3">
      <c r="A105" s="26" t="s">
        <v>36</v>
      </c>
      <c r="B105" s="69"/>
      <c r="C105" s="105">
        <f>SUM(C52:C104)</f>
        <v>1356247.1008083546</v>
      </c>
      <c r="D105" s="106">
        <f t="shared" si="30"/>
        <v>0.247870248727631</v>
      </c>
      <c r="E105" s="105">
        <f>SUM(E52:E104)</f>
        <v>777372.81962322781</v>
      </c>
      <c r="F105" s="106">
        <f t="shared" si="31"/>
        <v>0.24534287332720675</v>
      </c>
      <c r="G105" s="105">
        <f>SUM(G52:G104)</f>
        <v>791800.50160860503</v>
      </c>
      <c r="H105" s="106">
        <f t="shared" si="32"/>
        <v>0.24499639628679917</v>
      </c>
      <c r="I105" s="105">
        <f>SUM(I52:I104)</f>
        <v>1022409.7025210017</v>
      </c>
      <c r="J105" s="106">
        <f t="shared" si="33"/>
        <v>0.24285195508012794</v>
      </c>
      <c r="K105" s="105">
        <f>SUM(K52:K104)</f>
        <v>1043020.4701927227</v>
      </c>
      <c r="L105" s="106">
        <f t="shared" si="34"/>
        <v>0.24288981385447025</v>
      </c>
      <c r="M105" s="105">
        <f>SUM(M52:M104)</f>
        <v>1064050.5040716487</v>
      </c>
      <c r="N105" s="106">
        <f t="shared" si="35"/>
        <v>0.24292854004831899</v>
      </c>
      <c r="O105" s="105">
        <f>SUM(O52:O104)</f>
        <v>1085502.5599651127</v>
      </c>
      <c r="P105" s="106">
        <f t="shared" si="36"/>
        <v>0.24296682504129696</v>
      </c>
      <c r="Q105" s="105">
        <f>SUM(Q52:Q104)</f>
        <v>1107392.7687933671</v>
      </c>
      <c r="R105" s="106">
        <f t="shared" si="37"/>
        <v>0.24300635884598093</v>
      </c>
      <c r="S105" s="105">
        <f>SUM(S52:S104)</f>
        <v>1129722.3544833993</v>
      </c>
      <c r="T105" s="106">
        <f t="shared" si="38"/>
        <v>0.24304545582132842</v>
      </c>
      <c r="U105" s="105">
        <f>SUM(U52:U104)</f>
        <v>1152422.3622800307</v>
      </c>
      <c r="V105" s="106">
        <f t="shared" si="39"/>
        <v>0.24306772057534901</v>
      </c>
    </row>
    <row r="106" spans="1:24" ht="12.75" customHeight="1" x14ac:dyDescent="0.3">
      <c r="A106" s="26"/>
      <c r="B106" s="26"/>
      <c r="C106" s="51"/>
      <c r="D106" s="52"/>
      <c r="E106" s="51"/>
      <c r="F106" s="52"/>
      <c r="G106" s="51"/>
      <c r="H106" s="52"/>
      <c r="I106" s="51"/>
      <c r="J106" s="52"/>
      <c r="K106" s="51"/>
      <c r="L106" s="52"/>
      <c r="M106" s="51"/>
      <c r="N106" s="52"/>
      <c r="O106" s="51"/>
      <c r="P106" s="52"/>
      <c r="Q106" s="51"/>
      <c r="R106" s="52"/>
      <c r="S106" s="51"/>
      <c r="T106" s="52"/>
      <c r="U106" s="51"/>
      <c r="V106" s="52"/>
    </row>
    <row r="107" spans="1:24" ht="12.75" customHeight="1" x14ac:dyDescent="0.3">
      <c r="A107" s="26" t="s">
        <v>19</v>
      </c>
      <c r="B107" s="69"/>
      <c r="C107" s="105">
        <f>C28-C33-C46-C105</f>
        <v>2098956.5121916453</v>
      </c>
      <c r="D107" s="106">
        <f>IFERROR(C107/C$28,0)</f>
        <v>0.38360920545771621</v>
      </c>
      <c r="E107" s="105">
        <f>E28-E33-E46-E105</f>
        <v>608790.12276138773</v>
      </c>
      <c r="F107" s="106">
        <f>IFERROR(E107/E$28,0)</f>
        <v>0.19213730426527362</v>
      </c>
      <c r="G107" s="105">
        <f>G28-G33-G46-G105</f>
        <v>739826.70833562547</v>
      </c>
      <c r="H107" s="106">
        <f>IFERROR(G107/G$28,0)</f>
        <v>0.22891483025171055</v>
      </c>
      <c r="I107" s="105">
        <f>I28-I33-I46-I105</f>
        <v>1175638.3185518349</v>
      </c>
      <c r="J107" s="106">
        <f>IFERROR(I107/I$28,0)</f>
        <v>0.27924819514470783</v>
      </c>
      <c r="K107" s="105">
        <f>K28-K33-K46-K105</f>
        <v>1195243.7085795349</v>
      </c>
      <c r="L107" s="106">
        <f>IFERROR(K107/K$28,0)</f>
        <v>0.27833827828323238</v>
      </c>
      <c r="M107" s="105">
        <f>M28-M33-M46-M105</f>
        <v>1215140.5354859685</v>
      </c>
      <c r="N107" s="106">
        <f>IFERROR(M107/M$28,0)</f>
        <v>0.27742321920770585</v>
      </c>
      <c r="O107" s="105">
        <f>O28-O33-O46-O105</f>
        <v>1235337.9170238171</v>
      </c>
      <c r="P107" s="106">
        <f>IFERROR(O107/O$28,0)</f>
        <v>0.27650430558362982</v>
      </c>
      <c r="Q107" s="105">
        <f>Q28-Q33-Q46-Q105</f>
        <v>1255831.7747915073</v>
      </c>
      <c r="R107" s="106">
        <f>IFERROR(Q107/Q$28,0)</f>
        <v>0.27557982634083283</v>
      </c>
      <c r="S107" s="105">
        <f>S28-S33-S46-S105</f>
        <v>1276633.1184557423</v>
      </c>
      <c r="T107" s="106">
        <f>IFERROR(S107/S$28,0)</f>
        <v>0.27465144595953839</v>
      </c>
      <c r="U107" s="105">
        <f>U28-U33-U46-U105</f>
        <v>1297823.3195625264</v>
      </c>
      <c r="V107" s="106">
        <f>IFERROR(U107/U$28,0)</f>
        <v>0.27373553856718869</v>
      </c>
    </row>
    <row r="108" spans="1:24" ht="12.75" customHeight="1" x14ac:dyDescent="0.3">
      <c r="A108" s="26"/>
      <c r="B108" s="26"/>
      <c r="C108" s="53"/>
      <c r="D108" s="54"/>
      <c r="E108" s="53"/>
      <c r="F108" s="54"/>
      <c r="G108" s="53"/>
      <c r="H108" s="54"/>
      <c r="I108" s="53"/>
      <c r="J108" s="54"/>
      <c r="K108" s="53"/>
      <c r="L108" s="54"/>
      <c r="M108" s="53"/>
      <c r="N108" s="54"/>
      <c r="O108" s="53"/>
      <c r="P108" s="54"/>
      <c r="Q108" s="53"/>
      <c r="R108" s="54"/>
      <c r="S108" s="53"/>
      <c r="T108" s="54"/>
      <c r="U108" s="53"/>
      <c r="V108" s="54"/>
    </row>
    <row r="109" spans="1:24" ht="12.75" customHeight="1" x14ac:dyDescent="0.3">
      <c r="A109" s="26"/>
      <c r="B109" s="26"/>
      <c r="C109" s="53"/>
      <c r="D109" s="54"/>
      <c r="E109" s="53"/>
      <c r="F109" s="54"/>
      <c r="G109" s="53"/>
      <c r="H109" s="54"/>
      <c r="I109" s="53"/>
      <c r="J109" s="54"/>
      <c r="K109" s="53"/>
      <c r="L109" s="54"/>
      <c r="M109" s="53"/>
      <c r="N109" s="54"/>
      <c r="O109" s="53"/>
      <c r="P109" s="54"/>
      <c r="Q109" s="53"/>
      <c r="R109" s="54"/>
      <c r="S109" s="53"/>
      <c r="T109" s="54"/>
      <c r="U109" s="53"/>
      <c r="V109" s="54"/>
    </row>
    <row r="110" spans="1:24" ht="12.75" customHeight="1" x14ac:dyDescent="0.3">
      <c r="A110" s="55" t="s">
        <v>49</v>
      </c>
      <c r="B110" s="55"/>
      <c r="C110" s="109" t="str">
        <f>C50</f>
        <v>FY 2018-19</v>
      </c>
      <c r="D110" s="109" t="s">
        <v>9</v>
      </c>
      <c r="E110" s="109" t="str">
        <f>E50</f>
        <v>FY 2019-20</v>
      </c>
      <c r="F110" s="109" t="s">
        <v>9</v>
      </c>
      <c r="G110" s="109" t="str">
        <f>G50</f>
        <v>FY 2020-21</v>
      </c>
      <c r="H110" s="109" t="s">
        <v>9</v>
      </c>
      <c r="I110" s="109" t="str">
        <f>I50</f>
        <v>FY 2021-22</v>
      </c>
      <c r="J110" s="109" t="s">
        <v>9</v>
      </c>
      <c r="K110" s="109" t="str">
        <f>K50</f>
        <v>FY 2022-23</v>
      </c>
      <c r="L110" s="109" t="s">
        <v>9</v>
      </c>
      <c r="M110" s="109" t="str">
        <f>M50</f>
        <v>FY 2023-24</v>
      </c>
      <c r="N110" s="109" t="s">
        <v>9</v>
      </c>
      <c r="O110" s="109" t="str">
        <f>O50</f>
        <v>FY 2024-25</v>
      </c>
      <c r="P110" s="109" t="s">
        <v>9</v>
      </c>
      <c r="Q110" s="109" t="str">
        <f>Q50</f>
        <v>FY 2025-26</v>
      </c>
      <c r="R110" s="109" t="s">
        <v>9</v>
      </c>
      <c r="S110" s="109" t="str">
        <f>S50</f>
        <v>FY 2026-27</v>
      </c>
      <c r="T110" s="109" t="s">
        <v>9</v>
      </c>
      <c r="U110" s="109" t="str">
        <f>U50</f>
        <v>FY 2027-28</v>
      </c>
      <c r="V110" s="109" t="s">
        <v>9</v>
      </c>
    </row>
    <row r="111" spans="1:24" ht="12.75" customHeight="1" x14ac:dyDescent="0.3">
      <c r="A111" s="38" t="s">
        <v>141</v>
      </c>
      <c r="B111" s="50"/>
      <c r="C111" s="102">
        <f>C59</f>
        <v>820740.15</v>
      </c>
      <c r="D111" s="103">
        <f t="shared" ref="D111:D116" si="40">IFERROR(C111/C$28,0)</f>
        <v>0.15</v>
      </c>
      <c r="E111" s="102">
        <f>E59</f>
        <v>475277.39999999997</v>
      </c>
      <c r="F111" s="103">
        <f t="shared" ref="F111:F116" si="41">IFERROR(E111/E$28,0)</f>
        <v>0.15</v>
      </c>
      <c r="G111" s="102">
        <f>G59</f>
        <v>484782.94799999997</v>
      </c>
      <c r="H111" s="103">
        <f t="shared" ref="H111:H116" si="42">IFERROR(G111/G$28,0)</f>
        <v>0.15</v>
      </c>
      <c r="I111" s="102">
        <f>I59</f>
        <v>631501.83545999997</v>
      </c>
      <c r="J111" s="103">
        <f t="shared" ref="J111:J116" si="43">IFERROR(I111/I$28,0)</f>
        <v>0.15</v>
      </c>
      <c r="K111" s="102">
        <f>K59</f>
        <v>644131.87216919998</v>
      </c>
      <c r="L111" s="103">
        <f t="shared" ref="L111:L116" si="44">IFERROR(K111/K$28,0)</f>
        <v>0.15</v>
      </c>
      <c r="M111" s="102">
        <f>M59</f>
        <v>657014.50961258402</v>
      </c>
      <c r="N111" s="103">
        <f t="shared" ref="N111:N116" si="45">IFERROR(M111/M$28,0)</f>
        <v>0.14999999999999997</v>
      </c>
      <c r="O111" s="102">
        <f>O59</f>
        <v>670154.7998048357</v>
      </c>
      <c r="P111" s="103">
        <f t="shared" ref="P111:P116" si="46">IFERROR(O111/O$28,0)</f>
        <v>0.15</v>
      </c>
      <c r="Q111" s="102">
        <f>Q59</f>
        <v>683557.89580093254</v>
      </c>
      <c r="R111" s="103">
        <f t="shared" ref="R111:R116" si="47">IFERROR(Q111/Q$28,0)</f>
        <v>0.15</v>
      </c>
      <c r="S111" s="102">
        <f>S59</f>
        <v>697229.05371695105</v>
      </c>
      <c r="T111" s="103">
        <f t="shared" ref="T111:T116" si="48">IFERROR(S111/S$28,0)</f>
        <v>0.14999999999999997</v>
      </c>
      <c r="U111" s="102">
        <f>U59</f>
        <v>711173.63479129015</v>
      </c>
      <c r="V111" s="103">
        <f t="shared" ref="V111:V116" si="49">IFERROR(U111/U$28,0)</f>
        <v>0.15</v>
      </c>
    </row>
    <row r="112" spans="1:24" ht="12.75" customHeight="1" x14ac:dyDescent="0.3">
      <c r="A112" s="38" t="s">
        <v>96</v>
      </c>
      <c r="B112" s="50"/>
      <c r="C112" s="102">
        <f>C62</f>
        <v>0</v>
      </c>
      <c r="D112" s="103">
        <f t="shared" si="40"/>
        <v>0</v>
      </c>
      <c r="E112" s="102">
        <f>E62</f>
        <v>0</v>
      </c>
      <c r="F112" s="103">
        <f t="shared" si="41"/>
        <v>0</v>
      </c>
      <c r="G112" s="102">
        <f>G62</f>
        <v>0</v>
      </c>
      <c r="H112" s="103">
        <f t="shared" si="42"/>
        <v>0</v>
      </c>
      <c r="I112" s="102">
        <f>I62</f>
        <v>0</v>
      </c>
      <c r="J112" s="103">
        <f t="shared" si="43"/>
        <v>0</v>
      </c>
      <c r="K112" s="102">
        <f>K62</f>
        <v>0</v>
      </c>
      <c r="L112" s="103">
        <f t="shared" si="44"/>
        <v>0</v>
      </c>
      <c r="M112" s="102">
        <f>M62</f>
        <v>0</v>
      </c>
      <c r="N112" s="103">
        <f t="shared" si="45"/>
        <v>0</v>
      </c>
      <c r="O112" s="102">
        <f>O62</f>
        <v>0</v>
      </c>
      <c r="P112" s="103">
        <f t="shared" si="46"/>
        <v>0</v>
      </c>
      <c r="Q112" s="102">
        <f>Q62</f>
        <v>0</v>
      </c>
      <c r="R112" s="103">
        <f t="shared" si="47"/>
        <v>0</v>
      </c>
      <c r="S112" s="102">
        <f>S62</f>
        <v>0</v>
      </c>
      <c r="T112" s="103">
        <f t="shared" si="48"/>
        <v>0</v>
      </c>
      <c r="U112" s="102">
        <f>U62</f>
        <v>0</v>
      </c>
      <c r="V112" s="103">
        <f t="shared" si="49"/>
        <v>0</v>
      </c>
    </row>
    <row r="113" spans="1:22" ht="12.75" customHeight="1" x14ac:dyDescent="0.3">
      <c r="A113" s="145" t="s">
        <v>78</v>
      </c>
      <c r="B113" s="56"/>
      <c r="C113" s="136">
        <v>0</v>
      </c>
      <c r="D113" s="103">
        <f t="shared" si="40"/>
        <v>0</v>
      </c>
      <c r="E113" s="136">
        <v>0</v>
      </c>
      <c r="F113" s="103">
        <f t="shared" si="41"/>
        <v>0</v>
      </c>
      <c r="G113" s="136">
        <v>0</v>
      </c>
      <c r="H113" s="103">
        <f t="shared" si="42"/>
        <v>0</v>
      </c>
      <c r="I113" s="136">
        <v>0</v>
      </c>
      <c r="J113" s="103">
        <f t="shared" si="43"/>
        <v>0</v>
      </c>
      <c r="K113" s="136">
        <v>0</v>
      </c>
      <c r="L113" s="103">
        <f t="shared" si="44"/>
        <v>0</v>
      </c>
      <c r="M113" s="136">
        <v>0</v>
      </c>
      <c r="N113" s="103">
        <f t="shared" si="45"/>
        <v>0</v>
      </c>
      <c r="O113" s="136">
        <v>0</v>
      </c>
      <c r="P113" s="103">
        <f t="shared" si="46"/>
        <v>0</v>
      </c>
      <c r="Q113" s="136">
        <v>0</v>
      </c>
      <c r="R113" s="103">
        <f t="shared" si="47"/>
        <v>0</v>
      </c>
      <c r="S113" s="136">
        <v>0</v>
      </c>
      <c r="T113" s="103">
        <f t="shared" si="48"/>
        <v>0</v>
      </c>
      <c r="U113" s="136">
        <v>0</v>
      </c>
      <c r="V113" s="103">
        <f t="shared" si="49"/>
        <v>0</v>
      </c>
    </row>
    <row r="114" spans="1:22" ht="12.75" customHeight="1" x14ac:dyDescent="0.3">
      <c r="A114" s="145" t="s">
        <v>78</v>
      </c>
      <c r="B114" s="56"/>
      <c r="C114" s="136">
        <v>0</v>
      </c>
      <c r="D114" s="103">
        <f t="shared" si="40"/>
        <v>0</v>
      </c>
      <c r="E114" s="136">
        <v>0</v>
      </c>
      <c r="F114" s="103">
        <f t="shared" si="41"/>
        <v>0</v>
      </c>
      <c r="G114" s="136">
        <v>0</v>
      </c>
      <c r="H114" s="103">
        <f t="shared" si="42"/>
        <v>0</v>
      </c>
      <c r="I114" s="136">
        <v>0</v>
      </c>
      <c r="J114" s="103">
        <f t="shared" si="43"/>
        <v>0</v>
      </c>
      <c r="K114" s="136">
        <v>0</v>
      </c>
      <c r="L114" s="103">
        <f t="shared" si="44"/>
        <v>0</v>
      </c>
      <c r="M114" s="136">
        <v>0</v>
      </c>
      <c r="N114" s="103">
        <f t="shared" si="45"/>
        <v>0</v>
      </c>
      <c r="O114" s="136">
        <v>0</v>
      </c>
      <c r="P114" s="103">
        <f t="shared" si="46"/>
        <v>0</v>
      </c>
      <c r="Q114" s="136">
        <v>0</v>
      </c>
      <c r="R114" s="103">
        <f t="shared" si="47"/>
        <v>0</v>
      </c>
      <c r="S114" s="136">
        <v>0</v>
      </c>
      <c r="T114" s="103">
        <f t="shared" si="48"/>
        <v>0</v>
      </c>
      <c r="U114" s="136">
        <v>0</v>
      </c>
      <c r="V114" s="103">
        <f t="shared" si="49"/>
        <v>0</v>
      </c>
    </row>
    <row r="115" spans="1:22" ht="12.75" customHeight="1" x14ac:dyDescent="0.3">
      <c r="A115" s="145" t="s">
        <v>78</v>
      </c>
      <c r="B115" s="56"/>
      <c r="C115" s="137">
        <v>0</v>
      </c>
      <c r="D115" s="103">
        <f t="shared" si="40"/>
        <v>0</v>
      </c>
      <c r="E115" s="137">
        <v>0</v>
      </c>
      <c r="F115" s="103">
        <f t="shared" si="41"/>
        <v>0</v>
      </c>
      <c r="G115" s="137">
        <v>0</v>
      </c>
      <c r="H115" s="103">
        <f t="shared" si="42"/>
        <v>0</v>
      </c>
      <c r="I115" s="137">
        <v>0</v>
      </c>
      <c r="J115" s="103">
        <f t="shared" si="43"/>
        <v>0</v>
      </c>
      <c r="K115" s="137">
        <v>0</v>
      </c>
      <c r="L115" s="103">
        <f t="shared" si="44"/>
        <v>0</v>
      </c>
      <c r="M115" s="137">
        <v>0</v>
      </c>
      <c r="N115" s="103">
        <f t="shared" si="45"/>
        <v>0</v>
      </c>
      <c r="O115" s="137">
        <v>0</v>
      </c>
      <c r="P115" s="103">
        <f t="shared" si="46"/>
        <v>0</v>
      </c>
      <c r="Q115" s="137">
        <v>0</v>
      </c>
      <c r="R115" s="103">
        <f t="shared" si="47"/>
        <v>0</v>
      </c>
      <c r="S115" s="137">
        <v>0</v>
      </c>
      <c r="T115" s="103">
        <f t="shared" si="48"/>
        <v>0</v>
      </c>
      <c r="U115" s="137">
        <v>0</v>
      </c>
      <c r="V115" s="103">
        <f t="shared" si="49"/>
        <v>0</v>
      </c>
    </row>
    <row r="116" spans="1:22" ht="12.75" customHeight="1" x14ac:dyDescent="0.3">
      <c r="A116" s="55" t="s">
        <v>83</v>
      </c>
      <c r="B116" s="57"/>
      <c r="C116" s="108">
        <f>SUM(C111:C115)</f>
        <v>820740.15</v>
      </c>
      <c r="D116" s="106">
        <f t="shared" si="40"/>
        <v>0.15</v>
      </c>
      <c r="E116" s="108">
        <f>SUM(E111:E115)</f>
        <v>475277.39999999997</v>
      </c>
      <c r="F116" s="106">
        <f t="shared" si="41"/>
        <v>0.15</v>
      </c>
      <c r="G116" s="108">
        <f>SUM(G111:G115)</f>
        <v>484782.94799999997</v>
      </c>
      <c r="H116" s="106">
        <f t="shared" si="42"/>
        <v>0.15</v>
      </c>
      <c r="I116" s="108">
        <f>SUM(I111:I115)</f>
        <v>631501.83545999997</v>
      </c>
      <c r="J116" s="106">
        <f t="shared" si="43"/>
        <v>0.15</v>
      </c>
      <c r="K116" s="108">
        <f>SUM(K111:K115)</f>
        <v>644131.87216919998</v>
      </c>
      <c r="L116" s="106">
        <f t="shared" si="44"/>
        <v>0.15</v>
      </c>
      <c r="M116" s="108">
        <f>SUM(M111:M115)</f>
        <v>657014.50961258402</v>
      </c>
      <c r="N116" s="106">
        <f t="shared" si="45"/>
        <v>0.14999999999999997</v>
      </c>
      <c r="O116" s="108">
        <f>SUM(O111:O115)</f>
        <v>670154.7998048357</v>
      </c>
      <c r="P116" s="106">
        <f t="shared" si="46"/>
        <v>0.15</v>
      </c>
      <c r="Q116" s="108">
        <f>SUM(Q111:Q115)</f>
        <v>683557.89580093254</v>
      </c>
      <c r="R116" s="106">
        <f t="shared" si="47"/>
        <v>0.15</v>
      </c>
      <c r="S116" s="108">
        <f>SUM(S111:S115)</f>
        <v>697229.05371695105</v>
      </c>
      <c r="T116" s="106">
        <f t="shared" si="48"/>
        <v>0.14999999999999997</v>
      </c>
      <c r="U116" s="108">
        <f>SUM(U111:U115)</f>
        <v>711173.63479129015</v>
      </c>
      <c r="V116" s="106">
        <f t="shared" si="49"/>
        <v>0.15</v>
      </c>
    </row>
    <row r="117" spans="1:22" ht="12.75" customHeight="1" x14ac:dyDescent="0.3">
      <c r="A117" s="38"/>
      <c r="B117" s="38"/>
    </row>
    <row r="118" spans="1:22" ht="12.75" customHeight="1" x14ac:dyDescent="0.3">
      <c r="A118" s="58" t="s">
        <v>8</v>
      </c>
      <c r="B118" s="5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ht="12.75" customHeight="1" x14ac:dyDescent="0.3">
      <c r="A119" s="62" t="s">
        <v>37</v>
      </c>
      <c r="B119" s="6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ht="12.75" customHeight="1" x14ac:dyDescent="0.3">
      <c r="A120" s="38"/>
      <c r="B120" s="38"/>
    </row>
    <row r="121" spans="1:22" ht="12.75" customHeight="1" x14ac:dyDescent="0.3">
      <c r="A121" s="38" t="s">
        <v>396</v>
      </c>
      <c r="B121" s="38" t="s">
        <v>394</v>
      </c>
      <c r="C121" s="5" t="s">
        <v>395</v>
      </c>
    </row>
    <row r="122" spans="1:22" ht="12.75" customHeight="1" x14ac:dyDescent="0.3">
      <c r="A122" s="142" t="s">
        <v>398</v>
      </c>
      <c r="B122" s="142" t="s">
        <v>394</v>
      </c>
      <c r="C122" s="30" t="s">
        <v>397</v>
      </c>
      <c r="D122" s="30"/>
      <c r="E122" s="30"/>
      <c r="F122" s="30"/>
      <c r="G122" s="30"/>
      <c r="H122" s="30"/>
    </row>
    <row r="123" spans="1:22" ht="12.75" customHeight="1" x14ac:dyDescent="0.3">
      <c r="A123" s="38" t="s">
        <v>399</v>
      </c>
      <c r="B123" s="38"/>
    </row>
    <row r="124" spans="1:22" ht="12.75" customHeight="1" x14ac:dyDescent="0.3">
      <c r="A124" s="38"/>
      <c r="B124" s="38"/>
    </row>
    <row r="125" spans="1:22" ht="12.75" customHeight="1" x14ac:dyDescent="0.3">
      <c r="A125" s="38"/>
      <c r="B125" s="38"/>
    </row>
    <row r="126" spans="1:22" ht="12.75" customHeight="1" x14ac:dyDescent="0.3">
      <c r="A126" s="38"/>
      <c r="B126" s="38"/>
    </row>
    <row r="130" ht="12.75" customHeight="1" x14ac:dyDescent="0.3"/>
    <row r="131" ht="12.75" customHeight="1" x14ac:dyDescent="0.3"/>
    <row r="132" ht="12.75" customHeight="1" x14ac:dyDescent="0.3"/>
    <row r="133" ht="12.75" customHeight="1" x14ac:dyDescent="0.3"/>
    <row r="134" ht="12.75" customHeight="1" x14ac:dyDescent="0.3"/>
    <row r="135" ht="12.75" customHeight="1" x14ac:dyDescent="0.3"/>
    <row r="136" ht="12.75" customHeight="1" x14ac:dyDescent="0.3"/>
    <row r="137" ht="12.75" customHeight="1" x14ac:dyDescent="0.3"/>
    <row r="138" ht="12.75" customHeight="1" x14ac:dyDescent="0.3"/>
    <row r="139" ht="12.75" customHeight="1" x14ac:dyDescent="0.3"/>
    <row r="140" ht="12.75" customHeight="1" x14ac:dyDescent="0.3"/>
    <row r="141" ht="12.75" customHeight="1" x14ac:dyDescent="0.3"/>
    <row r="142" ht="12.75" customHeight="1" x14ac:dyDescent="0.3"/>
    <row r="143" ht="12.75" customHeight="1" x14ac:dyDescent="0.3"/>
    <row r="144" ht="12.75" customHeight="1" x14ac:dyDescent="0.3"/>
    <row r="145" ht="12.75" customHeight="1" x14ac:dyDescent="0.3"/>
    <row r="146" ht="12.75" customHeight="1" x14ac:dyDescent="0.3"/>
    <row r="147" ht="12.75" customHeight="1" x14ac:dyDescent="0.3"/>
    <row r="148" ht="12.75" customHeight="1" x14ac:dyDescent="0.3"/>
    <row r="149" ht="12.75" customHeight="1" x14ac:dyDescent="0.3"/>
    <row r="150" ht="12.75" customHeight="1" x14ac:dyDescent="0.3"/>
    <row r="151" ht="12.75" customHeight="1" x14ac:dyDescent="0.3"/>
    <row r="152" ht="12.75" customHeight="1" x14ac:dyDescent="0.3"/>
    <row r="153" ht="12.75" customHeight="1" x14ac:dyDescent="0.3"/>
    <row r="154" ht="12.75" customHeight="1" x14ac:dyDescent="0.3"/>
    <row r="155" ht="12.75" customHeight="1" x14ac:dyDescent="0.3"/>
    <row r="156" ht="12.75" customHeight="1" x14ac:dyDescent="0.3"/>
    <row r="157" ht="12.75" customHeight="1" x14ac:dyDescent="0.3"/>
    <row r="158" ht="12.75" customHeight="1" x14ac:dyDescent="0.3"/>
    <row r="159" ht="12.75" customHeight="1" x14ac:dyDescent="0.3"/>
    <row r="160" ht="12.75" customHeight="1" x14ac:dyDescent="0.3"/>
    <row r="161" ht="12.75" customHeight="1" x14ac:dyDescent="0.3"/>
    <row r="162" ht="12.75" customHeight="1" x14ac:dyDescent="0.3"/>
    <row r="163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  <row r="168" ht="12.75" customHeight="1" x14ac:dyDescent="0.3"/>
    <row r="169" ht="12.75" customHeight="1" x14ac:dyDescent="0.3"/>
    <row r="170" ht="12.75" customHeight="1" x14ac:dyDescent="0.3"/>
    <row r="171" ht="12.75" customHeight="1" x14ac:dyDescent="0.3"/>
    <row r="172" ht="12.75" customHeight="1" x14ac:dyDescent="0.3"/>
    <row r="173" ht="12.75" customHeight="1" x14ac:dyDescent="0.3"/>
    <row r="174" ht="12.75" customHeight="1" x14ac:dyDescent="0.3"/>
    <row r="175" ht="12.75" customHeight="1" x14ac:dyDescent="0.3"/>
    <row r="176" ht="12.75" customHeight="1" x14ac:dyDescent="0.3"/>
    <row r="177" ht="12.75" customHeight="1" x14ac:dyDescent="0.3"/>
    <row r="178" ht="12.75" customHeight="1" x14ac:dyDescent="0.3"/>
    <row r="179" ht="12.75" customHeight="1" x14ac:dyDescent="0.3"/>
    <row r="180" ht="12.75" customHeight="1" x14ac:dyDescent="0.3"/>
    <row r="181" ht="12.75" customHeight="1" x14ac:dyDescent="0.3"/>
    <row r="182" ht="12.75" customHeight="1" x14ac:dyDescent="0.3"/>
    <row r="183" ht="12.75" customHeight="1" x14ac:dyDescent="0.3"/>
    <row r="184" ht="12.75" customHeight="1" x14ac:dyDescent="0.3"/>
    <row r="185" ht="12.75" customHeight="1" x14ac:dyDescent="0.3"/>
    <row r="186" ht="12.75" customHeight="1" x14ac:dyDescent="0.3"/>
    <row r="187" ht="12.75" customHeight="1" x14ac:dyDescent="0.3"/>
    <row r="188" ht="12.75" customHeight="1" x14ac:dyDescent="0.3"/>
    <row r="189" ht="12.75" customHeight="1" x14ac:dyDescent="0.3"/>
    <row r="190" ht="12.75" customHeight="1" x14ac:dyDescent="0.3"/>
    <row r="191" ht="12.75" customHeight="1" x14ac:dyDescent="0.3"/>
    <row r="192" ht="12.75" customHeight="1" x14ac:dyDescent="0.3"/>
    <row r="193" ht="12.75" customHeight="1" x14ac:dyDescent="0.3"/>
    <row r="194" ht="12.75" customHeight="1" x14ac:dyDescent="0.3"/>
    <row r="195" ht="12.75" customHeight="1" x14ac:dyDescent="0.3"/>
    <row r="196" ht="12.75" customHeight="1" x14ac:dyDescent="0.3"/>
    <row r="197" ht="12.75" customHeight="1" x14ac:dyDescent="0.3"/>
    <row r="198" ht="12.75" customHeight="1" x14ac:dyDescent="0.3"/>
    <row r="199" ht="12.75" customHeight="1" x14ac:dyDescent="0.3"/>
    <row r="200" ht="12.75" customHeight="1" x14ac:dyDescent="0.3"/>
    <row r="201" ht="12.75" customHeight="1" x14ac:dyDescent="0.3"/>
    <row r="202" ht="12.75" customHeight="1" x14ac:dyDescent="0.3"/>
    <row r="203" ht="12.75" customHeight="1" x14ac:dyDescent="0.3"/>
    <row r="204" ht="12.75" customHeight="1" x14ac:dyDescent="0.3"/>
    <row r="205" ht="12.75" customHeight="1" x14ac:dyDescent="0.3"/>
    <row r="206" ht="12.75" customHeight="1" x14ac:dyDescent="0.3"/>
    <row r="207" ht="12.75" customHeight="1" x14ac:dyDescent="0.3"/>
    <row r="208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2.75" customHeight="1" x14ac:dyDescent="0.3"/>
    <row r="220" ht="12.75" customHeight="1" x14ac:dyDescent="0.3"/>
    <row r="221" ht="12.75" customHeight="1" x14ac:dyDescent="0.3"/>
    <row r="222" ht="12.75" customHeight="1" x14ac:dyDescent="0.3"/>
    <row r="223" ht="12.75" customHeight="1" x14ac:dyDescent="0.3"/>
    <row r="224" ht="12.75" customHeight="1" x14ac:dyDescent="0.3"/>
    <row r="225" ht="12.75" customHeight="1" x14ac:dyDescent="0.3"/>
    <row r="226" ht="12.75" customHeight="1" x14ac:dyDescent="0.3"/>
    <row r="227" ht="12.75" customHeight="1" x14ac:dyDescent="0.3"/>
    <row r="228" ht="12.75" customHeight="1" x14ac:dyDescent="0.3"/>
    <row r="229" ht="12.75" customHeight="1" x14ac:dyDescent="0.3"/>
    <row r="230" ht="12.75" customHeight="1" x14ac:dyDescent="0.3"/>
    <row r="231" ht="12.75" customHeight="1" x14ac:dyDescent="0.3"/>
    <row r="232" ht="12.75" customHeight="1" x14ac:dyDescent="0.3"/>
    <row r="233" ht="12.75" customHeight="1" x14ac:dyDescent="0.3"/>
    <row r="234" ht="12.75" customHeight="1" x14ac:dyDescent="0.3"/>
    <row r="235" ht="12.75" customHeight="1" x14ac:dyDescent="0.3"/>
    <row r="236" ht="12.75" customHeight="1" x14ac:dyDescent="0.3"/>
    <row r="237" ht="12.75" customHeight="1" x14ac:dyDescent="0.3"/>
    <row r="238" ht="12.75" customHeight="1" x14ac:dyDescent="0.3"/>
    <row r="239" ht="12.75" customHeight="1" x14ac:dyDescent="0.3"/>
    <row r="240" ht="12.75" customHeight="1" x14ac:dyDescent="0.3"/>
    <row r="241" ht="12.75" customHeight="1" x14ac:dyDescent="0.3"/>
    <row r="242" ht="12.75" customHeight="1" x14ac:dyDescent="0.3"/>
    <row r="243" ht="12.75" customHeight="1" x14ac:dyDescent="0.3"/>
    <row r="244" ht="12.75" customHeight="1" x14ac:dyDescent="0.3"/>
    <row r="245" ht="12.75" customHeight="1" x14ac:dyDescent="0.3"/>
    <row r="246" ht="12.75" customHeight="1" x14ac:dyDescent="0.3"/>
    <row r="247" ht="12.75" customHeight="1" x14ac:dyDescent="0.3"/>
    <row r="248" ht="12.75" customHeight="1" x14ac:dyDescent="0.3"/>
    <row r="249" ht="12.75" customHeight="1" x14ac:dyDescent="0.3"/>
    <row r="250" ht="12.75" customHeight="1" x14ac:dyDescent="0.3"/>
    <row r="251" ht="12.75" customHeight="1" x14ac:dyDescent="0.3"/>
    <row r="252" ht="12.75" customHeight="1" x14ac:dyDescent="0.3"/>
    <row r="253" ht="12.75" customHeight="1" x14ac:dyDescent="0.3"/>
    <row r="254" ht="12.75" customHeight="1" x14ac:dyDescent="0.3"/>
    <row r="255" ht="12.75" customHeight="1" x14ac:dyDescent="0.3"/>
    <row r="256" ht="12.75" customHeight="1" x14ac:dyDescent="0.3"/>
    <row r="257" ht="12.75" customHeight="1" x14ac:dyDescent="0.3"/>
    <row r="258" ht="12.75" customHeight="1" x14ac:dyDescent="0.3"/>
    <row r="259" ht="12.75" customHeight="1" x14ac:dyDescent="0.3"/>
  </sheetData>
  <pageMargins left="0.45" right="0" top="0.5" bottom="0.25" header="0.3" footer="0.3"/>
  <pageSetup scale="49" orientation="landscape" horizontalDpi="4294967295" verticalDpi="4294967295" r:id="rId1"/>
  <rowBreaks count="4" manualBreakCount="4">
    <brk id="47" max="16383" man="1"/>
    <brk id="132" max="16383" man="1"/>
    <brk id="184" max="16383" man="1"/>
    <brk id="24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X126"/>
  <sheetViews>
    <sheetView zoomScale="78" zoomScaleNormal="78" workbookViewId="0">
      <selection activeCell="B37" sqref="B37"/>
    </sheetView>
  </sheetViews>
  <sheetFormatPr defaultColWidth="9.109375" defaultRowHeight="12.75" customHeight="1" x14ac:dyDescent="0.3"/>
  <cols>
    <col min="1" max="1" width="9.5546875" style="5" customWidth="1"/>
    <col min="2" max="2" width="38.88671875" style="5" customWidth="1"/>
    <col min="3" max="3" width="14.44140625" style="5" customWidth="1"/>
    <col min="4" max="4" width="8.6640625" style="5" customWidth="1"/>
    <col min="5" max="5" width="13.88671875" style="5" customWidth="1"/>
    <col min="6" max="6" width="8.6640625" style="5" customWidth="1"/>
    <col min="7" max="7" width="12.6640625" style="5" customWidth="1"/>
    <col min="8" max="8" width="8.6640625" style="5" customWidth="1"/>
    <col min="9" max="9" width="12.6640625" style="5" customWidth="1"/>
    <col min="10" max="10" width="8.6640625" style="5" customWidth="1"/>
    <col min="11" max="11" width="12.5546875" style="5" customWidth="1"/>
    <col min="12" max="12" width="8.6640625" style="5" customWidth="1"/>
    <col min="13" max="13" width="12.6640625" style="5" customWidth="1"/>
    <col min="14" max="14" width="8.6640625" style="5" customWidth="1"/>
    <col min="15" max="15" width="12.6640625" style="5" customWidth="1"/>
    <col min="16" max="16" width="8.6640625" style="5" customWidth="1"/>
    <col min="17" max="17" width="12.6640625" style="5" customWidth="1"/>
    <col min="18" max="18" width="8.6640625" style="5" customWidth="1"/>
    <col min="19" max="19" width="12.6640625" style="5" customWidth="1"/>
    <col min="20" max="20" width="8.6640625" style="5" customWidth="1"/>
    <col min="21" max="21" width="12.5546875" style="5" customWidth="1"/>
    <col min="22" max="22" width="8.6640625" style="5" customWidth="1"/>
    <col min="23" max="16384" width="9.109375" style="5"/>
  </cols>
  <sheetData>
    <row r="1" spans="1:22" ht="12.75" customHeight="1" x14ac:dyDescent="0.3">
      <c r="A1" s="1" t="s">
        <v>338</v>
      </c>
      <c r="B1" s="12"/>
    </row>
    <row r="2" spans="1:22" ht="12.75" customHeight="1" x14ac:dyDescent="0.3">
      <c r="A2" s="45" t="s">
        <v>105</v>
      </c>
      <c r="B2" s="45"/>
      <c r="D2" s="147" t="s">
        <v>20</v>
      </c>
      <c r="G2" s="46" t="s">
        <v>232</v>
      </c>
      <c r="H2" s="47"/>
      <c r="I2" s="47"/>
      <c r="V2" s="67"/>
    </row>
    <row r="3" spans="1:22" ht="12.75" customHeight="1" x14ac:dyDescent="0.3">
      <c r="A3" s="48" t="s">
        <v>291</v>
      </c>
      <c r="B3" s="30"/>
      <c r="D3" s="146" t="s">
        <v>21</v>
      </c>
      <c r="G3" s="140" t="s">
        <v>402</v>
      </c>
      <c r="H3" s="141"/>
      <c r="I3" s="141"/>
      <c r="V3" s="67"/>
    </row>
    <row r="4" spans="1:22" ht="12.75" customHeight="1" x14ac:dyDescent="0.3">
      <c r="A4" s="48" t="s">
        <v>230</v>
      </c>
      <c r="B4" s="134" t="s">
        <v>375</v>
      </c>
      <c r="D4" s="146" t="s">
        <v>163</v>
      </c>
      <c r="G4" s="140" t="s">
        <v>403</v>
      </c>
      <c r="H4" s="141"/>
      <c r="I4" s="141"/>
      <c r="V4" s="67"/>
    </row>
    <row r="5" spans="1:22" ht="12.75" customHeight="1" x14ac:dyDescent="0.3">
      <c r="A5" s="48"/>
      <c r="B5" s="38"/>
      <c r="C5" s="45"/>
      <c r="D5" s="45"/>
      <c r="E5" s="45"/>
      <c r="F5" s="45"/>
      <c r="G5" s="67"/>
      <c r="H5" s="67"/>
      <c r="I5" s="48"/>
      <c r="J5" s="48"/>
      <c r="K5" s="48"/>
      <c r="L5" s="48"/>
      <c r="M5" s="45"/>
      <c r="N5" s="45"/>
      <c r="O5" s="45"/>
      <c r="P5" s="45"/>
      <c r="Q5" s="67"/>
      <c r="R5" s="67"/>
      <c r="S5" s="48"/>
      <c r="T5" s="48"/>
      <c r="U5" s="48"/>
      <c r="V5" s="48"/>
    </row>
    <row r="6" spans="1:22" ht="12.75" customHeight="1" x14ac:dyDescent="0.3">
      <c r="A6" s="38"/>
      <c r="B6" s="50"/>
      <c r="C6" s="109" t="s">
        <v>16</v>
      </c>
      <c r="D6" s="49"/>
      <c r="E6" s="109" t="s">
        <v>93</v>
      </c>
      <c r="F6" s="49"/>
      <c r="G6" s="109" t="s">
        <v>94</v>
      </c>
      <c r="H6" s="49"/>
      <c r="I6" s="109" t="s">
        <v>95</v>
      </c>
      <c r="J6" s="49"/>
      <c r="K6" s="109" t="s">
        <v>160</v>
      </c>
      <c r="L6" s="49"/>
      <c r="M6" s="109" t="s">
        <v>133</v>
      </c>
      <c r="N6" s="49"/>
      <c r="O6" s="109" t="s">
        <v>158</v>
      </c>
      <c r="P6" s="49"/>
      <c r="Q6" s="109" t="s">
        <v>159</v>
      </c>
      <c r="R6" s="49"/>
      <c r="S6" s="109" t="s">
        <v>161</v>
      </c>
      <c r="T6" s="49"/>
      <c r="U6" s="109" t="s">
        <v>162</v>
      </c>
      <c r="V6" s="49"/>
    </row>
    <row r="7" spans="1:22" ht="12.75" customHeight="1" x14ac:dyDescent="0.3">
      <c r="A7" s="26" t="s">
        <v>0</v>
      </c>
      <c r="B7" s="26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ht="12.75" customHeight="1" x14ac:dyDescent="0.3">
      <c r="A8" s="38" t="s">
        <v>10</v>
      </c>
      <c r="B8" s="38"/>
      <c r="C8" s="134">
        <v>228</v>
      </c>
      <c r="D8" s="38"/>
      <c r="E8" s="134">
        <v>228</v>
      </c>
      <c r="F8" s="38"/>
      <c r="G8" s="134">
        <v>0</v>
      </c>
      <c r="H8" s="38"/>
      <c r="I8" s="134">
        <v>0</v>
      </c>
      <c r="J8" s="38"/>
      <c r="K8" s="134">
        <v>0</v>
      </c>
      <c r="L8" s="38"/>
      <c r="M8" s="134">
        <v>0</v>
      </c>
      <c r="N8" s="38"/>
      <c r="O8" s="134">
        <v>0</v>
      </c>
      <c r="P8" s="38"/>
      <c r="Q8" s="134">
        <v>0</v>
      </c>
      <c r="R8" s="38"/>
      <c r="S8" s="134">
        <v>0</v>
      </c>
      <c r="T8" s="38"/>
      <c r="U8" s="134">
        <v>0</v>
      </c>
      <c r="V8" s="38"/>
    </row>
    <row r="9" spans="1:22" ht="12.75" customHeight="1" x14ac:dyDescent="0.3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ht="12.75" customHeight="1" x14ac:dyDescent="0.3">
      <c r="A10" s="38" t="s">
        <v>233</v>
      </c>
      <c r="B10" s="38"/>
      <c r="C10" s="257">
        <v>1501.2531328320802</v>
      </c>
      <c r="D10" s="38"/>
      <c r="E10" s="257">
        <v>2196.7418546365916</v>
      </c>
      <c r="F10" s="38"/>
      <c r="G10" s="134"/>
      <c r="H10" s="38"/>
      <c r="I10" s="134"/>
      <c r="J10" s="38"/>
      <c r="K10" s="134"/>
      <c r="L10" s="38"/>
      <c r="M10" s="134"/>
      <c r="N10" s="38"/>
      <c r="O10" s="134"/>
      <c r="P10" s="38"/>
      <c r="Q10" s="134"/>
      <c r="R10" s="38"/>
      <c r="S10" s="134"/>
      <c r="T10" s="38"/>
      <c r="U10" s="134"/>
      <c r="V10" s="38"/>
    </row>
    <row r="11" spans="1:22" ht="12.75" customHeigh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2" ht="12.75" customHeight="1" x14ac:dyDescent="0.3">
      <c r="A12" s="38" t="s">
        <v>231</v>
      </c>
      <c r="B12" s="38"/>
      <c r="C12" s="135">
        <v>3.5</v>
      </c>
      <c r="D12" s="38"/>
      <c r="E12" s="135">
        <v>3.5</v>
      </c>
      <c r="F12" s="38"/>
      <c r="G12" s="135"/>
      <c r="H12" s="38"/>
      <c r="I12" s="135"/>
      <c r="J12" s="38"/>
      <c r="K12" s="135"/>
      <c r="L12" s="38"/>
      <c r="M12" s="135"/>
      <c r="N12" s="38"/>
      <c r="O12" s="135"/>
      <c r="P12" s="38"/>
      <c r="Q12" s="135"/>
      <c r="R12" s="38"/>
      <c r="S12" s="135"/>
      <c r="T12" s="38"/>
      <c r="U12" s="135"/>
      <c r="V12" s="38"/>
    </row>
    <row r="13" spans="1:22" ht="12.75" customHeight="1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ht="12.75" customHeight="1" x14ac:dyDescent="0.3">
      <c r="A14" s="38" t="s">
        <v>234</v>
      </c>
      <c r="B14" s="38"/>
      <c r="C14" s="150">
        <v>1198000</v>
      </c>
      <c r="D14" s="38"/>
      <c r="E14" s="253">
        <v>1753000</v>
      </c>
      <c r="F14" s="38"/>
      <c r="G14" s="150">
        <v>0</v>
      </c>
      <c r="H14" s="38"/>
      <c r="I14" s="150">
        <v>0</v>
      </c>
      <c r="J14" s="38"/>
      <c r="K14" s="150">
        <v>0</v>
      </c>
      <c r="L14" s="38"/>
      <c r="M14" s="150">
        <v>0</v>
      </c>
      <c r="N14" s="38"/>
      <c r="O14" s="150">
        <v>0</v>
      </c>
      <c r="P14" s="38"/>
      <c r="Q14" s="150">
        <v>0</v>
      </c>
      <c r="R14" s="38"/>
      <c r="S14" s="150">
        <v>0</v>
      </c>
      <c r="T14" s="38"/>
      <c r="U14" s="150">
        <v>0</v>
      </c>
      <c r="V14" s="38"/>
    </row>
    <row r="15" spans="1:22" ht="12.75" customHeight="1" x14ac:dyDescent="0.3">
      <c r="A15" s="54">
        <v>0.15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ht="12.75" customHeight="1" x14ac:dyDescent="0.3">
      <c r="A16" s="38"/>
      <c r="B16" s="50"/>
      <c r="C16" s="109" t="str">
        <f>C6</f>
        <v>FY 2018-19</v>
      </c>
      <c r="D16" s="109" t="s">
        <v>9</v>
      </c>
      <c r="E16" s="109" t="str">
        <f>E6</f>
        <v>FY 2019-20</v>
      </c>
      <c r="F16" s="109" t="s">
        <v>9</v>
      </c>
      <c r="G16" s="109" t="str">
        <f>G6</f>
        <v>FY 2020-21</v>
      </c>
      <c r="H16" s="109" t="s">
        <v>9</v>
      </c>
      <c r="I16" s="109" t="str">
        <f>I6</f>
        <v>FY 2021-22</v>
      </c>
      <c r="J16" s="109" t="s">
        <v>9</v>
      </c>
      <c r="K16" s="109" t="str">
        <f>K6</f>
        <v>FY 2022-23</v>
      </c>
      <c r="L16" s="109" t="s">
        <v>9</v>
      </c>
      <c r="M16" s="109" t="str">
        <f>M6</f>
        <v>FY 2023-24</v>
      </c>
      <c r="N16" s="109" t="s">
        <v>9</v>
      </c>
      <c r="O16" s="109" t="str">
        <f>O6</f>
        <v>FY 2024-25</v>
      </c>
      <c r="P16" s="109" t="s">
        <v>9</v>
      </c>
      <c r="Q16" s="109" t="str">
        <f>Q6</f>
        <v>FY 2025-26</v>
      </c>
      <c r="R16" s="109" t="s">
        <v>9</v>
      </c>
      <c r="S16" s="109" t="str">
        <f>S6</f>
        <v>FY 2026-27</v>
      </c>
      <c r="T16" s="109" t="s">
        <v>9</v>
      </c>
      <c r="U16" s="109" t="str">
        <f>U6</f>
        <v>FY 2027-28</v>
      </c>
      <c r="V16" s="109" t="s">
        <v>9</v>
      </c>
    </row>
    <row r="17" spans="1:24" ht="12.75" customHeight="1" x14ac:dyDescent="0.3">
      <c r="A17" s="26" t="s">
        <v>33</v>
      </c>
      <c r="B17" s="69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4" ht="12.75" customHeight="1" x14ac:dyDescent="0.3">
      <c r="A18" s="38" t="s">
        <v>236</v>
      </c>
      <c r="B18" s="5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X18" s="244"/>
    </row>
    <row r="19" spans="1:24" ht="12.75" customHeight="1" x14ac:dyDescent="0.3">
      <c r="A19" s="38" t="s">
        <v>237</v>
      </c>
      <c r="B19" s="50"/>
      <c r="C19" s="136">
        <v>1049687.6000000001</v>
      </c>
      <c r="D19" s="103">
        <f>IFERROR(C19/C$28,0)</f>
        <v>0.87620000000000009</v>
      </c>
      <c r="E19" s="136">
        <v>819176.89999999991</v>
      </c>
      <c r="F19" s="103">
        <f>IFERROR(E19/E$28,0)</f>
        <v>0.46729999999999994</v>
      </c>
      <c r="G19" s="136">
        <v>0</v>
      </c>
      <c r="H19" s="103">
        <f>IFERROR(G19/G$28,0)</f>
        <v>0</v>
      </c>
      <c r="I19" s="136">
        <v>0</v>
      </c>
      <c r="J19" s="103">
        <f>IFERROR(I19/I$28,0)</f>
        <v>0</v>
      </c>
      <c r="K19" s="136">
        <v>0</v>
      </c>
      <c r="L19" s="103">
        <f>IFERROR(K19/K$28,0)</f>
        <v>0</v>
      </c>
      <c r="M19" s="136">
        <v>0</v>
      </c>
      <c r="N19" s="103">
        <f>IFERROR(M19/M$28,0)</f>
        <v>0</v>
      </c>
      <c r="O19" s="136">
        <v>0</v>
      </c>
      <c r="P19" s="103">
        <f>IFERROR(O19/O$28,0)</f>
        <v>0</v>
      </c>
      <c r="Q19" s="136">
        <v>0</v>
      </c>
      <c r="R19" s="103">
        <f>IFERROR(Q19/Q$28,0)</f>
        <v>0</v>
      </c>
      <c r="S19" s="136">
        <v>0</v>
      </c>
      <c r="T19" s="103">
        <f>IFERROR(S19/S$28,0)</f>
        <v>0</v>
      </c>
      <c r="U19" s="136">
        <v>0</v>
      </c>
      <c r="V19" s="103">
        <f>IFERROR(U19/U$28,0)</f>
        <v>0</v>
      </c>
    </row>
    <row r="20" spans="1:24" ht="12.75" customHeight="1" x14ac:dyDescent="0.3">
      <c r="A20" s="38" t="s">
        <v>238</v>
      </c>
      <c r="B20" s="50"/>
      <c r="C20" s="136">
        <v>148312.4</v>
      </c>
      <c r="D20" s="103">
        <f>IFERROR(C20/C$28,0)</f>
        <v>0.12379999999999999</v>
      </c>
      <c r="E20" s="136">
        <v>933823.10000000009</v>
      </c>
      <c r="F20" s="103">
        <f>IFERROR(E20/E$28,0)</f>
        <v>0.53270000000000006</v>
      </c>
      <c r="G20" s="136">
        <v>0</v>
      </c>
      <c r="H20" s="103">
        <f>IFERROR(G20/G$28,0)</f>
        <v>0</v>
      </c>
      <c r="I20" s="136">
        <v>0</v>
      </c>
      <c r="J20" s="103">
        <f>IFERROR(I20/I$28,0)</f>
        <v>0</v>
      </c>
      <c r="K20" s="136">
        <v>0</v>
      </c>
      <c r="L20" s="103">
        <f>IFERROR(K20/K$28,0)</f>
        <v>0</v>
      </c>
      <c r="M20" s="136">
        <v>0</v>
      </c>
      <c r="N20" s="103">
        <f>IFERROR(M20/M$28,0)</f>
        <v>0</v>
      </c>
      <c r="O20" s="136">
        <v>0</v>
      </c>
      <c r="P20" s="103">
        <f>IFERROR(O20/O$28,0)</f>
        <v>0</v>
      </c>
      <c r="Q20" s="136">
        <v>0</v>
      </c>
      <c r="R20" s="103">
        <f>IFERROR(Q20/Q$28,0)</f>
        <v>0</v>
      </c>
      <c r="S20" s="136">
        <v>0</v>
      </c>
      <c r="T20" s="103">
        <f>IFERROR(S20/S$28,0)</f>
        <v>0</v>
      </c>
      <c r="U20" s="136">
        <v>0</v>
      </c>
      <c r="V20" s="103">
        <f>IFERROR(U20/U$28,0)</f>
        <v>0</v>
      </c>
    </row>
    <row r="21" spans="1:24" ht="12.75" customHeight="1" x14ac:dyDescent="0.3">
      <c r="A21" s="38" t="s">
        <v>235</v>
      </c>
      <c r="B21" s="50"/>
      <c r="C21" s="136"/>
      <c r="D21" s="103">
        <f>IFERROR(C21/C$28,0)</f>
        <v>0</v>
      </c>
      <c r="E21" s="136">
        <v>0</v>
      </c>
      <c r="F21" s="103">
        <f>IFERROR(E21/E$28,0)</f>
        <v>0</v>
      </c>
      <c r="G21" s="136">
        <v>0</v>
      </c>
      <c r="H21" s="103">
        <f>IFERROR(G21/G$28,0)</f>
        <v>0</v>
      </c>
      <c r="I21" s="136">
        <v>0</v>
      </c>
      <c r="J21" s="103">
        <f>IFERROR(I21/I$28,0)</f>
        <v>0</v>
      </c>
      <c r="K21" s="136">
        <v>0</v>
      </c>
      <c r="L21" s="103">
        <f>IFERROR(K21/K$28,0)</f>
        <v>0</v>
      </c>
      <c r="M21" s="136">
        <v>0</v>
      </c>
      <c r="N21" s="103">
        <f>IFERROR(M21/M$28,0)</f>
        <v>0</v>
      </c>
      <c r="O21" s="136">
        <v>0</v>
      </c>
      <c r="P21" s="103">
        <f>IFERROR(O21/O$28,0)</f>
        <v>0</v>
      </c>
      <c r="Q21" s="136">
        <v>0</v>
      </c>
      <c r="R21" s="103">
        <f>IFERROR(Q21/Q$28,0)</f>
        <v>0</v>
      </c>
      <c r="S21" s="136">
        <v>0</v>
      </c>
      <c r="T21" s="103">
        <f>IFERROR(S21/S$28,0)</f>
        <v>0</v>
      </c>
      <c r="U21" s="136">
        <v>0</v>
      </c>
      <c r="V21" s="103">
        <f>IFERROR(U21/U$28,0)</f>
        <v>0</v>
      </c>
    </row>
    <row r="22" spans="1:24" ht="12.75" customHeight="1" x14ac:dyDescent="0.3">
      <c r="A22" s="38" t="s">
        <v>239</v>
      </c>
      <c r="B22" s="50"/>
      <c r="C22" s="102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</row>
    <row r="23" spans="1:24" ht="12.75" customHeight="1" x14ac:dyDescent="0.3">
      <c r="A23" s="151" t="s">
        <v>240</v>
      </c>
      <c r="B23" s="152"/>
      <c r="C23" s="102"/>
      <c r="D23" s="103">
        <f t="shared" ref="D23:D28" si="0">IFERROR(C23/C$28,0)</f>
        <v>0</v>
      </c>
      <c r="E23" s="102"/>
      <c r="F23" s="103">
        <f t="shared" ref="F23:F28" si="1">IFERROR(E23/E$28,0)</f>
        <v>0</v>
      </c>
      <c r="G23" s="102"/>
      <c r="H23" s="103">
        <f t="shared" ref="H23:H28" si="2">IFERROR(G23/G$28,0)</f>
        <v>0</v>
      </c>
      <c r="I23" s="102"/>
      <c r="J23" s="103">
        <f t="shared" ref="J23:J28" si="3">IFERROR(I23/I$28,0)</f>
        <v>0</v>
      </c>
      <c r="K23" s="102"/>
      <c r="L23" s="103">
        <f t="shared" ref="L23:L28" si="4">IFERROR(K23/K$28,0)</f>
        <v>0</v>
      </c>
      <c r="M23" s="102"/>
      <c r="N23" s="103">
        <f t="shared" ref="N23:N28" si="5">IFERROR(M23/M$28,0)</f>
        <v>0</v>
      </c>
      <c r="O23" s="102"/>
      <c r="P23" s="103">
        <f t="shared" ref="P23:P28" si="6">IFERROR(O23/O$28,0)</f>
        <v>0</v>
      </c>
      <c r="Q23" s="102"/>
      <c r="R23" s="103">
        <f t="shared" ref="R23:R28" si="7">IFERROR(Q23/Q$28,0)</f>
        <v>0</v>
      </c>
      <c r="S23" s="102"/>
      <c r="T23" s="103">
        <f t="shared" ref="T23:T28" si="8">IFERROR(S23/S$28,0)</f>
        <v>0</v>
      </c>
      <c r="U23" s="102"/>
      <c r="V23" s="103">
        <f t="shared" ref="V23:V28" si="9">IFERROR(U23/U$28,0)</f>
        <v>0</v>
      </c>
    </row>
    <row r="24" spans="1:24" ht="12.75" customHeight="1" x14ac:dyDescent="0.3">
      <c r="A24" s="151" t="s">
        <v>241</v>
      </c>
      <c r="B24" s="152"/>
      <c r="C24" s="102"/>
      <c r="D24" s="103">
        <f t="shared" si="0"/>
        <v>0</v>
      </c>
      <c r="E24" s="102"/>
      <c r="F24" s="103">
        <f t="shared" si="1"/>
        <v>0</v>
      </c>
      <c r="G24" s="102"/>
      <c r="H24" s="103">
        <f t="shared" si="2"/>
        <v>0</v>
      </c>
      <c r="I24" s="102"/>
      <c r="J24" s="103">
        <f t="shared" si="3"/>
        <v>0</v>
      </c>
      <c r="K24" s="102"/>
      <c r="L24" s="103">
        <f t="shared" si="4"/>
        <v>0</v>
      </c>
      <c r="M24" s="102"/>
      <c r="N24" s="103">
        <f t="shared" si="5"/>
        <v>0</v>
      </c>
      <c r="O24" s="102"/>
      <c r="P24" s="103">
        <f t="shared" si="6"/>
        <v>0</v>
      </c>
      <c r="Q24" s="102"/>
      <c r="R24" s="103">
        <f t="shared" si="7"/>
        <v>0</v>
      </c>
      <c r="S24" s="102"/>
      <c r="T24" s="103">
        <f t="shared" si="8"/>
        <v>0</v>
      </c>
      <c r="U24" s="102"/>
      <c r="V24" s="103">
        <f t="shared" si="9"/>
        <v>0</v>
      </c>
      <c r="X24" s="102"/>
    </row>
    <row r="25" spans="1:24" ht="12.75" customHeight="1" x14ac:dyDescent="0.3">
      <c r="A25" s="38" t="s">
        <v>242</v>
      </c>
      <c r="B25" s="50"/>
      <c r="C25" s="136"/>
      <c r="D25" s="103">
        <f t="shared" si="0"/>
        <v>0</v>
      </c>
      <c r="E25" s="136"/>
      <c r="F25" s="103">
        <f t="shared" si="1"/>
        <v>0</v>
      </c>
      <c r="G25" s="136"/>
      <c r="H25" s="103">
        <f t="shared" si="2"/>
        <v>0</v>
      </c>
      <c r="I25" s="136"/>
      <c r="J25" s="103">
        <f t="shared" si="3"/>
        <v>0</v>
      </c>
      <c r="K25" s="136"/>
      <c r="L25" s="103">
        <f t="shared" si="4"/>
        <v>0</v>
      </c>
      <c r="M25" s="136"/>
      <c r="N25" s="103">
        <f t="shared" si="5"/>
        <v>0</v>
      </c>
      <c r="O25" s="136"/>
      <c r="P25" s="103">
        <f t="shared" si="6"/>
        <v>0</v>
      </c>
      <c r="Q25" s="136"/>
      <c r="R25" s="103">
        <f t="shared" si="7"/>
        <v>0</v>
      </c>
      <c r="S25" s="136"/>
      <c r="T25" s="103">
        <f t="shared" si="8"/>
        <v>0</v>
      </c>
      <c r="U25" s="136"/>
      <c r="V25" s="103">
        <f t="shared" si="9"/>
        <v>0</v>
      </c>
      <c r="X25" s="102"/>
    </row>
    <row r="26" spans="1:24" ht="12.75" customHeight="1" x14ac:dyDescent="0.3">
      <c r="A26" s="151" t="s">
        <v>243</v>
      </c>
      <c r="B26" s="50"/>
      <c r="C26" s="102"/>
      <c r="D26" s="103">
        <f t="shared" si="0"/>
        <v>0</v>
      </c>
      <c r="E26" s="102"/>
      <c r="F26" s="103">
        <f t="shared" si="1"/>
        <v>0</v>
      </c>
      <c r="G26" s="102"/>
      <c r="H26" s="103">
        <f t="shared" si="2"/>
        <v>0</v>
      </c>
      <c r="I26" s="102"/>
      <c r="J26" s="103">
        <f t="shared" si="3"/>
        <v>0</v>
      </c>
      <c r="K26" s="102"/>
      <c r="L26" s="103">
        <f t="shared" si="4"/>
        <v>0</v>
      </c>
      <c r="M26" s="102"/>
      <c r="N26" s="103">
        <f t="shared" si="5"/>
        <v>0</v>
      </c>
      <c r="O26" s="102"/>
      <c r="P26" s="103">
        <f t="shared" si="6"/>
        <v>0</v>
      </c>
      <c r="Q26" s="102"/>
      <c r="R26" s="103">
        <f t="shared" si="7"/>
        <v>0</v>
      </c>
      <c r="S26" s="102"/>
      <c r="T26" s="103">
        <f t="shared" si="8"/>
        <v>0</v>
      </c>
      <c r="U26" s="102"/>
      <c r="V26" s="103">
        <f t="shared" si="9"/>
        <v>0</v>
      </c>
    </row>
    <row r="27" spans="1:24" ht="12.75" customHeight="1" x14ac:dyDescent="0.3">
      <c r="A27" s="38" t="s">
        <v>40</v>
      </c>
      <c r="B27" s="50"/>
      <c r="C27" s="137"/>
      <c r="D27" s="103">
        <f t="shared" si="0"/>
        <v>0</v>
      </c>
      <c r="E27" s="137"/>
      <c r="F27" s="103">
        <f t="shared" si="1"/>
        <v>0</v>
      </c>
      <c r="G27" s="137"/>
      <c r="H27" s="103">
        <f t="shared" si="2"/>
        <v>0</v>
      </c>
      <c r="I27" s="137"/>
      <c r="J27" s="103">
        <f t="shared" si="3"/>
        <v>0</v>
      </c>
      <c r="K27" s="137"/>
      <c r="L27" s="103">
        <f t="shared" si="4"/>
        <v>0</v>
      </c>
      <c r="M27" s="137"/>
      <c r="N27" s="103">
        <f t="shared" si="5"/>
        <v>0</v>
      </c>
      <c r="O27" s="137"/>
      <c r="P27" s="103">
        <f t="shared" si="6"/>
        <v>0</v>
      </c>
      <c r="Q27" s="137"/>
      <c r="R27" s="103">
        <f t="shared" si="7"/>
        <v>0</v>
      </c>
      <c r="S27" s="137"/>
      <c r="T27" s="103">
        <f t="shared" si="8"/>
        <v>0</v>
      </c>
      <c r="U27" s="137"/>
      <c r="V27" s="103">
        <f t="shared" si="9"/>
        <v>0</v>
      </c>
    </row>
    <row r="28" spans="1:24" ht="12.75" customHeight="1" x14ac:dyDescent="0.3">
      <c r="A28" s="26" t="s">
        <v>1</v>
      </c>
      <c r="B28" s="69"/>
      <c r="C28" s="105">
        <f>SUM(C19:C27)</f>
        <v>1198000</v>
      </c>
      <c r="D28" s="106">
        <f t="shared" si="0"/>
        <v>1</v>
      </c>
      <c r="E28" s="105">
        <f>SUM(E19:E27)</f>
        <v>1753000</v>
      </c>
      <c r="F28" s="106">
        <f t="shared" si="1"/>
        <v>1</v>
      </c>
      <c r="G28" s="105">
        <f>SUM(G19:G27)</f>
        <v>0</v>
      </c>
      <c r="H28" s="106">
        <f t="shared" si="2"/>
        <v>0</v>
      </c>
      <c r="I28" s="105">
        <f>SUM(I19:I27)</f>
        <v>0</v>
      </c>
      <c r="J28" s="106">
        <f t="shared" si="3"/>
        <v>0</v>
      </c>
      <c r="K28" s="105">
        <f>SUM(K19:K27)</f>
        <v>0</v>
      </c>
      <c r="L28" s="106">
        <f t="shared" si="4"/>
        <v>0</v>
      </c>
      <c r="M28" s="105">
        <f>SUM(M19:M27)</f>
        <v>0</v>
      </c>
      <c r="N28" s="106">
        <f t="shared" si="5"/>
        <v>0</v>
      </c>
      <c r="O28" s="105">
        <f>SUM(O19:O27)</f>
        <v>0</v>
      </c>
      <c r="P28" s="106">
        <f t="shared" si="6"/>
        <v>0</v>
      </c>
      <c r="Q28" s="105">
        <f>SUM(Q19:Q27)</f>
        <v>0</v>
      </c>
      <c r="R28" s="106">
        <f t="shared" si="7"/>
        <v>0</v>
      </c>
      <c r="S28" s="105">
        <f>SUM(S19:S27)</f>
        <v>0</v>
      </c>
      <c r="T28" s="106">
        <f t="shared" si="8"/>
        <v>0</v>
      </c>
      <c r="U28" s="105">
        <f>SUM(U19:U27)</f>
        <v>0</v>
      </c>
      <c r="V28" s="106">
        <f t="shared" si="9"/>
        <v>0</v>
      </c>
    </row>
    <row r="29" spans="1:24" ht="12.75" customHeight="1" x14ac:dyDescent="0.3">
      <c r="A29" s="26"/>
      <c r="B29" s="69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4" ht="12.75" customHeight="1" x14ac:dyDescent="0.3">
      <c r="A30" s="26" t="s">
        <v>34</v>
      </c>
      <c r="B30" s="69"/>
      <c r="C30" s="25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4" ht="12.75" customHeight="1" x14ac:dyDescent="0.3">
      <c r="A31" s="38" t="s">
        <v>35</v>
      </c>
      <c r="B31" s="50"/>
      <c r="C31" s="217">
        <v>301896</v>
      </c>
      <c r="D31" s="103">
        <f>IFERROR(C31/C$28,0)</f>
        <v>0.252</v>
      </c>
      <c r="E31" s="217">
        <v>441756</v>
      </c>
      <c r="F31" s="103">
        <f>IFERROR(E31/E$28,0)</f>
        <v>0.252</v>
      </c>
      <c r="G31" s="217">
        <v>0</v>
      </c>
      <c r="H31" s="103">
        <f>IFERROR(G31/G$28,0)</f>
        <v>0</v>
      </c>
      <c r="I31" s="217">
        <v>0</v>
      </c>
      <c r="J31" s="103">
        <f>IFERROR(I31/I$28,0)</f>
        <v>0</v>
      </c>
      <c r="K31" s="217">
        <v>0</v>
      </c>
      <c r="L31" s="103">
        <f>IFERROR(K31/K$28,0)</f>
        <v>0</v>
      </c>
      <c r="M31" s="217">
        <v>0</v>
      </c>
      <c r="N31" s="103">
        <f>IFERROR(M31/M$28,0)</f>
        <v>0</v>
      </c>
      <c r="O31" s="217">
        <v>0</v>
      </c>
      <c r="P31" s="103">
        <f>IFERROR(O31/O$28,0)</f>
        <v>0</v>
      </c>
      <c r="Q31" s="217">
        <v>0</v>
      </c>
      <c r="R31" s="103">
        <f>IFERROR(Q31/Q$28,0)</f>
        <v>0</v>
      </c>
      <c r="S31" s="217">
        <v>0</v>
      </c>
      <c r="T31" s="103">
        <f>IFERROR(S31/S$28,0)</f>
        <v>0</v>
      </c>
      <c r="U31" s="217">
        <v>0</v>
      </c>
      <c r="V31" s="103">
        <f>IFERROR(U31/U$28,0)</f>
        <v>0</v>
      </c>
    </row>
    <row r="32" spans="1:24" ht="12.75" customHeight="1" x14ac:dyDescent="0.3">
      <c r="A32" s="70" t="s">
        <v>75</v>
      </c>
      <c r="B32" s="70"/>
      <c r="C32" s="139"/>
      <c r="D32" s="103">
        <f>IFERROR(C32/C$28,0)</f>
        <v>0</v>
      </c>
      <c r="E32" s="139"/>
      <c r="F32" s="103">
        <f>IFERROR(E32/E$28,0)</f>
        <v>0</v>
      </c>
      <c r="G32" s="139"/>
      <c r="H32" s="103">
        <f>IFERROR(G32/G$28,0)</f>
        <v>0</v>
      </c>
      <c r="I32" s="139"/>
      <c r="J32" s="103">
        <f>IFERROR(I32/I$28,0)</f>
        <v>0</v>
      </c>
      <c r="K32" s="139"/>
      <c r="L32" s="103">
        <f>IFERROR(K32/K$28,0)</f>
        <v>0</v>
      </c>
      <c r="M32" s="139"/>
      <c r="N32" s="103">
        <f>IFERROR(M32/M$28,0)</f>
        <v>0</v>
      </c>
      <c r="O32" s="139"/>
      <c r="P32" s="103">
        <f>IFERROR(O32/O$28,0)</f>
        <v>0</v>
      </c>
      <c r="Q32" s="139"/>
      <c r="R32" s="103">
        <f>IFERROR(Q32/Q$28,0)</f>
        <v>0</v>
      </c>
      <c r="S32" s="139"/>
      <c r="T32" s="103">
        <f>IFERROR(S32/S$28,0)</f>
        <v>0</v>
      </c>
      <c r="U32" s="139"/>
      <c r="V32" s="103">
        <f>IFERROR(U32/U$28,0)</f>
        <v>0</v>
      </c>
    </row>
    <row r="33" spans="1:22" ht="12.75" customHeight="1" x14ac:dyDescent="0.3">
      <c r="A33" s="26" t="s">
        <v>2</v>
      </c>
      <c r="B33" s="69"/>
      <c r="C33" s="105">
        <f>SUM(C31:C32)</f>
        <v>301896</v>
      </c>
      <c r="D33" s="106">
        <f>IFERROR(C33/C$28,0)</f>
        <v>0.252</v>
      </c>
      <c r="E33" s="105">
        <f>SUM(E31:E32)</f>
        <v>441756</v>
      </c>
      <c r="F33" s="106">
        <f>IFERROR(E33/E$28,0)</f>
        <v>0.252</v>
      </c>
      <c r="G33" s="105">
        <f>SUM(G31:G32)</f>
        <v>0</v>
      </c>
      <c r="H33" s="106">
        <f>IFERROR(G33/G$28,0)</f>
        <v>0</v>
      </c>
      <c r="I33" s="105">
        <f>SUM(I31:I32)</f>
        <v>0</v>
      </c>
      <c r="J33" s="106">
        <f>IFERROR(I33/I$28,0)</f>
        <v>0</v>
      </c>
      <c r="K33" s="105">
        <f>SUM(K31:K32)</f>
        <v>0</v>
      </c>
      <c r="L33" s="106">
        <f>IFERROR(K33/K$28,0)</f>
        <v>0</v>
      </c>
      <c r="M33" s="105">
        <f>SUM(M31:M32)</f>
        <v>0</v>
      </c>
      <c r="N33" s="106">
        <f>IFERROR(M33/M$28,0)</f>
        <v>0</v>
      </c>
      <c r="O33" s="105">
        <f>SUM(O31:O32)</f>
        <v>0</v>
      </c>
      <c r="P33" s="106">
        <f>IFERROR(O33/O$28,0)</f>
        <v>0</v>
      </c>
      <c r="Q33" s="105">
        <f>SUM(Q31:Q32)</f>
        <v>0</v>
      </c>
      <c r="R33" s="106">
        <f>IFERROR(Q33/Q$28,0)</f>
        <v>0</v>
      </c>
      <c r="S33" s="105">
        <f>SUM(S31:S32)</f>
        <v>0</v>
      </c>
      <c r="T33" s="106">
        <f>IFERROR(S33/S$28,0)</f>
        <v>0</v>
      </c>
      <c r="U33" s="105">
        <f>SUM(U31:U32)</f>
        <v>0</v>
      </c>
      <c r="V33" s="106">
        <f>IFERROR(U33/U$28,0)</f>
        <v>0</v>
      </c>
    </row>
    <row r="34" spans="1:22" ht="12.75" customHeight="1" x14ac:dyDescent="0.3">
      <c r="A34" s="38"/>
      <c r="B34" s="5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2.75" customHeight="1" x14ac:dyDescent="0.3">
      <c r="A35" s="26" t="s">
        <v>3</v>
      </c>
      <c r="B35" s="69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2.75" customHeight="1" x14ac:dyDescent="0.3">
      <c r="A36" s="38" t="s">
        <v>22</v>
      </c>
      <c r="B36" s="50"/>
      <c r="C36" s="217">
        <v>0</v>
      </c>
      <c r="D36" s="103">
        <f t="shared" ref="D36:D46" si="10">IFERROR(C36/C$28,0)</f>
        <v>0</v>
      </c>
      <c r="E36" s="217">
        <v>0</v>
      </c>
      <c r="F36" s="103">
        <f t="shared" ref="F36:F46" si="11">IFERROR(E36/E$28,0)</f>
        <v>0</v>
      </c>
      <c r="G36" s="217"/>
      <c r="H36" s="103">
        <f t="shared" ref="H36:H46" si="12">IFERROR(G36/G$28,0)</f>
        <v>0</v>
      </c>
      <c r="I36" s="217"/>
      <c r="J36" s="103">
        <f t="shared" ref="J36:J46" si="13">IFERROR(I36/I$28,0)</f>
        <v>0</v>
      </c>
      <c r="K36" s="217"/>
      <c r="L36" s="103">
        <f t="shared" ref="L36:L46" si="14">IFERROR(K36/K$28,0)</f>
        <v>0</v>
      </c>
      <c r="M36" s="217"/>
      <c r="N36" s="103">
        <f t="shared" ref="N36:N46" si="15">IFERROR(M36/M$28,0)</f>
        <v>0</v>
      </c>
      <c r="O36" s="217"/>
      <c r="P36" s="103">
        <f t="shared" ref="P36:P46" si="16">IFERROR(O36/O$28,0)</f>
        <v>0</v>
      </c>
      <c r="Q36" s="217"/>
      <c r="R36" s="103">
        <f t="shared" ref="R36:R46" si="17">IFERROR(Q36/Q$28,0)</f>
        <v>0</v>
      </c>
      <c r="S36" s="217"/>
      <c r="T36" s="103">
        <f t="shared" ref="T36:T46" si="18">IFERROR(S36/S$28,0)</f>
        <v>0</v>
      </c>
      <c r="U36" s="217">
        <v>0</v>
      </c>
      <c r="V36" s="103">
        <f t="shared" ref="V36:V46" si="19">IFERROR(U36/U$28,0)</f>
        <v>0</v>
      </c>
    </row>
    <row r="37" spans="1:22" ht="12.75" customHeight="1" x14ac:dyDescent="0.3">
      <c r="A37" s="38" t="s">
        <v>23</v>
      </c>
      <c r="B37" s="50"/>
      <c r="C37" s="217">
        <v>52208</v>
      </c>
      <c r="D37" s="103">
        <f t="shared" si="10"/>
        <v>4.3579298831385643E-2</v>
      </c>
      <c r="E37" s="217">
        <v>58055.296000000002</v>
      </c>
      <c r="F37" s="103">
        <f t="shared" si="11"/>
        <v>3.3117681688533941E-2</v>
      </c>
      <c r="G37" s="217"/>
      <c r="H37" s="103">
        <f t="shared" si="12"/>
        <v>0</v>
      </c>
      <c r="I37" s="217">
        <v>0</v>
      </c>
      <c r="J37" s="103">
        <f t="shared" si="13"/>
        <v>0</v>
      </c>
      <c r="K37" s="217">
        <v>0</v>
      </c>
      <c r="L37" s="103">
        <f t="shared" si="14"/>
        <v>0</v>
      </c>
      <c r="M37" s="217">
        <v>0</v>
      </c>
      <c r="N37" s="103">
        <f t="shared" si="15"/>
        <v>0</v>
      </c>
      <c r="O37" s="217">
        <v>0</v>
      </c>
      <c r="P37" s="103">
        <f t="shared" si="16"/>
        <v>0</v>
      </c>
      <c r="Q37" s="217">
        <v>0</v>
      </c>
      <c r="R37" s="103">
        <f t="shared" si="17"/>
        <v>0</v>
      </c>
      <c r="S37" s="217">
        <v>0</v>
      </c>
      <c r="T37" s="103">
        <f t="shared" si="18"/>
        <v>0</v>
      </c>
      <c r="U37" s="217">
        <v>0</v>
      </c>
      <c r="V37" s="103">
        <f t="shared" si="19"/>
        <v>0</v>
      </c>
    </row>
    <row r="38" spans="1:22" ht="12.75" customHeight="1" x14ac:dyDescent="0.3">
      <c r="A38" s="38" t="s">
        <v>24</v>
      </c>
      <c r="B38" s="50"/>
      <c r="C38" s="217"/>
      <c r="D38" s="103">
        <f t="shared" si="10"/>
        <v>0</v>
      </c>
      <c r="E38" s="217">
        <v>0</v>
      </c>
      <c r="F38" s="103">
        <f t="shared" si="11"/>
        <v>0</v>
      </c>
      <c r="G38" s="217"/>
      <c r="H38" s="103">
        <f t="shared" si="12"/>
        <v>0</v>
      </c>
      <c r="I38" s="217">
        <v>0</v>
      </c>
      <c r="J38" s="103">
        <f t="shared" si="13"/>
        <v>0</v>
      </c>
      <c r="K38" s="217">
        <v>0</v>
      </c>
      <c r="L38" s="103">
        <f t="shared" si="14"/>
        <v>0</v>
      </c>
      <c r="M38" s="217">
        <v>0</v>
      </c>
      <c r="N38" s="103">
        <f t="shared" si="15"/>
        <v>0</v>
      </c>
      <c r="O38" s="217">
        <v>0</v>
      </c>
      <c r="P38" s="103">
        <f t="shared" si="16"/>
        <v>0</v>
      </c>
      <c r="Q38" s="217">
        <v>0</v>
      </c>
      <c r="R38" s="103">
        <f t="shared" si="17"/>
        <v>0</v>
      </c>
      <c r="S38" s="217">
        <v>0</v>
      </c>
      <c r="T38" s="103">
        <f t="shared" si="18"/>
        <v>0</v>
      </c>
      <c r="U38" s="217">
        <v>0</v>
      </c>
      <c r="V38" s="103">
        <f t="shared" si="19"/>
        <v>0</v>
      </c>
    </row>
    <row r="39" spans="1:22" ht="12.75" customHeight="1" x14ac:dyDescent="0.3">
      <c r="A39" s="38" t="s">
        <v>28</v>
      </c>
      <c r="B39" s="50"/>
      <c r="C39" s="217">
        <v>92362</v>
      </c>
      <c r="D39" s="103">
        <f t="shared" si="10"/>
        <v>7.7096828046744573E-2</v>
      </c>
      <c r="E39" s="217">
        <v>102706.54400000001</v>
      </c>
      <c r="F39" s="103">
        <f t="shared" si="11"/>
        <v>5.8589015402167717E-2</v>
      </c>
      <c r="G39" s="217"/>
      <c r="H39" s="103">
        <f t="shared" si="12"/>
        <v>0</v>
      </c>
      <c r="I39" s="217">
        <v>0</v>
      </c>
      <c r="J39" s="103">
        <f t="shared" si="13"/>
        <v>0</v>
      </c>
      <c r="K39" s="217">
        <v>0</v>
      </c>
      <c r="L39" s="103">
        <f t="shared" si="14"/>
        <v>0</v>
      </c>
      <c r="M39" s="217">
        <v>0</v>
      </c>
      <c r="N39" s="103">
        <f t="shared" si="15"/>
        <v>0</v>
      </c>
      <c r="O39" s="217">
        <v>0</v>
      </c>
      <c r="P39" s="103">
        <f t="shared" si="16"/>
        <v>0</v>
      </c>
      <c r="Q39" s="217">
        <v>0</v>
      </c>
      <c r="R39" s="103">
        <f t="shared" si="17"/>
        <v>0</v>
      </c>
      <c r="S39" s="217">
        <v>0</v>
      </c>
      <c r="T39" s="103">
        <f t="shared" si="18"/>
        <v>0</v>
      </c>
      <c r="U39" s="217">
        <v>0</v>
      </c>
      <c r="V39" s="103">
        <f t="shared" si="19"/>
        <v>0</v>
      </c>
    </row>
    <row r="40" spans="1:22" ht="12.75" customHeight="1" x14ac:dyDescent="0.3">
      <c r="A40" s="38" t="s">
        <v>25</v>
      </c>
      <c r="B40" s="50"/>
      <c r="C40" s="217"/>
      <c r="D40" s="103">
        <f t="shared" si="10"/>
        <v>0</v>
      </c>
      <c r="E40" s="138"/>
      <c r="F40" s="103">
        <f t="shared" si="11"/>
        <v>0</v>
      </c>
      <c r="G40" s="138"/>
      <c r="H40" s="103">
        <f t="shared" si="12"/>
        <v>0</v>
      </c>
      <c r="I40" s="138"/>
      <c r="J40" s="103">
        <f t="shared" si="13"/>
        <v>0</v>
      </c>
      <c r="K40" s="138"/>
      <c r="L40" s="103">
        <f t="shared" si="14"/>
        <v>0</v>
      </c>
      <c r="M40" s="138"/>
      <c r="N40" s="103">
        <f t="shared" si="15"/>
        <v>0</v>
      </c>
      <c r="O40" s="138"/>
      <c r="P40" s="103">
        <f t="shared" si="16"/>
        <v>0</v>
      </c>
      <c r="Q40" s="138"/>
      <c r="R40" s="103">
        <f t="shared" si="17"/>
        <v>0</v>
      </c>
      <c r="S40" s="138"/>
      <c r="T40" s="103">
        <f t="shared" si="18"/>
        <v>0</v>
      </c>
      <c r="U40" s="138"/>
      <c r="V40" s="103">
        <f t="shared" si="19"/>
        <v>0</v>
      </c>
    </row>
    <row r="41" spans="1:22" ht="12.75" customHeight="1" x14ac:dyDescent="0.3">
      <c r="A41" s="38" t="s">
        <v>26</v>
      </c>
      <c r="B41" s="50"/>
      <c r="C41" s="217">
        <v>6473.7920000000004</v>
      </c>
      <c r="D41" s="103">
        <f t="shared" si="10"/>
        <v>5.4038330550918202E-3</v>
      </c>
      <c r="E41" s="217">
        <v>7198.8567039999998</v>
      </c>
      <c r="F41" s="103">
        <f t="shared" si="11"/>
        <v>4.1065925293782089E-3</v>
      </c>
      <c r="G41" s="138"/>
      <c r="H41" s="103">
        <f t="shared" si="12"/>
        <v>0</v>
      </c>
      <c r="I41" s="138"/>
      <c r="J41" s="103">
        <f t="shared" si="13"/>
        <v>0</v>
      </c>
      <c r="K41" s="138"/>
      <c r="L41" s="103">
        <f t="shared" si="14"/>
        <v>0</v>
      </c>
      <c r="M41" s="138"/>
      <c r="N41" s="103">
        <f t="shared" si="15"/>
        <v>0</v>
      </c>
      <c r="O41" s="138"/>
      <c r="P41" s="103">
        <f t="shared" si="16"/>
        <v>0</v>
      </c>
      <c r="Q41" s="138"/>
      <c r="R41" s="103">
        <f t="shared" si="17"/>
        <v>0</v>
      </c>
      <c r="S41" s="138"/>
      <c r="T41" s="103">
        <f t="shared" si="18"/>
        <v>0</v>
      </c>
      <c r="U41" s="138"/>
      <c r="V41" s="103">
        <f t="shared" si="19"/>
        <v>0</v>
      </c>
    </row>
    <row r="42" spans="1:22" ht="12.75" customHeight="1" x14ac:dyDescent="0.3">
      <c r="A42" s="38" t="s">
        <v>27</v>
      </c>
      <c r="B42" s="50"/>
      <c r="C42" s="217"/>
      <c r="D42" s="103">
        <f t="shared" si="10"/>
        <v>0</v>
      </c>
      <c r="E42" s="217"/>
      <c r="F42" s="103">
        <f t="shared" si="11"/>
        <v>0</v>
      </c>
      <c r="G42" s="217"/>
      <c r="H42" s="103">
        <f t="shared" si="12"/>
        <v>0</v>
      </c>
      <c r="I42" s="217"/>
      <c r="J42" s="103">
        <f t="shared" si="13"/>
        <v>0</v>
      </c>
      <c r="K42" s="217"/>
      <c r="L42" s="103">
        <f t="shared" si="14"/>
        <v>0</v>
      </c>
      <c r="M42" s="217"/>
      <c r="N42" s="103">
        <f t="shared" si="15"/>
        <v>0</v>
      </c>
      <c r="O42" s="217"/>
      <c r="P42" s="103">
        <f t="shared" si="16"/>
        <v>0</v>
      </c>
      <c r="Q42" s="217"/>
      <c r="R42" s="103">
        <f t="shared" si="17"/>
        <v>0</v>
      </c>
      <c r="S42" s="217"/>
      <c r="T42" s="103">
        <f t="shared" si="18"/>
        <v>0</v>
      </c>
      <c r="U42" s="217"/>
      <c r="V42" s="103">
        <f t="shared" si="19"/>
        <v>0</v>
      </c>
    </row>
    <row r="43" spans="1:22" ht="12.75" customHeight="1" x14ac:dyDescent="0.3">
      <c r="A43" s="38" t="s">
        <v>76</v>
      </c>
      <c r="B43" s="50"/>
      <c r="C43" s="217"/>
      <c r="D43" s="103">
        <f t="shared" si="10"/>
        <v>0</v>
      </c>
      <c r="E43" s="217"/>
      <c r="F43" s="103">
        <f t="shared" si="11"/>
        <v>0</v>
      </c>
      <c r="G43" s="217"/>
      <c r="H43" s="103">
        <f t="shared" si="12"/>
        <v>0</v>
      </c>
      <c r="I43" s="217"/>
      <c r="J43" s="103">
        <f t="shared" si="13"/>
        <v>0</v>
      </c>
      <c r="K43" s="217"/>
      <c r="L43" s="103">
        <f t="shared" si="14"/>
        <v>0</v>
      </c>
      <c r="M43" s="217"/>
      <c r="N43" s="103">
        <f t="shared" si="15"/>
        <v>0</v>
      </c>
      <c r="O43" s="217"/>
      <c r="P43" s="103">
        <f t="shared" si="16"/>
        <v>0</v>
      </c>
      <c r="Q43" s="217"/>
      <c r="R43" s="103">
        <f t="shared" si="17"/>
        <v>0</v>
      </c>
      <c r="S43" s="217"/>
      <c r="T43" s="103">
        <f t="shared" si="18"/>
        <v>0</v>
      </c>
      <c r="U43" s="217"/>
      <c r="V43" s="103">
        <f t="shared" si="19"/>
        <v>0</v>
      </c>
    </row>
    <row r="44" spans="1:22" ht="12.75" customHeight="1" x14ac:dyDescent="0.3">
      <c r="A44" s="38" t="s">
        <v>11</v>
      </c>
      <c r="B44" s="50"/>
      <c r="C44" s="217"/>
      <c r="D44" s="103">
        <f t="shared" si="10"/>
        <v>0</v>
      </c>
      <c r="E44" s="217"/>
      <c r="F44" s="103">
        <f t="shared" si="11"/>
        <v>0</v>
      </c>
      <c r="G44" s="217"/>
      <c r="H44" s="103">
        <f t="shared" si="12"/>
        <v>0</v>
      </c>
      <c r="I44" s="217"/>
      <c r="J44" s="103">
        <f t="shared" si="13"/>
        <v>0</v>
      </c>
      <c r="K44" s="217"/>
      <c r="L44" s="103">
        <f t="shared" si="14"/>
        <v>0</v>
      </c>
      <c r="M44" s="217"/>
      <c r="N44" s="103">
        <f t="shared" si="15"/>
        <v>0</v>
      </c>
      <c r="O44" s="217"/>
      <c r="P44" s="103">
        <f t="shared" si="16"/>
        <v>0</v>
      </c>
      <c r="Q44" s="217"/>
      <c r="R44" s="103">
        <f t="shared" si="17"/>
        <v>0</v>
      </c>
      <c r="S44" s="217"/>
      <c r="T44" s="103">
        <f t="shared" si="18"/>
        <v>0</v>
      </c>
      <c r="U44" s="217"/>
      <c r="V44" s="103">
        <f t="shared" si="19"/>
        <v>0</v>
      </c>
    </row>
    <row r="45" spans="1:22" ht="12.75" customHeight="1" x14ac:dyDescent="0.3">
      <c r="A45" s="38" t="s">
        <v>4</v>
      </c>
      <c r="B45" s="50"/>
      <c r="C45" s="220">
        <v>13589.58</v>
      </c>
      <c r="D45" s="103">
        <f t="shared" si="10"/>
        <v>1.1343555926544241E-2</v>
      </c>
      <c r="E45" s="220">
        <v>15111.612960000002</v>
      </c>
      <c r="F45" s="103">
        <f t="shared" si="11"/>
        <v>8.6204295265259571E-3</v>
      </c>
      <c r="G45" s="139"/>
      <c r="H45" s="103">
        <f t="shared" si="12"/>
        <v>0</v>
      </c>
      <c r="I45" s="139"/>
      <c r="J45" s="103">
        <f t="shared" si="13"/>
        <v>0</v>
      </c>
      <c r="K45" s="139"/>
      <c r="L45" s="103">
        <f t="shared" si="14"/>
        <v>0</v>
      </c>
      <c r="M45" s="139"/>
      <c r="N45" s="103">
        <f t="shared" si="15"/>
        <v>0</v>
      </c>
      <c r="O45" s="139"/>
      <c r="P45" s="103">
        <f t="shared" si="16"/>
        <v>0</v>
      </c>
      <c r="Q45" s="139"/>
      <c r="R45" s="103">
        <f t="shared" si="17"/>
        <v>0</v>
      </c>
      <c r="S45" s="139"/>
      <c r="T45" s="103">
        <f t="shared" si="18"/>
        <v>0</v>
      </c>
      <c r="U45" s="139"/>
      <c r="V45" s="103">
        <f t="shared" si="19"/>
        <v>0</v>
      </c>
    </row>
    <row r="46" spans="1:22" ht="12.75" customHeight="1" x14ac:dyDescent="0.3">
      <c r="A46" s="26" t="s">
        <v>5</v>
      </c>
      <c r="B46" s="69"/>
      <c r="C46" s="105">
        <f>SUM(C36:C45)</f>
        <v>164633.37199999997</v>
      </c>
      <c r="D46" s="106">
        <f t="shared" si="10"/>
        <v>0.13742351585976625</v>
      </c>
      <c r="E46" s="105">
        <f>SUM(E36:E45)</f>
        <v>183072.30966400003</v>
      </c>
      <c r="F46" s="106">
        <f t="shared" si="11"/>
        <v>0.10443371914660583</v>
      </c>
      <c r="G46" s="105">
        <f>SUM(G36:G45)</f>
        <v>0</v>
      </c>
      <c r="H46" s="106">
        <f t="shared" si="12"/>
        <v>0</v>
      </c>
      <c r="I46" s="105">
        <f>SUM(I36:I45)</f>
        <v>0</v>
      </c>
      <c r="J46" s="106">
        <f t="shared" si="13"/>
        <v>0</v>
      </c>
      <c r="K46" s="105">
        <f>SUM(K36:K45)</f>
        <v>0</v>
      </c>
      <c r="L46" s="106">
        <f t="shared" si="14"/>
        <v>0</v>
      </c>
      <c r="M46" s="105">
        <f>SUM(M36:M45)</f>
        <v>0</v>
      </c>
      <c r="N46" s="106">
        <f t="shared" si="15"/>
        <v>0</v>
      </c>
      <c r="O46" s="105">
        <f>SUM(O36:O45)</f>
        <v>0</v>
      </c>
      <c r="P46" s="106">
        <f t="shared" si="16"/>
        <v>0</v>
      </c>
      <c r="Q46" s="105">
        <f>SUM(Q36:Q45)</f>
        <v>0</v>
      </c>
      <c r="R46" s="106">
        <f t="shared" si="17"/>
        <v>0</v>
      </c>
      <c r="S46" s="105">
        <f>SUM(S36:S45)</f>
        <v>0</v>
      </c>
      <c r="T46" s="106">
        <f t="shared" si="18"/>
        <v>0</v>
      </c>
      <c r="U46" s="105">
        <f>SUM(U36:U45)</f>
        <v>0</v>
      </c>
      <c r="V46" s="106">
        <f t="shared" si="19"/>
        <v>0</v>
      </c>
    </row>
    <row r="47" spans="1:22" ht="12.75" customHeight="1" x14ac:dyDescent="0.3">
      <c r="A47" s="26"/>
      <c r="B47" s="26"/>
      <c r="C47" s="53"/>
      <c r="D47" s="111"/>
      <c r="E47" s="53"/>
      <c r="F47" s="111"/>
      <c r="G47" s="53"/>
      <c r="H47" s="111"/>
      <c r="I47" s="53"/>
      <c r="J47" s="111"/>
      <c r="K47" s="53"/>
      <c r="L47" s="111"/>
      <c r="M47" s="53"/>
      <c r="N47" s="111"/>
      <c r="O47" s="53"/>
      <c r="P47" s="111"/>
      <c r="Q47" s="53"/>
      <c r="R47" s="111"/>
      <c r="S47" s="53"/>
      <c r="T47" s="111"/>
      <c r="U47" s="53"/>
      <c r="V47" s="111"/>
    </row>
    <row r="48" spans="1:22" ht="12.75" customHeight="1" x14ac:dyDescent="0.3">
      <c r="A48" s="26" t="str">
        <f>A4</f>
        <v xml:space="preserve">VENDOR:  </v>
      </c>
      <c r="B48" s="46" t="str">
        <f>B4</f>
        <v>Aramark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4" ht="12.75" customHeight="1" x14ac:dyDescent="0.3">
      <c r="A49" s="26"/>
      <c r="B49" s="14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4" ht="12.75" customHeight="1" x14ac:dyDescent="0.3">
      <c r="A50" s="38"/>
      <c r="B50" s="38"/>
      <c r="C50" s="109" t="str">
        <f>C6</f>
        <v>FY 2018-19</v>
      </c>
      <c r="D50" s="109" t="s">
        <v>9</v>
      </c>
      <c r="E50" s="109" t="str">
        <f>E6</f>
        <v>FY 2019-20</v>
      </c>
      <c r="F50" s="109" t="s">
        <v>9</v>
      </c>
      <c r="G50" s="109" t="str">
        <f>G6</f>
        <v>FY 2020-21</v>
      </c>
      <c r="H50" s="109" t="s">
        <v>9</v>
      </c>
      <c r="I50" s="109" t="str">
        <f>I6</f>
        <v>FY 2021-22</v>
      </c>
      <c r="J50" s="109" t="s">
        <v>9</v>
      </c>
      <c r="K50" s="109" t="str">
        <f>K6</f>
        <v>FY 2022-23</v>
      </c>
      <c r="L50" s="109" t="s">
        <v>9</v>
      </c>
      <c r="M50" s="109" t="str">
        <f>M6</f>
        <v>FY 2023-24</v>
      </c>
      <c r="N50" s="109" t="s">
        <v>9</v>
      </c>
      <c r="O50" s="109" t="str">
        <f>O6</f>
        <v>FY 2024-25</v>
      </c>
      <c r="P50" s="109" t="s">
        <v>9</v>
      </c>
      <c r="Q50" s="109" t="str">
        <f>Q6</f>
        <v>FY 2025-26</v>
      </c>
      <c r="R50" s="109" t="s">
        <v>9</v>
      </c>
      <c r="S50" s="109" t="str">
        <f>S6</f>
        <v>FY 2026-27</v>
      </c>
      <c r="T50" s="109" t="s">
        <v>9</v>
      </c>
      <c r="U50" s="109" t="str">
        <f>U6</f>
        <v>FY 2027-28</v>
      </c>
      <c r="V50" s="109" t="s">
        <v>9</v>
      </c>
    </row>
    <row r="51" spans="1:24" ht="12.75" customHeight="1" x14ac:dyDescent="0.3">
      <c r="A51" s="26" t="s">
        <v>38</v>
      </c>
      <c r="B51" s="69"/>
      <c r="C51" s="101"/>
      <c r="D51" s="103"/>
      <c r="E51" s="101"/>
      <c r="F51" s="103"/>
      <c r="G51" s="101"/>
      <c r="H51" s="103"/>
      <c r="I51" s="101"/>
      <c r="J51" s="103"/>
      <c r="K51" s="101"/>
      <c r="L51" s="103"/>
      <c r="M51" s="101"/>
      <c r="N51" s="103"/>
      <c r="O51" s="101"/>
      <c r="P51" s="103"/>
      <c r="Q51" s="101"/>
      <c r="R51" s="103"/>
      <c r="S51" s="101"/>
      <c r="T51" s="103"/>
      <c r="U51" s="101"/>
      <c r="V51" s="103"/>
    </row>
    <row r="52" spans="1:24" ht="12.75" customHeight="1" x14ac:dyDescent="0.3">
      <c r="A52" s="38" t="s">
        <v>229</v>
      </c>
      <c r="B52" s="50"/>
      <c r="C52" s="217">
        <v>0</v>
      </c>
      <c r="D52" s="103">
        <f t="shared" ref="D52:D83" si="20">IFERROR(C52/C$28,0)</f>
        <v>0</v>
      </c>
      <c r="E52" s="217">
        <v>0</v>
      </c>
      <c r="F52" s="103">
        <f t="shared" ref="F52:F105" si="21">IFERROR(E52/E$28,0)</f>
        <v>0</v>
      </c>
      <c r="G52" s="217">
        <v>0</v>
      </c>
      <c r="H52" s="103">
        <f t="shared" ref="H52:H105" si="22">IFERROR(G52/G$28,0)</f>
        <v>0</v>
      </c>
      <c r="I52" s="217">
        <v>0</v>
      </c>
      <c r="J52" s="103">
        <f t="shared" ref="J52:J105" si="23">IFERROR(I52/I$28,0)</f>
        <v>0</v>
      </c>
      <c r="K52" s="217">
        <v>0</v>
      </c>
      <c r="L52" s="103">
        <f t="shared" ref="L52:L105" si="24">IFERROR(K52/K$28,0)</f>
        <v>0</v>
      </c>
      <c r="M52" s="217">
        <v>0</v>
      </c>
      <c r="N52" s="103">
        <f t="shared" ref="N52:N105" si="25">IFERROR(M52/M$28,0)</f>
        <v>0</v>
      </c>
      <c r="O52" s="217">
        <v>0</v>
      </c>
      <c r="P52" s="103">
        <f t="shared" ref="P52:P105" si="26">IFERROR(O52/O$28,0)</f>
        <v>0</v>
      </c>
      <c r="Q52" s="217">
        <v>0</v>
      </c>
      <c r="R52" s="103">
        <f t="shared" ref="R52:R105" si="27">IFERROR(Q52/Q$28,0)</f>
        <v>0</v>
      </c>
      <c r="S52" s="217">
        <v>0</v>
      </c>
      <c r="T52" s="103">
        <f t="shared" ref="T52:T105" si="28">IFERROR(S52/S$28,0)</f>
        <v>0</v>
      </c>
      <c r="U52" s="217">
        <v>0</v>
      </c>
      <c r="V52" s="103">
        <f t="shared" ref="V52:V105" si="29">IFERROR(U52/U$28,0)</f>
        <v>0</v>
      </c>
      <c r="X52" s="245"/>
    </row>
    <row r="53" spans="1:24" ht="12.75" customHeight="1" x14ac:dyDescent="0.3">
      <c r="A53" s="38" t="s">
        <v>97</v>
      </c>
      <c r="B53" s="50"/>
      <c r="C53" s="217">
        <v>0</v>
      </c>
      <c r="D53" s="103">
        <f t="shared" si="20"/>
        <v>0</v>
      </c>
      <c r="E53" s="217">
        <v>0</v>
      </c>
      <c r="F53" s="103">
        <f t="shared" si="21"/>
        <v>0</v>
      </c>
      <c r="G53" s="217">
        <v>0</v>
      </c>
      <c r="H53" s="103">
        <f t="shared" si="22"/>
        <v>0</v>
      </c>
      <c r="I53" s="217">
        <v>0</v>
      </c>
      <c r="J53" s="103">
        <f t="shared" si="23"/>
        <v>0</v>
      </c>
      <c r="K53" s="217">
        <v>0</v>
      </c>
      <c r="L53" s="103">
        <f t="shared" si="24"/>
        <v>0</v>
      </c>
      <c r="M53" s="217">
        <v>0</v>
      </c>
      <c r="N53" s="103">
        <f t="shared" si="25"/>
        <v>0</v>
      </c>
      <c r="O53" s="217">
        <v>0</v>
      </c>
      <c r="P53" s="103">
        <f t="shared" si="26"/>
        <v>0</v>
      </c>
      <c r="Q53" s="217">
        <v>0</v>
      </c>
      <c r="R53" s="103">
        <f t="shared" si="27"/>
        <v>0</v>
      </c>
      <c r="S53" s="217">
        <v>0</v>
      </c>
      <c r="T53" s="103">
        <f t="shared" si="28"/>
        <v>0</v>
      </c>
      <c r="U53" s="217">
        <v>0</v>
      </c>
      <c r="V53" s="103">
        <f t="shared" si="29"/>
        <v>0</v>
      </c>
      <c r="X53" s="245"/>
    </row>
    <row r="54" spans="1:24" ht="12.75" customHeight="1" x14ac:dyDescent="0.3">
      <c r="A54" s="38" t="s">
        <v>30</v>
      </c>
      <c r="B54" s="50"/>
      <c r="C54" s="217">
        <v>838.6</v>
      </c>
      <c r="D54" s="103">
        <f t="shared" si="20"/>
        <v>6.9999999999999999E-4</v>
      </c>
      <c r="E54" s="217">
        <v>1227.0999999999999</v>
      </c>
      <c r="F54" s="103">
        <f t="shared" si="21"/>
        <v>6.9999999999999999E-4</v>
      </c>
      <c r="G54" s="217">
        <v>0</v>
      </c>
      <c r="H54" s="103">
        <f t="shared" si="22"/>
        <v>0</v>
      </c>
      <c r="I54" s="217">
        <v>0</v>
      </c>
      <c r="J54" s="103">
        <f t="shared" si="23"/>
        <v>0</v>
      </c>
      <c r="K54" s="217">
        <v>0</v>
      </c>
      <c r="L54" s="103">
        <f t="shared" si="24"/>
        <v>0</v>
      </c>
      <c r="M54" s="217">
        <v>0</v>
      </c>
      <c r="N54" s="103">
        <f t="shared" si="25"/>
        <v>0</v>
      </c>
      <c r="O54" s="217">
        <v>0</v>
      </c>
      <c r="P54" s="103">
        <f t="shared" si="26"/>
        <v>0</v>
      </c>
      <c r="Q54" s="217">
        <v>0</v>
      </c>
      <c r="R54" s="103">
        <f t="shared" si="27"/>
        <v>0</v>
      </c>
      <c r="S54" s="217">
        <v>0</v>
      </c>
      <c r="T54" s="103">
        <f t="shared" si="28"/>
        <v>0</v>
      </c>
      <c r="U54" s="217">
        <v>0</v>
      </c>
      <c r="V54" s="103">
        <f t="shared" si="29"/>
        <v>0</v>
      </c>
      <c r="X54" s="245"/>
    </row>
    <row r="55" spans="1:24" ht="12.75" customHeight="1" x14ac:dyDescent="0.3">
      <c r="A55" s="38" t="s">
        <v>153</v>
      </c>
      <c r="B55" s="50"/>
      <c r="C55" s="217"/>
      <c r="D55" s="103">
        <f t="shared" si="20"/>
        <v>0</v>
      </c>
      <c r="E55" s="217"/>
      <c r="F55" s="103">
        <f t="shared" si="21"/>
        <v>0</v>
      </c>
      <c r="G55" s="217">
        <v>0</v>
      </c>
      <c r="H55" s="103">
        <f t="shared" si="22"/>
        <v>0</v>
      </c>
      <c r="I55" s="217">
        <v>0</v>
      </c>
      <c r="J55" s="103">
        <f t="shared" si="23"/>
        <v>0</v>
      </c>
      <c r="K55" s="217">
        <v>0</v>
      </c>
      <c r="L55" s="103">
        <f t="shared" si="24"/>
        <v>0</v>
      </c>
      <c r="M55" s="217">
        <v>0</v>
      </c>
      <c r="N55" s="103">
        <f t="shared" si="25"/>
        <v>0</v>
      </c>
      <c r="O55" s="217">
        <v>0</v>
      </c>
      <c r="P55" s="103">
        <f t="shared" si="26"/>
        <v>0</v>
      </c>
      <c r="Q55" s="217">
        <v>0</v>
      </c>
      <c r="R55" s="103">
        <f t="shared" si="27"/>
        <v>0</v>
      </c>
      <c r="S55" s="217">
        <v>0</v>
      </c>
      <c r="T55" s="103">
        <f t="shared" si="28"/>
        <v>0</v>
      </c>
      <c r="U55" s="217">
        <v>0</v>
      </c>
      <c r="V55" s="103">
        <f t="shared" si="29"/>
        <v>0</v>
      </c>
      <c r="X55" s="245"/>
    </row>
    <row r="56" spans="1:24" ht="12.75" customHeight="1" x14ac:dyDescent="0.3">
      <c r="A56" s="38" t="s">
        <v>88</v>
      </c>
      <c r="B56" s="50"/>
      <c r="C56" s="217">
        <v>610.98</v>
      </c>
      <c r="D56" s="103">
        <f t="shared" si="20"/>
        <v>5.1000000000000004E-4</v>
      </c>
      <c r="E56" s="217">
        <v>894.03000000000009</v>
      </c>
      <c r="F56" s="103">
        <f t="shared" si="21"/>
        <v>5.1000000000000004E-4</v>
      </c>
      <c r="G56" s="217">
        <v>0</v>
      </c>
      <c r="H56" s="103">
        <f t="shared" si="22"/>
        <v>0</v>
      </c>
      <c r="I56" s="217">
        <v>0</v>
      </c>
      <c r="J56" s="103">
        <f t="shared" si="23"/>
        <v>0</v>
      </c>
      <c r="K56" s="217">
        <v>0</v>
      </c>
      <c r="L56" s="103">
        <f t="shared" si="24"/>
        <v>0</v>
      </c>
      <c r="M56" s="217">
        <v>0</v>
      </c>
      <c r="N56" s="103">
        <f t="shared" si="25"/>
        <v>0</v>
      </c>
      <c r="O56" s="217">
        <v>0</v>
      </c>
      <c r="P56" s="103">
        <f t="shared" si="26"/>
        <v>0</v>
      </c>
      <c r="Q56" s="217">
        <v>0</v>
      </c>
      <c r="R56" s="103">
        <f t="shared" si="27"/>
        <v>0</v>
      </c>
      <c r="S56" s="217">
        <v>0</v>
      </c>
      <c r="T56" s="103">
        <f t="shared" si="28"/>
        <v>0</v>
      </c>
      <c r="U56" s="217">
        <v>0</v>
      </c>
      <c r="V56" s="103">
        <f t="shared" si="29"/>
        <v>0</v>
      </c>
      <c r="X56" s="245"/>
    </row>
    <row r="57" spans="1:24" ht="12.75" customHeight="1" x14ac:dyDescent="0.3">
      <c r="A57" s="38" t="s">
        <v>14</v>
      </c>
      <c r="B57" s="50"/>
      <c r="C57" s="217">
        <v>0</v>
      </c>
      <c r="D57" s="103">
        <f t="shared" si="20"/>
        <v>0</v>
      </c>
      <c r="E57" s="217">
        <v>0</v>
      </c>
      <c r="F57" s="103">
        <f t="shared" si="21"/>
        <v>0</v>
      </c>
      <c r="G57" s="217">
        <v>0</v>
      </c>
      <c r="H57" s="103">
        <f t="shared" si="22"/>
        <v>0</v>
      </c>
      <c r="I57" s="217">
        <v>0</v>
      </c>
      <c r="J57" s="103">
        <f t="shared" si="23"/>
        <v>0</v>
      </c>
      <c r="K57" s="217">
        <v>0</v>
      </c>
      <c r="L57" s="103">
        <f t="shared" si="24"/>
        <v>0</v>
      </c>
      <c r="M57" s="217">
        <v>0</v>
      </c>
      <c r="N57" s="103">
        <f t="shared" si="25"/>
        <v>0</v>
      </c>
      <c r="O57" s="217">
        <v>0</v>
      </c>
      <c r="P57" s="103">
        <f t="shared" si="26"/>
        <v>0</v>
      </c>
      <c r="Q57" s="217">
        <v>0</v>
      </c>
      <c r="R57" s="103">
        <f t="shared" si="27"/>
        <v>0</v>
      </c>
      <c r="S57" s="217">
        <v>0</v>
      </c>
      <c r="T57" s="103">
        <f t="shared" si="28"/>
        <v>0</v>
      </c>
      <c r="U57" s="217">
        <v>0</v>
      </c>
      <c r="V57" s="103">
        <f t="shared" si="29"/>
        <v>0</v>
      </c>
      <c r="X57" s="245"/>
    </row>
    <row r="58" spans="1:24" ht="12.75" customHeight="1" x14ac:dyDescent="0.3">
      <c r="A58" s="38" t="s">
        <v>31</v>
      </c>
      <c r="B58" s="50"/>
      <c r="C58" s="217">
        <v>0</v>
      </c>
      <c r="D58" s="103">
        <f t="shared" si="20"/>
        <v>0</v>
      </c>
      <c r="E58" s="217">
        <v>0</v>
      </c>
      <c r="F58" s="103">
        <f t="shared" si="21"/>
        <v>0</v>
      </c>
      <c r="G58" s="217">
        <v>0</v>
      </c>
      <c r="H58" s="103">
        <f t="shared" si="22"/>
        <v>0</v>
      </c>
      <c r="I58" s="217">
        <v>0</v>
      </c>
      <c r="J58" s="103">
        <f t="shared" si="23"/>
        <v>0</v>
      </c>
      <c r="K58" s="217">
        <v>0</v>
      </c>
      <c r="L58" s="103">
        <f t="shared" si="24"/>
        <v>0</v>
      </c>
      <c r="M58" s="217">
        <v>0</v>
      </c>
      <c r="N58" s="103">
        <f t="shared" si="25"/>
        <v>0</v>
      </c>
      <c r="O58" s="217">
        <v>0</v>
      </c>
      <c r="P58" s="103">
        <f t="shared" si="26"/>
        <v>0</v>
      </c>
      <c r="Q58" s="217">
        <v>0</v>
      </c>
      <c r="R58" s="103">
        <f t="shared" si="27"/>
        <v>0</v>
      </c>
      <c r="S58" s="217">
        <v>0</v>
      </c>
      <c r="T58" s="103">
        <f t="shared" si="28"/>
        <v>0</v>
      </c>
      <c r="U58" s="217">
        <v>0</v>
      </c>
      <c r="V58" s="103">
        <f t="shared" si="29"/>
        <v>0</v>
      </c>
      <c r="X58" s="245"/>
    </row>
    <row r="59" spans="1:24" ht="12.75" customHeight="1" x14ac:dyDescent="0.3">
      <c r="A59" s="38" t="s">
        <v>141</v>
      </c>
      <c r="B59" s="50"/>
      <c r="C59" s="217">
        <v>179700</v>
      </c>
      <c r="D59" s="103">
        <f t="shared" si="20"/>
        <v>0.15</v>
      </c>
      <c r="E59" s="217">
        <v>262950</v>
      </c>
      <c r="F59" s="103">
        <f t="shared" si="21"/>
        <v>0.15</v>
      </c>
      <c r="G59" s="217">
        <v>0</v>
      </c>
      <c r="H59" s="103">
        <f t="shared" si="22"/>
        <v>0</v>
      </c>
      <c r="I59" s="217">
        <v>0</v>
      </c>
      <c r="J59" s="103">
        <f t="shared" si="23"/>
        <v>0</v>
      </c>
      <c r="K59" s="217">
        <v>0</v>
      </c>
      <c r="L59" s="103">
        <f t="shared" si="24"/>
        <v>0</v>
      </c>
      <c r="M59" s="217">
        <v>0</v>
      </c>
      <c r="N59" s="103">
        <f t="shared" si="25"/>
        <v>0</v>
      </c>
      <c r="O59" s="217">
        <v>0</v>
      </c>
      <c r="P59" s="103">
        <f t="shared" si="26"/>
        <v>0</v>
      </c>
      <c r="Q59" s="217">
        <v>0</v>
      </c>
      <c r="R59" s="103">
        <f t="shared" si="27"/>
        <v>0</v>
      </c>
      <c r="S59" s="217">
        <v>0</v>
      </c>
      <c r="T59" s="103">
        <f t="shared" si="28"/>
        <v>0</v>
      </c>
      <c r="U59" s="217">
        <v>0</v>
      </c>
      <c r="V59" s="103">
        <f t="shared" si="29"/>
        <v>0</v>
      </c>
      <c r="X59" s="245"/>
    </row>
    <row r="60" spans="1:24" ht="12.75" customHeight="1" x14ac:dyDescent="0.3">
      <c r="A60" s="38" t="s">
        <v>149</v>
      </c>
      <c r="B60" s="50"/>
      <c r="C60" s="217">
        <v>0</v>
      </c>
      <c r="D60" s="103">
        <f t="shared" si="20"/>
        <v>0</v>
      </c>
      <c r="E60" s="217">
        <v>0</v>
      </c>
      <c r="F60" s="103">
        <f t="shared" si="21"/>
        <v>0</v>
      </c>
      <c r="G60" s="217">
        <v>0</v>
      </c>
      <c r="H60" s="103">
        <f t="shared" si="22"/>
        <v>0</v>
      </c>
      <c r="I60" s="217">
        <v>0</v>
      </c>
      <c r="J60" s="103">
        <f t="shared" si="23"/>
        <v>0</v>
      </c>
      <c r="K60" s="217">
        <v>0</v>
      </c>
      <c r="L60" s="103">
        <f t="shared" si="24"/>
        <v>0</v>
      </c>
      <c r="M60" s="217">
        <v>0</v>
      </c>
      <c r="N60" s="103">
        <f t="shared" si="25"/>
        <v>0</v>
      </c>
      <c r="O60" s="217">
        <v>0</v>
      </c>
      <c r="P60" s="103">
        <f t="shared" si="26"/>
        <v>0</v>
      </c>
      <c r="Q60" s="217">
        <v>0</v>
      </c>
      <c r="R60" s="103">
        <f t="shared" si="27"/>
        <v>0</v>
      </c>
      <c r="S60" s="217">
        <v>0</v>
      </c>
      <c r="T60" s="103">
        <f t="shared" si="28"/>
        <v>0</v>
      </c>
      <c r="U60" s="217">
        <v>0</v>
      </c>
      <c r="V60" s="103">
        <f t="shared" si="29"/>
        <v>0</v>
      </c>
      <c r="X60" s="245"/>
    </row>
    <row r="61" spans="1:24" ht="12.75" customHeight="1" x14ac:dyDescent="0.3">
      <c r="A61" s="38" t="s">
        <v>157</v>
      </c>
      <c r="B61" s="50"/>
      <c r="C61" s="217">
        <v>0</v>
      </c>
      <c r="D61" s="103">
        <f t="shared" si="20"/>
        <v>0</v>
      </c>
      <c r="E61" s="217">
        <v>0</v>
      </c>
      <c r="F61" s="103">
        <f t="shared" si="21"/>
        <v>0</v>
      </c>
      <c r="G61" s="217">
        <v>0</v>
      </c>
      <c r="H61" s="103">
        <f t="shared" si="22"/>
        <v>0</v>
      </c>
      <c r="I61" s="217">
        <v>0</v>
      </c>
      <c r="J61" s="103">
        <f t="shared" si="23"/>
        <v>0</v>
      </c>
      <c r="K61" s="217">
        <v>0</v>
      </c>
      <c r="L61" s="103">
        <f t="shared" si="24"/>
        <v>0</v>
      </c>
      <c r="M61" s="217">
        <v>0</v>
      </c>
      <c r="N61" s="103">
        <f t="shared" si="25"/>
        <v>0</v>
      </c>
      <c r="O61" s="217">
        <v>0</v>
      </c>
      <c r="P61" s="103">
        <f t="shared" si="26"/>
        <v>0</v>
      </c>
      <c r="Q61" s="217">
        <v>0</v>
      </c>
      <c r="R61" s="103">
        <f t="shared" si="27"/>
        <v>0</v>
      </c>
      <c r="S61" s="217">
        <v>0</v>
      </c>
      <c r="T61" s="103">
        <f t="shared" si="28"/>
        <v>0</v>
      </c>
      <c r="U61" s="217">
        <v>0</v>
      </c>
      <c r="V61" s="103">
        <f t="shared" si="29"/>
        <v>0</v>
      </c>
      <c r="X61" s="245"/>
    </row>
    <row r="62" spans="1:24" ht="12.75" customHeight="1" x14ac:dyDescent="0.3">
      <c r="A62" s="38" t="s">
        <v>330</v>
      </c>
      <c r="B62" s="50"/>
      <c r="C62" s="217">
        <v>0</v>
      </c>
      <c r="D62" s="103">
        <f t="shared" si="20"/>
        <v>0</v>
      </c>
      <c r="E62" s="217">
        <v>0</v>
      </c>
      <c r="F62" s="103">
        <f t="shared" si="21"/>
        <v>0</v>
      </c>
      <c r="G62" s="217">
        <v>0</v>
      </c>
      <c r="H62" s="103">
        <f t="shared" si="22"/>
        <v>0</v>
      </c>
      <c r="I62" s="217">
        <v>0</v>
      </c>
      <c r="J62" s="103">
        <f t="shared" si="23"/>
        <v>0</v>
      </c>
      <c r="K62" s="217">
        <v>0</v>
      </c>
      <c r="L62" s="103">
        <f t="shared" si="24"/>
        <v>0</v>
      </c>
      <c r="M62" s="217">
        <v>0</v>
      </c>
      <c r="N62" s="103">
        <f t="shared" si="25"/>
        <v>0</v>
      </c>
      <c r="O62" s="217">
        <v>0</v>
      </c>
      <c r="P62" s="103">
        <f t="shared" si="26"/>
        <v>0</v>
      </c>
      <c r="Q62" s="217">
        <v>0</v>
      </c>
      <c r="R62" s="103">
        <f t="shared" si="27"/>
        <v>0</v>
      </c>
      <c r="S62" s="217">
        <v>0</v>
      </c>
      <c r="T62" s="103">
        <f t="shared" si="28"/>
        <v>0</v>
      </c>
      <c r="U62" s="217">
        <v>0</v>
      </c>
      <c r="V62" s="103">
        <f t="shared" si="29"/>
        <v>0</v>
      </c>
      <c r="X62" s="245"/>
    </row>
    <row r="63" spans="1:24" ht="12.75" customHeight="1" x14ac:dyDescent="0.3">
      <c r="A63" s="38" t="s">
        <v>29</v>
      </c>
      <c r="B63" s="50"/>
      <c r="C63" s="217">
        <v>18719.506461971279</v>
      </c>
      <c r="D63" s="103">
        <f t="shared" si="20"/>
        <v>1.5625631437371685E-2</v>
      </c>
      <c r="E63" s="217">
        <v>17582.443526875104</v>
      </c>
      <c r="F63" s="103">
        <f t="shared" si="21"/>
        <v>1.0029916444309814E-2</v>
      </c>
      <c r="G63" s="217">
        <v>0</v>
      </c>
      <c r="H63" s="103">
        <f t="shared" si="22"/>
        <v>0</v>
      </c>
      <c r="I63" s="217">
        <v>0</v>
      </c>
      <c r="J63" s="103">
        <f t="shared" si="23"/>
        <v>0</v>
      </c>
      <c r="K63" s="217">
        <v>0</v>
      </c>
      <c r="L63" s="103">
        <f t="shared" si="24"/>
        <v>0</v>
      </c>
      <c r="M63" s="217">
        <v>0</v>
      </c>
      <c r="N63" s="103">
        <f t="shared" si="25"/>
        <v>0</v>
      </c>
      <c r="O63" s="217">
        <v>0</v>
      </c>
      <c r="P63" s="103">
        <f t="shared" si="26"/>
        <v>0</v>
      </c>
      <c r="Q63" s="217">
        <v>0</v>
      </c>
      <c r="R63" s="103">
        <f t="shared" si="27"/>
        <v>0</v>
      </c>
      <c r="S63" s="217">
        <v>0</v>
      </c>
      <c r="T63" s="103">
        <f t="shared" si="28"/>
        <v>0</v>
      </c>
      <c r="U63" s="217">
        <v>0</v>
      </c>
      <c r="V63" s="103">
        <f t="shared" si="29"/>
        <v>0</v>
      </c>
      <c r="X63" s="245"/>
    </row>
    <row r="64" spans="1:24" ht="12.75" customHeight="1" x14ac:dyDescent="0.3">
      <c r="A64" s="38" t="s">
        <v>148</v>
      </c>
      <c r="B64" s="50"/>
      <c r="C64" s="217">
        <v>5750.4</v>
      </c>
      <c r="D64" s="103">
        <f t="shared" si="20"/>
        <v>4.7999999999999996E-3</v>
      </c>
      <c r="E64" s="217">
        <v>8414.4</v>
      </c>
      <c r="F64" s="103">
        <f t="shared" si="21"/>
        <v>4.7999999999999996E-3</v>
      </c>
      <c r="G64" s="217">
        <v>0</v>
      </c>
      <c r="H64" s="103">
        <f t="shared" si="22"/>
        <v>0</v>
      </c>
      <c r="I64" s="217">
        <v>0</v>
      </c>
      <c r="J64" s="103">
        <f t="shared" si="23"/>
        <v>0</v>
      </c>
      <c r="K64" s="217">
        <v>0</v>
      </c>
      <c r="L64" s="103">
        <f t="shared" si="24"/>
        <v>0</v>
      </c>
      <c r="M64" s="217">
        <v>0</v>
      </c>
      <c r="N64" s="103">
        <f t="shared" si="25"/>
        <v>0</v>
      </c>
      <c r="O64" s="217">
        <v>0</v>
      </c>
      <c r="P64" s="103">
        <f t="shared" si="26"/>
        <v>0</v>
      </c>
      <c r="Q64" s="217">
        <v>0</v>
      </c>
      <c r="R64" s="103">
        <f t="shared" si="27"/>
        <v>0</v>
      </c>
      <c r="S64" s="217">
        <v>0</v>
      </c>
      <c r="T64" s="103">
        <f t="shared" si="28"/>
        <v>0</v>
      </c>
      <c r="U64" s="217">
        <v>0</v>
      </c>
      <c r="V64" s="103">
        <f t="shared" si="29"/>
        <v>0</v>
      </c>
      <c r="X64" s="245"/>
    </row>
    <row r="65" spans="1:24" ht="12.75" customHeight="1" x14ac:dyDescent="0.3">
      <c r="A65" s="38" t="s">
        <v>39</v>
      </c>
      <c r="B65" s="50"/>
      <c r="C65" s="217">
        <v>599</v>
      </c>
      <c r="D65" s="103">
        <f t="shared" si="20"/>
        <v>5.0000000000000001E-4</v>
      </c>
      <c r="E65" s="217">
        <v>876.5</v>
      </c>
      <c r="F65" s="103">
        <f t="shared" si="21"/>
        <v>5.0000000000000001E-4</v>
      </c>
      <c r="G65" s="217">
        <v>0</v>
      </c>
      <c r="H65" s="103">
        <f t="shared" si="22"/>
        <v>0</v>
      </c>
      <c r="I65" s="217">
        <v>0</v>
      </c>
      <c r="J65" s="103">
        <f t="shared" si="23"/>
        <v>0</v>
      </c>
      <c r="K65" s="217">
        <v>0</v>
      </c>
      <c r="L65" s="103">
        <f t="shared" si="24"/>
        <v>0</v>
      </c>
      <c r="M65" s="217">
        <v>0</v>
      </c>
      <c r="N65" s="103">
        <f t="shared" si="25"/>
        <v>0</v>
      </c>
      <c r="O65" s="217">
        <v>0</v>
      </c>
      <c r="P65" s="103">
        <f t="shared" si="26"/>
        <v>0</v>
      </c>
      <c r="Q65" s="217">
        <v>0</v>
      </c>
      <c r="R65" s="103">
        <f t="shared" si="27"/>
        <v>0</v>
      </c>
      <c r="S65" s="217">
        <v>0</v>
      </c>
      <c r="T65" s="103">
        <f t="shared" si="28"/>
        <v>0</v>
      </c>
      <c r="U65" s="217">
        <v>0</v>
      </c>
      <c r="V65" s="103">
        <f t="shared" si="29"/>
        <v>0</v>
      </c>
      <c r="X65" s="245"/>
    </row>
    <row r="66" spans="1:24" ht="12.75" customHeight="1" x14ac:dyDescent="0.3">
      <c r="A66" s="38" t="s">
        <v>147</v>
      </c>
      <c r="B66" s="50"/>
      <c r="C66" s="217">
        <v>3354.4</v>
      </c>
      <c r="D66" s="103">
        <f t="shared" si="20"/>
        <v>2.8E-3</v>
      </c>
      <c r="E66" s="217">
        <v>4908.3999999999996</v>
      </c>
      <c r="F66" s="103">
        <f t="shared" si="21"/>
        <v>2.8E-3</v>
      </c>
      <c r="G66" s="217">
        <v>0</v>
      </c>
      <c r="H66" s="103">
        <f t="shared" si="22"/>
        <v>0</v>
      </c>
      <c r="I66" s="217">
        <v>0</v>
      </c>
      <c r="J66" s="103">
        <f t="shared" si="23"/>
        <v>0</v>
      </c>
      <c r="K66" s="217">
        <v>0</v>
      </c>
      <c r="L66" s="103">
        <f t="shared" si="24"/>
        <v>0</v>
      </c>
      <c r="M66" s="217">
        <v>0</v>
      </c>
      <c r="N66" s="103">
        <f t="shared" si="25"/>
        <v>0</v>
      </c>
      <c r="O66" s="217">
        <v>0</v>
      </c>
      <c r="P66" s="103">
        <f t="shared" si="26"/>
        <v>0</v>
      </c>
      <c r="Q66" s="217">
        <v>0</v>
      </c>
      <c r="R66" s="103">
        <f t="shared" si="27"/>
        <v>0</v>
      </c>
      <c r="S66" s="217">
        <v>0</v>
      </c>
      <c r="T66" s="103">
        <f t="shared" si="28"/>
        <v>0</v>
      </c>
      <c r="U66" s="217">
        <v>0</v>
      </c>
      <c r="V66" s="103">
        <f t="shared" si="29"/>
        <v>0</v>
      </c>
      <c r="X66" s="245"/>
    </row>
    <row r="67" spans="1:24" ht="12.75" customHeight="1" x14ac:dyDescent="0.3">
      <c r="A67" s="38" t="s">
        <v>140</v>
      </c>
      <c r="B67" s="50"/>
      <c r="C67" s="217">
        <v>17970</v>
      </c>
      <c r="D67" s="103">
        <f t="shared" si="20"/>
        <v>1.4999999999999999E-2</v>
      </c>
      <c r="E67" s="217">
        <v>26295</v>
      </c>
      <c r="F67" s="103">
        <f t="shared" si="21"/>
        <v>1.4999999999999999E-2</v>
      </c>
      <c r="G67" s="217">
        <v>0</v>
      </c>
      <c r="H67" s="103">
        <f t="shared" si="22"/>
        <v>0</v>
      </c>
      <c r="I67" s="217">
        <v>0</v>
      </c>
      <c r="J67" s="103">
        <f t="shared" si="23"/>
        <v>0</v>
      </c>
      <c r="K67" s="217">
        <v>0</v>
      </c>
      <c r="L67" s="103">
        <f t="shared" si="24"/>
        <v>0</v>
      </c>
      <c r="M67" s="217">
        <v>0</v>
      </c>
      <c r="N67" s="103">
        <f t="shared" si="25"/>
        <v>0</v>
      </c>
      <c r="O67" s="217">
        <v>0</v>
      </c>
      <c r="P67" s="103">
        <f t="shared" si="26"/>
        <v>0</v>
      </c>
      <c r="Q67" s="217">
        <v>0</v>
      </c>
      <c r="R67" s="103">
        <f t="shared" si="27"/>
        <v>0</v>
      </c>
      <c r="S67" s="217">
        <v>0</v>
      </c>
      <c r="T67" s="103">
        <f t="shared" si="28"/>
        <v>0</v>
      </c>
      <c r="U67" s="217">
        <v>0</v>
      </c>
      <c r="V67" s="103">
        <f t="shared" si="29"/>
        <v>0</v>
      </c>
      <c r="X67" s="245"/>
    </row>
    <row r="68" spans="1:24" ht="12.75" customHeight="1" x14ac:dyDescent="0.3">
      <c r="A68" s="38" t="s">
        <v>6</v>
      </c>
      <c r="B68" s="50"/>
      <c r="C68" s="217">
        <v>2036.6</v>
      </c>
      <c r="D68" s="103">
        <f t="shared" si="20"/>
        <v>1.6999999999999999E-3</v>
      </c>
      <c r="E68" s="217">
        <v>2980.1</v>
      </c>
      <c r="F68" s="103">
        <f t="shared" si="21"/>
        <v>1.6999999999999999E-3</v>
      </c>
      <c r="G68" s="217">
        <v>0</v>
      </c>
      <c r="H68" s="103">
        <f t="shared" si="22"/>
        <v>0</v>
      </c>
      <c r="I68" s="217">
        <v>0</v>
      </c>
      <c r="J68" s="103">
        <f t="shared" si="23"/>
        <v>0</v>
      </c>
      <c r="K68" s="217">
        <v>0</v>
      </c>
      <c r="L68" s="103">
        <f t="shared" si="24"/>
        <v>0</v>
      </c>
      <c r="M68" s="217">
        <v>0</v>
      </c>
      <c r="N68" s="103">
        <f t="shared" si="25"/>
        <v>0</v>
      </c>
      <c r="O68" s="217">
        <v>0</v>
      </c>
      <c r="P68" s="103">
        <f t="shared" si="26"/>
        <v>0</v>
      </c>
      <c r="Q68" s="217">
        <v>0</v>
      </c>
      <c r="R68" s="103">
        <f t="shared" si="27"/>
        <v>0</v>
      </c>
      <c r="S68" s="217">
        <v>0</v>
      </c>
      <c r="T68" s="103">
        <f t="shared" si="28"/>
        <v>0</v>
      </c>
      <c r="U68" s="217">
        <v>0</v>
      </c>
      <c r="V68" s="103">
        <f t="shared" si="29"/>
        <v>0</v>
      </c>
      <c r="X68" s="245"/>
    </row>
    <row r="69" spans="1:24" ht="12.75" customHeight="1" x14ac:dyDescent="0.3">
      <c r="A69" s="38" t="s">
        <v>142</v>
      </c>
      <c r="B69" s="50"/>
      <c r="C69" s="217">
        <v>0</v>
      </c>
      <c r="D69" s="103">
        <f t="shared" si="20"/>
        <v>0</v>
      </c>
      <c r="E69" s="217">
        <v>0</v>
      </c>
      <c r="F69" s="103">
        <f t="shared" si="21"/>
        <v>0</v>
      </c>
      <c r="G69" s="217">
        <v>0</v>
      </c>
      <c r="H69" s="103">
        <f t="shared" si="22"/>
        <v>0</v>
      </c>
      <c r="I69" s="217">
        <v>0</v>
      </c>
      <c r="J69" s="103">
        <f t="shared" si="23"/>
        <v>0</v>
      </c>
      <c r="K69" s="217">
        <v>0</v>
      </c>
      <c r="L69" s="103">
        <f t="shared" si="24"/>
        <v>0</v>
      </c>
      <c r="M69" s="217">
        <v>0</v>
      </c>
      <c r="N69" s="103">
        <f t="shared" si="25"/>
        <v>0</v>
      </c>
      <c r="O69" s="217">
        <v>0</v>
      </c>
      <c r="P69" s="103">
        <f t="shared" si="26"/>
        <v>0</v>
      </c>
      <c r="Q69" s="217">
        <v>0</v>
      </c>
      <c r="R69" s="103">
        <f t="shared" si="27"/>
        <v>0</v>
      </c>
      <c r="S69" s="217">
        <v>0</v>
      </c>
      <c r="T69" s="103">
        <f t="shared" si="28"/>
        <v>0</v>
      </c>
      <c r="U69" s="217">
        <v>0</v>
      </c>
      <c r="V69" s="103">
        <f t="shared" si="29"/>
        <v>0</v>
      </c>
      <c r="X69" s="245"/>
    </row>
    <row r="70" spans="1:24" ht="12.75" customHeight="1" x14ac:dyDescent="0.3">
      <c r="A70" s="38" t="s">
        <v>32</v>
      </c>
      <c r="B70" s="50"/>
      <c r="C70" s="217">
        <v>119.8</v>
      </c>
      <c r="D70" s="103">
        <f t="shared" si="20"/>
        <v>9.9999999999999991E-5</v>
      </c>
      <c r="E70" s="217">
        <v>175.29999999999998</v>
      </c>
      <c r="F70" s="103">
        <f t="shared" si="21"/>
        <v>9.9999999999999991E-5</v>
      </c>
      <c r="G70" s="217">
        <v>0</v>
      </c>
      <c r="H70" s="103">
        <f t="shared" si="22"/>
        <v>0</v>
      </c>
      <c r="I70" s="217">
        <v>0</v>
      </c>
      <c r="J70" s="103">
        <f t="shared" si="23"/>
        <v>0</v>
      </c>
      <c r="K70" s="217">
        <v>0</v>
      </c>
      <c r="L70" s="103">
        <f t="shared" si="24"/>
        <v>0</v>
      </c>
      <c r="M70" s="217">
        <v>0</v>
      </c>
      <c r="N70" s="103">
        <f t="shared" si="25"/>
        <v>0</v>
      </c>
      <c r="O70" s="217">
        <v>0</v>
      </c>
      <c r="P70" s="103">
        <f t="shared" si="26"/>
        <v>0</v>
      </c>
      <c r="Q70" s="217">
        <v>0</v>
      </c>
      <c r="R70" s="103">
        <f t="shared" si="27"/>
        <v>0</v>
      </c>
      <c r="S70" s="217">
        <v>0</v>
      </c>
      <c r="T70" s="103">
        <f t="shared" si="28"/>
        <v>0</v>
      </c>
      <c r="U70" s="217">
        <v>0</v>
      </c>
      <c r="V70" s="103">
        <f t="shared" si="29"/>
        <v>0</v>
      </c>
      <c r="X70" s="245"/>
    </row>
    <row r="71" spans="1:24" ht="12.75" customHeight="1" x14ac:dyDescent="0.3">
      <c r="A71" s="38" t="s">
        <v>138</v>
      </c>
      <c r="B71" s="50"/>
      <c r="C71" s="217">
        <v>0</v>
      </c>
      <c r="D71" s="103">
        <f t="shared" si="20"/>
        <v>0</v>
      </c>
      <c r="E71" s="217">
        <v>0</v>
      </c>
      <c r="F71" s="103">
        <f t="shared" si="21"/>
        <v>0</v>
      </c>
      <c r="G71" s="217">
        <v>0</v>
      </c>
      <c r="H71" s="103">
        <f t="shared" si="22"/>
        <v>0</v>
      </c>
      <c r="I71" s="217">
        <v>0</v>
      </c>
      <c r="J71" s="103">
        <f t="shared" si="23"/>
        <v>0</v>
      </c>
      <c r="K71" s="217">
        <v>0</v>
      </c>
      <c r="L71" s="103">
        <f t="shared" si="24"/>
        <v>0</v>
      </c>
      <c r="M71" s="217">
        <v>0</v>
      </c>
      <c r="N71" s="103">
        <f t="shared" si="25"/>
        <v>0</v>
      </c>
      <c r="O71" s="217">
        <v>0</v>
      </c>
      <c r="P71" s="103">
        <f t="shared" si="26"/>
        <v>0</v>
      </c>
      <c r="Q71" s="217">
        <v>0</v>
      </c>
      <c r="R71" s="103">
        <f t="shared" si="27"/>
        <v>0</v>
      </c>
      <c r="S71" s="217">
        <v>0</v>
      </c>
      <c r="T71" s="103">
        <f t="shared" si="28"/>
        <v>0</v>
      </c>
      <c r="U71" s="217">
        <v>0</v>
      </c>
      <c r="V71" s="103">
        <f t="shared" si="29"/>
        <v>0</v>
      </c>
      <c r="X71" s="245"/>
    </row>
    <row r="72" spans="1:24" ht="12.75" customHeight="1" x14ac:dyDescent="0.3">
      <c r="A72" s="38" t="s">
        <v>154</v>
      </c>
      <c r="B72" s="50"/>
      <c r="C72" s="217">
        <v>0</v>
      </c>
      <c r="D72" s="103">
        <f t="shared" si="20"/>
        <v>0</v>
      </c>
      <c r="E72" s="217">
        <v>0</v>
      </c>
      <c r="F72" s="103">
        <f t="shared" si="21"/>
        <v>0</v>
      </c>
      <c r="G72" s="217">
        <v>0</v>
      </c>
      <c r="H72" s="103">
        <f t="shared" si="22"/>
        <v>0</v>
      </c>
      <c r="I72" s="217">
        <v>0</v>
      </c>
      <c r="J72" s="103">
        <f t="shared" si="23"/>
        <v>0</v>
      </c>
      <c r="K72" s="217">
        <v>0</v>
      </c>
      <c r="L72" s="103">
        <f t="shared" si="24"/>
        <v>0</v>
      </c>
      <c r="M72" s="217">
        <v>0</v>
      </c>
      <c r="N72" s="103">
        <f t="shared" si="25"/>
        <v>0</v>
      </c>
      <c r="O72" s="217">
        <v>0</v>
      </c>
      <c r="P72" s="103">
        <f t="shared" si="26"/>
        <v>0</v>
      </c>
      <c r="Q72" s="217">
        <v>0</v>
      </c>
      <c r="R72" s="103">
        <f t="shared" si="27"/>
        <v>0</v>
      </c>
      <c r="S72" s="217">
        <v>0</v>
      </c>
      <c r="T72" s="103">
        <f t="shared" si="28"/>
        <v>0</v>
      </c>
      <c r="U72" s="217">
        <v>0</v>
      </c>
      <c r="V72" s="103">
        <f t="shared" si="29"/>
        <v>0</v>
      </c>
      <c r="X72" s="245"/>
    </row>
    <row r="73" spans="1:24" ht="12.75" customHeight="1" x14ac:dyDescent="0.3">
      <c r="A73" s="38" t="s">
        <v>145</v>
      </c>
      <c r="B73" s="50"/>
      <c r="C73" s="217">
        <v>0</v>
      </c>
      <c r="D73" s="103">
        <f t="shared" si="20"/>
        <v>0</v>
      </c>
      <c r="E73" s="217">
        <v>0</v>
      </c>
      <c r="F73" s="103">
        <f t="shared" si="21"/>
        <v>0</v>
      </c>
      <c r="G73" s="217">
        <v>0</v>
      </c>
      <c r="H73" s="103">
        <f t="shared" si="22"/>
        <v>0</v>
      </c>
      <c r="I73" s="217">
        <v>0</v>
      </c>
      <c r="J73" s="103">
        <f t="shared" si="23"/>
        <v>0</v>
      </c>
      <c r="K73" s="217">
        <v>0</v>
      </c>
      <c r="L73" s="103">
        <f t="shared" si="24"/>
        <v>0</v>
      </c>
      <c r="M73" s="217">
        <v>0</v>
      </c>
      <c r="N73" s="103">
        <f t="shared" si="25"/>
        <v>0</v>
      </c>
      <c r="O73" s="217">
        <v>0</v>
      </c>
      <c r="P73" s="103">
        <f t="shared" si="26"/>
        <v>0</v>
      </c>
      <c r="Q73" s="217">
        <v>0</v>
      </c>
      <c r="R73" s="103">
        <f t="shared" si="27"/>
        <v>0</v>
      </c>
      <c r="S73" s="217">
        <v>0</v>
      </c>
      <c r="T73" s="103">
        <f t="shared" si="28"/>
        <v>0</v>
      </c>
      <c r="U73" s="217">
        <v>0</v>
      </c>
      <c r="V73" s="103">
        <f t="shared" si="29"/>
        <v>0</v>
      </c>
      <c r="X73" s="245"/>
    </row>
    <row r="74" spans="1:24" ht="12.75" customHeight="1" x14ac:dyDescent="0.3">
      <c r="A74" s="38" t="s">
        <v>134</v>
      </c>
      <c r="B74" s="50"/>
      <c r="C74" s="217">
        <v>0</v>
      </c>
      <c r="D74" s="103">
        <f t="shared" si="20"/>
        <v>0</v>
      </c>
      <c r="E74" s="217">
        <v>0</v>
      </c>
      <c r="F74" s="103">
        <f t="shared" si="21"/>
        <v>0</v>
      </c>
      <c r="G74" s="217">
        <v>0</v>
      </c>
      <c r="H74" s="103">
        <f t="shared" si="22"/>
        <v>0</v>
      </c>
      <c r="I74" s="217">
        <v>0</v>
      </c>
      <c r="J74" s="103">
        <f t="shared" si="23"/>
        <v>0</v>
      </c>
      <c r="K74" s="217">
        <v>0</v>
      </c>
      <c r="L74" s="103">
        <f t="shared" si="24"/>
        <v>0</v>
      </c>
      <c r="M74" s="217">
        <v>0</v>
      </c>
      <c r="N74" s="103">
        <f t="shared" si="25"/>
        <v>0</v>
      </c>
      <c r="O74" s="217">
        <v>0</v>
      </c>
      <c r="P74" s="103">
        <f t="shared" si="26"/>
        <v>0</v>
      </c>
      <c r="Q74" s="217">
        <v>0</v>
      </c>
      <c r="R74" s="103">
        <f t="shared" si="27"/>
        <v>0</v>
      </c>
      <c r="S74" s="217">
        <v>0</v>
      </c>
      <c r="T74" s="103">
        <f t="shared" si="28"/>
        <v>0</v>
      </c>
      <c r="U74" s="217">
        <v>0</v>
      </c>
      <c r="V74" s="103">
        <f t="shared" si="29"/>
        <v>0</v>
      </c>
      <c r="X74" s="245"/>
    </row>
    <row r="75" spans="1:24" ht="12.75" customHeight="1" x14ac:dyDescent="0.3">
      <c r="A75" s="38" t="s">
        <v>151</v>
      </c>
      <c r="B75" s="50"/>
      <c r="C75" s="217">
        <v>11980</v>
      </c>
      <c r="D75" s="103">
        <f t="shared" si="20"/>
        <v>0.01</v>
      </c>
      <c r="E75" s="217">
        <v>17530</v>
      </c>
      <c r="F75" s="103">
        <f t="shared" si="21"/>
        <v>0.01</v>
      </c>
      <c r="G75" s="217">
        <v>0</v>
      </c>
      <c r="H75" s="103">
        <f t="shared" si="22"/>
        <v>0</v>
      </c>
      <c r="I75" s="217">
        <v>0</v>
      </c>
      <c r="J75" s="103">
        <f t="shared" si="23"/>
        <v>0</v>
      </c>
      <c r="K75" s="217">
        <v>0</v>
      </c>
      <c r="L75" s="103">
        <f t="shared" si="24"/>
        <v>0</v>
      </c>
      <c r="M75" s="217">
        <v>0</v>
      </c>
      <c r="N75" s="103">
        <f t="shared" si="25"/>
        <v>0</v>
      </c>
      <c r="O75" s="217">
        <v>0</v>
      </c>
      <c r="P75" s="103">
        <f t="shared" si="26"/>
        <v>0</v>
      </c>
      <c r="Q75" s="217">
        <v>0</v>
      </c>
      <c r="R75" s="103">
        <f t="shared" si="27"/>
        <v>0</v>
      </c>
      <c r="S75" s="217">
        <v>0</v>
      </c>
      <c r="T75" s="103">
        <f t="shared" si="28"/>
        <v>0</v>
      </c>
      <c r="U75" s="217">
        <v>0</v>
      </c>
      <c r="V75" s="103">
        <f t="shared" si="29"/>
        <v>0</v>
      </c>
      <c r="X75" s="245"/>
    </row>
    <row r="76" spans="1:24" ht="12.75" customHeight="1" x14ac:dyDescent="0.3">
      <c r="A76" s="38" t="s">
        <v>137</v>
      </c>
      <c r="B76" s="50"/>
      <c r="C76" s="217">
        <v>479.2</v>
      </c>
      <c r="D76" s="103">
        <f t="shared" si="20"/>
        <v>3.9999999999999996E-4</v>
      </c>
      <c r="E76" s="217">
        <v>701.19999999999993</v>
      </c>
      <c r="F76" s="103">
        <f t="shared" si="21"/>
        <v>3.9999999999999996E-4</v>
      </c>
      <c r="G76" s="217">
        <v>0</v>
      </c>
      <c r="H76" s="103">
        <f t="shared" si="22"/>
        <v>0</v>
      </c>
      <c r="I76" s="217">
        <v>0</v>
      </c>
      <c r="J76" s="103">
        <f t="shared" si="23"/>
        <v>0</v>
      </c>
      <c r="K76" s="217">
        <v>0</v>
      </c>
      <c r="L76" s="103">
        <f t="shared" si="24"/>
        <v>0</v>
      </c>
      <c r="M76" s="217">
        <v>0</v>
      </c>
      <c r="N76" s="103">
        <f t="shared" si="25"/>
        <v>0</v>
      </c>
      <c r="O76" s="217">
        <v>0</v>
      </c>
      <c r="P76" s="103">
        <f t="shared" si="26"/>
        <v>0</v>
      </c>
      <c r="Q76" s="217">
        <v>0</v>
      </c>
      <c r="R76" s="103">
        <f t="shared" si="27"/>
        <v>0</v>
      </c>
      <c r="S76" s="217">
        <v>0</v>
      </c>
      <c r="T76" s="103">
        <f t="shared" si="28"/>
        <v>0</v>
      </c>
      <c r="U76" s="217">
        <v>0</v>
      </c>
      <c r="V76" s="103">
        <f t="shared" si="29"/>
        <v>0</v>
      </c>
      <c r="X76" s="245"/>
    </row>
    <row r="77" spans="1:24" ht="12.75" customHeight="1" x14ac:dyDescent="0.3">
      <c r="A77" s="38" t="s">
        <v>136</v>
      </c>
      <c r="B77" s="50"/>
      <c r="C77" s="217">
        <v>1557.4</v>
      </c>
      <c r="D77" s="103">
        <f t="shared" si="20"/>
        <v>1.3000000000000002E-3</v>
      </c>
      <c r="E77" s="217">
        <v>2278.8999999999996</v>
      </c>
      <c r="F77" s="103">
        <f t="shared" si="21"/>
        <v>1.2999999999999997E-3</v>
      </c>
      <c r="G77" s="217">
        <v>0</v>
      </c>
      <c r="H77" s="103">
        <f t="shared" si="22"/>
        <v>0</v>
      </c>
      <c r="I77" s="217">
        <v>0</v>
      </c>
      <c r="J77" s="103">
        <f t="shared" si="23"/>
        <v>0</v>
      </c>
      <c r="K77" s="217">
        <v>0</v>
      </c>
      <c r="L77" s="103">
        <f t="shared" si="24"/>
        <v>0</v>
      </c>
      <c r="M77" s="217">
        <v>0</v>
      </c>
      <c r="N77" s="103">
        <f t="shared" si="25"/>
        <v>0</v>
      </c>
      <c r="O77" s="217">
        <v>0</v>
      </c>
      <c r="P77" s="103">
        <f t="shared" si="26"/>
        <v>0</v>
      </c>
      <c r="Q77" s="217">
        <v>0</v>
      </c>
      <c r="R77" s="103">
        <f t="shared" si="27"/>
        <v>0</v>
      </c>
      <c r="S77" s="217">
        <v>0</v>
      </c>
      <c r="T77" s="103">
        <f t="shared" si="28"/>
        <v>0</v>
      </c>
      <c r="U77" s="217">
        <v>0</v>
      </c>
      <c r="V77" s="103">
        <f t="shared" si="29"/>
        <v>0</v>
      </c>
      <c r="X77" s="245"/>
    </row>
    <row r="78" spans="1:24" ht="12.75" customHeight="1" x14ac:dyDescent="0.3">
      <c r="A78" s="38" t="s">
        <v>135</v>
      </c>
      <c r="B78" s="50"/>
      <c r="C78" s="217">
        <v>26356</v>
      </c>
      <c r="D78" s="103">
        <f t="shared" si="20"/>
        <v>2.1999999999999999E-2</v>
      </c>
      <c r="E78" s="217">
        <v>38565.999999999993</v>
      </c>
      <c r="F78" s="103">
        <f t="shared" si="21"/>
        <v>2.1999999999999995E-2</v>
      </c>
      <c r="G78" s="217">
        <v>0</v>
      </c>
      <c r="H78" s="103">
        <f t="shared" si="22"/>
        <v>0</v>
      </c>
      <c r="I78" s="217">
        <v>0</v>
      </c>
      <c r="J78" s="103">
        <f t="shared" si="23"/>
        <v>0</v>
      </c>
      <c r="K78" s="217">
        <v>0</v>
      </c>
      <c r="L78" s="103">
        <f t="shared" si="24"/>
        <v>0</v>
      </c>
      <c r="M78" s="217">
        <v>0</v>
      </c>
      <c r="N78" s="103">
        <f t="shared" si="25"/>
        <v>0</v>
      </c>
      <c r="O78" s="217">
        <v>0</v>
      </c>
      <c r="P78" s="103">
        <f t="shared" si="26"/>
        <v>0</v>
      </c>
      <c r="Q78" s="217">
        <v>0</v>
      </c>
      <c r="R78" s="103">
        <f t="shared" si="27"/>
        <v>0</v>
      </c>
      <c r="S78" s="217">
        <v>0</v>
      </c>
      <c r="T78" s="103">
        <f t="shared" si="28"/>
        <v>0</v>
      </c>
      <c r="U78" s="217">
        <v>0</v>
      </c>
      <c r="V78" s="103">
        <f t="shared" si="29"/>
        <v>0</v>
      </c>
      <c r="X78" s="245"/>
    </row>
    <row r="79" spans="1:24" ht="12.75" customHeight="1" x14ac:dyDescent="0.3">
      <c r="A79" s="38" t="s">
        <v>100</v>
      </c>
      <c r="B79" s="50"/>
      <c r="C79" s="217">
        <v>0</v>
      </c>
      <c r="D79" s="103">
        <f t="shared" si="20"/>
        <v>0</v>
      </c>
      <c r="E79" s="217">
        <v>0</v>
      </c>
      <c r="F79" s="103">
        <f t="shared" si="21"/>
        <v>0</v>
      </c>
      <c r="G79" s="217">
        <v>0</v>
      </c>
      <c r="H79" s="103">
        <f t="shared" si="22"/>
        <v>0</v>
      </c>
      <c r="I79" s="217">
        <v>0</v>
      </c>
      <c r="J79" s="103">
        <f t="shared" si="23"/>
        <v>0</v>
      </c>
      <c r="K79" s="217">
        <v>0</v>
      </c>
      <c r="L79" s="103">
        <f t="shared" si="24"/>
        <v>0</v>
      </c>
      <c r="M79" s="217">
        <v>0</v>
      </c>
      <c r="N79" s="103">
        <f t="shared" si="25"/>
        <v>0</v>
      </c>
      <c r="O79" s="217">
        <v>0</v>
      </c>
      <c r="P79" s="103">
        <f t="shared" si="26"/>
        <v>0</v>
      </c>
      <c r="Q79" s="217">
        <v>0</v>
      </c>
      <c r="R79" s="103">
        <f t="shared" si="27"/>
        <v>0</v>
      </c>
      <c r="S79" s="217">
        <v>0</v>
      </c>
      <c r="T79" s="103">
        <f t="shared" si="28"/>
        <v>0</v>
      </c>
      <c r="U79" s="217">
        <v>0</v>
      </c>
      <c r="V79" s="103">
        <f t="shared" si="29"/>
        <v>0</v>
      </c>
      <c r="X79" s="245"/>
    </row>
    <row r="80" spans="1:24" ht="12.75" customHeight="1" x14ac:dyDescent="0.3">
      <c r="A80" s="38" t="s">
        <v>101</v>
      </c>
      <c r="B80" s="50"/>
      <c r="C80" s="217">
        <v>0</v>
      </c>
      <c r="D80" s="103">
        <f t="shared" si="20"/>
        <v>0</v>
      </c>
      <c r="E80" s="217">
        <v>0</v>
      </c>
      <c r="F80" s="103">
        <f t="shared" si="21"/>
        <v>0</v>
      </c>
      <c r="G80" s="217">
        <v>0</v>
      </c>
      <c r="H80" s="103">
        <f t="shared" si="22"/>
        <v>0</v>
      </c>
      <c r="I80" s="217">
        <v>0</v>
      </c>
      <c r="J80" s="103">
        <f t="shared" si="23"/>
        <v>0</v>
      </c>
      <c r="K80" s="217">
        <v>0</v>
      </c>
      <c r="L80" s="103">
        <f t="shared" si="24"/>
        <v>0</v>
      </c>
      <c r="M80" s="217">
        <v>0</v>
      </c>
      <c r="N80" s="103">
        <f t="shared" si="25"/>
        <v>0</v>
      </c>
      <c r="O80" s="217">
        <v>0</v>
      </c>
      <c r="P80" s="103">
        <f t="shared" si="26"/>
        <v>0</v>
      </c>
      <c r="Q80" s="217">
        <v>0</v>
      </c>
      <c r="R80" s="103">
        <f t="shared" si="27"/>
        <v>0</v>
      </c>
      <c r="S80" s="217">
        <v>0</v>
      </c>
      <c r="T80" s="103">
        <f t="shared" si="28"/>
        <v>0</v>
      </c>
      <c r="U80" s="217">
        <v>0</v>
      </c>
      <c r="V80" s="103">
        <f t="shared" si="29"/>
        <v>0</v>
      </c>
      <c r="X80" s="245"/>
    </row>
    <row r="81" spans="1:24" ht="12.75" customHeight="1" x14ac:dyDescent="0.3">
      <c r="A81" s="38" t="s">
        <v>139</v>
      </c>
      <c r="B81" s="50"/>
      <c r="C81" s="217">
        <v>0</v>
      </c>
      <c r="D81" s="103">
        <f t="shared" si="20"/>
        <v>0</v>
      </c>
      <c r="E81" s="217">
        <v>0</v>
      </c>
      <c r="F81" s="103">
        <f t="shared" si="21"/>
        <v>0</v>
      </c>
      <c r="G81" s="217">
        <v>0</v>
      </c>
      <c r="H81" s="103">
        <f t="shared" si="22"/>
        <v>0</v>
      </c>
      <c r="I81" s="217">
        <v>0</v>
      </c>
      <c r="J81" s="103">
        <f t="shared" si="23"/>
        <v>0</v>
      </c>
      <c r="K81" s="217">
        <v>0</v>
      </c>
      <c r="L81" s="103">
        <f t="shared" si="24"/>
        <v>0</v>
      </c>
      <c r="M81" s="217">
        <v>0</v>
      </c>
      <c r="N81" s="103">
        <f t="shared" si="25"/>
        <v>0</v>
      </c>
      <c r="O81" s="217">
        <v>0</v>
      </c>
      <c r="P81" s="103">
        <f t="shared" si="26"/>
        <v>0</v>
      </c>
      <c r="Q81" s="217">
        <v>0</v>
      </c>
      <c r="R81" s="103">
        <f t="shared" si="27"/>
        <v>0</v>
      </c>
      <c r="S81" s="217">
        <v>0</v>
      </c>
      <c r="T81" s="103">
        <f t="shared" si="28"/>
        <v>0</v>
      </c>
      <c r="U81" s="217">
        <v>0</v>
      </c>
      <c r="V81" s="103">
        <f t="shared" si="29"/>
        <v>0</v>
      </c>
      <c r="X81" s="245"/>
    </row>
    <row r="82" spans="1:24" ht="12.75" customHeight="1" x14ac:dyDescent="0.3">
      <c r="A82" s="38" t="s">
        <v>155</v>
      </c>
      <c r="B82" s="50"/>
      <c r="C82" s="217">
        <v>0</v>
      </c>
      <c r="D82" s="103">
        <f t="shared" si="20"/>
        <v>0</v>
      </c>
      <c r="E82" s="217">
        <v>0</v>
      </c>
      <c r="F82" s="103">
        <f t="shared" si="21"/>
        <v>0</v>
      </c>
      <c r="G82" s="217">
        <v>0</v>
      </c>
      <c r="H82" s="103">
        <f t="shared" si="22"/>
        <v>0</v>
      </c>
      <c r="I82" s="217">
        <v>0</v>
      </c>
      <c r="J82" s="103">
        <f t="shared" si="23"/>
        <v>0</v>
      </c>
      <c r="K82" s="217">
        <v>0</v>
      </c>
      <c r="L82" s="103">
        <f t="shared" si="24"/>
        <v>0</v>
      </c>
      <c r="M82" s="217">
        <v>0</v>
      </c>
      <c r="N82" s="103">
        <f t="shared" si="25"/>
        <v>0</v>
      </c>
      <c r="O82" s="217">
        <v>0</v>
      </c>
      <c r="P82" s="103">
        <f t="shared" si="26"/>
        <v>0</v>
      </c>
      <c r="Q82" s="217">
        <v>0</v>
      </c>
      <c r="R82" s="103">
        <f t="shared" si="27"/>
        <v>0</v>
      </c>
      <c r="S82" s="217">
        <v>0</v>
      </c>
      <c r="T82" s="103">
        <f t="shared" si="28"/>
        <v>0</v>
      </c>
      <c r="U82" s="217">
        <v>0</v>
      </c>
      <c r="V82" s="103">
        <f t="shared" si="29"/>
        <v>0</v>
      </c>
      <c r="X82" s="245"/>
    </row>
    <row r="83" spans="1:24" ht="12.75" customHeight="1" x14ac:dyDescent="0.3">
      <c r="A83" s="38" t="s">
        <v>77</v>
      </c>
      <c r="B83" s="50"/>
      <c r="C83" s="217">
        <v>0</v>
      </c>
      <c r="D83" s="103">
        <f t="shared" si="20"/>
        <v>0</v>
      </c>
      <c r="E83" s="217">
        <v>0</v>
      </c>
      <c r="F83" s="103">
        <f t="shared" si="21"/>
        <v>0</v>
      </c>
      <c r="G83" s="217">
        <v>0</v>
      </c>
      <c r="H83" s="103">
        <f t="shared" si="22"/>
        <v>0</v>
      </c>
      <c r="I83" s="217">
        <v>0</v>
      </c>
      <c r="J83" s="103">
        <f t="shared" si="23"/>
        <v>0</v>
      </c>
      <c r="K83" s="217">
        <v>0</v>
      </c>
      <c r="L83" s="103">
        <f t="shared" si="24"/>
        <v>0</v>
      </c>
      <c r="M83" s="217">
        <v>0</v>
      </c>
      <c r="N83" s="103">
        <f t="shared" si="25"/>
        <v>0</v>
      </c>
      <c r="O83" s="217">
        <v>0</v>
      </c>
      <c r="P83" s="103">
        <f t="shared" si="26"/>
        <v>0</v>
      </c>
      <c r="Q83" s="217">
        <v>0</v>
      </c>
      <c r="R83" s="103">
        <f t="shared" si="27"/>
        <v>0</v>
      </c>
      <c r="S83" s="217">
        <v>0</v>
      </c>
      <c r="T83" s="103">
        <f t="shared" si="28"/>
        <v>0</v>
      </c>
      <c r="U83" s="217">
        <v>0</v>
      </c>
      <c r="V83" s="103">
        <f t="shared" si="29"/>
        <v>0</v>
      </c>
      <c r="X83" s="245"/>
    </row>
    <row r="84" spans="1:24" ht="12.75" customHeight="1" x14ac:dyDescent="0.3">
      <c r="A84" s="38" t="s">
        <v>98</v>
      </c>
      <c r="B84" s="50"/>
      <c r="C84" s="217">
        <v>0</v>
      </c>
      <c r="D84" s="103">
        <f t="shared" ref="D84:D105" si="30">IFERROR(C84/C$28,0)</f>
        <v>0</v>
      </c>
      <c r="E84" s="217">
        <v>0</v>
      </c>
      <c r="F84" s="103">
        <f t="shared" si="21"/>
        <v>0</v>
      </c>
      <c r="G84" s="217">
        <v>0</v>
      </c>
      <c r="H84" s="103">
        <f t="shared" si="22"/>
        <v>0</v>
      </c>
      <c r="I84" s="217">
        <v>0</v>
      </c>
      <c r="J84" s="103">
        <f t="shared" si="23"/>
        <v>0</v>
      </c>
      <c r="K84" s="217">
        <v>0</v>
      </c>
      <c r="L84" s="103">
        <f t="shared" si="24"/>
        <v>0</v>
      </c>
      <c r="M84" s="217">
        <v>0</v>
      </c>
      <c r="N84" s="103">
        <f t="shared" si="25"/>
        <v>0</v>
      </c>
      <c r="O84" s="217">
        <v>0</v>
      </c>
      <c r="P84" s="103">
        <f t="shared" si="26"/>
        <v>0</v>
      </c>
      <c r="Q84" s="217">
        <v>0</v>
      </c>
      <c r="R84" s="103">
        <f t="shared" si="27"/>
        <v>0</v>
      </c>
      <c r="S84" s="217">
        <v>0</v>
      </c>
      <c r="T84" s="103">
        <f t="shared" si="28"/>
        <v>0</v>
      </c>
      <c r="U84" s="217">
        <v>0</v>
      </c>
      <c r="V84" s="103">
        <f t="shared" si="29"/>
        <v>0</v>
      </c>
      <c r="X84" s="245"/>
    </row>
    <row r="85" spans="1:24" ht="12.75" customHeight="1" x14ac:dyDescent="0.3">
      <c r="A85" s="38" t="s">
        <v>79</v>
      </c>
      <c r="B85" s="50"/>
      <c r="C85" s="217">
        <v>0</v>
      </c>
      <c r="D85" s="103">
        <f t="shared" si="30"/>
        <v>0</v>
      </c>
      <c r="E85" s="217">
        <v>0</v>
      </c>
      <c r="F85" s="103">
        <f t="shared" si="21"/>
        <v>0</v>
      </c>
      <c r="G85" s="217">
        <v>0</v>
      </c>
      <c r="H85" s="103">
        <f t="shared" si="22"/>
        <v>0</v>
      </c>
      <c r="I85" s="217">
        <v>0</v>
      </c>
      <c r="J85" s="103">
        <f t="shared" si="23"/>
        <v>0</v>
      </c>
      <c r="K85" s="217">
        <v>0</v>
      </c>
      <c r="L85" s="103">
        <f t="shared" si="24"/>
        <v>0</v>
      </c>
      <c r="M85" s="217">
        <v>0</v>
      </c>
      <c r="N85" s="103">
        <f t="shared" si="25"/>
        <v>0</v>
      </c>
      <c r="O85" s="217">
        <v>0</v>
      </c>
      <c r="P85" s="103">
        <f t="shared" si="26"/>
        <v>0</v>
      </c>
      <c r="Q85" s="217">
        <v>0</v>
      </c>
      <c r="R85" s="103">
        <f t="shared" si="27"/>
        <v>0</v>
      </c>
      <c r="S85" s="217">
        <v>0</v>
      </c>
      <c r="T85" s="103">
        <f t="shared" si="28"/>
        <v>0</v>
      </c>
      <c r="U85" s="217">
        <v>0</v>
      </c>
      <c r="V85" s="103">
        <f t="shared" si="29"/>
        <v>0</v>
      </c>
      <c r="X85" s="245"/>
    </row>
    <row r="86" spans="1:24" ht="12.75" customHeight="1" x14ac:dyDescent="0.3">
      <c r="A86" s="38" t="s">
        <v>15</v>
      </c>
      <c r="B86" s="50"/>
      <c r="C86" s="217">
        <v>4792</v>
      </c>
      <c r="D86" s="103">
        <f t="shared" si="30"/>
        <v>4.0000000000000001E-3</v>
      </c>
      <c r="E86" s="217">
        <v>7012</v>
      </c>
      <c r="F86" s="103">
        <f t="shared" si="21"/>
        <v>4.0000000000000001E-3</v>
      </c>
      <c r="G86" s="217">
        <v>0</v>
      </c>
      <c r="H86" s="103">
        <f t="shared" si="22"/>
        <v>0</v>
      </c>
      <c r="I86" s="217">
        <v>0</v>
      </c>
      <c r="J86" s="103">
        <f t="shared" si="23"/>
        <v>0</v>
      </c>
      <c r="K86" s="217">
        <v>0</v>
      </c>
      <c r="L86" s="103">
        <f t="shared" si="24"/>
        <v>0</v>
      </c>
      <c r="M86" s="217">
        <v>0</v>
      </c>
      <c r="N86" s="103">
        <f t="shared" si="25"/>
        <v>0</v>
      </c>
      <c r="O86" s="217">
        <v>0</v>
      </c>
      <c r="P86" s="103">
        <f t="shared" si="26"/>
        <v>0</v>
      </c>
      <c r="Q86" s="217">
        <v>0</v>
      </c>
      <c r="R86" s="103">
        <f t="shared" si="27"/>
        <v>0</v>
      </c>
      <c r="S86" s="217">
        <v>0</v>
      </c>
      <c r="T86" s="103">
        <f t="shared" si="28"/>
        <v>0</v>
      </c>
      <c r="U86" s="217">
        <v>0</v>
      </c>
      <c r="V86" s="103">
        <f t="shared" si="29"/>
        <v>0</v>
      </c>
      <c r="X86" s="245"/>
    </row>
    <row r="87" spans="1:24" ht="12.75" customHeight="1" x14ac:dyDescent="0.3">
      <c r="A87" s="38" t="s">
        <v>152</v>
      </c>
      <c r="B87" s="50"/>
      <c r="C87" s="217">
        <v>0</v>
      </c>
      <c r="D87" s="103">
        <f t="shared" si="30"/>
        <v>0</v>
      </c>
      <c r="E87" s="217">
        <v>0</v>
      </c>
      <c r="F87" s="103">
        <f t="shared" si="21"/>
        <v>0</v>
      </c>
      <c r="G87" s="217">
        <v>0</v>
      </c>
      <c r="H87" s="103">
        <f t="shared" si="22"/>
        <v>0</v>
      </c>
      <c r="I87" s="217">
        <v>0</v>
      </c>
      <c r="J87" s="103">
        <f t="shared" si="23"/>
        <v>0</v>
      </c>
      <c r="K87" s="217">
        <v>0</v>
      </c>
      <c r="L87" s="103">
        <f t="shared" si="24"/>
        <v>0</v>
      </c>
      <c r="M87" s="217">
        <v>0</v>
      </c>
      <c r="N87" s="103">
        <f t="shared" si="25"/>
        <v>0</v>
      </c>
      <c r="O87" s="217">
        <v>0</v>
      </c>
      <c r="P87" s="103">
        <f t="shared" si="26"/>
        <v>0</v>
      </c>
      <c r="Q87" s="217">
        <v>0</v>
      </c>
      <c r="R87" s="103">
        <f t="shared" si="27"/>
        <v>0</v>
      </c>
      <c r="S87" s="217">
        <v>0</v>
      </c>
      <c r="T87" s="103">
        <f t="shared" si="28"/>
        <v>0</v>
      </c>
      <c r="U87" s="217">
        <v>0</v>
      </c>
      <c r="V87" s="103">
        <f t="shared" si="29"/>
        <v>0</v>
      </c>
      <c r="X87" s="245"/>
    </row>
    <row r="88" spans="1:24" ht="12.75" customHeight="1" x14ac:dyDescent="0.3">
      <c r="A88" s="38" t="s">
        <v>12</v>
      </c>
      <c r="B88" s="50"/>
      <c r="C88" s="217">
        <v>6109.8</v>
      </c>
      <c r="D88" s="103">
        <f t="shared" si="30"/>
        <v>5.1000000000000004E-3</v>
      </c>
      <c r="E88" s="217">
        <v>8940.3000000000011</v>
      </c>
      <c r="F88" s="103">
        <f t="shared" si="21"/>
        <v>5.1000000000000004E-3</v>
      </c>
      <c r="G88" s="217">
        <v>0</v>
      </c>
      <c r="H88" s="103">
        <f t="shared" si="22"/>
        <v>0</v>
      </c>
      <c r="I88" s="217">
        <v>0</v>
      </c>
      <c r="J88" s="103">
        <f t="shared" si="23"/>
        <v>0</v>
      </c>
      <c r="K88" s="217">
        <v>0</v>
      </c>
      <c r="L88" s="103">
        <f t="shared" si="24"/>
        <v>0</v>
      </c>
      <c r="M88" s="217">
        <v>0</v>
      </c>
      <c r="N88" s="103">
        <f t="shared" si="25"/>
        <v>0</v>
      </c>
      <c r="O88" s="217">
        <v>0</v>
      </c>
      <c r="P88" s="103">
        <f t="shared" si="26"/>
        <v>0</v>
      </c>
      <c r="Q88" s="217">
        <v>0</v>
      </c>
      <c r="R88" s="103">
        <f t="shared" si="27"/>
        <v>0</v>
      </c>
      <c r="S88" s="217">
        <v>0</v>
      </c>
      <c r="T88" s="103">
        <f t="shared" si="28"/>
        <v>0</v>
      </c>
      <c r="U88" s="217">
        <v>0</v>
      </c>
      <c r="V88" s="103">
        <f t="shared" si="29"/>
        <v>0</v>
      </c>
      <c r="X88" s="245"/>
    </row>
    <row r="89" spans="1:24" ht="12.75" customHeight="1" x14ac:dyDescent="0.3">
      <c r="A89" s="38" t="s">
        <v>172</v>
      </c>
      <c r="B89" s="50"/>
      <c r="C89" s="217">
        <v>0</v>
      </c>
      <c r="D89" s="103">
        <f t="shared" si="30"/>
        <v>0</v>
      </c>
      <c r="E89" s="217">
        <v>0</v>
      </c>
      <c r="F89" s="103">
        <f t="shared" si="21"/>
        <v>0</v>
      </c>
      <c r="G89" s="217">
        <v>0</v>
      </c>
      <c r="H89" s="103">
        <f t="shared" si="22"/>
        <v>0</v>
      </c>
      <c r="I89" s="217">
        <v>0</v>
      </c>
      <c r="J89" s="103">
        <f t="shared" si="23"/>
        <v>0</v>
      </c>
      <c r="K89" s="217">
        <v>0</v>
      </c>
      <c r="L89" s="103">
        <f t="shared" si="24"/>
        <v>0</v>
      </c>
      <c r="M89" s="217">
        <v>0</v>
      </c>
      <c r="N89" s="103">
        <f t="shared" si="25"/>
        <v>0</v>
      </c>
      <c r="O89" s="217">
        <v>0</v>
      </c>
      <c r="P89" s="103">
        <f t="shared" si="26"/>
        <v>0</v>
      </c>
      <c r="Q89" s="217">
        <v>0</v>
      </c>
      <c r="R89" s="103">
        <f t="shared" si="27"/>
        <v>0</v>
      </c>
      <c r="S89" s="217">
        <v>0</v>
      </c>
      <c r="T89" s="103">
        <f t="shared" si="28"/>
        <v>0</v>
      </c>
      <c r="U89" s="217">
        <v>0</v>
      </c>
      <c r="V89" s="103">
        <f t="shared" si="29"/>
        <v>0</v>
      </c>
      <c r="X89" s="245"/>
    </row>
    <row r="90" spans="1:24" ht="12.75" customHeight="1" x14ac:dyDescent="0.3">
      <c r="A90" s="38" t="s">
        <v>17</v>
      </c>
      <c r="B90" s="50"/>
      <c r="C90" s="217">
        <v>239.6</v>
      </c>
      <c r="D90" s="103">
        <f t="shared" si="30"/>
        <v>1.9999999999999998E-4</v>
      </c>
      <c r="E90" s="217">
        <v>350.59999999999997</v>
      </c>
      <c r="F90" s="103">
        <f t="shared" si="21"/>
        <v>1.9999999999999998E-4</v>
      </c>
      <c r="G90" s="217">
        <v>0</v>
      </c>
      <c r="H90" s="103">
        <f t="shared" si="22"/>
        <v>0</v>
      </c>
      <c r="I90" s="217">
        <v>0</v>
      </c>
      <c r="J90" s="103">
        <f t="shared" si="23"/>
        <v>0</v>
      </c>
      <c r="K90" s="217">
        <v>0</v>
      </c>
      <c r="L90" s="103">
        <f t="shared" si="24"/>
        <v>0</v>
      </c>
      <c r="M90" s="217">
        <v>0</v>
      </c>
      <c r="N90" s="103">
        <f t="shared" si="25"/>
        <v>0</v>
      </c>
      <c r="O90" s="217">
        <v>0</v>
      </c>
      <c r="P90" s="103">
        <f t="shared" si="26"/>
        <v>0</v>
      </c>
      <c r="Q90" s="217">
        <v>0</v>
      </c>
      <c r="R90" s="103">
        <f t="shared" si="27"/>
        <v>0</v>
      </c>
      <c r="S90" s="217">
        <v>0</v>
      </c>
      <c r="T90" s="103">
        <f t="shared" si="28"/>
        <v>0</v>
      </c>
      <c r="U90" s="217">
        <v>0</v>
      </c>
      <c r="V90" s="103">
        <f t="shared" si="29"/>
        <v>0</v>
      </c>
      <c r="X90" s="245"/>
    </row>
    <row r="91" spans="1:24" ht="12.75" customHeight="1" x14ac:dyDescent="0.3">
      <c r="A91" s="38" t="s">
        <v>143</v>
      </c>
      <c r="B91" s="38"/>
      <c r="C91" s="217">
        <v>0</v>
      </c>
      <c r="D91" s="103">
        <f t="shared" si="30"/>
        <v>0</v>
      </c>
      <c r="E91" s="217">
        <v>0</v>
      </c>
      <c r="F91" s="103">
        <f t="shared" si="21"/>
        <v>0</v>
      </c>
      <c r="G91" s="217">
        <v>0</v>
      </c>
      <c r="H91" s="103">
        <f t="shared" si="22"/>
        <v>0</v>
      </c>
      <c r="I91" s="217">
        <v>0</v>
      </c>
      <c r="J91" s="103">
        <f t="shared" si="23"/>
        <v>0</v>
      </c>
      <c r="K91" s="217">
        <v>0</v>
      </c>
      <c r="L91" s="103">
        <f t="shared" si="24"/>
        <v>0</v>
      </c>
      <c r="M91" s="217">
        <v>0</v>
      </c>
      <c r="N91" s="103">
        <f t="shared" si="25"/>
        <v>0</v>
      </c>
      <c r="O91" s="217">
        <v>0</v>
      </c>
      <c r="P91" s="103">
        <f t="shared" si="26"/>
        <v>0</v>
      </c>
      <c r="Q91" s="217">
        <v>0</v>
      </c>
      <c r="R91" s="103">
        <f t="shared" si="27"/>
        <v>0</v>
      </c>
      <c r="S91" s="217">
        <v>0</v>
      </c>
      <c r="T91" s="103">
        <f t="shared" si="28"/>
        <v>0</v>
      </c>
      <c r="U91" s="217">
        <v>0</v>
      </c>
      <c r="V91" s="103">
        <f t="shared" si="29"/>
        <v>0</v>
      </c>
      <c r="X91" s="245"/>
    </row>
    <row r="92" spans="1:24" ht="12.75" customHeight="1" x14ac:dyDescent="0.3">
      <c r="A92" s="38" t="s">
        <v>13</v>
      </c>
      <c r="B92" s="50"/>
      <c r="C92" s="217">
        <v>6229.6</v>
      </c>
      <c r="D92" s="103">
        <f t="shared" si="30"/>
        <v>5.2000000000000006E-3</v>
      </c>
      <c r="E92" s="217">
        <v>9115.5999999999985</v>
      </c>
      <c r="F92" s="103">
        <f t="shared" si="21"/>
        <v>5.1999999999999989E-3</v>
      </c>
      <c r="G92" s="217">
        <v>0</v>
      </c>
      <c r="H92" s="103">
        <f t="shared" si="22"/>
        <v>0</v>
      </c>
      <c r="I92" s="217">
        <v>0</v>
      </c>
      <c r="J92" s="103">
        <f t="shared" si="23"/>
        <v>0</v>
      </c>
      <c r="K92" s="217">
        <v>0</v>
      </c>
      <c r="L92" s="103">
        <f t="shared" si="24"/>
        <v>0</v>
      </c>
      <c r="M92" s="217">
        <v>0</v>
      </c>
      <c r="N92" s="103">
        <f t="shared" si="25"/>
        <v>0</v>
      </c>
      <c r="O92" s="217">
        <v>0</v>
      </c>
      <c r="P92" s="103">
        <f t="shared" si="26"/>
        <v>0</v>
      </c>
      <c r="Q92" s="217">
        <v>0</v>
      </c>
      <c r="R92" s="103">
        <f t="shared" si="27"/>
        <v>0</v>
      </c>
      <c r="S92" s="217">
        <v>0</v>
      </c>
      <c r="T92" s="103">
        <f t="shared" si="28"/>
        <v>0</v>
      </c>
      <c r="U92" s="217">
        <v>0</v>
      </c>
      <c r="V92" s="103">
        <f t="shared" si="29"/>
        <v>0</v>
      </c>
      <c r="X92" s="245"/>
    </row>
    <row r="93" spans="1:24" ht="12.75" customHeight="1" x14ac:dyDescent="0.3">
      <c r="A93" s="38" t="s">
        <v>144</v>
      </c>
      <c r="B93" s="50"/>
      <c r="C93" s="217">
        <v>0</v>
      </c>
      <c r="D93" s="103">
        <f t="shared" si="30"/>
        <v>0</v>
      </c>
      <c r="E93" s="217">
        <v>0</v>
      </c>
      <c r="F93" s="103">
        <f t="shared" si="21"/>
        <v>0</v>
      </c>
      <c r="G93" s="217">
        <v>0</v>
      </c>
      <c r="H93" s="103">
        <f t="shared" si="22"/>
        <v>0</v>
      </c>
      <c r="I93" s="217">
        <v>0</v>
      </c>
      <c r="J93" s="103">
        <f t="shared" si="23"/>
        <v>0</v>
      </c>
      <c r="K93" s="217">
        <v>0</v>
      </c>
      <c r="L93" s="103">
        <f t="shared" si="24"/>
        <v>0</v>
      </c>
      <c r="M93" s="217">
        <v>0</v>
      </c>
      <c r="N93" s="103">
        <f t="shared" si="25"/>
        <v>0</v>
      </c>
      <c r="O93" s="217">
        <v>0</v>
      </c>
      <c r="P93" s="103">
        <f t="shared" si="26"/>
        <v>0</v>
      </c>
      <c r="Q93" s="217">
        <v>0</v>
      </c>
      <c r="R93" s="103">
        <f t="shared" si="27"/>
        <v>0</v>
      </c>
      <c r="S93" s="217">
        <v>0</v>
      </c>
      <c r="T93" s="103">
        <f t="shared" si="28"/>
        <v>0</v>
      </c>
      <c r="U93" s="217">
        <v>0</v>
      </c>
      <c r="V93" s="103">
        <f t="shared" si="29"/>
        <v>0</v>
      </c>
      <c r="X93" s="245"/>
    </row>
    <row r="94" spans="1:24" ht="12.75" customHeight="1" x14ac:dyDescent="0.3">
      <c r="A94" s="38" t="s">
        <v>156</v>
      </c>
      <c r="B94" s="50"/>
      <c r="C94" s="217">
        <v>0</v>
      </c>
      <c r="D94" s="103">
        <f t="shared" si="30"/>
        <v>0</v>
      </c>
      <c r="E94" s="217">
        <v>0</v>
      </c>
      <c r="F94" s="103">
        <f t="shared" si="21"/>
        <v>0</v>
      </c>
      <c r="G94" s="217">
        <v>0</v>
      </c>
      <c r="H94" s="103">
        <f t="shared" si="22"/>
        <v>0</v>
      </c>
      <c r="I94" s="217">
        <v>0</v>
      </c>
      <c r="J94" s="103">
        <f t="shared" si="23"/>
        <v>0</v>
      </c>
      <c r="K94" s="217">
        <v>0</v>
      </c>
      <c r="L94" s="103">
        <f t="shared" si="24"/>
        <v>0</v>
      </c>
      <c r="M94" s="217">
        <v>0</v>
      </c>
      <c r="N94" s="103">
        <f t="shared" si="25"/>
        <v>0</v>
      </c>
      <c r="O94" s="217">
        <v>0</v>
      </c>
      <c r="P94" s="103">
        <f t="shared" si="26"/>
        <v>0</v>
      </c>
      <c r="Q94" s="217">
        <v>0</v>
      </c>
      <c r="R94" s="103">
        <f t="shared" si="27"/>
        <v>0</v>
      </c>
      <c r="S94" s="217">
        <v>0</v>
      </c>
      <c r="T94" s="103">
        <f t="shared" si="28"/>
        <v>0</v>
      </c>
      <c r="U94" s="217">
        <v>0</v>
      </c>
      <c r="V94" s="103">
        <f t="shared" si="29"/>
        <v>0</v>
      </c>
      <c r="X94" s="245"/>
    </row>
    <row r="95" spans="1:24" ht="12.75" customHeight="1" x14ac:dyDescent="0.3">
      <c r="A95" s="38" t="s">
        <v>150</v>
      </c>
      <c r="B95" s="50"/>
      <c r="C95" s="217">
        <v>0</v>
      </c>
      <c r="D95" s="103">
        <f t="shared" si="30"/>
        <v>0</v>
      </c>
      <c r="E95" s="217">
        <v>0</v>
      </c>
      <c r="F95" s="103">
        <f t="shared" si="21"/>
        <v>0</v>
      </c>
      <c r="G95" s="217">
        <v>0</v>
      </c>
      <c r="H95" s="103">
        <f t="shared" si="22"/>
        <v>0</v>
      </c>
      <c r="I95" s="217">
        <v>0</v>
      </c>
      <c r="J95" s="103">
        <f t="shared" si="23"/>
        <v>0</v>
      </c>
      <c r="K95" s="217">
        <v>0</v>
      </c>
      <c r="L95" s="103">
        <f t="shared" si="24"/>
        <v>0</v>
      </c>
      <c r="M95" s="217">
        <v>0</v>
      </c>
      <c r="N95" s="103">
        <f t="shared" si="25"/>
        <v>0</v>
      </c>
      <c r="O95" s="217">
        <v>0</v>
      </c>
      <c r="P95" s="103">
        <f t="shared" si="26"/>
        <v>0</v>
      </c>
      <c r="Q95" s="217">
        <v>0</v>
      </c>
      <c r="R95" s="103">
        <f t="shared" si="27"/>
        <v>0</v>
      </c>
      <c r="S95" s="217">
        <v>0</v>
      </c>
      <c r="T95" s="103">
        <f t="shared" si="28"/>
        <v>0</v>
      </c>
      <c r="U95" s="217">
        <v>0</v>
      </c>
      <c r="V95" s="103">
        <f t="shared" si="29"/>
        <v>0</v>
      </c>
      <c r="X95" s="245"/>
    </row>
    <row r="96" spans="1:24" ht="12.75" customHeight="1" x14ac:dyDescent="0.3">
      <c r="A96" s="38" t="s">
        <v>146</v>
      </c>
      <c r="B96" s="50"/>
      <c r="C96" s="217">
        <v>0</v>
      </c>
      <c r="D96" s="103">
        <f t="shared" si="30"/>
        <v>0</v>
      </c>
      <c r="E96" s="217">
        <v>0</v>
      </c>
      <c r="F96" s="103">
        <f t="shared" si="21"/>
        <v>0</v>
      </c>
      <c r="G96" s="217">
        <v>0</v>
      </c>
      <c r="H96" s="103">
        <f t="shared" si="22"/>
        <v>0</v>
      </c>
      <c r="I96" s="217">
        <v>0</v>
      </c>
      <c r="J96" s="103">
        <f t="shared" si="23"/>
        <v>0</v>
      </c>
      <c r="K96" s="217">
        <v>0</v>
      </c>
      <c r="L96" s="103">
        <f t="shared" si="24"/>
        <v>0</v>
      </c>
      <c r="M96" s="217">
        <v>0</v>
      </c>
      <c r="N96" s="103">
        <f t="shared" si="25"/>
        <v>0</v>
      </c>
      <c r="O96" s="217">
        <v>0</v>
      </c>
      <c r="P96" s="103">
        <f t="shared" si="26"/>
        <v>0</v>
      </c>
      <c r="Q96" s="217">
        <v>0</v>
      </c>
      <c r="R96" s="103">
        <f t="shared" si="27"/>
        <v>0</v>
      </c>
      <c r="S96" s="217">
        <v>0</v>
      </c>
      <c r="T96" s="103">
        <f t="shared" si="28"/>
        <v>0</v>
      </c>
      <c r="U96" s="217">
        <v>0</v>
      </c>
      <c r="V96" s="103">
        <f t="shared" si="29"/>
        <v>0</v>
      </c>
      <c r="X96" s="245"/>
    </row>
    <row r="97" spans="1:24" ht="12.75" customHeight="1" x14ac:dyDescent="0.3">
      <c r="A97" s="38" t="s">
        <v>7</v>
      </c>
      <c r="B97" s="50"/>
      <c r="C97" s="217">
        <v>6404.451</v>
      </c>
      <c r="D97" s="103">
        <f t="shared" si="30"/>
        <v>5.3459524207011685E-3</v>
      </c>
      <c r="E97" s="217">
        <v>7121.7495120000012</v>
      </c>
      <c r="F97" s="103">
        <f t="shared" si="21"/>
        <v>4.0626066811180837E-3</v>
      </c>
      <c r="G97" s="217">
        <v>0</v>
      </c>
      <c r="H97" s="103">
        <f t="shared" si="22"/>
        <v>0</v>
      </c>
      <c r="I97" s="217">
        <v>0</v>
      </c>
      <c r="J97" s="103">
        <f t="shared" si="23"/>
        <v>0</v>
      </c>
      <c r="K97" s="217">
        <v>0</v>
      </c>
      <c r="L97" s="103">
        <f t="shared" si="24"/>
        <v>0</v>
      </c>
      <c r="M97" s="217">
        <v>0</v>
      </c>
      <c r="N97" s="103">
        <f t="shared" si="25"/>
        <v>0</v>
      </c>
      <c r="O97" s="217">
        <v>0</v>
      </c>
      <c r="P97" s="103">
        <f t="shared" si="26"/>
        <v>0</v>
      </c>
      <c r="Q97" s="217">
        <v>0</v>
      </c>
      <c r="R97" s="103">
        <f t="shared" si="27"/>
        <v>0</v>
      </c>
      <c r="S97" s="217">
        <v>0</v>
      </c>
      <c r="T97" s="103">
        <f t="shared" si="28"/>
        <v>0</v>
      </c>
      <c r="U97" s="217">
        <v>0</v>
      </c>
      <c r="V97" s="103">
        <f t="shared" si="29"/>
        <v>0</v>
      </c>
      <c r="X97" s="245"/>
    </row>
    <row r="98" spans="1:24" ht="12.75" customHeight="1" x14ac:dyDescent="0.3">
      <c r="A98" s="145" t="s">
        <v>245</v>
      </c>
      <c r="B98" s="50"/>
      <c r="C98" s="217">
        <v>1437.6</v>
      </c>
      <c r="D98" s="103">
        <f t="shared" si="30"/>
        <v>1.1999999999999999E-3</v>
      </c>
      <c r="E98" s="217">
        <v>2103.6</v>
      </c>
      <c r="F98" s="103">
        <f t="shared" si="21"/>
        <v>1.1999999999999999E-3</v>
      </c>
      <c r="G98" s="217">
        <v>0</v>
      </c>
      <c r="H98" s="103">
        <f t="shared" si="22"/>
        <v>0</v>
      </c>
      <c r="I98" s="217">
        <v>0</v>
      </c>
      <c r="J98" s="103">
        <f t="shared" si="23"/>
        <v>0</v>
      </c>
      <c r="K98" s="217">
        <v>0</v>
      </c>
      <c r="L98" s="103">
        <f t="shared" si="24"/>
        <v>0</v>
      </c>
      <c r="M98" s="217">
        <v>0</v>
      </c>
      <c r="N98" s="103">
        <f t="shared" si="25"/>
        <v>0</v>
      </c>
      <c r="O98" s="217">
        <v>0</v>
      </c>
      <c r="P98" s="103">
        <f t="shared" si="26"/>
        <v>0</v>
      </c>
      <c r="Q98" s="217">
        <v>0</v>
      </c>
      <c r="R98" s="103">
        <f t="shared" si="27"/>
        <v>0</v>
      </c>
      <c r="S98" s="217">
        <v>0</v>
      </c>
      <c r="T98" s="103">
        <f t="shared" si="28"/>
        <v>0</v>
      </c>
      <c r="U98" s="217">
        <v>0</v>
      </c>
      <c r="V98" s="103">
        <f t="shared" si="29"/>
        <v>0</v>
      </c>
      <c r="X98" s="245"/>
    </row>
    <row r="99" spans="1:24" ht="12.75" customHeight="1" x14ac:dyDescent="0.3">
      <c r="A99" s="145" t="s">
        <v>245</v>
      </c>
      <c r="B99" s="50"/>
      <c r="C99" s="217">
        <v>0</v>
      </c>
      <c r="D99" s="103">
        <f t="shared" si="30"/>
        <v>0</v>
      </c>
      <c r="E99" s="217">
        <v>0</v>
      </c>
      <c r="F99" s="103">
        <f t="shared" si="21"/>
        <v>0</v>
      </c>
      <c r="G99" s="217">
        <v>0</v>
      </c>
      <c r="H99" s="103">
        <f t="shared" si="22"/>
        <v>0</v>
      </c>
      <c r="I99" s="217">
        <v>0</v>
      </c>
      <c r="J99" s="103">
        <f t="shared" si="23"/>
        <v>0</v>
      </c>
      <c r="K99" s="217">
        <v>0</v>
      </c>
      <c r="L99" s="103">
        <f t="shared" si="24"/>
        <v>0</v>
      </c>
      <c r="M99" s="217">
        <v>0</v>
      </c>
      <c r="N99" s="103">
        <f t="shared" si="25"/>
        <v>0</v>
      </c>
      <c r="O99" s="217">
        <v>0</v>
      </c>
      <c r="P99" s="103">
        <f t="shared" si="26"/>
        <v>0</v>
      </c>
      <c r="Q99" s="217">
        <v>0</v>
      </c>
      <c r="R99" s="103">
        <f t="shared" si="27"/>
        <v>0</v>
      </c>
      <c r="S99" s="217">
        <v>0</v>
      </c>
      <c r="T99" s="103">
        <f t="shared" si="28"/>
        <v>0</v>
      </c>
      <c r="U99" s="217">
        <v>0</v>
      </c>
      <c r="V99" s="103">
        <f t="shared" si="29"/>
        <v>0</v>
      </c>
      <c r="X99" s="245"/>
    </row>
    <row r="100" spans="1:24" ht="12.75" customHeight="1" x14ac:dyDescent="0.3">
      <c r="A100" s="145" t="s">
        <v>245</v>
      </c>
      <c r="B100" s="50"/>
      <c r="C100" s="217">
        <v>0</v>
      </c>
      <c r="D100" s="103">
        <f t="shared" si="30"/>
        <v>0</v>
      </c>
      <c r="E100" s="217">
        <v>0</v>
      </c>
      <c r="F100" s="103">
        <f t="shared" si="21"/>
        <v>0</v>
      </c>
      <c r="G100" s="217">
        <v>0</v>
      </c>
      <c r="H100" s="103">
        <f t="shared" si="22"/>
        <v>0</v>
      </c>
      <c r="I100" s="217">
        <v>0</v>
      </c>
      <c r="J100" s="103">
        <f t="shared" si="23"/>
        <v>0</v>
      </c>
      <c r="K100" s="217">
        <v>0</v>
      </c>
      <c r="L100" s="103">
        <f t="shared" si="24"/>
        <v>0</v>
      </c>
      <c r="M100" s="217">
        <v>0</v>
      </c>
      <c r="N100" s="103">
        <f t="shared" si="25"/>
        <v>0</v>
      </c>
      <c r="O100" s="217">
        <v>0</v>
      </c>
      <c r="P100" s="103">
        <f t="shared" si="26"/>
        <v>0</v>
      </c>
      <c r="Q100" s="217">
        <v>0</v>
      </c>
      <c r="R100" s="103">
        <f t="shared" si="27"/>
        <v>0</v>
      </c>
      <c r="S100" s="217">
        <v>0</v>
      </c>
      <c r="T100" s="103">
        <f t="shared" si="28"/>
        <v>0</v>
      </c>
      <c r="U100" s="217">
        <v>0</v>
      </c>
      <c r="V100" s="103">
        <f t="shared" si="29"/>
        <v>0</v>
      </c>
      <c r="X100" s="245"/>
    </row>
    <row r="101" spans="1:24" ht="12.75" customHeight="1" x14ac:dyDescent="0.3">
      <c r="A101" s="38" t="s">
        <v>99</v>
      </c>
      <c r="B101" s="50"/>
      <c r="C101" s="217"/>
      <c r="D101" s="103">
        <f t="shared" si="30"/>
        <v>0</v>
      </c>
      <c r="E101" s="217"/>
      <c r="F101" s="103">
        <f t="shared" si="21"/>
        <v>0</v>
      </c>
      <c r="G101" s="217"/>
      <c r="H101" s="103">
        <f t="shared" si="22"/>
        <v>0</v>
      </c>
      <c r="I101" s="217">
        <v>0</v>
      </c>
      <c r="J101" s="103">
        <f t="shared" si="23"/>
        <v>0</v>
      </c>
      <c r="K101" s="217">
        <v>0</v>
      </c>
      <c r="L101" s="103">
        <f t="shared" si="24"/>
        <v>0</v>
      </c>
      <c r="M101" s="217">
        <v>0</v>
      </c>
      <c r="N101" s="103">
        <f t="shared" si="25"/>
        <v>0</v>
      </c>
      <c r="O101" s="217">
        <v>0</v>
      </c>
      <c r="P101" s="103">
        <f t="shared" si="26"/>
        <v>0</v>
      </c>
      <c r="Q101" s="217">
        <v>0</v>
      </c>
      <c r="R101" s="103">
        <f t="shared" si="27"/>
        <v>0</v>
      </c>
      <c r="S101" s="217">
        <v>0</v>
      </c>
      <c r="T101" s="103">
        <f t="shared" si="28"/>
        <v>0</v>
      </c>
      <c r="U101" s="217">
        <v>0</v>
      </c>
      <c r="V101" s="103">
        <f t="shared" si="29"/>
        <v>0</v>
      </c>
      <c r="X101" s="245"/>
    </row>
    <row r="102" spans="1:24" ht="12.75" customHeight="1" x14ac:dyDescent="0.3">
      <c r="A102" s="145" t="s">
        <v>78</v>
      </c>
      <c r="B102" s="50"/>
      <c r="C102" s="217">
        <v>0</v>
      </c>
      <c r="D102" s="103">
        <f t="shared" si="30"/>
        <v>0</v>
      </c>
      <c r="E102" s="217">
        <v>0</v>
      </c>
      <c r="F102" s="103">
        <f t="shared" si="21"/>
        <v>0</v>
      </c>
      <c r="G102" s="217">
        <v>0</v>
      </c>
      <c r="H102" s="103">
        <f t="shared" si="22"/>
        <v>0</v>
      </c>
      <c r="I102" s="217">
        <v>0</v>
      </c>
      <c r="J102" s="103">
        <f t="shared" si="23"/>
        <v>0</v>
      </c>
      <c r="K102" s="217">
        <v>0</v>
      </c>
      <c r="L102" s="103">
        <f t="shared" si="24"/>
        <v>0</v>
      </c>
      <c r="M102" s="217">
        <v>0</v>
      </c>
      <c r="N102" s="103">
        <f t="shared" si="25"/>
        <v>0</v>
      </c>
      <c r="O102" s="217">
        <v>0</v>
      </c>
      <c r="P102" s="103">
        <f t="shared" si="26"/>
        <v>0</v>
      </c>
      <c r="Q102" s="217">
        <v>0</v>
      </c>
      <c r="R102" s="103">
        <f t="shared" si="27"/>
        <v>0</v>
      </c>
      <c r="S102" s="217">
        <v>0</v>
      </c>
      <c r="T102" s="103">
        <f t="shared" si="28"/>
        <v>0</v>
      </c>
      <c r="U102" s="217">
        <v>0</v>
      </c>
      <c r="V102" s="103">
        <f t="shared" si="29"/>
        <v>0</v>
      </c>
      <c r="X102" s="245"/>
    </row>
    <row r="103" spans="1:24" ht="12.75" customHeight="1" x14ac:dyDescent="0.3">
      <c r="A103" s="145" t="s">
        <v>78</v>
      </c>
      <c r="B103" s="50"/>
      <c r="C103" s="217">
        <v>0</v>
      </c>
      <c r="D103" s="103">
        <f t="shared" si="30"/>
        <v>0</v>
      </c>
      <c r="E103" s="217">
        <v>0</v>
      </c>
      <c r="F103" s="103">
        <f t="shared" si="21"/>
        <v>0</v>
      </c>
      <c r="G103" s="217">
        <v>0</v>
      </c>
      <c r="H103" s="103">
        <f t="shared" si="22"/>
        <v>0</v>
      </c>
      <c r="I103" s="217">
        <v>0</v>
      </c>
      <c r="J103" s="103">
        <f t="shared" si="23"/>
        <v>0</v>
      </c>
      <c r="K103" s="217">
        <v>0</v>
      </c>
      <c r="L103" s="103">
        <f t="shared" si="24"/>
        <v>0</v>
      </c>
      <c r="M103" s="217">
        <v>0</v>
      </c>
      <c r="N103" s="103">
        <f t="shared" si="25"/>
        <v>0</v>
      </c>
      <c r="O103" s="217">
        <v>0</v>
      </c>
      <c r="P103" s="103">
        <f t="shared" si="26"/>
        <v>0</v>
      </c>
      <c r="Q103" s="217">
        <v>0</v>
      </c>
      <c r="R103" s="103">
        <f t="shared" si="27"/>
        <v>0</v>
      </c>
      <c r="S103" s="217">
        <v>0</v>
      </c>
      <c r="T103" s="103">
        <f t="shared" si="28"/>
        <v>0</v>
      </c>
      <c r="U103" s="217">
        <v>0</v>
      </c>
      <c r="V103" s="103">
        <f t="shared" si="29"/>
        <v>0</v>
      </c>
      <c r="X103" s="245"/>
    </row>
    <row r="104" spans="1:24" ht="12.75" customHeight="1" x14ac:dyDescent="0.3">
      <c r="A104" s="145" t="s">
        <v>78</v>
      </c>
      <c r="B104" s="50"/>
      <c r="C104" s="217">
        <v>0</v>
      </c>
      <c r="D104" s="103">
        <f t="shared" si="30"/>
        <v>0</v>
      </c>
      <c r="E104" s="217">
        <v>0</v>
      </c>
      <c r="F104" s="103">
        <f t="shared" si="21"/>
        <v>0</v>
      </c>
      <c r="G104" s="217">
        <v>0</v>
      </c>
      <c r="H104" s="103">
        <f t="shared" si="22"/>
        <v>0</v>
      </c>
      <c r="I104" s="217">
        <v>0</v>
      </c>
      <c r="J104" s="103">
        <f t="shared" si="23"/>
        <v>0</v>
      </c>
      <c r="K104" s="217">
        <v>0</v>
      </c>
      <c r="L104" s="103">
        <f t="shared" si="24"/>
        <v>0</v>
      </c>
      <c r="M104" s="217">
        <v>0</v>
      </c>
      <c r="N104" s="103">
        <f t="shared" si="25"/>
        <v>0</v>
      </c>
      <c r="O104" s="217">
        <v>0</v>
      </c>
      <c r="P104" s="103">
        <f t="shared" si="26"/>
        <v>0</v>
      </c>
      <c r="Q104" s="217">
        <v>0</v>
      </c>
      <c r="R104" s="103">
        <f t="shared" si="27"/>
        <v>0</v>
      </c>
      <c r="S104" s="217">
        <v>0</v>
      </c>
      <c r="T104" s="103">
        <f t="shared" si="28"/>
        <v>0</v>
      </c>
      <c r="U104" s="217">
        <v>0</v>
      </c>
      <c r="V104" s="103">
        <f t="shared" si="29"/>
        <v>0</v>
      </c>
      <c r="X104" s="245"/>
    </row>
    <row r="105" spans="1:24" ht="12.75" customHeight="1" x14ac:dyDescent="0.3">
      <c r="A105" s="26" t="s">
        <v>36</v>
      </c>
      <c r="B105" s="69"/>
      <c r="C105" s="105">
        <f>SUM(C52:C104)</f>
        <v>295284.93746197119</v>
      </c>
      <c r="D105" s="106">
        <f t="shared" si="30"/>
        <v>0.24648158385807278</v>
      </c>
      <c r="E105" s="105">
        <f>SUM(E52:E104)</f>
        <v>420023.22303887509</v>
      </c>
      <c r="F105" s="106">
        <f t="shared" si="21"/>
        <v>0.2396025231254279</v>
      </c>
      <c r="G105" s="105">
        <f>SUM(G52:G104)</f>
        <v>0</v>
      </c>
      <c r="H105" s="106">
        <f t="shared" si="22"/>
        <v>0</v>
      </c>
      <c r="I105" s="105">
        <f>SUM(I52:I104)</f>
        <v>0</v>
      </c>
      <c r="J105" s="106">
        <f t="shared" si="23"/>
        <v>0</v>
      </c>
      <c r="K105" s="105">
        <f>SUM(K52:K104)</f>
        <v>0</v>
      </c>
      <c r="L105" s="106">
        <f t="shared" si="24"/>
        <v>0</v>
      </c>
      <c r="M105" s="105">
        <f>SUM(M52:M104)</f>
        <v>0</v>
      </c>
      <c r="N105" s="106">
        <f t="shared" si="25"/>
        <v>0</v>
      </c>
      <c r="O105" s="105">
        <f>SUM(O52:O104)</f>
        <v>0</v>
      </c>
      <c r="P105" s="106">
        <f t="shared" si="26"/>
        <v>0</v>
      </c>
      <c r="Q105" s="105">
        <f>SUM(Q52:Q104)</f>
        <v>0</v>
      </c>
      <c r="R105" s="106">
        <f t="shared" si="27"/>
        <v>0</v>
      </c>
      <c r="S105" s="105">
        <f>SUM(S52:S104)</f>
        <v>0</v>
      </c>
      <c r="T105" s="106">
        <f t="shared" si="28"/>
        <v>0</v>
      </c>
      <c r="U105" s="105">
        <f>SUM(U52:U104)</f>
        <v>0</v>
      </c>
      <c r="V105" s="106">
        <f t="shared" si="29"/>
        <v>0</v>
      </c>
    </row>
    <row r="106" spans="1:24" ht="12.75" customHeight="1" x14ac:dyDescent="0.3">
      <c r="A106" s="26"/>
      <c r="B106" s="26"/>
      <c r="C106" s="51"/>
      <c r="D106" s="52"/>
      <c r="E106" s="51"/>
      <c r="F106" s="52"/>
      <c r="G106" s="51"/>
      <c r="H106" s="52"/>
      <c r="I106" s="51"/>
      <c r="J106" s="52"/>
      <c r="K106" s="51"/>
      <c r="L106" s="52"/>
      <c r="M106" s="51"/>
      <c r="N106" s="52"/>
      <c r="O106" s="51"/>
      <c r="P106" s="52"/>
      <c r="Q106" s="51"/>
      <c r="R106" s="52"/>
      <c r="S106" s="51"/>
      <c r="T106" s="52"/>
      <c r="U106" s="51"/>
      <c r="V106" s="52"/>
    </row>
    <row r="107" spans="1:24" ht="12.75" customHeight="1" x14ac:dyDescent="0.3">
      <c r="A107" s="26" t="s">
        <v>19</v>
      </c>
      <c r="B107" s="69"/>
      <c r="C107" s="105">
        <f>C28-C33-C46-C105</f>
        <v>436185.69053802884</v>
      </c>
      <c r="D107" s="106">
        <f>IFERROR(C107/C$28,0)</f>
        <v>0.36409490028216096</v>
      </c>
      <c r="E107" s="105">
        <f>E28-E33-E46-E105</f>
        <v>708148.46729712491</v>
      </c>
      <c r="F107" s="106">
        <f>IFERROR(E107/E$28,0)</f>
        <v>0.40396375772796628</v>
      </c>
      <c r="G107" s="105">
        <f>G28-G33-G46-G105</f>
        <v>0</v>
      </c>
      <c r="H107" s="106">
        <f>IFERROR(G107/G$28,0)</f>
        <v>0</v>
      </c>
      <c r="I107" s="105">
        <f>I28-I33-I46-I105</f>
        <v>0</v>
      </c>
      <c r="J107" s="106">
        <f>IFERROR(I107/I$28,0)</f>
        <v>0</v>
      </c>
      <c r="K107" s="105">
        <f>K28-K33-K46-K105</f>
        <v>0</v>
      </c>
      <c r="L107" s="106">
        <f>IFERROR(K107/K$28,0)</f>
        <v>0</v>
      </c>
      <c r="M107" s="105">
        <f>M28-M33-M46-M105</f>
        <v>0</v>
      </c>
      <c r="N107" s="106">
        <f>IFERROR(M107/M$28,0)</f>
        <v>0</v>
      </c>
      <c r="O107" s="105">
        <f>O28-O33-O46-O105</f>
        <v>0</v>
      </c>
      <c r="P107" s="106">
        <f>IFERROR(O107/O$28,0)</f>
        <v>0</v>
      </c>
      <c r="Q107" s="105">
        <f>Q28-Q33-Q46-Q105</f>
        <v>0</v>
      </c>
      <c r="R107" s="106">
        <f>IFERROR(Q107/Q$28,0)</f>
        <v>0</v>
      </c>
      <c r="S107" s="105">
        <f>S28-S33-S46-S105</f>
        <v>0</v>
      </c>
      <c r="T107" s="106">
        <f>IFERROR(S107/S$28,0)</f>
        <v>0</v>
      </c>
      <c r="U107" s="105">
        <f>U28-U33-U46-U105</f>
        <v>0</v>
      </c>
      <c r="V107" s="106">
        <f>IFERROR(U107/U$28,0)</f>
        <v>0</v>
      </c>
    </row>
    <row r="108" spans="1:24" ht="12.75" customHeight="1" x14ac:dyDescent="0.3">
      <c r="A108" s="26"/>
      <c r="B108" s="26"/>
      <c r="C108" s="53"/>
      <c r="D108" s="54"/>
      <c r="E108" s="53"/>
      <c r="F108" s="54"/>
      <c r="G108" s="53"/>
      <c r="H108" s="54"/>
      <c r="I108" s="53"/>
      <c r="J108" s="54"/>
      <c r="K108" s="53"/>
      <c r="L108" s="54"/>
      <c r="M108" s="53"/>
      <c r="N108" s="54"/>
      <c r="O108" s="53"/>
      <c r="P108" s="54"/>
      <c r="Q108" s="53"/>
      <c r="R108" s="54"/>
      <c r="S108" s="53"/>
      <c r="T108" s="54"/>
      <c r="U108" s="53"/>
      <c r="V108" s="54"/>
    </row>
    <row r="109" spans="1:24" ht="12.75" customHeight="1" x14ac:dyDescent="0.3">
      <c r="A109" s="26"/>
      <c r="B109" s="26"/>
      <c r="C109" s="53"/>
      <c r="D109" s="54"/>
      <c r="E109" s="53"/>
      <c r="F109" s="54"/>
      <c r="G109" s="53"/>
      <c r="H109" s="54"/>
      <c r="I109" s="53"/>
      <c r="J109" s="54"/>
      <c r="K109" s="53"/>
      <c r="L109" s="54"/>
      <c r="M109" s="53"/>
      <c r="N109" s="54"/>
      <c r="O109" s="53"/>
      <c r="P109" s="54"/>
      <c r="Q109" s="53"/>
      <c r="R109" s="54"/>
      <c r="S109" s="53"/>
      <c r="T109" s="54"/>
      <c r="U109" s="53"/>
      <c r="V109" s="54"/>
    </row>
    <row r="110" spans="1:24" ht="12.75" customHeight="1" x14ac:dyDescent="0.3">
      <c r="A110" s="55" t="s">
        <v>49</v>
      </c>
      <c r="B110" s="55"/>
      <c r="C110" s="109" t="str">
        <f>C50</f>
        <v>FY 2018-19</v>
      </c>
      <c r="D110" s="109" t="s">
        <v>9</v>
      </c>
      <c r="E110" s="109" t="str">
        <f>E50</f>
        <v>FY 2019-20</v>
      </c>
      <c r="F110" s="109" t="s">
        <v>9</v>
      </c>
      <c r="G110" s="109" t="str">
        <f>G50</f>
        <v>FY 2020-21</v>
      </c>
      <c r="H110" s="109" t="s">
        <v>9</v>
      </c>
      <c r="I110" s="109" t="str">
        <f>I50</f>
        <v>FY 2021-22</v>
      </c>
      <c r="J110" s="109" t="s">
        <v>9</v>
      </c>
      <c r="K110" s="109" t="str">
        <f>K50</f>
        <v>FY 2022-23</v>
      </c>
      <c r="L110" s="109" t="s">
        <v>9</v>
      </c>
      <c r="M110" s="109" t="str">
        <f>M50</f>
        <v>FY 2023-24</v>
      </c>
      <c r="N110" s="109" t="s">
        <v>9</v>
      </c>
      <c r="O110" s="109" t="str">
        <f>O50</f>
        <v>FY 2024-25</v>
      </c>
      <c r="P110" s="109" t="s">
        <v>9</v>
      </c>
      <c r="Q110" s="109" t="str">
        <f>Q50</f>
        <v>FY 2025-26</v>
      </c>
      <c r="R110" s="109" t="s">
        <v>9</v>
      </c>
      <c r="S110" s="109" t="str">
        <f>S50</f>
        <v>FY 2026-27</v>
      </c>
      <c r="T110" s="109" t="s">
        <v>9</v>
      </c>
      <c r="U110" s="109" t="str">
        <f>U50</f>
        <v>FY 2027-28</v>
      </c>
      <c r="V110" s="109" t="s">
        <v>9</v>
      </c>
    </row>
    <row r="111" spans="1:24" ht="12.75" customHeight="1" x14ac:dyDescent="0.3">
      <c r="A111" s="38" t="s">
        <v>141</v>
      </c>
      <c r="B111" s="50"/>
      <c r="C111" s="102">
        <f>C59</f>
        <v>179700</v>
      </c>
      <c r="D111" s="103">
        <f t="shared" ref="D111:D116" si="31">IFERROR(C111/C$28,0)</f>
        <v>0.15</v>
      </c>
      <c r="E111" s="102">
        <f>E59</f>
        <v>262950</v>
      </c>
      <c r="F111" s="103">
        <f t="shared" ref="F111:F116" si="32">IFERROR(E111/E$28,0)</f>
        <v>0.15</v>
      </c>
      <c r="G111" s="102">
        <f>G59</f>
        <v>0</v>
      </c>
      <c r="H111" s="103">
        <f t="shared" ref="H111:H116" si="33">IFERROR(G111/G$28,0)</f>
        <v>0</v>
      </c>
      <c r="I111" s="102">
        <f>I59</f>
        <v>0</v>
      </c>
      <c r="J111" s="103">
        <f t="shared" ref="J111:J116" si="34">IFERROR(I111/I$28,0)</f>
        <v>0</v>
      </c>
      <c r="K111" s="102">
        <f>K59</f>
        <v>0</v>
      </c>
      <c r="L111" s="103">
        <f t="shared" ref="L111:L116" si="35">IFERROR(K111/K$28,0)</f>
        <v>0</v>
      </c>
      <c r="M111" s="102">
        <f>M59</f>
        <v>0</v>
      </c>
      <c r="N111" s="103">
        <f t="shared" ref="N111:N116" si="36">IFERROR(M111/M$28,0)</f>
        <v>0</v>
      </c>
      <c r="O111" s="102">
        <f>O59</f>
        <v>0</v>
      </c>
      <c r="P111" s="103">
        <f t="shared" ref="P111:P116" si="37">IFERROR(O111/O$28,0)</f>
        <v>0</v>
      </c>
      <c r="Q111" s="102">
        <f>Q59</f>
        <v>0</v>
      </c>
      <c r="R111" s="103">
        <f t="shared" ref="R111:R116" si="38">IFERROR(Q111/Q$28,0)</f>
        <v>0</v>
      </c>
      <c r="S111" s="102">
        <f>S59</f>
        <v>0</v>
      </c>
      <c r="T111" s="103">
        <f t="shared" ref="T111:T116" si="39">IFERROR(S111/S$28,0)</f>
        <v>0</v>
      </c>
      <c r="U111" s="102">
        <f>U59</f>
        <v>0</v>
      </c>
      <c r="V111" s="103">
        <f t="shared" ref="V111:V116" si="40">IFERROR(U111/U$28,0)</f>
        <v>0</v>
      </c>
    </row>
    <row r="112" spans="1:24" ht="12.75" customHeight="1" x14ac:dyDescent="0.3">
      <c r="A112" s="38" t="s">
        <v>96</v>
      </c>
      <c r="B112" s="50"/>
      <c r="C112" s="102">
        <f>C62</f>
        <v>0</v>
      </c>
      <c r="D112" s="103">
        <f t="shared" si="31"/>
        <v>0</v>
      </c>
      <c r="E112" s="102">
        <f>E62</f>
        <v>0</v>
      </c>
      <c r="F112" s="103">
        <f t="shared" si="32"/>
        <v>0</v>
      </c>
      <c r="G112" s="102">
        <f>G62</f>
        <v>0</v>
      </c>
      <c r="H112" s="103">
        <f t="shared" si="33"/>
        <v>0</v>
      </c>
      <c r="I112" s="102">
        <f>I62</f>
        <v>0</v>
      </c>
      <c r="J112" s="103">
        <f t="shared" si="34"/>
        <v>0</v>
      </c>
      <c r="K112" s="102">
        <f>K62</f>
        <v>0</v>
      </c>
      <c r="L112" s="103">
        <f t="shared" si="35"/>
        <v>0</v>
      </c>
      <c r="M112" s="102">
        <f>M62</f>
        <v>0</v>
      </c>
      <c r="N112" s="103">
        <f t="shared" si="36"/>
        <v>0</v>
      </c>
      <c r="O112" s="102">
        <f>O62</f>
        <v>0</v>
      </c>
      <c r="P112" s="103">
        <f t="shared" si="37"/>
        <v>0</v>
      </c>
      <c r="Q112" s="102">
        <f>Q62</f>
        <v>0</v>
      </c>
      <c r="R112" s="103">
        <f t="shared" si="38"/>
        <v>0</v>
      </c>
      <c r="S112" s="102">
        <f>S62</f>
        <v>0</v>
      </c>
      <c r="T112" s="103">
        <f t="shared" si="39"/>
        <v>0</v>
      </c>
      <c r="U112" s="102">
        <f>U62</f>
        <v>0</v>
      </c>
      <c r="V112" s="103">
        <f t="shared" si="40"/>
        <v>0</v>
      </c>
    </row>
    <row r="113" spans="1:22" ht="12.75" customHeight="1" x14ac:dyDescent="0.3">
      <c r="A113" s="145" t="s">
        <v>78</v>
      </c>
      <c r="B113" s="56"/>
      <c r="C113" s="136">
        <v>0</v>
      </c>
      <c r="D113" s="103">
        <f t="shared" si="31"/>
        <v>0</v>
      </c>
      <c r="E113" s="136">
        <v>0</v>
      </c>
      <c r="F113" s="103">
        <f t="shared" si="32"/>
        <v>0</v>
      </c>
      <c r="G113" s="136">
        <v>0</v>
      </c>
      <c r="H113" s="103">
        <f t="shared" si="33"/>
        <v>0</v>
      </c>
      <c r="I113" s="136">
        <v>0</v>
      </c>
      <c r="J113" s="103">
        <f t="shared" si="34"/>
        <v>0</v>
      </c>
      <c r="K113" s="136">
        <v>0</v>
      </c>
      <c r="L113" s="103">
        <f t="shared" si="35"/>
        <v>0</v>
      </c>
      <c r="M113" s="136">
        <v>0</v>
      </c>
      <c r="N113" s="103">
        <f t="shared" si="36"/>
        <v>0</v>
      </c>
      <c r="O113" s="136">
        <v>0</v>
      </c>
      <c r="P113" s="103">
        <f t="shared" si="37"/>
        <v>0</v>
      </c>
      <c r="Q113" s="136">
        <v>0</v>
      </c>
      <c r="R113" s="103">
        <f t="shared" si="38"/>
        <v>0</v>
      </c>
      <c r="S113" s="136">
        <v>0</v>
      </c>
      <c r="T113" s="103">
        <f t="shared" si="39"/>
        <v>0</v>
      </c>
      <c r="U113" s="136">
        <v>0</v>
      </c>
      <c r="V113" s="103">
        <f t="shared" si="40"/>
        <v>0</v>
      </c>
    </row>
    <row r="114" spans="1:22" ht="12.75" customHeight="1" x14ac:dyDescent="0.3">
      <c r="A114" s="145" t="s">
        <v>78</v>
      </c>
      <c r="B114" s="56"/>
      <c r="C114" s="136">
        <v>0</v>
      </c>
      <c r="D114" s="103">
        <f t="shared" si="31"/>
        <v>0</v>
      </c>
      <c r="E114" s="136">
        <v>0</v>
      </c>
      <c r="F114" s="103">
        <f t="shared" si="32"/>
        <v>0</v>
      </c>
      <c r="G114" s="136">
        <v>0</v>
      </c>
      <c r="H114" s="103">
        <f t="shared" si="33"/>
        <v>0</v>
      </c>
      <c r="I114" s="136">
        <v>0</v>
      </c>
      <c r="J114" s="103">
        <f t="shared" si="34"/>
        <v>0</v>
      </c>
      <c r="K114" s="136">
        <v>0</v>
      </c>
      <c r="L114" s="103">
        <f t="shared" si="35"/>
        <v>0</v>
      </c>
      <c r="M114" s="136">
        <v>0</v>
      </c>
      <c r="N114" s="103">
        <f t="shared" si="36"/>
        <v>0</v>
      </c>
      <c r="O114" s="136">
        <v>0</v>
      </c>
      <c r="P114" s="103">
        <f t="shared" si="37"/>
        <v>0</v>
      </c>
      <c r="Q114" s="136">
        <v>0</v>
      </c>
      <c r="R114" s="103">
        <f t="shared" si="38"/>
        <v>0</v>
      </c>
      <c r="S114" s="136">
        <v>0</v>
      </c>
      <c r="T114" s="103">
        <f t="shared" si="39"/>
        <v>0</v>
      </c>
      <c r="U114" s="136">
        <v>0</v>
      </c>
      <c r="V114" s="103">
        <f t="shared" si="40"/>
        <v>0</v>
      </c>
    </row>
    <row r="115" spans="1:22" ht="12.75" customHeight="1" x14ac:dyDescent="0.3">
      <c r="A115" s="145" t="s">
        <v>78</v>
      </c>
      <c r="B115" s="56"/>
      <c r="C115" s="137">
        <v>0</v>
      </c>
      <c r="D115" s="103">
        <f t="shared" si="31"/>
        <v>0</v>
      </c>
      <c r="E115" s="137">
        <v>0</v>
      </c>
      <c r="F115" s="103">
        <f t="shared" si="32"/>
        <v>0</v>
      </c>
      <c r="G115" s="137">
        <v>0</v>
      </c>
      <c r="H115" s="103">
        <f t="shared" si="33"/>
        <v>0</v>
      </c>
      <c r="I115" s="137">
        <v>0</v>
      </c>
      <c r="J115" s="103">
        <f t="shared" si="34"/>
        <v>0</v>
      </c>
      <c r="K115" s="137">
        <v>0</v>
      </c>
      <c r="L115" s="103">
        <f t="shared" si="35"/>
        <v>0</v>
      </c>
      <c r="M115" s="137">
        <v>0</v>
      </c>
      <c r="N115" s="103">
        <f t="shared" si="36"/>
        <v>0</v>
      </c>
      <c r="O115" s="137">
        <v>0</v>
      </c>
      <c r="P115" s="103">
        <f t="shared" si="37"/>
        <v>0</v>
      </c>
      <c r="Q115" s="137">
        <v>0</v>
      </c>
      <c r="R115" s="103">
        <f t="shared" si="38"/>
        <v>0</v>
      </c>
      <c r="S115" s="137">
        <v>0</v>
      </c>
      <c r="T115" s="103">
        <f t="shared" si="39"/>
        <v>0</v>
      </c>
      <c r="U115" s="137">
        <v>0</v>
      </c>
      <c r="V115" s="103">
        <f t="shared" si="40"/>
        <v>0</v>
      </c>
    </row>
    <row r="116" spans="1:22" ht="12.75" customHeight="1" x14ac:dyDescent="0.3">
      <c r="A116" s="55" t="s">
        <v>83</v>
      </c>
      <c r="B116" s="57"/>
      <c r="C116" s="108">
        <f>SUM(C111:C115)</f>
        <v>179700</v>
      </c>
      <c r="D116" s="106">
        <f t="shared" si="31"/>
        <v>0.15</v>
      </c>
      <c r="E116" s="108">
        <f>SUM(E111:E115)</f>
        <v>262950</v>
      </c>
      <c r="F116" s="106">
        <f t="shared" si="32"/>
        <v>0.15</v>
      </c>
      <c r="G116" s="108">
        <f>SUM(G111:G115)</f>
        <v>0</v>
      </c>
      <c r="H116" s="106">
        <f t="shared" si="33"/>
        <v>0</v>
      </c>
      <c r="I116" s="108">
        <f>SUM(I111:I115)</f>
        <v>0</v>
      </c>
      <c r="J116" s="106">
        <f t="shared" si="34"/>
        <v>0</v>
      </c>
      <c r="K116" s="108">
        <f>SUM(K111:K115)</f>
        <v>0</v>
      </c>
      <c r="L116" s="106">
        <f t="shared" si="35"/>
        <v>0</v>
      </c>
      <c r="M116" s="108">
        <f>SUM(M111:M115)</f>
        <v>0</v>
      </c>
      <c r="N116" s="106">
        <f t="shared" si="36"/>
        <v>0</v>
      </c>
      <c r="O116" s="108">
        <f>SUM(O111:O115)</f>
        <v>0</v>
      </c>
      <c r="P116" s="106">
        <f t="shared" si="37"/>
        <v>0</v>
      </c>
      <c r="Q116" s="108">
        <f>SUM(Q111:Q115)</f>
        <v>0</v>
      </c>
      <c r="R116" s="106">
        <f t="shared" si="38"/>
        <v>0</v>
      </c>
      <c r="S116" s="108">
        <f>SUM(S111:S115)</f>
        <v>0</v>
      </c>
      <c r="T116" s="106">
        <f t="shared" si="39"/>
        <v>0</v>
      </c>
      <c r="U116" s="108">
        <f>SUM(U111:U115)</f>
        <v>0</v>
      </c>
      <c r="V116" s="106">
        <f t="shared" si="40"/>
        <v>0</v>
      </c>
    </row>
    <row r="117" spans="1:22" ht="12.75" customHeight="1" x14ac:dyDescent="0.3">
      <c r="A117" s="38"/>
      <c r="B117" s="38"/>
    </row>
    <row r="118" spans="1:22" ht="12.75" customHeight="1" x14ac:dyDescent="0.3">
      <c r="A118" s="58" t="s">
        <v>8</v>
      </c>
      <c r="B118" s="5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ht="12.75" customHeight="1" x14ac:dyDescent="0.3">
      <c r="A119" s="62" t="s">
        <v>37</v>
      </c>
      <c r="B119" s="6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ht="12.75" customHeight="1" x14ac:dyDescent="0.3">
      <c r="A120" s="38"/>
      <c r="B120" s="38"/>
    </row>
    <row r="121" spans="1:22" ht="12.75" customHeight="1" x14ac:dyDescent="0.3">
      <c r="A121" s="38"/>
      <c r="B121" s="38"/>
    </row>
    <row r="122" spans="1:22" ht="12.75" customHeight="1" x14ac:dyDescent="0.3">
      <c r="A122" s="38"/>
      <c r="B122" s="38"/>
    </row>
    <row r="123" spans="1:22" ht="12.75" customHeight="1" x14ac:dyDescent="0.3">
      <c r="A123" s="38"/>
      <c r="B123" s="38"/>
    </row>
    <row r="124" spans="1:22" ht="12.75" customHeight="1" x14ac:dyDescent="0.3">
      <c r="A124" s="38"/>
      <c r="B124" s="38"/>
    </row>
    <row r="125" spans="1:22" ht="12.75" customHeight="1" x14ac:dyDescent="0.3">
      <c r="A125" s="38"/>
      <c r="B125" s="38"/>
    </row>
    <row r="126" spans="1:22" ht="12.75" customHeight="1" x14ac:dyDescent="0.3">
      <c r="A126" s="38"/>
      <c r="B126" s="38"/>
    </row>
  </sheetData>
  <pageMargins left="0.45" right="0" top="0.5" bottom="0" header="0.3" footer="0.3"/>
  <pageSetup scale="49" orientation="landscape" r:id="rId1"/>
  <rowBreaks count="1" manualBreakCount="1">
    <brk id="47" max="2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X126"/>
  <sheetViews>
    <sheetView topLeftCell="A13" zoomScale="78" zoomScaleNormal="78" workbookViewId="0">
      <selection activeCell="B37" sqref="B37"/>
    </sheetView>
  </sheetViews>
  <sheetFormatPr defaultColWidth="9.109375" defaultRowHeight="12.75" customHeight="1" x14ac:dyDescent="0.3"/>
  <cols>
    <col min="1" max="1" width="9.5546875" style="5" customWidth="1"/>
    <col min="2" max="2" width="39.5546875" style="5" customWidth="1"/>
    <col min="3" max="3" width="14.44140625" style="5" customWidth="1"/>
    <col min="4" max="4" width="8.6640625" style="5" customWidth="1"/>
    <col min="5" max="5" width="12.6640625" style="5" customWidth="1"/>
    <col min="6" max="6" width="8.6640625" style="5" customWidth="1"/>
    <col min="7" max="7" width="12.6640625" style="5" customWidth="1"/>
    <col min="8" max="8" width="8.6640625" style="5" customWidth="1"/>
    <col min="9" max="9" width="12.6640625" style="5" customWidth="1"/>
    <col min="10" max="10" width="8.6640625" style="5" customWidth="1"/>
    <col min="11" max="11" width="12.5546875" style="5" customWidth="1"/>
    <col min="12" max="12" width="8.6640625" style="5" customWidth="1"/>
    <col min="13" max="13" width="12.6640625" style="5" customWidth="1"/>
    <col min="14" max="14" width="8.6640625" style="5" customWidth="1"/>
    <col min="15" max="15" width="12.6640625" style="5" customWidth="1"/>
    <col min="16" max="16" width="8.6640625" style="5" customWidth="1"/>
    <col min="17" max="17" width="12.6640625" style="5" customWidth="1"/>
    <col min="18" max="18" width="8.6640625" style="5" customWidth="1"/>
    <col min="19" max="19" width="12.6640625" style="5" customWidth="1"/>
    <col min="20" max="20" width="8.6640625" style="5" customWidth="1"/>
    <col min="21" max="21" width="12.5546875" style="5" customWidth="1"/>
    <col min="22" max="22" width="8.6640625" style="5" customWidth="1"/>
    <col min="23" max="16384" width="9.109375" style="5"/>
  </cols>
  <sheetData>
    <row r="1" spans="1:22" ht="12.75" customHeight="1" x14ac:dyDescent="0.3">
      <c r="A1" s="1" t="s">
        <v>338</v>
      </c>
      <c r="B1" s="12"/>
    </row>
    <row r="2" spans="1:22" ht="12.75" customHeight="1" x14ac:dyDescent="0.3">
      <c r="A2" s="45" t="s">
        <v>105</v>
      </c>
      <c r="B2" s="45"/>
      <c r="D2" s="147" t="s">
        <v>20</v>
      </c>
      <c r="G2" s="46" t="s">
        <v>200</v>
      </c>
      <c r="H2" s="47"/>
      <c r="I2" s="47"/>
      <c r="V2" s="67"/>
    </row>
    <row r="3" spans="1:22" ht="12.75" customHeight="1" x14ac:dyDescent="0.3">
      <c r="A3" s="48" t="s">
        <v>291</v>
      </c>
      <c r="B3" s="30"/>
      <c r="D3" s="146" t="s">
        <v>21</v>
      </c>
      <c r="G3" s="140" t="str">
        <f>+G2</f>
        <v>Express (Green Library)</v>
      </c>
      <c r="H3" s="141"/>
      <c r="I3" s="141"/>
      <c r="V3" s="67"/>
    </row>
    <row r="4" spans="1:22" ht="12.75" customHeight="1" x14ac:dyDescent="0.3">
      <c r="A4" s="48" t="s">
        <v>230</v>
      </c>
      <c r="B4" s="134" t="s">
        <v>375</v>
      </c>
      <c r="D4" s="146" t="s">
        <v>163</v>
      </c>
      <c r="G4" s="140" t="s">
        <v>410</v>
      </c>
      <c r="H4" s="141"/>
      <c r="I4" s="141"/>
      <c r="V4" s="67"/>
    </row>
    <row r="5" spans="1:22" ht="12.75" customHeight="1" x14ac:dyDescent="0.3">
      <c r="A5" s="48"/>
      <c r="B5" s="142"/>
      <c r="C5" s="45"/>
      <c r="D5" s="45"/>
      <c r="E5" s="45"/>
      <c r="F5" s="45"/>
      <c r="G5" s="67"/>
      <c r="H5" s="67"/>
      <c r="I5" s="48"/>
      <c r="J5" s="48"/>
      <c r="K5" s="48"/>
      <c r="L5" s="48"/>
      <c r="M5" s="45"/>
      <c r="N5" s="45"/>
      <c r="O5" s="45"/>
      <c r="P5" s="45"/>
      <c r="Q5" s="67"/>
      <c r="R5" s="67"/>
      <c r="S5" s="48"/>
      <c r="T5" s="48"/>
      <c r="U5" s="48"/>
      <c r="V5" s="48"/>
    </row>
    <row r="6" spans="1:22" ht="12.75" customHeight="1" x14ac:dyDescent="0.3">
      <c r="A6" s="38"/>
      <c r="B6" s="50"/>
      <c r="C6" s="109" t="s">
        <v>16</v>
      </c>
      <c r="D6" s="49"/>
      <c r="E6" s="109" t="s">
        <v>93</v>
      </c>
      <c r="F6" s="49"/>
      <c r="G6" s="109" t="s">
        <v>94</v>
      </c>
      <c r="H6" s="49"/>
      <c r="I6" s="109" t="s">
        <v>95</v>
      </c>
      <c r="J6" s="49"/>
      <c r="K6" s="109" t="s">
        <v>160</v>
      </c>
      <c r="L6" s="49"/>
      <c r="M6" s="109" t="s">
        <v>133</v>
      </c>
      <c r="N6" s="49"/>
      <c r="O6" s="109" t="s">
        <v>158</v>
      </c>
      <c r="P6" s="49"/>
      <c r="Q6" s="109" t="s">
        <v>159</v>
      </c>
      <c r="R6" s="49"/>
      <c r="S6" s="109" t="s">
        <v>161</v>
      </c>
      <c r="T6" s="49"/>
      <c r="U6" s="109" t="s">
        <v>162</v>
      </c>
      <c r="V6" s="49"/>
    </row>
    <row r="7" spans="1:22" ht="12.75" customHeight="1" x14ac:dyDescent="0.3">
      <c r="A7" s="26" t="s">
        <v>0</v>
      </c>
      <c r="B7" s="26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ht="12.75" customHeight="1" x14ac:dyDescent="0.3">
      <c r="A8" s="38" t="s">
        <v>10</v>
      </c>
      <c r="B8" s="38"/>
      <c r="C8" s="134">
        <v>160</v>
      </c>
      <c r="D8" s="38"/>
      <c r="E8" s="134">
        <v>160</v>
      </c>
      <c r="F8" s="38"/>
      <c r="G8" s="134">
        <v>160</v>
      </c>
      <c r="H8" s="38"/>
      <c r="I8" s="134">
        <v>160</v>
      </c>
      <c r="J8" s="38"/>
      <c r="K8" s="134">
        <v>160</v>
      </c>
      <c r="L8" s="38"/>
      <c r="M8" s="134">
        <v>160</v>
      </c>
      <c r="N8" s="38"/>
      <c r="O8" s="134">
        <v>160</v>
      </c>
      <c r="P8" s="38"/>
      <c r="Q8" s="134">
        <v>160</v>
      </c>
      <c r="R8" s="38"/>
      <c r="S8" s="134">
        <v>160</v>
      </c>
      <c r="T8" s="38"/>
      <c r="U8" s="134">
        <v>160</v>
      </c>
      <c r="V8" s="38"/>
    </row>
    <row r="9" spans="1:22" ht="12.75" customHeight="1" x14ac:dyDescent="0.3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ht="12.75" customHeight="1" x14ac:dyDescent="0.3">
      <c r="A10" s="38" t="s">
        <v>233</v>
      </c>
      <c r="B10" s="38"/>
      <c r="C10" s="260">
        <v>356.25</v>
      </c>
      <c r="D10" s="261"/>
      <c r="E10" s="262">
        <v>427.5</v>
      </c>
      <c r="F10" s="261"/>
      <c r="G10" s="262">
        <v>438.9</v>
      </c>
      <c r="H10" s="261"/>
      <c r="I10" s="262">
        <v>440.3250000000001</v>
      </c>
      <c r="J10" s="261"/>
      <c r="K10" s="262">
        <v>448.875</v>
      </c>
      <c r="L10" s="261"/>
      <c r="M10" s="262">
        <v>458.85</v>
      </c>
      <c r="N10" s="261"/>
      <c r="O10" s="262">
        <v>467.4</v>
      </c>
      <c r="P10" s="261"/>
      <c r="Q10" s="262">
        <v>474.52500000000009</v>
      </c>
      <c r="R10" s="261"/>
      <c r="S10" s="262">
        <v>483.0750000000001</v>
      </c>
      <c r="T10" s="261"/>
      <c r="U10" s="262">
        <v>491.62500000000006</v>
      </c>
      <c r="V10" s="261"/>
    </row>
    <row r="11" spans="1:22" ht="12.75" customHeigh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2" ht="12.75" customHeight="1" x14ac:dyDescent="0.3">
      <c r="A12" s="38" t="s">
        <v>231</v>
      </c>
      <c r="B12" s="38"/>
      <c r="C12" s="135">
        <v>3.85</v>
      </c>
      <c r="D12" s="38"/>
      <c r="E12" s="135">
        <v>4</v>
      </c>
      <c r="F12" s="38"/>
      <c r="G12" s="135">
        <v>4</v>
      </c>
      <c r="H12" s="38"/>
      <c r="I12" s="135">
        <v>4.05</v>
      </c>
      <c r="J12" s="38"/>
      <c r="K12" s="135">
        <v>4.05</v>
      </c>
      <c r="L12" s="38"/>
      <c r="M12" s="135">
        <v>4.05</v>
      </c>
      <c r="N12" s="38"/>
      <c r="O12" s="135">
        <v>4.05</v>
      </c>
      <c r="P12" s="38"/>
      <c r="Q12" s="135">
        <v>4.07</v>
      </c>
      <c r="R12" s="38"/>
      <c r="S12" s="135">
        <v>4.08</v>
      </c>
      <c r="T12" s="38"/>
      <c r="U12" s="135">
        <v>4.08</v>
      </c>
      <c r="V12" s="38"/>
    </row>
    <row r="13" spans="1:22" ht="12.75" customHeight="1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ht="12.75" customHeight="1" x14ac:dyDescent="0.3">
      <c r="A14" s="38" t="s">
        <v>234</v>
      </c>
      <c r="B14" s="38"/>
      <c r="C14" s="253">
        <v>219450</v>
      </c>
      <c r="D14" s="255"/>
      <c r="E14" s="253">
        <v>273600</v>
      </c>
      <c r="F14" s="255"/>
      <c r="G14" s="253">
        <v>280896</v>
      </c>
      <c r="H14" s="255"/>
      <c r="I14" s="253">
        <v>285330.60000000003</v>
      </c>
      <c r="J14" s="255"/>
      <c r="K14" s="253">
        <v>290871</v>
      </c>
      <c r="L14" s="255"/>
      <c r="M14" s="253">
        <v>297334.8</v>
      </c>
      <c r="N14" s="255"/>
      <c r="O14" s="253">
        <v>302875.19999999995</v>
      </c>
      <c r="P14" s="255"/>
      <c r="Q14" s="253">
        <v>309010.68000000005</v>
      </c>
      <c r="R14" s="255"/>
      <c r="S14" s="253">
        <v>315351.36000000004</v>
      </c>
      <c r="T14" s="255"/>
      <c r="U14" s="253">
        <v>320932.80000000005</v>
      </c>
      <c r="V14" s="38"/>
    </row>
    <row r="15" spans="1:22" ht="12.75" customHeight="1" x14ac:dyDescent="0.3">
      <c r="A15" s="54">
        <v>0.15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ht="12.75" customHeight="1" x14ac:dyDescent="0.3">
      <c r="A16" s="38"/>
      <c r="B16" s="50"/>
      <c r="C16" s="109" t="str">
        <f>C6</f>
        <v>FY 2018-19</v>
      </c>
      <c r="D16" s="109" t="s">
        <v>9</v>
      </c>
      <c r="E16" s="109" t="str">
        <f>E6</f>
        <v>FY 2019-20</v>
      </c>
      <c r="F16" s="109" t="s">
        <v>9</v>
      </c>
      <c r="G16" s="109" t="str">
        <f>G6</f>
        <v>FY 2020-21</v>
      </c>
      <c r="H16" s="109" t="s">
        <v>9</v>
      </c>
      <c r="I16" s="109" t="str">
        <f>I6</f>
        <v>FY 2021-22</v>
      </c>
      <c r="J16" s="109" t="s">
        <v>9</v>
      </c>
      <c r="K16" s="109" t="str">
        <f>K6</f>
        <v>FY 2022-23</v>
      </c>
      <c r="L16" s="109" t="s">
        <v>9</v>
      </c>
      <c r="M16" s="109" t="str">
        <f>M6</f>
        <v>FY 2023-24</v>
      </c>
      <c r="N16" s="109" t="s">
        <v>9</v>
      </c>
      <c r="O16" s="109" t="str">
        <f>O6</f>
        <v>FY 2024-25</v>
      </c>
      <c r="P16" s="109" t="s">
        <v>9</v>
      </c>
      <c r="Q16" s="109" t="str">
        <f>Q6</f>
        <v>FY 2025-26</v>
      </c>
      <c r="R16" s="109" t="s">
        <v>9</v>
      </c>
      <c r="S16" s="109" t="str">
        <f>S6</f>
        <v>FY 2026-27</v>
      </c>
      <c r="T16" s="109" t="s">
        <v>9</v>
      </c>
      <c r="U16" s="109" t="str">
        <f>U6</f>
        <v>FY 2027-28</v>
      </c>
      <c r="V16" s="109" t="s">
        <v>9</v>
      </c>
    </row>
    <row r="17" spans="1:24" ht="12.75" customHeight="1" x14ac:dyDescent="0.3">
      <c r="A17" s="26" t="s">
        <v>33</v>
      </c>
      <c r="B17" s="69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4" ht="12.75" customHeight="1" x14ac:dyDescent="0.3">
      <c r="A18" s="38" t="s">
        <v>236</v>
      </c>
      <c r="B18" s="5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X18" s="244"/>
    </row>
    <row r="19" spans="1:24" ht="12.75" customHeight="1" x14ac:dyDescent="0.3">
      <c r="A19" s="38" t="s">
        <v>237</v>
      </c>
      <c r="B19" s="50"/>
      <c r="C19" s="250">
        <v>192282.09</v>
      </c>
      <c r="D19" s="103">
        <f>IFERROR(C19/C$28,0)</f>
        <v>0.87619999999999998</v>
      </c>
      <c r="E19" s="250">
        <v>127853.27999999997</v>
      </c>
      <c r="F19" s="103">
        <f>IFERROR(E19/E$28,0)</f>
        <v>0.46729999999999988</v>
      </c>
      <c r="G19" s="136">
        <v>130410.34559999997</v>
      </c>
      <c r="H19" s="103">
        <f>IFERROR(G19/G$28,0)</f>
        <v>0.46729999999999988</v>
      </c>
      <c r="I19" s="136">
        <v>133018.55251199997</v>
      </c>
      <c r="J19" s="103">
        <f>IFERROR(I19/I$28,0)</f>
        <v>0.46729999999999988</v>
      </c>
      <c r="K19" s="136">
        <v>135678.92356223997</v>
      </c>
      <c r="L19" s="103">
        <f>IFERROR(K19/K$28,0)</f>
        <v>0.46729999999999988</v>
      </c>
      <c r="M19" s="136">
        <v>138392.50203348478</v>
      </c>
      <c r="N19" s="103">
        <f>IFERROR(M19/M$28,0)</f>
        <v>0.46729999999999983</v>
      </c>
      <c r="O19" s="136">
        <v>141160.35207415448</v>
      </c>
      <c r="P19" s="103">
        <f>IFERROR(O19/O$28,0)</f>
        <v>0.46729999999999988</v>
      </c>
      <c r="Q19" s="136">
        <v>143983.55911563756</v>
      </c>
      <c r="R19" s="103">
        <f>IFERROR(Q19/Q$28,0)</f>
        <v>0.46729999999999983</v>
      </c>
      <c r="S19" s="136">
        <v>146863.2302979503</v>
      </c>
      <c r="T19" s="103">
        <f>IFERROR(S19/S$28,0)</f>
        <v>0.46729999999999983</v>
      </c>
      <c r="U19" s="136">
        <v>149800.4949039093</v>
      </c>
      <c r="V19" s="103">
        <f>IFERROR(U19/U$28,0)</f>
        <v>0.46729999999999983</v>
      </c>
    </row>
    <row r="20" spans="1:24" ht="12.75" customHeight="1" x14ac:dyDescent="0.3">
      <c r="A20" s="38" t="s">
        <v>238</v>
      </c>
      <c r="B20" s="50"/>
      <c r="C20" s="136">
        <v>27167.91</v>
      </c>
      <c r="D20" s="103">
        <f>IFERROR(C20/C$28,0)</f>
        <v>0.12379999999999999</v>
      </c>
      <c r="E20" s="136">
        <v>145746.72000000003</v>
      </c>
      <c r="F20" s="103">
        <f>IFERROR(E20/E$28,0)</f>
        <v>0.53270000000000006</v>
      </c>
      <c r="G20" s="136">
        <v>148661.65440000003</v>
      </c>
      <c r="H20" s="103">
        <f>IFERROR(G20/G$28,0)</f>
        <v>0.53270000000000006</v>
      </c>
      <c r="I20" s="136">
        <v>151634.88748800004</v>
      </c>
      <c r="J20" s="103">
        <f>IFERROR(I20/I$28,0)</f>
        <v>0.53270000000000017</v>
      </c>
      <c r="K20" s="136">
        <v>154667.58523776004</v>
      </c>
      <c r="L20" s="103">
        <f>IFERROR(K20/K$28,0)</f>
        <v>0.53270000000000006</v>
      </c>
      <c r="M20" s="136">
        <v>157760.93694251525</v>
      </c>
      <c r="N20" s="103">
        <f>IFERROR(M20/M$28,0)</f>
        <v>0.53270000000000006</v>
      </c>
      <c r="O20" s="136">
        <v>160916.15568136555</v>
      </c>
      <c r="P20" s="103">
        <f>IFERROR(O20/O$28,0)</f>
        <v>0.53270000000000006</v>
      </c>
      <c r="Q20" s="136">
        <v>164134.47879499287</v>
      </c>
      <c r="R20" s="103">
        <f>IFERROR(Q20/Q$28,0)</f>
        <v>0.53270000000000006</v>
      </c>
      <c r="S20" s="136">
        <v>167417.16837089273</v>
      </c>
      <c r="T20" s="103">
        <f>IFERROR(S20/S$28,0)</f>
        <v>0.53270000000000017</v>
      </c>
      <c r="U20" s="136">
        <v>170765.5117383106</v>
      </c>
      <c r="V20" s="103">
        <f>IFERROR(U20/U$28,0)</f>
        <v>0.53270000000000017</v>
      </c>
    </row>
    <row r="21" spans="1:24" ht="12.75" customHeight="1" x14ac:dyDescent="0.3">
      <c r="A21" s="38" t="s">
        <v>235</v>
      </c>
      <c r="B21" s="50"/>
      <c r="C21" s="136"/>
      <c r="D21" s="103">
        <f>IFERROR(C21/C$28,0)</f>
        <v>0</v>
      </c>
      <c r="E21" s="136">
        <v>0</v>
      </c>
      <c r="F21" s="103">
        <f>IFERROR(E21/E$28,0)</f>
        <v>0</v>
      </c>
      <c r="G21" s="136">
        <v>0</v>
      </c>
      <c r="H21" s="103">
        <f>IFERROR(G21/G$28,0)</f>
        <v>0</v>
      </c>
      <c r="I21" s="136">
        <v>0</v>
      </c>
      <c r="J21" s="103">
        <f>IFERROR(I21/I$28,0)</f>
        <v>0</v>
      </c>
      <c r="K21" s="136">
        <v>0</v>
      </c>
      <c r="L21" s="103">
        <f>IFERROR(K21/K$28,0)</f>
        <v>0</v>
      </c>
      <c r="M21" s="136">
        <v>0</v>
      </c>
      <c r="N21" s="103">
        <f>IFERROR(M21/M$28,0)</f>
        <v>0</v>
      </c>
      <c r="O21" s="136">
        <v>0</v>
      </c>
      <c r="P21" s="103">
        <f>IFERROR(O21/O$28,0)</f>
        <v>0</v>
      </c>
      <c r="Q21" s="136">
        <v>0</v>
      </c>
      <c r="R21" s="103">
        <f>IFERROR(Q21/Q$28,0)</f>
        <v>0</v>
      </c>
      <c r="S21" s="136">
        <v>0</v>
      </c>
      <c r="T21" s="103">
        <f>IFERROR(S21/S$28,0)</f>
        <v>0</v>
      </c>
      <c r="U21" s="136">
        <v>0</v>
      </c>
      <c r="V21" s="103">
        <f>IFERROR(U21/U$28,0)</f>
        <v>0</v>
      </c>
    </row>
    <row r="22" spans="1:24" ht="12.75" customHeight="1" x14ac:dyDescent="0.3">
      <c r="A22" s="38" t="s">
        <v>239</v>
      </c>
      <c r="B22" s="50"/>
      <c r="C22" s="102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</row>
    <row r="23" spans="1:24" ht="12.75" customHeight="1" x14ac:dyDescent="0.3">
      <c r="A23" s="151" t="s">
        <v>240</v>
      </c>
      <c r="B23" s="152"/>
      <c r="C23" s="102"/>
      <c r="D23" s="103">
        <f t="shared" ref="D23:D28" si="0">IFERROR(C23/C$28,0)</f>
        <v>0</v>
      </c>
      <c r="E23" s="102"/>
      <c r="F23" s="103">
        <f t="shared" ref="F23:F28" si="1">IFERROR(E23/E$28,0)</f>
        <v>0</v>
      </c>
      <c r="G23" s="102"/>
      <c r="H23" s="103">
        <f t="shared" ref="H23:H28" si="2">IFERROR(G23/G$28,0)</f>
        <v>0</v>
      </c>
      <c r="I23" s="102"/>
      <c r="J23" s="103">
        <f t="shared" ref="J23:J28" si="3">IFERROR(I23/I$28,0)</f>
        <v>0</v>
      </c>
      <c r="K23" s="102"/>
      <c r="L23" s="103">
        <f t="shared" ref="L23:L28" si="4">IFERROR(K23/K$28,0)</f>
        <v>0</v>
      </c>
      <c r="M23" s="102"/>
      <c r="N23" s="103">
        <f t="shared" ref="N23:N28" si="5">IFERROR(M23/M$28,0)</f>
        <v>0</v>
      </c>
      <c r="O23" s="102"/>
      <c r="P23" s="103">
        <f t="shared" ref="P23:P28" si="6">IFERROR(O23/O$28,0)</f>
        <v>0</v>
      </c>
      <c r="Q23" s="102"/>
      <c r="R23" s="103">
        <f t="shared" ref="R23:R28" si="7">IFERROR(Q23/Q$28,0)</f>
        <v>0</v>
      </c>
      <c r="S23" s="102"/>
      <c r="T23" s="103">
        <f t="shared" ref="T23:T28" si="8">IFERROR(S23/S$28,0)</f>
        <v>0</v>
      </c>
      <c r="U23" s="102"/>
      <c r="V23" s="103">
        <f t="shared" ref="V23:V28" si="9">IFERROR(U23/U$28,0)</f>
        <v>0</v>
      </c>
    </row>
    <row r="24" spans="1:24" ht="12.75" customHeight="1" x14ac:dyDescent="0.3">
      <c r="A24" s="151" t="s">
        <v>241</v>
      </c>
      <c r="B24" s="152"/>
      <c r="C24" s="102"/>
      <c r="D24" s="103">
        <f t="shared" si="0"/>
        <v>0</v>
      </c>
      <c r="E24" s="102"/>
      <c r="F24" s="103">
        <f t="shared" si="1"/>
        <v>0</v>
      </c>
      <c r="G24" s="102"/>
      <c r="H24" s="103">
        <f t="shared" si="2"/>
        <v>0</v>
      </c>
      <c r="I24" s="102"/>
      <c r="J24" s="103">
        <f t="shared" si="3"/>
        <v>0</v>
      </c>
      <c r="K24" s="102"/>
      <c r="L24" s="103">
        <f t="shared" si="4"/>
        <v>0</v>
      </c>
      <c r="M24" s="102"/>
      <c r="N24" s="103">
        <f t="shared" si="5"/>
        <v>0</v>
      </c>
      <c r="O24" s="102"/>
      <c r="P24" s="103">
        <f t="shared" si="6"/>
        <v>0</v>
      </c>
      <c r="Q24" s="102"/>
      <c r="R24" s="103">
        <f t="shared" si="7"/>
        <v>0</v>
      </c>
      <c r="S24" s="102"/>
      <c r="T24" s="103">
        <f t="shared" si="8"/>
        <v>0</v>
      </c>
      <c r="U24" s="102"/>
      <c r="V24" s="103">
        <f t="shared" si="9"/>
        <v>0</v>
      </c>
      <c r="X24" s="102"/>
    </row>
    <row r="25" spans="1:24" ht="12.75" customHeight="1" x14ac:dyDescent="0.3">
      <c r="A25" s="38" t="s">
        <v>242</v>
      </c>
      <c r="B25" s="50"/>
      <c r="C25" s="136"/>
      <c r="D25" s="103">
        <f t="shared" si="0"/>
        <v>0</v>
      </c>
      <c r="E25" s="136"/>
      <c r="F25" s="103">
        <f t="shared" si="1"/>
        <v>0</v>
      </c>
      <c r="G25" s="136"/>
      <c r="H25" s="103">
        <f t="shared" si="2"/>
        <v>0</v>
      </c>
      <c r="I25" s="136"/>
      <c r="J25" s="103">
        <f t="shared" si="3"/>
        <v>0</v>
      </c>
      <c r="K25" s="136"/>
      <c r="L25" s="103">
        <f t="shared" si="4"/>
        <v>0</v>
      </c>
      <c r="M25" s="136"/>
      <c r="N25" s="103">
        <f t="shared" si="5"/>
        <v>0</v>
      </c>
      <c r="O25" s="136"/>
      <c r="P25" s="103">
        <f t="shared" si="6"/>
        <v>0</v>
      </c>
      <c r="Q25" s="136"/>
      <c r="R25" s="103">
        <f t="shared" si="7"/>
        <v>0</v>
      </c>
      <c r="S25" s="136"/>
      <c r="T25" s="103">
        <f t="shared" si="8"/>
        <v>0</v>
      </c>
      <c r="U25" s="136"/>
      <c r="V25" s="103">
        <f t="shared" si="9"/>
        <v>0</v>
      </c>
      <c r="X25" s="102"/>
    </row>
    <row r="26" spans="1:24" ht="12.75" customHeight="1" x14ac:dyDescent="0.3">
      <c r="A26" s="151" t="s">
        <v>243</v>
      </c>
      <c r="B26" s="50"/>
      <c r="C26" s="102"/>
      <c r="D26" s="103">
        <f t="shared" si="0"/>
        <v>0</v>
      </c>
      <c r="E26" s="102"/>
      <c r="F26" s="103">
        <f t="shared" si="1"/>
        <v>0</v>
      </c>
      <c r="G26" s="102"/>
      <c r="H26" s="103">
        <f t="shared" si="2"/>
        <v>0</v>
      </c>
      <c r="I26" s="102"/>
      <c r="J26" s="103">
        <f t="shared" si="3"/>
        <v>0</v>
      </c>
      <c r="K26" s="102"/>
      <c r="L26" s="103">
        <f t="shared" si="4"/>
        <v>0</v>
      </c>
      <c r="M26" s="102"/>
      <c r="N26" s="103">
        <f t="shared" si="5"/>
        <v>0</v>
      </c>
      <c r="O26" s="102"/>
      <c r="P26" s="103">
        <f t="shared" si="6"/>
        <v>0</v>
      </c>
      <c r="Q26" s="102"/>
      <c r="R26" s="103">
        <f t="shared" si="7"/>
        <v>0</v>
      </c>
      <c r="S26" s="102"/>
      <c r="T26" s="103">
        <f t="shared" si="8"/>
        <v>0</v>
      </c>
      <c r="U26" s="102"/>
      <c r="V26" s="103">
        <f t="shared" si="9"/>
        <v>0</v>
      </c>
    </row>
    <row r="27" spans="1:24" ht="12.75" customHeight="1" x14ac:dyDescent="0.3">
      <c r="A27" s="38" t="s">
        <v>40</v>
      </c>
      <c r="B27" s="50"/>
      <c r="C27" s="137"/>
      <c r="D27" s="103">
        <f t="shared" si="0"/>
        <v>0</v>
      </c>
      <c r="E27" s="137"/>
      <c r="F27" s="103">
        <f t="shared" si="1"/>
        <v>0</v>
      </c>
      <c r="G27" s="137"/>
      <c r="H27" s="103">
        <f t="shared" si="2"/>
        <v>0</v>
      </c>
      <c r="I27" s="137"/>
      <c r="J27" s="103">
        <f t="shared" si="3"/>
        <v>0</v>
      </c>
      <c r="K27" s="137"/>
      <c r="L27" s="103">
        <f t="shared" si="4"/>
        <v>0</v>
      </c>
      <c r="M27" s="137"/>
      <c r="N27" s="103">
        <f t="shared" si="5"/>
        <v>0</v>
      </c>
      <c r="O27" s="137"/>
      <c r="P27" s="103">
        <f t="shared" si="6"/>
        <v>0</v>
      </c>
      <c r="Q27" s="137"/>
      <c r="R27" s="103">
        <f t="shared" si="7"/>
        <v>0</v>
      </c>
      <c r="S27" s="137"/>
      <c r="T27" s="103">
        <f t="shared" si="8"/>
        <v>0</v>
      </c>
      <c r="U27" s="137"/>
      <c r="V27" s="103">
        <f t="shared" si="9"/>
        <v>0</v>
      </c>
    </row>
    <row r="28" spans="1:24" ht="12.75" customHeight="1" x14ac:dyDescent="0.3">
      <c r="A28" s="26" t="s">
        <v>1</v>
      </c>
      <c r="B28" s="69"/>
      <c r="C28" s="105">
        <f>SUM(C19:C27)</f>
        <v>219450</v>
      </c>
      <c r="D28" s="106">
        <f t="shared" si="0"/>
        <v>1</v>
      </c>
      <c r="E28" s="105">
        <f>SUM(E19:E27)</f>
        <v>273600</v>
      </c>
      <c r="F28" s="106">
        <f t="shared" si="1"/>
        <v>1</v>
      </c>
      <c r="G28" s="105">
        <f>SUM(G19:G27)</f>
        <v>279072</v>
      </c>
      <c r="H28" s="106">
        <f t="shared" si="2"/>
        <v>1</v>
      </c>
      <c r="I28" s="105">
        <f>SUM(I19:I27)</f>
        <v>284653.44</v>
      </c>
      <c r="J28" s="106">
        <f t="shared" si="3"/>
        <v>1</v>
      </c>
      <c r="K28" s="105">
        <f>SUM(K19:K27)</f>
        <v>290346.50880000001</v>
      </c>
      <c r="L28" s="106">
        <f t="shared" si="4"/>
        <v>1</v>
      </c>
      <c r="M28" s="105">
        <f>SUM(M19:M27)</f>
        <v>296153.43897600006</v>
      </c>
      <c r="N28" s="106">
        <f t="shared" si="5"/>
        <v>1</v>
      </c>
      <c r="O28" s="105">
        <f>SUM(O19:O27)</f>
        <v>302076.50775552006</v>
      </c>
      <c r="P28" s="106">
        <f t="shared" si="6"/>
        <v>1</v>
      </c>
      <c r="Q28" s="105">
        <f>SUM(Q19:Q27)</f>
        <v>308118.03791063046</v>
      </c>
      <c r="R28" s="106">
        <f t="shared" si="7"/>
        <v>1</v>
      </c>
      <c r="S28" s="105">
        <f>SUM(S19:S27)</f>
        <v>314280.39866884303</v>
      </c>
      <c r="T28" s="106">
        <f t="shared" si="8"/>
        <v>1</v>
      </c>
      <c r="U28" s="105">
        <f>SUM(U19:U27)</f>
        <v>320566.0066422199</v>
      </c>
      <c r="V28" s="106">
        <f t="shared" si="9"/>
        <v>1</v>
      </c>
    </row>
    <row r="29" spans="1:24" ht="12.75" customHeight="1" x14ac:dyDescent="0.3">
      <c r="A29" s="26"/>
      <c r="B29" s="69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4" ht="12.75" customHeight="1" x14ac:dyDescent="0.3">
      <c r="A30" s="26" t="s">
        <v>34</v>
      </c>
      <c r="B30" s="69"/>
      <c r="C30" s="251"/>
      <c r="D30" s="101"/>
      <c r="E30" s="101">
        <v>0.52400000000000002</v>
      </c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4" ht="12.75" customHeight="1" x14ac:dyDescent="0.3">
      <c r="A31" s="38" t="s">
        <v>35</v>
      </c>
      <c r="B31" s="50"/>
      <c r="C31" s="217">
        <v>114991.8</v>
      </c>
      <c r="D31" s="103">
        <f>IFERROR(C31/C$28,0)</f>
        <v>0.52400000000000002</v>
      </c>
      <c r="E31" s="217">
        <v>143366.39999999999</v>
      </c>
      <c r="F31" s="103">
        <f>IFERROR(E31/E$28,0)</f>
        <v>0.52400000000000002</v>
      </c>
      <c r="G31" s="217">
        <v>147189.50400000002</v>
      </c>
      <c r="H31" s="103">
        <f>IFERROR(G31/G$28,0)</f>
        <v>0.52742483660130723</v>
      </c>
      <c r="I31" s="217">
        <v>149513.23440000002</v>
      </c>
      <c r="J31" s="103">
        <f>IFERROR(I31/I$28,0)</f>
        <v>0.52524653979238756</v>
      </c>
      <c r="K31" s="217">
        <v>152416.40400000001</v>
      </c>
      <c r="L31" s="103">
        <f>IFERROR(K31/K$28,0)</f>
        <v>0.52494657032363123</v>
      </c>
      <c r="M31" s="217">
        <v>155803.43520000001</v>
      </c>
      <c r="N31" s="103">
        <f>IFERROR(M31/M$28,0)</f>
        <v>0.52609024476878063</v>
      </c>
      <c r="O31" s="217">
        <v>158706.60479999997</v>
      </c>
      <c r="P31" s="103">
        <f>IFERROR(O31/O$28,0)</f>
        <v>0.52538545939641945</v>
      </c>
      <c r="Q31" s="217">
        <v>161921.59632000004</v>
      </c>
      <c r="R31" s="103">
        <f>IFERROR(Q31/Q$28,0)</f>
        <v>0.52551806904263532</v>
      </c>
      <c r="S31" s="217">
        <v>165244.11264000004</v>
      </c>
      <c r="T31" s="103">
        <f>IFERROR(S31/S$28,0)</f>
        <v>0.52578561482008812</v>
      </c>
      <c r="U31" s="217">
        <v>168168.78720000002</v>
      </c>
      <c r="V31" s="103">
        <f>IFERROR(U31/U$28,0)</f>
        <v>0.5245995636327444</v>
      </c>
    </row>
    <row r="32" spans="1:24" ht="12.75" customHeight="1" x14ac:dyDescent="0.3">
      <c r="A32" s="70" t="s">
        <v>75</v>
      </c>
      <c r="B32" s="70"/>
      <c r="C32" s="139"/>
      <c r="D32" s="103">
        <f>IFERROR(C32/C$28,0)</f>
        <v>0</v>
      </c>
      <c r="E32" s="139"/>
      <c r="F32" s="103">
        <f>IFERROR(E32/E$28,0)</f>
        <v>0</v>
      </c>
      <c r="G32" s="139"/>
      <c r="H32" s="103">
        <f>IFERROR(G32/G$28,0)</f>
        <v>0</v>
      </c>
      <c r="I32" s="139"/>
      <c r="J32" s="103">
        <f>IFERROR(I32/I$28,0)</f>
        <v>0</v>
      </c>
      <c r="K32" s="139"/>
      <c r="L32" s="103">
        <f>IFERROR(K32/K$28,0)</f>
        <v>0</v>
      </c>
      <c r="M32" s="139"/>
      <c r="N32" s="103">
        <f>IFERROR(M32/M$28,0)</f>
        <v>0</v>
      </c>
      <c r="O32" s="139"/>
      <c r="P32" s="103">
        <f>IFERROR(O32/O$28,0)</f>
        <v>0</v>
      </c>
      <c r="Q32" s="139"/>
      <c r="R32" s="103">
        <f>IFERROR(Q32/Q$28,0)</f>
        <v>0</v>
      </c>
      <c r="S32" s="139"/>
      <c r="T32" s="103">
        <f>IFERROR(S32/S$28,0)</f>
        <v>0</v>
      </c>
      <c r="U32" s="139"/>
      <c r="V32" s="103">
        <f>IFERROR(U32/U$28,0)</f>
        <v>0</v>
      </c>
    </row>
    <row r="33" spans="1:22" ht="12.75" customHeight="1" x14ac:dyDescent="0.3">
      <c r="A33" s="26" t="s">
        <v>2</v>
      </c>
      <c r="B33" s="69"/>
      <c r="C33" s="105">
        <f>SUM(C31:C32)</f>
        <v>114991.8</v>
      </c>
      <c r="D33" s="106">
        <f>IFERROR(C33/C$28,0)</f>
        <v>0.52400000000000002</v>
      </c>
      <c r="E33" s="105">
        <f>SUM(E31:E32)</f>
        <v>143366.39999999999</v>
      </c>
      <c r="F33" s="106">
        <f>IFERROR(E33/E$28,0)</f>
        <v>0.52400000000000002</v>
      </c>
      <c r="G33" s="105">
        <f>SUM(G31:G32)</f>
        <v>147189.50400000002</v>
      </c>
      <c r="H33" s="106">
        <f>IFERROR(G33/G$28,0)</f>
        <v>0.52742483660130723</v>
      </c>
      <c r="I33" s="105">
        <f>SUM(I31:I32)</f>
        <v>149513.23440000002</v>
      </c>
      <c r="J33" s="106">
        <f>IFERROR(I33/I$28,0)</f>
        <v>0.52524653979238756</v>
      </c>
      <c r="K33" s="105">
        <f>SUM(K31:K32)</f>
        <v>152416.40400000001</v>
      </c>
      <c r="L33" s="106">
        <f>IFERROR(K33/K$28,0)</f>
        <v>0.52494657032363123</v>
      </c>
      <c r="M33" s="105">
        <f>SUM(M31:M32)</f>
        <v>155803.43520000001</v>
      </c>
      <c r="N33" s="106">
        <f>IFERROR(M33/M$28,0)</f>
        <v>0.52609024476878063</v>
      </c>
      <c r="O33" s="105">
        <f>SUM(O31:O32)</f>
        <v>158706.60479999997</v>
      </c>
      <c r="P33" s="106">
        <f>IFERROR(O33/O$28,0)</f>
        <v>0.52538545939641945</v>
      </c>
      <c r="Q33" s="105">
        <f>SUM(Q31:Q32)</f>
        <v>161921.59632000004</v>
      </c>
      <c r="R33" s="106">
        <f>IFERROR(Q33/Q$28,0)</f>
        <v>0.52551806904263532</v>
      </c>
      <c r="S33" s="105">
        <f>SUM(S31:S32)</f>
        <v>165244.11264000004</v>
      </c>
      <c r="T33" s="106">
        <f>IFERROR(S33/S$28,0)</f>
        <v>0.52578561482008812</v>
      </c>
      <c r="U33" s="105">
        <f>SUM(U31:U32)</f>
        <v>168168.78720000002</v>
      </c>
      <c r="V33" s="106">
        <f>IFERROR(U33/U$28,0)</f>
        <v>0.5245995636327444</v>
      </c>
    </row>
    <row r="34" spans="1:22" ht="12.75" customHeight="1" x14ac:dyDescent="0.3">
      <c r="A34" s="38"/>
      <c r="B34" s="5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2.75" customHeight="1" x14ac:dyDescent="0.3">
      <c r="A35" s="26" t="s">
        <v>3</v>
      </c>
      <c r="B35" s="69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2.75" customHeight="1" x14ac:dyDescent="0.3">
      <c r="A36" s="38" t="s">
        <v>22</v>
      </c>
      <c r="B36" s="50"/>
      <c r="C36" s="217">
        <v>0</v>
      </c>
      <c r="D36" s="103">
        <f t="shared" ref="D36:D46" si="10">IFERROR(C36/C$28,0)</f>
        <v>0</v>
      </c>
      <c r="E36" s="217"/>
      <c r="F36" s="103">
        <f t="shared" ref="F36:F46" si="11">IFERROR(E36/E$28,0)</f>
        <v>0</v>
      </c>
      <c r="G36" s="217"/>
      <c r="H36" s="103">
        <f t="shared" ref="H36:H46" si="12">IFERROR(G36/G$28,0)</f>
        <v>0</v>
      </c>
      <c r="I36" s="217"/>
      <c r="J36" s="103">
        <f t="shared" ref="J36:J46" si="13">IFERROR(I36/I$28,0)</f>
        <v>0</v>
      </c>
      <c r="K36" s="217"/>
      <c r="L36" s="103">
        <f t="shared" ref="L36:L46" si="14">IFERROR(K36/K$28,0)</f>
        <v>0</v>
      </c>
      <c r="M36" s="217"/>
      <c r="N36" s="103">
        <f t="shared" ref="N36:N46" si="15">IFERROR(M36/M$28,0)</f>
        <v>0</v>
      </c>
      <c r="O36" s="217"/>
      <c r="P36" s="103">
        <f t="shared" ref="P36:P46" si="16">IFERROR(O36/O$28,0)</f>
        <v>0</v>
      </c>
      <c r="Q36" s="217"/>
      <c r="R36" s="103">
        <f t="shared" ref="R36:R46" si="17">IFERROR(Q36/Q$28,0)</f>
        <v>0</v>
      </c>
      <c r="S36" s="217"/>
      <c r="T36" s="103">
        <f t="shared" ref="T36:T46" si="18">IFERROR(S36/S$28,0)</f>
        <v>0</v>
      </c>
      <c r="U36" s="217">
        <v>0</v>
      </c>
      <c r="V36" s="103">
        <f t="shared" ref="V36:V46" si="19">IFERROR(U36/U$28,0)</f>
        <v>0</v>
      </c>
    </row>
    <row r="37" spans="1:22" ht="12.75" customHeight="1" x14ac:dyDescent="0.3">
      <c r="A37" s="38" t="s">
        <v>23</v>
      </c>
      <c r="B37" s="50"/>
      <c r="C37" s="217">
        <v>20359</v>
      </c>
      <c r="D37" s="103">
        <f t="shared" si="10"/>
        <v>9.2772841193893826E-2</v>
      </c>
      <c r="E37" s="217">
        <v>22639.208000000002</v>
      </c>
      <c r="F37" s="103">
        <f t="shared" si="11"/>
        <v>8.2745643274853814E-2</v>
      </c>
      <c r="G37" s="217">
        <v>23431.580280000002</v>
      </c>
      <c r="H37" s="103">
        <f t="shared" si="12"/>
        <v>8.3962490970072245E-2</v>
      </c>
      <c r="I37" s="217">
        <v>24181.390848960003</v>
      </c>
      <c r="J37" s="103">
        <f t="shared" si="13"/>
        <v>8.4950284981484867E-2</v>
      </c>
      <c r="K37" s="217">
        <v>24785.925620184</v>
      </c>
      <c r="L37" s="103">
        <f t="shared" si="14"/>
        <v>8.5366707947080359E-2</v>
      </c>
      <c r="M37" s="217">
        <v>25405.573760688596</v>
      </c>
      <c r="N37" s="103">
        <f t="shared" si="15"/>
        <v>8.5785172201722881E-2</v>
      </c>
      <c r="O37" s="217">
        <v>26040.71310470581</v>
      </c>
      <c r="P37" s="103">
        <f t="shared" si="16"/>
        <v>8.6205687751731333E-2</v>
      </c>
      <c r="Q37" s="217">
        <v>26691.730932323451</v>
      </c>
      <c r="R37" s="103">
        <f t="shared" si="17"/>
        <v>8.6628264652475098E-2</v>
      </c>
      <c r="S37" s="217">
        <v>27359.024205631536</v>
      </c>
      <c r="T37" s="103">
        <f t="shared" si="18"/>
        <v>8.7052913008614688E-2</v>
      </c>
      <c r="U37" s="217">
        <v>28042.999810772322</v>
      </c>
      <c r="V37" s="103">
        <f t="shared" si="19"/>
        <v>8.7479642974343186E-2</v>
      </c>
    </row>
    <row r="38" spans="1:22" ht="12.75" customHeight="1" x14ac:dyDescent="0.3">
      <c r="A38" s="38" t="s">
        <v>24</v>
      </c>
      <c r="B38" s="50"/>
      <c r="C38" s="217">
        <v>6468</v>
      </c>
      <c r="D38" s="103">
        <f t="shared" si="10"/>
        <v>2.9473684210526315E-2</v>
      </c>
      <c r="E38" s="217">
        <v>7192.4160000000011</v>
      </c>
      <c r="F38" s="103">
        <f t="shared" si="11"/>
        <v>2.6288070175438601E-2</v>
      </c>
      <c r="G38" s="217">
        <v>7444.150560000001</v>
      </c>
      <c r="H38" s="103">
        <f t="shared" si="12"/>
        <v>2.6674659442724461E-2</v>
      </c>
      <c r="I38" s="217">
        <v>7682.3633779200009</v>
      </c>
      <c r="J38" s="103">
        <f t="shared" si="13"/>
        <v>2.6988478965580043E-2</v>
      </c>
      <c r="K38" s="217">
        <v>7874.4224623680002</v>
      </c>
      <c r="L38" s="103">
        <f t="shared" si="14"/>
        <v>2.7120775431097588E-2</v>
      </c>
      <c r="M38" s="217">
        <v>8071.2830239271998</v>
      </c>
      <c r="N38" s="103">
        <f t="shared" si="15"/>
        <v>2.7253720408701002E-2</v>
      </c>
      <c r="O38" s="217">
        <v>8273.0650995253782</v>
      </c>
      <c r="P38" s="103">
        <f t="shared" si="16"/>
        <v>2.73873170773711E-2</v>
      </c>
      <c r="Q38" s="217">
        <v>8479.8917270135116</v>
      </c>
      <c r="R38" s="103">
        <f t="shared" si="17"/>
        <v>2.7521568631671937E-2</v>
      </c>
      <c r="S38" s="217">
        <v>8691.889020188848</v>
      </c>
      <c r="T38" s="103">
        <f t="shared" si="18"/>
        <v>2.7656478281827188E-2</v>
      </c>
      <c r="U38" s="217">
        <v>8909.1862456935687</v>
      </c>
      <c r="V38" s="103">
        <f t="shared" si="19"/>
        <v>2.7792049253796927E-2</v>
      </c>
    </row>
    <row r="39" spans="1:22" ht="12.75" customHeight="1" x14ac:dyDescent="0.3">
      <c r="A39" s="38" t="s">
        <v>28</v>
      </c>
      <c r="B39" s="50"/>
      <c r="C39" s="217"/>
      <c r="D39" s="103">
        <f t="shared" si="10"/>
        <v>0</v>
      </c>
      <c r="E39" s="217">
        <v>0</v>
      </c>
      <c r="F39" s="103">
        <f t="shared" si="11"/>
        <v>0</v>
      </c>
      <c r="G39" s="217">
        <v>0</v>
      </c>
      <c r="H39" s="103">
        <f t="shared" si="12"/>
        <v>0</v>
      </c>
      <c r="I39" s="217">
        <v>0</v>
      </c>
      <c r="J39" s="103">
        <f t="shared" si="13"/>
        <v>0</v>
      </c>
      <c r="K39" s="217">
        <v>0</v>
      </c>
      <c r="L39" s="103">
        <f t="shared" si="14"/>
        <v>0</v>
      </c>
      <c r="M39" s="217">
        <v>0</v>
      </c>
      <c r="N39" s="103">
        <f t="shared" si="15"/>
        <v>0</v>
      </c>
      <c r="O39" s="217">
        <v>0</v>
      </c>
      <c r="P39" s="103">
        <f t="shared" si="16"/>
        <v>0</v>
      </c>
      <c r="Q39" s="217">
        <v>0</v>
      </c>
      <c r="R39" s="103">
        <f t="shared" si="17"/>
        <v>0</v>
      </c>
      <c r="S39" s="217">
        <v>0</v>
      </c>
      <c r="T39" s="103">
        <f t="shared" si="18"/>
        <v>0</v>
      </c>
      <c r="U39" s="217">
        <v>0</v>
      </c>
      <c r="V39" s="103">
        <f t="shared" si="19"/>
        <v>0</v>
      </c>
    </row>
    <row r="40" spans="1:22" ht="12.75" customHeight="1" x14ac:dyDescent="0.3">
      <c r="A40" s="38" t="s">
        <v>25</v>
      </c>
      <c r="B40" s="50"/>
      <c r="C40" s="217"/>
      <c r="D40" s="103">
        <f t="shared" si="10"/>
        <v>0</v>
      </c>
      <c r="E40" s="217"/>
      <c r="F40" s="103">
        <f t="shared" si="11"/>
        <v>0</v>
      </c>
      <c r="G40" s="217"/>
      <c r="H40" s="103">
        <f t="shared" si="12"/>
        <v>0</v>
      </c>
      <c r="I40" s="217"/>
      <c r="J40" s="103">
        <f t="shared" si="13"/>
        <v>0</v>
      </c>
      <c r="K40" s="217"/>
      <c r="L40" s="103">
        <f t="shared" si="14"/>
        <v>0</v>
      </c>
      <c r="M40" s="217"/>
      <c r="N40" s="103">
        <f t="shared" si="15"/>
        <v>0</v>
      </c>
      <c r="O40" s="217"/>
      <c r="P40" s="103">
        <f t="shared" si="16"/>
        <v>0</v>
      </c>
      <c r="Q40" s="217"/>
      <c r="R40" s="103">
        <f t="shared" si="17"/>
        <v>0</v>
      </c>
      <c r="S40" s="217"/>
      <c r="T40" s="103">
        <f t="shared" si="18"/>
        <v>0</v>
      </c>
      <c r="U40" s="217"/>
      <c r="V40" s="103">
        <f t="shared" si="19"/>
        <v>0</v>
      </c>
    </row>
    <row r="41" spans="1:22" ht="12.75" customHeight="1" x14ac:dyDescent="0.3">
      <c r="A41" s="38" t="s">
        <v>26</v>
      </c>
      <c r="B41" s="50"/>
      <c r="C41" s="217">
        <v>2524.5160000000001</v>
      </c>
      <c r="D41" s="103">
        <f t="shared" si="10"/>
        <v>1.1503832308042835E-2</v>
      </c>
      <c r="E41" s="217">
        <v>2807.2617920000002</v>
      </c>
      <c r="F41" s="103">
        <f t="shared" si="11"/>
        <v>1.0260459766081873E-2</v>
      </c>
      <c r="G41" s="217">
        <v>2905.5159547200001</v>
      </c>
      <c r="H41" s="103">
        <f t="shared" si="12"/>
        <v>1.0411348880288957E-2</v>
      </c>
      <c r="I41" s="217">
        <v>2998.4924652710406</v>
      </c>
      <c r="J41" s="103">
        <f t="shared" si="13"/>
        <v>1.0533835337704123E-2</v>
      </c>
      <c r="K41" s="217">
        <v>3073.4547769028159</v>
      </c>
      <c r="L41" s="103">
        <f t="shared" si="14"/>
        <v>1.0585471785437965E-2</v>
      </c>
      <c r="M41" s="217">
        <v>3150.2911463253859</v>
      </c>
      <c r="N41" s="103">
        <f t="shared" si="15"/>
        <v>1.0637361353013637E-2</v>
      </c>
      <c r="O41" s="217">
        <v>3229.0484249835204</v>
      </c>
      <c r="P41" s="103">
        <f t="shared" si="16"/>
        <v>1.0689505281214685E-2</v>
      </c>
      <c r="Q41" s="217">
        <v>3309.7746356081079</v>
      </c>
      <c r="R41" s="103">
        <f t="shared" si="17"/>
        <v>1.0741904816906912E-2</v>
      </c>
      <c r="S41" s="217">
        <v>3392.5190014983104</v>
      </c>
      <c r="T41" s="103">
        <f t="shared" si="18"/>
        <v>1.0794561213068222E-2</v>
      </c>
      <c r="U41" s="217">
        <v>3477.3319765357678</v>
      </c>
      <c r="V41" s="103">
        <f t="shared" si="19"/>
        <v>1.0847475728818555E-2</v>
      </c>
    </row>
    <row r="42" spans="1:22" ht="12.75" customHeight="1" x14ac:dyDescent="0.3">
      <c r="A42" s="38" t="s">
        <v>27</v>
      </c>
      <c r="B42" s="50"/>
      <c r="C42" s="217"/>
      <c r="D42" s="103">
        <f t="shared" si="10"/>
        <v>0</v>
      </c>
      <c r="E42" s="217"/>
      <c r="F42" s="103">
        <f t="shared" si="11"/>
        <v>0</v>
      </c>
      <c r="G42" s="217"/>
      <c r="H42" s="103">
        <f t="shared" si="12"/>
        <v>0</v>
      </c>
      <c r="I42" s="217"/>
      <c r="J42" s="103">
        <f t="shared" si="13"/>
        <v>0</v>
      </c>
      <c r="K42" s="217"/>
      <c r="L42" s="103">
        <f t="shared" si="14"/>
        <v>0</v>
      </c>
      <c r="M42" s="217"/>
      <c r="N42" s="103">
        <f t="shared" si="15"/>
        <v>0</v>
      </c>
      <c r="O42" s="217"/>
      <c r="P42" s="103">
        <f t="shared" si="16"/>
        <v>0</v>
      </c>
      <c r="Q42" s="217"/>
      <c r="R42" s="103">
        <f t="shared" si="17"/>
        <v>0</v>
      </c>
      <c r="S42" s="217"/>
      <c r="T42" s="103">
        <f t="shared" si="18"/>
        <v>0</v>
      </c>
      <c r="U42" s="217"/>
      <c r="V42" s="103">
        <f t="shared" si="19"/>
        <v>0</v>
      </c>
    </row>
    <row r="43" spans="1:22" ht="12.75" customHeight="1" x14ac:dyDescent="0.3">
      <c r="A43" s="38" t="s">
        <v>76</v>
      </c>
      <c r="B43" s="50"/>
      <c r="C43" s="217"/>
      <c r="D43" s="103">
        <f t="shared" si="10"/>
        <v>0</v>
      </c>
      <c r="E43" s="217"/>
      <c r="F43" s="103">
        <f t="shared" si="11"/>
        <v>0</v>
      </c>
      <c r="G43" s="217"/>
      <c r="H43" s="103">
        <f t="shared" si="12"/>
        <v>0</v>
      </c>
      <c r="I43" s="217"/>
      <c r="J43" s="103">
        <f t="shared" si="13"/>
        <v>0</v>
      </c>
      <c r="K43" s="217"/>
      <c r="L43" s="103">
        <f t="shared" si="14"/>
        <v>0</v>
      </c>
      <c r="M43" s="217"/>
      <c r="N43" s="103">
        <f t="shared" si="15"/>
        <v>0</v>
      </c>
      <c r="O43" s="217"/>
      <c r="P43" s="103">
        <f t="shared" si="16"/>
        <v>0</v>
      </c>
      <c r="Q43" s="217"/>
      <c r="R43" s="103">
        <f t="shared" si="17"/>
        <v>0</v>
      </c>
      <c r="S43" s="217"/>
      <c r="T43" s="103">
        <f t="shared" si="18"/>
        <v>0</v>
      </c>
      <c r="U43" s="217"/>
      <c r="V43" s="103">
        <f t="shared" si="19"/>
        <v>0</v>
      </c>
    </row>
    <row r="44" spans="1:22" ht="12.75" customHeight="1" x14ac:dyDescent="0.3">
      <c r="A44" s="38" t="s">
        <v>11</v>
      </c>
      <c r="B44" s="50"/>
      <c r="C44" s="217"/>
      <c r="D44" s="103">
        <f t="shared" si="10"/>
        <v>0</v>
      </c>
      <c r="E44" s="217"/>
      <c r="F44" s="103">
        <f t="shared" si="11"/>
        <v>0</v>
      </c>
      <c r="G44" s="217"/>
      <c r="H44" s="103">
        <f t="shared" si="12"/>
        <v>0</v>
      </c>
      <c r="I44" s="217"/>
      <c r="J44" s="103">
        <f t="shared" si="13"/>
        <v>0</v>
      </c>
      <c r="K44" s="217"/>
      <c r="L44" s="103">
        <f t="shared" si="14"/>
        <v>0</v>
      </c>
      <c r="M44" s="217"/>
      <c r="N44" s="103">
        <f t="shared" si="15"/>
        <v>0</v>
      </c>
      <c r="O44" s="217"/>
      <c r="P44" s="103">
        <f t="shared" si="16"/>
        <v>0</v>
      </c>
      <c r="Q44" s="217"/>
      <c r="R44" s="103">
        <f t="shared" si="17"/>
        <v>0</v>
      </c>
      <c r="S44" s="217"/>
      <c r="T44" s="103">
        <f t="shared" si="18"/>
        <v>0</v>
      </c>
      <c r="U44" s="217"/>
      <c r="V44" s="103">
        <f t="shared" si="19"/>
        <v>0</v>
      </c>
    </row>
    <row r="45" spans="1:22" ht="12.75" customHeight="1" x14ac:dyDescent="0.3">
      <c r="A45" s="38" t="s">
        <v>4</v>
      </c>
      <c r="B45" s="50"/>
      <c r="C45" s="220">
        <v>1914</v>
      </c>
      <c r="D45" s="103">
        <f t="shared" si="10"/>
        <v>8.7218045112781948E-3</v>
      </c>
      <c r="E45" s="220">
        <v>1914</v>
      </c>
      <c r="F45" s="103">
        <f t="shared" si="11"/>
        <v>6.995614035087719E-3</v>
      </c>
      <c r="G45" s="220">
        <v>1914</v>
      </c>
      <c r="H45" s="103">
        <f t="shared" si="12"/>
        <v>6.8584451324389404E-3</v>
      </c>
      <c r="I45" s="220">
        <v>1914</v>
      </c>
      <c r="J45" s="103">
        <f t="shared" si="13"/>
        <v>6.7239658161166085E-3</v>
      </c>
      <c r="K45" s="220">
        <v>1914</v>
      </c>
      <c r="L45" s="103">
        <f t="shared" si="14"/>
        <v>6.5921233491339293E-3</v>
      </c>
      <c r="M45" s="220">
        <v>1914</v>
      </c>
      <c r="N45" s="103">
        <f t="shared" si="15"/>
        <v>6.4628660285626751E-3</v>
      </c>
      <c r="O45" s="220">
        <v>1914</v>
      </c>
      <c r="P45" s="103">
        <f t="shared" si="16"/>
        <v>6.3361431652575245E-3</v>
      </c>
      <c r="Q45" s="220">
        <v>1914</v>
      </c>
      <c r="R45" s="103">
        <f t="shared" si="17"/>
        <v>6.2119050639779655E-3</v>
      </c>
      <c r="S45" s="220">
        <v>1914</v>
      </c>
      <c r="T45" s="103">
        <f t="shared" si="18"/>
        <v>6.0901030038999666E-3</v>
      </c>
      <c r="U45" s="220">
        <v>1914</v>
      </c>
      <c r="V45" s="103">
        <f t="shared" si="19"/>
        <v>5.970689219509771E-3</v>
      </c>
    </row>
    <row r="46" spans="1:22" ht="12.75" customHeight="1" x14ac:dyDescent="0.3">
      <c r="A46" s="26" t="s">
        <v>5</v>
      </c>
      <c r="B46" s="69"/>
      <c r="C46" s="105">
        <f>SUM(C36:C45)</f>
        <v>31265.516</v>
      </c>
      <c r="D46" s="106">
        <f t="shared" si="10"/>
        <v>0.14247216222374118</v>
      </c>
      <c r="E46" s="105">
        <f>SUM(E36:E45)</f>
        <v>34552.885792000001</v>
      </c>
      <c r="F46" s="106">
        <f t="shared" si="11"/>
        <v>0.126289787251462</v>
      </c>
      <c r="G46" s="105">
        <f>SUM(G36:G45)</f>
        <v>35695.246794720006</v>
      </c>
      <c r="H46" s="106">
        <f t="shared" si="12"/>
        <v>0.12790694442552461</v>
      </c>
      <c r="I46" s="105">
        <f>SUM(I36:I45)</f>
        <v>36776.246692151042</v>
      </c>
      <c r="J46" s="106">
        <f t="shared" si="13"/>
        <v>0.12919656510088562</v>
      </c>
      <c r="K46" s="105">
        <f>SUM(K36:K45)</f>
        <v>37647.802859454816</v>
      </c>
      <c r="L46" s="106">
        <f t="shared" si="14"/>
        <v>0.12966507851274986</v>
      </c>
      <c r="M46" s="105">
        <f>SUM(M36:M45)</f>
        <v>38541.147930941181</v>
      </c>
      <c r="N46" s="106">
        <f t="shared" si="15"/>
        <v>0.1301391199920002</v>
      </c>
      <c r="O46" s="105">
        <f>SUM(O36:O45)</f>
        <v>39456.826629214709</v>
      </c>
      <c r="P46" s="106">
        <f t="shared" si="16"/>
        <v>0.13061865327557465</v>
      </c>
      <c r="Q46" s="105">
        <f>SUM(Q36:Q45)</f>
        <v>40395.397294945069</v>
      </c>
      <c r="R46" s="106">
        <f t="shared" si="17"/>
        <v>0.1311036431650319</v>
      </c>
      <c r="S46" s="105">
        <f>SUM(S36:S45)</f>
        <v>41357.432227318692</v>
      </c>
      <c r="T46" s="106">
        <f t="shared" si="18"/>
        <v>0.13159405550741005</v>
      </c>
      <c r="U46" s="105">
        <f>SUM(U36:U45)</f>
        <v>42343.518033001659</v>
      </c>
      <c r="V46" s="106">
        <f t="shared" si="19"/>
        <v>0.13208985717646843</v>
      </c>
    </row>
    <row r="47" spans="1:22" ht="12.75" customHeight="1" x14ac:dyDescent="0.3">
      <c r="A47" s="26"/>
      <c r="B47" s="26"/>
      <c r="C47" s="53"/>
      <c r="D47" s="111"/>
      <c r="E47" s="53"/>
      <c r="F47" s="111"/>
      <c r="G47" s="53"/>
      <c r="H47" s="111"/>
      <c r="I47" s="53"/>
      <c r="J47" s="111"/>
      <c r="K47" s="53"/>
      <c r="L47" s="111"/>
      <c r="M47" s="53"/>
      <c r="N47" s="111"/>
      <c r="O47" s="53"/>
      <c r="P47" s="111"/>
      <c r="Q47" s="53"/>
      <c r="R47" s="111"/>
      <c r="S47" s="53"/>
      <c r="T47" s="111"/>
      <c r="U47" s="53"/>
      <c r="V47" s="111"/>
    </row>
    <row r="48" spans="1:22" ht="12.75" customHeight="1" x14ac:dyDescent="0.3">
      <c r="A48" s="26" t="str">
        <f>A4</f>
        <v xml:space="preserve">VENDOR:  </v>
      </c>
      <c r="B48" s="46" t="str">
        <f>B4</f>
        <v>Aramark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4" ht="12.75" customHeight="1" x14ac:dyDescent="0.3">
      <c r="A49" s="26"/>
      <c r="B49" s="14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4" ht="12.75" customHeight="1" x14ac:dyDescent="0.3">
      <c r="A50" s="38"/>
      <c r="B50" s="38"/>
      <c r="C50" s="109" t="str">
        <f>C6</f>
        <v>FY 2018-19</v>
      </c>
      <c r="D50" s="109" t="s">
        <v>9</v>
      </c>
      <c r="E50" s="109" t="str">
        <f>E6</f>
        <v>FY 2019-20</v>
      </c>
      <c r="F50" s="109" t="s">
        <v>9</v>
      </c>
      <c r="G50" s="109" t="str">
        <f>G6</f>
        <v>FY 2020-21</v>
      </c>
      <c r="H50" s="109" t="s">
        <v>9</v>
      </c>
      <c r="I50" s="109" t="str">
        <f>I6</f>
        <v>FY 2021-22</v>
      </c>
      <c r="J50" s="109" t="s">
        <v>9</v>
      </c>
      <c r="K50" s="109" t="str">
        <f>K6</f>
        <v>FY 2022-23</v>
      </c>
      <c r="L50" s="109" t="s">
        <v>9</v>
      </c>
      <c r="M50" s="109" t="str">
        <f>M6</f>
        <v>FY 2023-24</v>
      </c>
      <c r="N50" s="109" t="s">
        <v>9</v>
      </c>
      <c r="O50" s="109" t="str">
        <f>O6</f>
        <v>FY 2024-25</v>
      </c>
      <c r="P50" s="109" t="s">
        <v>9</v>
      </c>
      <c r="Q50" s="109" t="str">
        <f>Q6</f>
        <v>FY 2025-26</v>
      </c>
      <c r="R50" s="109" t="s">
        <v>9</v>
      </c>
      <c r="S50" s="109" t="str">
        <f>S6</f>
        <v>FY 2026-27</v>
      </c>
      <c r="T50" s="109" t="s">
        <v>9</v>
      </c>
      <c r="U50" s="109" t="str">
        <f>U6</f>
        <v>FY 2027-28</v>
      </c>
      <c r="V50" s="109" t="s">
        <v>9</v>
      </c>
    </row>
    <row r="51" spans="1:24" ht="12.75" customHeight="1" x14ac:dyDescent="0.3">
      <c r="A51" s="26" t="s">
        <v>38</v>
      </c>
      <c r="B51" s="69"/>
      <c r="C51" s="101"/>
      <c r="D51" s="103"/>
      <c r="E51" s="101"/>
      <c r="F51" s="103"/>
      <c r="G51" s="101"/>
      <c r="H51" s="103"/>
      <c r="I51" s="101"/>
      <c r="J51" s="103"/>
      <c r="K51" s="101"/>
      <c r="L51" s="103"/>
      <c r="M51" s="101"/>
      <c r="N51" s="103"/>
      <c r="O51" s="101"/>
      <c r="P51" s="103"/>
      <c r="Q51" s="101"/>
      <c r="R51" s="103"/>
      <c r="S51" s="101"/>
      <c r="T51" s="103"/>
      <c r="U51" s="101"/>
      <c r="V51" s="103"/>
    </row>
    <row r="52" spans="1:24" ht="12.75" customHeight="1" x14ac:dyDescent="0.3">
      <c r="A52" s="38" t="s">
        <v>229</v>
      </c>
      <c r="B52" s="50"/>
      <c r="C52" s="217">
        <v>0</v>
      </c>
      <c r="D52" s="103">
        <f t="shared" ref="D52:D83" si="20">IFERROR(C52/C$28,0)</f>
        <v>0</v>
      </c>
      <c r="E52" s="217">
        <v>0</v>
      </c>
      <c r="F52" s="103">
        <f t="shared" ref="F52:F105" si="21">IFERROR(E52/E$28,0)</f>
        <v>0</v>
      </c>
      <c r="G52" s="217">
        <v>0</v>
      </c>
      <c r="H52" s="103">
        <f t="shared" ref="H52:H105" si="22">IFERROR(G52/G$28,0)</f>
        <v>0</v>
      </c>
      <c r="I52" s="217">
        <v>0</v>
      </c>
      <c r="J52" s="103">
        <f t="shared" ref="J52:J105" si="23">IFERROR(I52/I$28,0)</f>
        <v>0</v>
      </c>
      <c r="K52" s="217">
        <v>0</v>
      </c>
      <c r="L52" s="103">
        <f t="shared" ref="L52:L105" si="24">IFERROR(K52/K$28,0)</f>
        <v>0</v>
      </c>
      <c r="M52" s="217">
        <v>0</v>
      </c>
      <c r="N52" s="103">
        <f t="shared" ref="N52:N105" si="25">IFERROR(M52/M$28,0)</f>
        <v>0</v>
      </c>
      <c r="O52" s="217">
        <v>0</v>
      </c>
      <c r="P52" s="103">
        <f t="shared" ref="P52:P105" si="26">IFERROR(O52/O$28,0)</f>
        <v>0</v>
      </c>
      <c r="Q52" s="217">
        <v>0</v>
      </c>
      <c r="R52" s="103">
        <f t="shared" ref="R52:R105" si="27">IFERROR(Q52/Q$28,0)</f>
        <v>0</v>
      </c>
      <c r="S52" s="217">
        <v>0</v>
      </c>
      <c r="T52" s="103">
        <f t="shared" ref="T52:T105" si="28">IFERROR(S52/S$28,0)</f>
        <v>0</v>
      </c>
      <c r="U52" s="217">
        <v>0</v>
      </c>
      <c r="V52" s="103">
        <f t="shared" ref="V52:V105" si="29">IFERROR(U52/U$28,0)</f>
        <v>0</v>
      </c>
      <c r="X52" s="245"/>
    </row>
    <row r="53" spans="1:24" ht="12.75" customHeight="1" x14ac:dyDescent="0.3">
      <c r="A53" s="38" t="s">
        <v>97</v>
      </c>
      <c r="B53" s="50"/>
      <c r="C53" s="217">
        <v>0</v>
      </c>
      <c r="D53" s="103">
        <f t="shared" si="20"/>
        <v>0</v>
      </c>
      <c r="E53" s="217">
        <v>0</v>
      </c>
      <c r="F53" s="103">
        <f t="shared" si="21"/>
        <v>0</v>
      </c>
      <c r="G53" s="217">
        <v>0</v>
      </c>
      <c r="H53" s="103">
        <f t="shared" si="22"/>
        <v>0</v>
      </c>
      <c r="I53" s="217">
        <v>0</v>
      </c>
      <c r="J53" s="103">
        <f t="shared" si="23"/>
        <v>0</v>
      </c>
      <c r="K53" s="217">
        <v>0</v>
      </c>
      <c r="L53" s="103">
        <f t="shared" si="24"/>
        <v>0</v>
      </c>
      <c r="M53" s="217">
        <v>0</v>
      </c>
      <c r="N53" s="103">
        <f t="shared" si="25"/>
        <v>0</v>
      </c>
      <c r="O53" s="217">
        <v>0</v>
      </c>
      <c r="P53" s="103">
        <f t="shared" si="26"/>
        <v>0</v>
      </c>
      <c r="Q53" s="217">
        <v>0</v>
      </c>
      <c r="R53" s="103">
        <f t="shared" si="27"/>
        <v>0</v>
      </c>
      <c r="S53" s="217">
        <v>0</v>
      </c>
      <c r="T53" s="103">
        <f t="shared" si="28"/>
        <v>0</v>
      </c>
      <c r="U53" s="217">
        <v>0</v>
      </c>
      <c r="V53" s="103">
        <f t="shared" si="29"/>
        <v>0</v>
      </c>
      <c r="X53" s="245"/>
    </row>
    <row r="54" spans="1:24" ht="12.75" customHeight="1" x14ac:dyDescent="0.3">
      <c r="A54" s="38" t="s">
        <v>30</v>
      </c>
      <c r="B54" s="50"/>
      <c r="C54" s="217">
        <v>153.61499999999998</v>
      </c>
      <c r="D54" s="103">
        <f t="shared" si="20"/>
        <v>6.9999999999999988E-4</v>
      </c>
      <c r="E54" s="217">
        <v>191.51999999999998</v>
      </c>
      <c r="F54" s="103">
        <f t="shared" si="21"/>
        <v>6.9999999999999988E-4</v>
      </c>
      <c r="G54" s="217">
        <v>195.35040000000001</v>
      </c>
      <c r="H54" s="103">
        <f t="shared" si="22"/>
        <v>6.9999999999999999E-4</v>
      </c>
      <c r="I54" s="217">
        <v>199.25740800000003</v>
      </c>
      <c r="J54" s="103">
        <f t="shared" si="23"/>
        <v>7.000000000000001E-4</v>
      </c>
      <c r="K54" s="217">
        <v>203.24255616000002</v>
      </c>
      <c r="L54" s="103">
        <f t="shared" si="24"/>
        <v>6.9999999999999999E-4</v>
      </c>
      <c r="M54" s="217">
        <v>207.30740728320004</v>
      </c>
      <c r="N54" s="103">
        <f t="shared" si="25"/>
        <v>6.9999999999999999E-4</v>
      </c>
      <c r="O54" s="217">
        <v>211.45355542886404</v>
      </c>
      <c r="P54" s="103">
        <f t="shared" si="26"/>
        <v>6.9999999999999999E-4</v>
      </c>
      <c r="Q54" s="217">
        <v>215.68262653744131</v>
      </c>
      <c r="R54" s="103">
        <f t="shared" si="27"/>
        <v>6.9999999999999999E-4</v>
      </c>
      <c r="S54" s="217">
        <v>219.99627906819012</v>
      </c>
      <c r="T54" s="103">
        <f t="shared" si="28"/>
        <v>6.9999999999999999E-4</v>
      </c>
      <c r="U54" s="217">
        <v>224.39620464955394</v>
      </c>
      <c r="V54" s="103">
        <f t="shared" si="29"/>
        <v>6.9999999999999999E-4</v>
      </c>
      <c r="X54" s="245"/>
    </row>
    <row r="55" spans="1:24" ht="12.75" customHeight="1" x14ac:dyDescent="0.3">
      <c r="A55" s="38" t="s">
        <v>153</v>
      </c>
      <c r="B55" s="50"/>
      <c r="C55" s="217"/>
      <c r="D55" s="103">
        <f t="shared" si="20"/>
        <v>0</v>
      </c>
      <c r="E55" s="217"/>
      <c r="F55" s="103">
        <f t="shared" si="21"/>
        <v>0</v>
      </c>
      <c r="G55" s="217"/>
      <c r="H55" s="103">
        <f t="shared" si="22"/>
        <v>0</v>
      </c>
      <c r="I55" s="217"/>
      <c r="J55" s="103">
        <f t="shared" si="23"/>
        <v>0</v>
      </c>
      <c r="K55" s="217"/>
      <c r="L55" s="103">
        <f t="shared" si="24"/>
        <v>0</v>
      </c>
      <c r="M55" s="217"/>
      <c r="N55" s="103">
        <f t="shared" si="25"/>
        <v>0</v>
      </c>
      <c r="O55" s="217"/>
      <c r="P55" s="103">
        <f t="shared" si="26"/>
        <v>0</v>
      </c>
      <c r="Q55" s="217"/>
      <c r="R55" s="103">
        <f t="shared" si="27"/>
        <v>0</v>
      </c>
      <c r="S55" s="217"/>
      <c r="T55" s="103">
        <f t="shared" si="28"/>
        <v>0</v>
      </c>
      <c r="U55" s="217"/>
      <c r="V55" s="103">
        <f t="shared" si="29"/>
        <v>0</v>
      </c>
      <c r="X55" s="245"/>
    </row>
    <row r="56" spans="1:24" ht="12.75" customHeight="1" x14ac:dyDescent="0.3">
      <c r="A56" s="38" t="s">
        <v>88</v>
      </c>
      <c r="B56" s="50"/>
      <c r="C56" s="217">
        <v>111.9195</v>
      </c>
      <c r="D56" s="103">
        <f t="shared" si="20"/>
        <v>5.1000000000000004E-4</v>
      </c>
      <c r="E56" s="217">
        <v>139.536</v>
      </c>
      <c r="F56" s="103">
        <f t="shared" si="21"/>
        <v>5.1000000000000004E-4</v>
      </c>
      <c r="G56" s="217">
        <v>142.32671999999999</v>
      </c>
      <c r="H56" s="103">
        <f t="shared" si="22"/>
        <v>5.0999999999999993E-4</v>
      </c>
      <c r="I56" s="217">
        <v>145.17325440000002</v>
      </c>
      <c r="J56" s="103">
        <f t="shared" si="23"/>
        <v>5.1000000000000004E-4</v>
      </c>
      <c r="K56" s="217">
        <v>148.07671948800001</v>
      </c>
      <c r="L56" s="103">
        <f t="shared" si="24"/>
        <v>5.1000000000000004E-4</v>
      </c>
      <c r="M56" s="217">
        <v>151.03825387776004</v>
      </c>
      <c r="N56" s="103">
        <f t="shared" si="25"/>
        <v>5.1000000000000004E-4</v>
      </c>
      <c r="O56" s="217">
        <v>154.05901895531525</v>
      </c>
      <c r="P56" s="103">
        <f t="shared" si="26"/>
        <v>5.1000000000000004E-4</v>
      </c>
      <c r="Q56" s="217">
        <v>157.14019933442154</v>
      </c>
      <c r="R56" s="103">
        <f t="shared" si="27"/>
        <v>5.1000000000000004E-4</v>
      </c>
      <c r="S56" s="217">
        <v>160.28300332110996</v>
      </c>
      <c r="T56" s="103">
        <f t="shared" si="28"/>
        <v>5.1000000000000004E-4</v>
      </c>
      <c r="U56" s="217">
        <v>163.48866338753217</v>
      </c>
      <c r="V56" s="103">
        <f t="shared" si="29"/>
        <v>5.1000000000000004E-4</v>
      </c>
      <c r="X56" s="245"/>
    </row>
    <row r="57" spans="1:24" ht="12.75" customHeight="1" x14ac:dyDescent="0.3">
      <c r="A57" s="38" t="s">
        <v>14</v>
      </c>
      <c r="B57" s="50"/>
      <c r="C57" s="217">
        <v>0</v>
      </c>
      <c r="D57" s="103">
        <f t="shared" si="20"/>
        <v>0</v>
      </c>
      <c r="E57" s="217">
        <v>0</v>
      </c>
      <c r="F57" s="103">
        <f t="shared" si="21"/>
        <v>0</v>
      </c>
      <c r="G57" s="217">
        <v>0</v>
      </c>
      <c r="H57" s="103">
        <f t="shared" si="22"/>
        <v>0</v>
      </c>
      <c r="I57" s="217">
        <v>0</v>
      </c>
      <c r="J57" s="103">
        <f t="shared" si="23"/>
        <v>0</v>
      </c>
      <c r="K57" s="217">
        <v>0</v>
      </c>
      <c r="L57" s="103">
        <f t="shared" si="24"/>
        <v>0</v>
      </c>
      <c r="M57" s="217">
        <v>0</v>
      </c>
      <c r="N57" s="103">
        <f t="shared" si="25"/>
        <v>0</v>
      </c>
      <c r="O57" s="217">
        <v>0</v>
      </c>
      <c r="P57" s="103">
        <f t="shared" si="26"/>
        <v>0</v>
      </c>
      <c r="Q57" s="217">
        <v>0</v>
      </c>
      <c r="R57" s="103">
        <f t="shared" si="27"/>
        <v>0</v>
      </c>
      <c r="S57" s="217">
        <v>0</v>
      </c>
      <c r="T57" s="103">
        <f t="shared" si="28"/>
        <v>0</v>
      </c>
      <c r="U57" s="217">
        <v>0</v>
      </c>
      <c r="V57" s="103">
        <f t="shared" si="29"/>
        <v>0</v>
      </c>
      <c r="X57" s="245"/>
    </row>
    <row r="58" spans="1:24" ht="12.75" customHeight="1" x14ac:dyDescent="0.3">
      <c r="A58" s="38" t="s">
        <v>31</v>
      </c>
      <c r="B58" s="50"/>
      <c r="C58" s="217">
        <v>0</v>
      </c>
      <c r="D58" s="103">
        <f t="shared" si="20"/>
        <v>0</v>
      </c>
      <c r="E58" s="217">
        <v>0</v>
      </c>
      <c r="F58" s="103">
        <f t="shared" si="21"/>
        <v>0</v>
      </c>
      <c r="G58" s="217">
        <v>0</v>
      </c>
      <c r="H58" s="103">
        <f t="shared" si="22"/>
        <v>0</v>
      </c>
      <c r="I58" s="217">
        <v>0</v>
      </c>
      <c r="J58" s="103">
        <f t="shared" si="23"/>
        <v>0</v>
      </c>
      <c r="K58" s="217">
        <v>0</v>
      </c>
      <c r="L58" s="103">
        <f t="shared" si="24"/>
        <v>0</v>
      </c>
      <c r="M58" s="217">
        <v>0</v>
      </c>
      <c r="N58" s="103">
        <f t="shared" si="25"/>
        <v>0</v>
      </c>
      <c r="O58" s="217">
        <v>0</v>
      </c>
      <c r="P58" s="103">
        <f t="shared" si="26"/>
        <v>0</v>
      </c>
      <c r="Q58" s="217">
        <v>0</v>
      </c>
      <c r="R58" s="103">
        <f t="shared" si="27"/>
        <v>0</v>
      </c>
      <c r="S58" s="217">
        <v>0</v>
      </c>
      <c r="T58" s="103">
        <f t="shared" si="28"/>
        <v>0</v>
      </c>
      <c r="U58" s="217">
        <v>0</v>
      </c>
      <c r="V58" s="103">
        <f t="shared" si="29"/>
        <v>0</v>
      </c>
      <c r="X58" s="245"/>
    </row>
    <row r="59" spans="1:24" ht="12.75" customHeight="1" x14ac:dyDescent="0.3">
      <c r="A59" s="38" t="s">
        <v>141</v>
      </c>
      <c r="B59" s="50"/>
      <c r="C59" s="217">
        <v>32917.5</v>
      </c>
      <c r="D59" s="103">
        <f t="shared" si="20"/>
        <v>0.15</v>
      </c>
      <c r="E59" s="217">
        <v>41040</v>
      </c>
      <c r="F59" s="103">
        <f t="shared" si="21"/>
        <v>0.15</v>
      </c>
      <c r="G59" s="217">
        <v>41860.799999999996</v>
      </c>
      <c r="H59" s="103">
        <f t="shared" si="22"/>
        <v>0.15</v>
      </c>
      <c r="I59" s="217">
        <v>42698.015999999996</v>
      </c>
      <c r="J59" s="103">
        <f t="shared" si="23"/>
        <v>0.15</v>
      </c>
      <c r="K59" s="217">
        <v>43551.976320000002</v>
      </c>
      <c r="L59" s="103">
        <f t="shared" si="24"/>
        <v>0.15</v>
      </c>
      <c r="M59" s="217">
        <v>44423.015846400005</v>
      </c>
      <c r="N59" s="103">
        <f t="shared" si="25"/>
        <v>0.15</v>
      </c>
      <c r="O59" s="217">
        <v>45311.476163328007</v>
      </c>
      <c r="P59" s="103">
        <f t="shared" si="26"/>
        <v>0.15</v>
      </c>
      <c r="Q59" s="217">
        <v>46217.705686594571</v>
      </c>
      <c r="R59" s="103">
        <f t="shared" si="27"/>
        <v>0.15</v>
      </c>
      <c r="S59" s="217">
        <v>47142.059800326453</v>
      </c>
      <c r="T59" s="103">
        <f t="shared" si="28"/>
        <v>0.15</v>
      </c>
      <c r="U59" s="217">
        <v>48084.900996332981</v>
      </c>
      <c r="V59" s="103">
        <f t="shared" si="29"/>
        <v>0.15</v>
      </c>
      <c r="X59" s="245"/>
    </row>
    <row r="60" spans="1:24" ht="12.75" customHeight="1" x14ac:dyDescent="0.3">
      <c r="A60" s="38" t="s">
        <v>149</v>
      </c>
      <c r="B60" s="50"/>
      <c r="C60" s="217">
        <v>0</v>
      </c>
      <c r="D60" s="103">
        <f t="shared" si="20"/>
        <v>0</v>
      </c>
      <c r="E60" s="217">
        <v>0</v>
      </c>
      <c r="F60" s="103">
        <f t="shared" si="21"/>
        <v>0</v>
      </c>
      <c r="G60" s="217">
        <v>0</v>
      </c>
      <c r="H60" s="103">
        <f t="shared" si="22"/>
        <v>0</v>
      </c>
      <c r="I60" s="217">
        <v>0</v>
      </c>
      <c r="J60" s="103">
        <f t="shared" si="23"/>
        <v>0</v>
      </c>
      <c r="K60" s="217">
        <v>0</v>
      </c>
      <c r="L60" s="103">
        <f t="shared" si="24"/>
        <v>0</v>
      </c>
      <c r="M60" s="217">
        <v>0</v>
      </c>
      <c r="N60" s="103">
        <f t="shared" si="25"/>
        <v>0</v>
      </c>
      <c r="O60" s="217">
        <v>0</v>
      </c>
      <c r="P60" s="103">
        <f t="shared" si="26"/>
        <v>0</v>
      </c>
      <c r="Q60" s="217">
        <v>0</v>
      </c>
      <c r="R60" s="103">
        <f t="shared" si="27"/>
        <v>0</v>
      </c>
      <c r="S60" s="217">
        <v>0</v>
      </c>
      <c r="T60" s="103">
        <f t="shared" si="28"/>
        <v>0</v>
      </c>
      <c r="U60" s="217">
        <v>0</v>
      </c>
      <c r="V60" s="103">
        <f t="shared" si="29"/>
        <v>0</v>
      </c>
      <c r="X60" s="245"/>
    </row>
    <row r="61" spans="1:24" ht="12.75" customHeight="1" x14ac:dyDescent="0.3">
      <c r="A61" s="38" t="s">
        <v>157</v>
      </c>
      <c r="B61" s="50"/>
      <c r="C61" s="217">
        <v>0</v>
      </c>
      <c r="D61" s="103">
        <f t="shared" si="20"/>
        <v>0</v>
      </c>
      <c r="E61" s="217">
        <v>0</v>
      </c>
      <c r="F61" s="103">
        <f t="shared" si="21"/>
        <v>0</v>
      </c>
      <c r="G61" s="217">
        <v>0</v>
      </c>
      <c r="H61" s="103">
        <f t="shared" si="22"/>
        <v>0</v>
      </c>
      <c r="I61" s="217">
        <v>0</v>
      </c>
      <c r="J61" s="103">
        <f t="shared" si="23"/>
        <v>0</v>
      </c>
      <c r="K61" s="217">
        <v>0</v>
      </c>
      <c r="L61" s="103">
        <f t="shared" si="24"/>
        <v>0</v>
      </c>
      <c r="M61" s="217">
        <v>0</v>
      </c>
      <c r="N61" s="103">
        <f t="shared" si="25"/>
        <v>0</v>
      </c>
      <c r="O61" s="217">
        <v>0</v>
      </c>
      <c r="P61" s="103">
        <f t="shared" si="26"/>
        <v>0</v>
      </c>
      <c r="Q61" s="217">
        <v>0</v>
      </c>
      <c r="R61" s="103">
        <f t="shared" si="27"/>
        <v>0</v>
      </c>
      <c r="S61" s="217">
        <v>0</v>
      </c>
      <c r="T61" s="103">
        <f t="shared" si="28"/>
        <v>0</v>
      </c>
      <c r="U61" s="217">
        <v>0</v>
      </c>
      <c r="V61" s="103">
        <f t="shared" si="29"/>
        <v>0</v>
      </c>
      <c r="X61" s="245"/>
    </row>
    <row r="62" spans="1:24" ht="12.75" customHeight="1" x14ac:dyDescent="0.3">
      <c r="A62" s="38" t="s">
        <v>294</v>
      </c>
      <c r="B62" s="50"/>
      <c r="C62" s="217">
        <v>0</v>
      </c>
      <c r="D62" s="103">
        <f t="shared" si="20"/>
        <v>0</v>
      </c>
      <c r="E62" s="217">
        <v>0</v>
      </c>
      <c r="F62" s="103">
        <f t="shared" si="21"/>
        <v>0</v>
      </c>
      <c r="G62" s="217">
        <v>0</v>
      </c>
      <c r="H62" s="103">
        <f t="shared" si="22"/>
        <v>0</v>
      </c>
      <c r="I62" s="217">
        <v>0</v>
      </c>
      <c r="J62" s="103">
        <f t="shared" si="23"/>
        <v>0</v>
      </c>
      <c r="K62" s="217">
        <v>0</v>
      </c>
      <c r="L62" s="103">
        <f t="shared" si="24"/>
        <v>0</v>
      </c>
      <c r="M62" s="217">
        <v>0</v>
      </c>
      <c r="N62" s="103">
        <f t="shared" si="25"/>
        <v>0</v>
      </c>
      <c r="O62" s="217">
        <v>0</v>
      </c>
      <c r="P62" s="103">
        <f t="shared" si="26"/>
        <v>0</v>
      </c>
      <c r="Q62" s="217">
        <v>0</v>
      </c>
      <c r="R62" s="103">
        <f t="shared" si="27"/>
        <v>0</v>
      </c>
      <c r="S62" s="217">
        <v>0</v>
      </c>
      <c r="T62" s="103">
        <f t="shared" si="28"/>
        <v>0</v>
      </c>
      <c r="U62" s="217">
        <v>0</v>
      </c>
      <c r="V62" s="103">
        <f t="shared" si="29"/>
        <v>0</v>
      </c>
      <c r="X62" s="245"/>
    </row>
    <row r="63" spans="1:24" ht="12.75" customHeight="1" x14ac:dyDescent="0.3">
      <c r="A63" s="38" t="s">
        <v>29</v>
      </c>
      <c r="B63" s="50"/>
      <c r="C63" s="217">
        <v>3429.044818931216</v>
      </c>
      <c r="D63" s="103">
        <f t="shared" si="20"/>
        <v>1.5625631437371685E-2</v>
      </c>
      <c r="E63" s="217">
        <v>2744.1851391631649</v>
      </c>
      <c r="F63" s="103">
        <f t="shared" si="21"/>
        <v>1.0029916444309813E-2</v>
      </c>
      <c r="G63" s="217">
        <v>3071.4949596056581</v>
      </c>
      <c r="H63" s="103">
        <f t="shared" si="22"/>
        <v>1.100610222310249E-2</v>
      </c>
      <c r="I63" s="217">
        <v>3037.0143741384718</v>
      </c>
      <c r="J63" s="103">
        <f t="shared" si="23"/>
        <v>1.0669164490471192E-2</v>
      </c>
      <c r="K63" s="217">
        <v>3099.2496606002746</v>
      </c>
      <c r="L63" s="103">
        <f t="shared" si="24"/>
        <v>1.0674313507021149E-2</v>
      </c>
      <c r="M63" s="217">
        <v>3162.9689562208437</v>
      </c>
      <c r="N63" s="103">
        <f t="shared" si="25"/>
        <v>1.0680169601127498E-2</v>
      </c>
      <c r="O63" s="217">
        <v>3227.8153744183219</v>
      </c>
      <c r="P63" s="103">
        <f t="shared" si="26"/>
        <v>1.0685423366423096E-2</v>
      </c>
      <c r="Q63" s="217">
        <v>3294.3253533842922</v>
      </c>
      <c r="R63" s="103">
        <f t="shared" si="27"/>
        <v>1.069176402564205E-2</v>
      </c>
      <c r="S63" s="217">
        <v>3362.0161814268495</v>
      </c>
      <c r="T63" s="103">
        <f t="shared" si="28"/>
        <v>1.0697505144027142E-2</v>
      </c>
      <c r="U63" s="217">
        <v>3425.6486590159329</v>
      </c>
      <c r="V63" s="103">
        <f t="shared" si="29"/>
        <v>1.0686250531982515E-2</v>
      </c>
      <c r="X63" s="245"/>
    </row>
    <row r="64" spans="1:24" ht="12.75" customHeight="1" x14ac:dyDescent="0.3">
      <c r="A64" s="38" t="s">
        <v>148</v>
      </c>
      <c r="B64" s="50"/>
      <c r="C64" s="217">
        <v>1053.3599999999999</v>
      </c>
      <c r="D64" s="103">
        <f t="shared" si="20"/>
        <v>4.7999999999999996E-3</v>
      </c>
      <c r="E64" s="217">
        <v>1313.28</v>
      </c>
      <c r="F64" s="103">
        <f t="shared" si="21"/>
        <v>4.7999999999999996E-3</v>
      </c>
      <c r="G64" s="217">
        <v>1339.5455999999999</v>
      </c>
      <c r="H64" s="103">
        <f t="shared" si="22"/>
        <v>4.7999999999999996E-3</v>
      </c>
      <c r="I64" s="217">
        <v>1366.3365119999999</v>
      </c>
      <c r="J64" s="103">
        <f t="shared" si="23"/>
        <v>4.7999999999999996E-3</v>
      </c>
      <c r="K64" s="217">
        <v>1393.6632422399998</v>
      </c>
      <c r="L64" s="103">
        <f t="shared" si="24"/>
        <v>4.7999999999999996E-3</v>
      </c>
      <c r="M64" s="217">
        <v>1421.5365070848</v>
      </c>
      <c r="N64" s="103">
        <f t="shared" si="25"/>
        <v>4.7999999999999987E-3</v>
      </c>
      <c r="O64" s="217">
        <v>1449.9672372264961</v>
      </c>
      <c r="P64" s="103">
        <f t="shared" si="26"/>
        <v>4.7999999999999996E-3</v>
      </c>
      <c r="Q64" s="217">
        <v>1478.966581971026</v>
      </c>
      <c r="R64" s="103">
        <f t="shared" si="27"/>
        <v>4.7999999999999996E-3</v>
      </c>
      <c r="S64" s="217">
        <v>1508.5459136104464</v>
      </c>
      <c r="T64" s="103">
        <f t="shared" si="28"/>
        <v>4.7999999999999996E-3</v>
      </c>
      <c r="U64" s="217">
        <v>1538.7168318826555</v>
      </c>
      <c r="V64" s="103">
        <f t="shared" si="29"/>
        <v>4.7999999999999996E-3</v>
      </c>
      <c r="X64" s="245"/>
    </row>
    <row r="65" spans="1:24" ht="12.75" customHeight="1" x14ac:dyDescent="0.3">
      <c r="A65" s="38" t="s">
        <v>39</v>
      </c>
      <c r="B65" s="50"/>
      <c r="C65" s="217">
        <v>109.72499999999999</v>
      </c>
      <c r="D65" s="103">
        <f t="shared" si="20"/>
        <v>5.0000000000000001E-4</v>
      </c>
      <c r="E65" s="217">
        <v>136.79999999999998</v>
      </c>
      <c r="F65" s="103">
        <f t="shared" si="21"/>
        <v>4.999999999999999E-4</v>
      </c>
      <c r="G65" s="217">
        <v>139.536</v>
      </c>
      <c r="H65" s="103">
        <f t="shared" si="22"/>
        <v>5.0000000000000001E-4</v>
      </c>
      <c r="I65" s="217">
        <v>142.32671999999999</v>
      </c>
      <c r="J65" s="103">
        <f t="shared" si="23"/>
        <v>5.0000000000000001E-4</v>
      </c>
      <c r="K65" s="217">
        <v>145.17325440000002</v>
      </c>
      <c r="L65" s="103">
        <f t="shared" si="24"/>
        <v>5.0000000000000001E-4</v>
      </c>
      <c r="M65" s="217">
        <v>148.07671948800001</v>
      </c>
      <c r="N65" s="103">
        <f t="shared" si="25"/>
        <v>4.999999999999999E-4</v>
      </c>
      <c r="O65" s="217">
        <v>151.03825387776004</v>
      </c>
      <c r="P65" s="103">
        <f t="shared" si="26"/>
        <v>5.0000000000000001E-4</v>
      </c>
      <c r="Q65" s="217">
        <v>154.05901895531522</v>
      </c>
      <c r="R65" s="103">
        <f t="shared" si="27"/>
        <v>5.0000000000000001E-4</v>
      </c>
      <c r="S65" s="217">
        <v>157.14019933442151</v>
      </c>
      <c r="T65" s="103">
        <f t="shared" si="28"/>
        <v>5.0000000000000001E-4</v>
      </c>
      <c r="U65" s="217">
        <v>160.28300332110993</v>
      </c>
      <c r="V65" s="103">
        <f t="shared" si="29"/>
        <v>4.999999999999999E-4</v>
      </c>
      <c r="X65" s="245"/>
    </row>
    <row r="66" spans="1:24" ht="12.75" customHeight="1" x14ac:dyDescent="0.3">
      <c r="A66" s="38" t="s">
        <v>147</v>
      </c>
      <c r="B66" s="50"/>
      <c r="C66" s="217">
        <v>614.45999999999992</v>
      </c>
      <c r="D66" s="103">
        <f t="shared" si="20"/>
        <v>2.7999999999999995E-3</v>
      </c>
      <c r="E66" s="217">
        <v>766.07999999999993</v>
      </c>
      <c r="F66" s="103">
        <f t="shared" si="21"/>
        <v>2.7999999999999995E-3</v>
      </c>
      <c r="G66" s="217">
        <v>781.40160000000003</v>
      </c>
      <c r="H66" s="103">
        <f t="shared" si="22"/>
        <v>2.8E-3</v>
      </c>
      <c r="I66" s="217">
        <v>797.02963200000011</v>
      </c>
      <c r="J66" s="103">
        <f t="shared" si="23"/>
        <v>2.8000000000000004E-3</v>
      </c>
      <c r="K66" s="217">
        <v>812.97022464000008</v>
      </c>
      <c r="L66" s="103">
        <f t="shared" si="24"/>
        <v>2.8E-3</v>
      </c>
      <c r="M66" s="217">
        <v>829.22962913280014</v>
      </c>
      <c r="N66" s="103">
        <f t="shared" si="25"/>
        <v>2.8E-3</v>
      </c>
      <c r="O66" s="217">
        <v>845.81422171545614</v>
      </c>
      <c r="P66" s="103">
        <f t="shared" si="26"/>
        <v>2.8E-3</v>
      </c>
      <c r="Q66" s="217">
        <v>862.73050614976523</v>
      </c>
      <c r="R66" s="103">
        <f t="shared" si="27"/>
        <v>2.8E-3</v>
      </c>
      <c r="S66" s="217">
        <v>879.98511627276048</v>
      </c>
      <c r="T66" s="103">
        <f t="shared" si="28"/>
        <v>2.8E-3</v>
      </c>
      <c r="U66" s="217">
        <v>897.58481859821575</v>
      </c>
      <c r="V66" s="103">
        <f t="shared" si="29"/>
        <v>2.8E-3</v>
      </c>
      <c r="X66" s="245"/>
    </row>
    <row r="67" spans="1:24" ht="12.75" customHeight="1" x14ac:dyDescent="0.3">
      <c r="A67" s="38" t="s">
        <v>140</v>
      </c>
      <c r="B67" s="50"/>
      <c r="C67" s="217">
        <v>3291.7499999999995</v>
      </c>
      <c r="D67" s="103">
        <f t="shared" si="20"/>
        <v>1.4999999999999998E-2</v>
      </c>
      <c r="E67" s="217">
        <v>4103.9999999999991</v>
      </c>
      <c r="F67" s="103">
        <f t="shared" si="21"/>
        <v>1.4999999999999996E-2</v>
      </c>
      <c r="G67" s="217">
        <v>4186.08</v>
      </c>
      <c r="H67" s="103">
        <f t="shared" si="22"/>
        <v>1.4999999999999999E-2</v>
      </c>
      <c r="I67" s="217">
        <v>4269.8015999999998</v>
      </c>
      <c r="J67" s="103">
        <f t="shared" si="23"/>
        <v>1.4999999999999999E-2</v>
      </c>
      <c r="K67" s="217">
        <v>4355.1976319999994</v>
      </c>
      <c r="L67" s="103">
        <f t="shared" si="24"/>
        <v>1.4999999999999998E-2</v>
      </c>
      <c r="M67" s="217">
        <v>4442.3015846400012</v>
      </c>
      <c r="N67" s="103">
        <f t="shared" si="25"/>
        <v>1.5000000000000001E-2</v>
      </c>
      <c r="O67" s="217">
        <v>4531.1476163328007</v>
      </c>
      <c r="P67" s="103">
        <f t="shared" si="26"/>
        <v>1.4999999999999999E-2</v>
      </c>
      <c r="Q67" s="217">
        <v>4621.7705686594563</v>
      </c>
      <c r="R67" s="103">
        <f t="shared" si="27"/>
        <v>1.4999999999999998E-2</v>
      </c>
      <c r="S67" s="217">
        <v>4714.2059800326451</v>
      </c>
      <c r="T67" s="103">
        <f t="shared" si="28"/>
        <v>1.4999999999999999E-2</v>
      </c>
      <c r="U67" s="217">
        <v>4808.4900996332981</v>
      </c>
      <c r="V67" s="103">
        <f t="shared" si="29"/>
        <v>1.4999999999999999E-2</v>
      </c>
      <c r="X67" s="245"/>
    </row>
    <row r="68" spans="1:24" ht="12.75" customHeight="1" x14ac:dyDescent="0.3">
      <c r="A68" s="38" t="s">
        <v>6</v>
      </c>
      <c r="B68" s="50"/>
      <c r="C68" s="217">
        <v>373.06499999999994</v>
      </c>
      <c r="D68" s="103">
        <f t="shared" si="20"/>
        <v>1.6999999999999997E-3</v>
      </c>
      <c r="E68" s="217">
        <v>465.11999999999995</v>
      </c>
      <c r="F68" s="103">
        <f t="shared" si="21"/>
        <v>1.6999999999999999E-3</v>
      </c>
      <c r="G68" s="217">
        <v>474.42239999999998</v>
      </c>
      <c r="H68" s="103">
        <f t="shared" si="22"/>
        <v>1.6999999999999999E-3</v>
      </c>
      <c r="I68" s="217">
        <v>483.91084800000004</v>
      </c>
      <c r="J68" s="103">
        <f t="shared" si="23"/>
        <v>1.7000000000000001E-3</v>
      </c>
      <c r="K68" s="217">
        <v>493.58906495999997</v>
      </c>
      <c r="L68" s="103">
        <f t="shared" si="24"/>
        <v>1.6999999999999999E-3</v>
      </c>
      <c r="M68" s="217">
        <v>503.46084625920008</v>
      </c>
      <c r="N68" s="103">
        <f t="shared" si="25"/>
        <v>1.6999999999999999E-3</v>
      </c>
      <c r="O68" s="217">
        <v>513.53006318438406</v>
      </c>
      <c r="P68" s="103">
        <f t="shared" si="26"/>
        <v>1.6999999999999999E-3</v>
      </c>
      <c r="Q68" s="217">
        <v>523.80066444807176</v>
      </c>
      <c r="R68" s="103">
        <f t="shared" si="27"/>
        <v>1.6999999999999999E-3</v>
      </c>
      <c r="S68" s="217">
        <v>534.27667773703308</v>
      </c>
      <c r="T68" s="103">
        <f t="shared" si="28"/>
        <v>1.6999999999999997E-3</v>
      </c>
      <c r="U68" s="217">
        <v>544.96221129177377</v>
      </c>
      <c r="V68" s="103">
        <f t="shared" si="29"/>
        <v>1.6999999999999999E-3</v>
      </c>
      <c r="X68" s="245"/>
    </row>
    <row r="69" spans="1:24" ht="12.75" customHeight="1" x14ac:dyDescent="0.3">
      <c r="A69" s="38" t="s">
        <v>142</v>
      </c>
      <c r="B69" s="50"/>
      <c r="C69" s="217">
        <v>0</v>
      </c>
      <c r="D69" s="103">
        <f t="shared" si="20"/>
        <v>0</v>
      </c>
      <c r="E69" s="217">
        <v>0</v>
      </c>
      <c r="F69" s="103">
        <f t="shared" si="21"/>
        <v>0</v>
      </c>
      <c r="G69" s="217">
        <v>0</v>
      </c>
      <c r="H69" s="103">
        <f t="shared" si="22"/>
        <v>0</v>
      </c>
      <c r="I69" s="217">
        <v>0</v>
      </c>
      <c r="J69" s="103">
        <f t="shared" si="23"/>
        <v>0</v>
      </c>
      <c r="K69" s="217">
        <v>0</v>
      </c>
      <c r="L69" s="103">
        <f t="shared" si="24"/>
        <v>0</v>
      </c>
      <c r="M69" s="217">
        <v>0</v>
      </c>
      <c r="N69" s="103">
        <f t="shared" si="25"/>
        <v>0</v>
      </c>
      <c r="O69" s="217">
        <v>0</v>
      </c>
      <c r="P69" s="103">
        <f t="shared" si="26"/>
        <v>0</v>
      </c>
      <c r="Q69" s="217">
        <v>0</v>
      </c>
      <c r="R69" s="103">
        <f t="shared" si="27"/>
        <v>0</v>
      </c>
      <c r="S69" s="217">
        <v>0</v>
      </c>
      <c r="T69" s="103">
        <f t="shared" si="28"/>
        <v>0</v>
      </c>
      <c r="U69" s="217">
        <v>0</v>
      </c>
      <c r="V69" s="103">
        <f t="shared" si="29"/>
        <v>0</v>
      </c>
      <c r="X69" s="245"/>
    </row>
    <row r="70" spans="1:24" ht="12.75" customHeight="1" x14ac:dyDescent="0.3">
      <c r="A70" s="38" t="s">
        <v>32</v>
      </c>
      <c r="B70" s="50"/>
      <c r="C70" s="217">
        <v>21.944999999999997</v>
      </c>
      <c r="D70" s="103">
        <f t="shared" si="20"/>
        <v>9.9999999999999991E-5</v>
      </c>
      <c r="E70" s="217">
        <v>27.359999999999996</v>
      </c>
      <c r="F70" s="103">
        <f t="shared" si="21"/>
        <v>9.9999999999999991E-5</v>
      </c>
      <c r="G70" s="217">
        <v>27.907200000000003</v>
      </c>
      <c r="H70" s="103">
        <f t="shared" si="22"/>
        <v>1E-4</v>
      </c>
      <c r="I70" s="217">
        <v>28.465344000000002</v>
      </c>
      <c r="J70" s="103">
        <f t="shared" si="23"/>
        <v>1E-4</v>
      </c>
      <c r="K70" s="217">
        <v>29.034650880000001</v>
      </c>
      <c r="L70" s="103">
        <f t="shared" si="24"/>
        <v>1E-4</v>
      </c>
      <c r="M70" s="217">
        <v>29.615343897600006</v>
      </c>
      <c r="N70" s="103">
        <f t="shared" si="25"/>
        <v>1E-4</v>
      </c>
      <c r="O70" s="217">
        <v>30.207650775552008</v>
      </c>
      <c r="P70" s="103">
        <f t="shared" si="26"/>
        <v>1E-4</v>
      </c>
      <c r="Q70" s="217">
        <v>30.811803791063042</v>
      </c>
      <c r="R70" s="103">
        <f t="shared" si="27"/>
        <v>9.9999999999999991E-5</v>
      </c>
      <c r="S70" s="217">
        <v>31.428039866884305</v>
      </c>
      <c r="T70" s="103">
        <f t="shared" si="28"/>
        <v>1E-4</v>
      </c>
      <c r="U70" s="217">
        <v>32.056600664221989</v>
      </c>
      <c r="V70" s="103">
        <f t="shared" si="29"/>
        <v>9.9999999999999991E-5</v>
      </c>
      <c r="X70" s="245"/>
    </row>
    <row r="71" spans="1:24" ht="12.75" customHeight="1" x14ac:dyDescent="0.3">
      <c r="A71" s="38" t="s">
        <v>138</v>
      </c>
      <c r="B71" s="50"/>
      <c r="C71" s="217">
        <v>0</v>
      </c>
      <c r="D71" s="103">
        <f t="shared" si="20"/>
        <v>0</v>
      </c>
      <c r="E71" s="217">
        <v>0</v>
      </c>
      <c r="F71" s="103">
        <f t="shared" si="21"/>
        <v>0</v>
      </c>
      <c r="G71" s="217">
        <v>0</v>
      </c>
      <c r="H71" s="103">
        <f t="shared" si="22"/>
        <v>0</v>
      </c>
      <c r="I71" s="217">
        <v>0</v>
      </c>
      <c r="J71" s="103">
        <f t="shared" si="23"/>
        <v>0</v>
      </c>
      <c r="K71" s="217">
        <v>0</v>
      </c>
      <c r="L71" s="103">
        <f t="shared" si="24"/>
        <v>0</v>
      </c>
      <c r="M71" s="217">
        <v>0</v>
      </c>
      <c r="N71" s="103">
        <f t="shared" si="25"/>
        <v>0</v>
      </c>
      <c r="O71" s="217">
        <v>0</v>
      </c>
      <c r="P71" s="103">
        <f t="shared" si="26"/>
        <v>0</v>
      </c>
      <c r="Q71" s="217">
        <v>0</v>
      </c>
      <c r="R71" s="103">
        <f t="shared" si="27"/>
        <v>0</v>
      </c>
      <c r="S71" s="217">
        <v>0</v>
      </c>
      <c r="T71" s="103">
        <f t="shared" si="28"/>
        <v>0</v>
      </c>
      <c r="U71" s="217">
        <v>0</v>
      </c>
      <c r="V71" s="103">
        <f t="shared" si="29"/>
        <v>0</v>
      </c>
      <c r="X71" s="245"/>
    </row>
    <row r="72" spans="1:24" ht="12.75" customHeight="1" x14ac:dyDescent="0.3">
      <c r="A72" s="38" t="s">
        <v>154</v>
      </c>
      <c r="B72" s="50"/>
      <c r="C72" s="217">
        <v>0</v>
      </c>
      <c r="D72" s="103">
        <f t="shared" si="20"/>
        <v>0</v>
      </c>
      <c r="E72" s="217">
        <v>0</v>
      </c>
      <c r="F72" s="103">
        <f t="shared" si="21"/>
        <v>0</v>
      </c>
      <c r="G72" s="217">
        <v>0</v>
      </c>
      <c r="H72" s="103">
        <f t="shared" si="22"/>
        <v>0</v>
      </c>
      <c r="I72" s="217">
        <v>0</v>
      </c>
      <c r="J72" s="103">
        <f t="shared" si="23"/>
        <v>0</v>
      </c>
      <c r="K72" s="217">
        <v>0</v>
      </c>
      <c r="L72" s="103">
        <f t="shared" si="24"/>
        <v>0</v>
      </c>
      <c r="M72" s="217">
        <v>0</v>
      </c>
      <c r="N72" s="103">
        <f t="shared" si="25"/>
        <v>0</v>
      </c>
      <c r="O72" s="217">
        <v>0</v>
      </c>
      <c r="P72" s="103">
        <f t="shared" si="26"/>
        <v>0</v>
      </c>
      <c r="Q72" s="217">
        <v>0</v>
      </c>
      <c r="R72" s="103">
        <f t="shared" si="27"/>
        <v>0</v>
      </c>
      <c r="S72" s="217">
        <v>0</v>
      </c>
      <c r="T72" s="103">
        <f t="shared" si="28"/>
        <v>0</v>
      </c>
      <c r="U72" s="217">
        <v>0</v>
      </c>
      <c r="V72" s="103">
        <f t="shared" si="29"/>
        <v>0</v>
      </c>
      <c r="X72" s="245"/>
    </row>
    <row r="73" spans="1:24" ht="12.75" customHeight="1" x14ac:dyDescent="0.3">
      <c r="A73" s="38" t="s">
        <v>145</v>
      </c>
      <c r="B73" s="50"/>
      <c r="C73" s="217">
        <v>0</v>
      </c>
      <c r="D73" s="103">
        <f t="shared" si="20"/>
        <v>0</v>
      </c>
      <c r="E73" s="217">
        <v>0</v>
      </c>
      <c r="F73" s="103">
        <f t="shared" si="21"/>
        <v>0</v>
      </c>
      <c r="G73" s="217">
        <v>0</v>
      </c>
      <c r="H73" s="103">
        <f t="shared" si="22"/>
        <v>0</v>
      </c>
      <c r="I73" s="217">
        <v>0</v>
      </c>
      <c r="J73" s="103">
        <f t="shared" si="23"/>
        <v>0</v>
      </c>
      <c r="K73" s="217">
        <v>0</v>
      </c>
      <c r="L73" s="103">
        <f t="shared" si="24"/>
        <v>0</v>
      </c>
      <c r="M73" s="217">
        <v>0</v>
      </c>
      <c r="N73" s="103">
        <f t="shared" si="25"/>
        <v>0</v>
      </c>
      <c r="O73" s="217">
        <v>0</v>
      </c>
      <c r="P73" s="103">
        <f t="shared" si="26"/>
        <v>0</v>
      </c>
      <c r="Q73" s="217">
        <v>0</v>
      </c>
      <c r="R73" s="103">
        <f t="shared" si="27"/>
        <v>0</v>
      </c>
      <c r="S73" s="217">
        <v>0</v>
      </c>
      <c r="T73" s="103">
        <f t="shared" si="28"/>
        <v>0</v>
      </c>
      <c r="U73" s="217">
        <v>0</v>
      </c>
      <c r="V73" s="103">
        <f t="shared" si="29"/>
        <v>0</v>
      </c>
      <c r="X73" s="245"/>
    </row>
    <row r="74" spans="1:24" ht="12.75" customHeight="1" x14ac:dyDescent="0.3">
      <c r="A74" s="38" t="s">
        <v>134</v>
      </c>
      <c r="B74" s="50"/>
      <c r="C74" s="217">
        <v>0</v>
      </c>
      <c r="D74" s="103">
        <f t="shared" si="20"/>
        <v>0</v>
      </c>
      <c r="E74" s="217">
        <v>0</v>
      </c>
      <c r="F74" s="103">
        <f t="shared" si="21"/>
        <v>0</v>
      </c>
      <c r="G74" s="217">
        <v>0</v>
      </c>
      <c r="H74" s="103">
        <f t="shared" si="22"/>
        <v>0</v>
      </c>
      <c r="I74" s="217">
        <v>0</v>
      </c>
      <c r="J74" s="103">
        <f t="shared" si="23"/>
        <v>0</v>
      </c>
      <c r="K74" s="217">
        <v>0</v>
      </c>
      <c r="L74" s="103">
        <f t="shared" si="24"/>
        <v>0</v>
      </c>
      <c r="M74" s="217">
        <v>0</v>
      </c>
      <c r="N74" s="103">
        <f t="shared" si="25"/>
        <v>0</v>
      </c>
      <c r="O74" s="217">
        <v>0</v>
      </c>
      <c r="P74" s="103">
        <f t="shared" si="26"/>
        <v>0</v>
      </c>
      <c r="Q74" s="217">
        <v>0</v>
      </c>
      <c r="R74" s="103">
        <f t="shared" si="27"/>
        <v>0</v>
      </c>
      <c r="S74" s="217">
        <v>0</v>
      </c>
      <c r="T74" s="103">
        <f t="shared" si="28"/>
        <v>0</v>
      </c>
      <c r="U74" s="217">
        <v>0</v>
      </c>
      <c r="V74" s="103">
        <f t="shared" si="29"/>
        <v>0</v>
      </c>
      <c r="X74" s="245"/>
    </row>
    <row r="75" spans="1:24" ht="12.75" customHeight="1" x14ac:dyDescent="0.3">
      <c r="A75" s="38" t="s">
        <v>151</v>
      </c>
      <c r="B75" s="50"/>
      <c r="C75" s="217">
        <v>2194.5</v>
      </c>
      <c r="D75" s="103">
        <f t="shared" si="20"/>
        <v>0.01</v>
      </c>
      <c r="E75" s="217">
        <v>2736</v>
      </c>
      <c r="F75" s="103">
        <f t="shared" si="21"/>
        <v>0.01</v>
      </c>
      <c r="G75" s="217">
        <v>2790.7200000000003</v>
      </c>
      <c r="H75" s="103">
        <f t="shared" si="22"/>
        <v>0.01</v>
      </c>
      <c r="I75" s="217">
        <v>2846.5344</v>
      </c>
      <c r="J75" s="103">
        <f t="shared" si="23"/>
        <v>0.01</v>
      </c>
      <c r="K75" s="217">
        <v>2903.4650879999999</v>
      </c>
      <c r="L75" s="103">
        <f t="shared" si="24"/>
        <v>0.01</v>
      </c>
      <c r="M75" s="217">
        <v>2961.5343897600005</v>
      </c>
      <c r="N75" s="103">
        <f t="shared" si="25"/>
        <v>0.01</v>
      </c>
      <c r="O75" s="217">
        <v>3020.7650775552006</v>
      </c>
      <c r="P75" s="103">
        <f t="shared" si="26"/>
        <v>0.01</v>
      </c>
      <c r="Q75" s="217">
        <v>3081.1803791063044</v>
      </c>
      <c r="R75" s="103">
        <f t="shared" si="27"/>
        <v>9.9999999999999985E-3</v>
      </c>
      <c r="S75" s="217">
        <v>3142.8039866884305</v>
      </c>
      <c r="T75" s="103">
        <f t="shared" si="28"/>
        <v>0.01</v>
      </c>
      <c r="U75" s="217">
        <v>3205.6600664221992</v>
      </c>
      <c r="V75" s="103">
        <f t="shared" si="29"/>
        <v>0.01</v>
      </c>
      <c r="X75" s="245"/>
    </row>
    <row r="76" spans="1:24" ht="12.75" customHeight="1" x14ac:dyDescent="0.3">
      <c r="A76" s="38" t="s">
        <v>137</v>
      </c>
      <c r="B76" s="50"/>
      <c r="C76" s="217">
        <v>87.779999999999987</v>
      </c>
      <c r="D76" s="103">
        <f t="shared" si="20"/>
        <v>3.9999999999999996E-4</v>
      </c>
      <c r="E76" s="217">
        <v>109.43999999999998</v>
      </c>
      <c r="F76" s="103">
        <f t="shared" si="21"/>
        <v>3.9999999999999996E-4</v>
      </c>
      <c r="G76" s="217">
        <v>111.62880000000001</v>
      </c>
      <c r="H76" s="103">
        <f t="shared" si="22"/>
        <v>4.0000000000000002E-4</v>
      </c>
      <c r="I76" s="217">
        <v>113.86137600000001</v>
      </c>
      <c r="J76" s="103">
        <f t="shared" si="23"/>
        <v>4.0000000000000002E-4</v>
      </c>
      <c r="K76" s="217">
        <v>116.13860352</v>
      </c>
      <c r="L76" s="103">
        <f t="shared" si="24"/>
        <v>4.0000000000000002E-4</v>
      </c>
      <c r="M76" s="217">
        <v>118.46137559040002</v>
      </c>
      <c r="N76" s="103">
        <f t="shared" si="25"/>
        <v>4.0000000000000002E-4</v>
      </c>
      <c r="O76" s="217">
        <v>120.83060310220803</v>
      </c>
      <c r="P76" s="103">
        <f t="shared" si="26"/>
        <v>4.0000000000000002E-4</v>
      </c>
      <c r="Q76" s="217">
        <v>123.24721516425217</v>
      </c>
      <c r="R76" s="103">
        <f t="shared" si="27"/>
        <v>3.9999999999999996E-4</v>
      </c>
      <c r="S76" s="217">
        <v>125.71215946753722</v>
      </c>
      <c r="T76" s="103">
        <f t="shared" si="28"/>
        <v>4.0000000000000002E-4</v>
      </c>
      <c r="U76" s="217">
        <v>128.22640265688796</v>
      </c>
      <c r="V76" s="103">
        <f t="shared" si="29"/>
        <v>3.9999999999999996E-4</v>
      </c>
      <c r="X76" s="245"/>
    </row>
    <row r="77" spans="1:24" ht="12.75" customHeight="1" x14ac:dyDescent="0.3">
      <c r="A77" s="38" t="s">
        <v>136</v>
      </c>
      <c r="B77" s="50"/>
      <c r="C77" s="217">
        <v>285.28499999999997</v>
      </c>
      <c r="D77" s="103">
        <f t="shared" si="20"/>
        <v>1.2999999999999999E-3</v>
      </c>
      <c r="E77" s="217">
        <v>355.67999999999995</v>
      </c>
      <c r="F77" s="103">
        <f t="shared" si="21"/>
        <v>1.2999999999999997E-3</v>
      </c>
      <c r="G77" s="217">
        <v>362.79359999999997</v>
      </c>
      <c r="H77" s="103">
        <f t="shared" si="22"/>
        <v>1.2999999999999999E-3</v>
      </c>
      <c r="I77" s="217">
        <v>370.04947199999998</v>
      </c>
      <c r="J77" s="103">
        <f t="shared" si="23"/>
        <v>1.2999999999999999E-3</v>
      </c>
      <c r="K77" s="217">
        <v>377.45046143999997</v>
      </c>
      <c r="L77" s="103">
        <f t="shared" si="24"/>
        <v>1.2999999999999999E-3</v>
      </c>
      <c r="M77" s="217">
        <v>384.99947066880009</v>
      </c>
      <c r="N77" s="103">
        <f t="shared" si="25"/>
        <v>1.2999999999999999E-3</v>
      </c>
      <c r="O77" s="217">
        <v>392.69946008217602</v>
      </c>
      <c r="P77" s="103">
        <f t="shared" si="26"/>
        <v>1.2999999999999997E-3</v>
      </c>
      <c r="Q77" s="217">
        <v>400.55344928381953</v>
      </c>
      <c r="R77" s="103">
        <f t="shared" si="27"/>
        <v>1.2999999999999997E-3</v>
      </c>
      <c r="S77" s="217">
        <v>408.56451826949598</v>
      </c>
      <c r="T77" s="103">
        <f t="shared" si="28"/>
        <v>1.3000000000000002E-3</v>
      </c>
      <c r="U77" s="217">
        <v>416.73580863488581</v>
      </c>
      <c r="V77" s="103">
        <f t="shared" si="29"/>
        <v>1.2999999999999997E-3</v>
      </c>
      <c r="X77" s="245"/>
    </row>
    <row r="78" spans="1:24" ht="12.75" customHeight="1" x14ac:dyDescent="0.3">
      <c r="A78" s="38" t="s">
        <v>135</v>
      </c>
      <c r="B78" s="50"/>
      <c r="C78" s="217">
        <v>4827.8999999999996</v>
      </c>
      <c r="D78" s="103">
        <f t="shared" si="20"/>
        <v>2.1999999999999999E-2</v>
      </c>
      <c r="E78" s="217">
        <v>6019.1999999999989</v>
      </c>
      <c r="F78" s="103">
        <f t="shared" si="21"/>
        <v>2.1999999999999995E-2</v>
      </c>
      <c r="G78" s="217">
        <v>6139.5839999999998</v>
      </c>
      <c r="H78" s="103">
        <f t="shared" si="22"/>
        <v>2.1999999999999999E-2</v>
      </c>
      <c r="I78" s="217">
        <v>6262.3756800000001</v>
      </c>
      <c r="J78" s="103">
        <f t="shared" si="23"/>
        <v>2.1999999999999999E-2</v>
      </c>
      <c r="K78" s="217">
        <v>6387.6231935999995</v>
      </c>
      <c r="L78" s="103">
        <f t="shared" si="24"/>
        <v>2.1999999999999999E-2</v>
      </c>
      <c r="M78" s="217">
        <v>6515.375657472001</v>
      </c>
      <c r="N78" s="103">
        <f t="shared" si="25"/>
        <v>2.1999999999999999E-2</v>
      </c>
      <c r="O78" s="217">
        <v>6645.6831706214416</v>
      </c>
      <c r="P78" s="103">
        <f t="shared" si="26"/>
        <v>2.2000000000000002E-2</v>
      </c>
      <c r="Q78" s="217">
        <v>6778.5968340338686</v>
      </c>
      <c r="R78" s="103">
        <f t="shared" si="27"/>
        <v>2.1999999999999995E-2</v>
      </c>
      <c r="S78" s="217">
        <v>6914.1687707145466</v>
      </c>
      <c r="T78" s="103">
        <f t="shared" si="28"/>
        <v>2.1999999999999999E-2</v>
      </c>
      <c r="U78" s="217">
        <v>7052.4521461288368</v>
      </c>
      <c r="V78" s="103">
        <f t="shared" si="29"/>
        <v>2.1999999999999995E-2</v>
      </c>
      <c r="X78" s="245"/>
    </row>
    <row r="79" spans="1:24" ht="12.75" customHeight="1" x14ac:dyDescent="0.3">
      <c r="A79" s="38" t="s">
        <v>100</v>
      </c>
      <c r="B79" s="50"/>
      <c r="C79" s="217">
        <v>0</v>
      </c>
      <c r="D79" s="103">
        <f t="shared" si="20"/>
        <v>0</v>
      </c>
      <c r="E79" s="217">
        <v>0</v>
      </c>
      <c r="F79" s="103">
        <f t="shared" si="21"/>
        <v>0</v>
      </c>
      <c r="G79" s="217">
        <v>0</v>
      </c>
      <c r="H79" s="103">
        <f t="shared" si="22"/>
        <v>0</v>
      </c>
      <c r="I79" s="217">
        <v>0</v>
      </c>
      <c r="J79" s="103">
        <f t="shared" si="23"/>
        <v>0</v>
      </c>
      <c r="K79" s="217">
        <v>0</v>
      </c>
      <c r="L79" s="103">
        <f t="shared" si="24"/>
        <v>0</v>
      </c>
      <c r="M79" s="217">
        <v>0</v>
      </c>
      <c r="N79" s="103">
        <f t="shared" si="25"/>
        <v>0</v>
      </c>
      <c r="O79" s="217">
        <v>0</v>
      </c>
      <c r="P79" s="103">
        <f t="shared" si="26"/>
        <v>0</v>
      </c>
      <c r="Q79" s="217">
        <v>0</v>
      </c>
      <c r="R79" s="103">
        <f t="shared" si="27"/>
        <v>0</v>
      </c>
      <c r="S79" s="217">
        <v>0</v>
      </c>
      <c r="T79" s="103">
        <f t="shared" si="28"/>
        <v>0</v>
      </c>
      <c r="U79" s="217">
        <v>0</v>
      </c>
      <c r="V79" s="103">
        <f t="shared" si="29"/>
        <v>0</v>
      </c>
      <c r="X79" s="245"/>
    </row>
    <row r="80" spans="1:24" ht="12.75" customHeight="1" x14ac:dyDescent="0.3">
      <c r="A80" s="38" t="s">
        <v>101</v>
      </c>
      <c r="B80" s="50"/>
      <c r="C80" s="217">
        <v>0</v>
      </c>
      <c r="D80" s="103">
        <f t="shared" si="20"/>
        <v>0</v>
      </c>
      <c r="E80" s="217">
        <v>0</v>
      </c>
      <c r="F80" s="103">
        <f t="shared" si="21"/>
        <v>0</v>
      </c>
      <c r="G80" s="217">
        <v>0</v>
      </c>
      <c r="H80" s="103">
        <f t="shared" si="22"/>
        <v>0</v>
      </c>
      <c r="I80" s="217">
        <v>0</v>
      </c>
      <c r="J80" s="103">
        <f t="shared" si="23"/>
        <v>0</v>
      </c>
      <c r="K80" s="217">
        <v>0</v>
      </c>
      <c r="L80" s="103">
        <f t="shared" si="24"/>
        <v>0</v>
      </c>
      <c r="M80" s="217">
        <v>0</v>
      </c>
      <c r="N80" s="103">
        <f t="shared" si="25"/>
        <v>0</v>
      </c>
      <c r="O80" s="217">
        <v>0</v>
      </c>
      <c r="P80" s="103">
        <f t="shared" si="26"/>
        <v>0</v>
      </c>
      <c r="Q80" s="217">
        <v>0</v>
      </c>
      <c r="R80" s="103">
        <f t="shared" si="27"/>
        <v>0</v>
      </c>
      <c r="S80" s="217">
        <v>0</v>
      </c>
      <c r="T80" s="103">
        <f t="shared" si="28"/>
        <v>0</v>
      </c>
      <c r="U80" s="217">
        <v>0</v>
      </c>
      <c r="V80" s="103">
        <f t="shared" si="29"/>
        <v>0</v>
      </c>
      <c r="X80" s="245"/>
    </row>
    <row r="81" spans="1:24" ht="12.75" customHeight="1" x14ac:dyDescent="0.3">
      <c r="A81" s="38" t="s">
        <v>139</v>
      </c>
      <c r="B81" s="50"/>
      <c r="C81" s="217">
        <v>0</v>
      </c>
      <c r="D81" s="103">
        <f t="shared" si="20"/>
        <v>0</v>
      </c>
      <c r="E81" s="217">
        <v>0</v>
      </c>
      <c r="F81" s="103">
        <f t="shared" si="21"/>
        <v>0</v>
      </c>
      <c r="G81" s="217">
        <v>0</v>
      </c>
      <c r="H81" s="103">
        <f t="shared" si="22"/>
        <v>0</v>
      </c>
      <c r="I81" s="217">
        <v>0</v>
      </c>
      <c r="J81" s="103">
        <f t="shared" si="23"/>
        <v>0</v>
      </c>
      <c r="K81" s="217">
        <v>0</v>
      </c>
      <c r="L81" s="103">
        <f t="shared" si="24"/>
        <v>0</v>
      </c>
      <c r="M81" s="217">
        <v>0</v>
      </c>
      <c r="N81" s="103">
        <f t="shared" si="25"/>
        <v>0</v>
      </c>
      <c r="O81" s="217">
        <v>0</v>
      </c>
      <c r="P81" s="103">
        <f t="shared" si="26"/>
        <v>0</v>
      </c>
      <c r="Q81" s="217">
        <v>0</v>
      </c>
      <c r="R81" s="103">
        <f t="shared" si="27"/>
        <v>0</v>
      </c>
      <c r="S81" s="217">
        <v>0</v>
      </c>
      <c r="T81" s="103">
        <f t="shared" si="28"/>
        <v>0</v>
      </c>
      <c r="U81" s="217">
        <v>0</v>
      </c>
      <c r="V81" s="103">
        <f t="shared" si="29"/>
        <v>0</v>
      </c>
      <c r="X81" s="245"/>
    </row>
    <row r="82" spans="1:24" ht="12.75" customHeight="1" x14ac:dyDescent="0.3">
      <c r="A82" s="38" t="s">
        <v>155</v>
      </c>
      <c r="B82" s="50"/>
      <c r="C82" s="217">
        <v>0</v>
      </c>
      <c r="D82" s="103">
        <f t="shared" si="20"/>
        <v>0</v>
      </c>
      <c r="E82" s="217">
        <v>0</v>
      </c>
      <c r="F82" s="103">
        <f t="shared" si="21"/>
        <v>0</v>
      </c>
      <c r="G82" s="217">
        <v>0</v>
      </c>
      <c r="H82" s="103">
        <f t="shared" si="22"/>
        <v>0</v>
      </c>
      <c r="I82" s="217">
        <v>0</v>
      </c>
      <c r="J82" s="103">
        <f t="shared" si="23"/>
        <v>0</v>
      </c>
      <c r="K82" s="217">
        <v>0</v>
      </c>
      <c r="L82" s="103">
        <f t="shared" si="24"/>
        <v>0</v>
      </c>
      <c r="M82" s="217">
        <v>0</v>
      </c>
      <c r="N82" s="103">
        <f t="shared" si="25"/>
        <v>0</v>
      </c>
      <c r="O82" s="217">
        <v>0</v>
      </c>
      <c r="P82" s="103">
        <f t="shared" si="26"/>
        <v>0</v>
      </c>
      <c r="Q82" s="217">
        <v>0</v>
      </c>
      <c r="R82" s="103">
        <f t="shared" si="27"/>
        <v>0</v>
      </c>
      <c r="S82" s="217">
        <v>0</v>
      </c>
      <c r="T82" s="103">
        <f t="shared" si="28"/>
        <v>0</v>
      </c>
      <c r="U82" s="217">
        <v>0</v>
      </c>
      <c r="V82" s="103">
        <f t="shared" si="29"/>
        <v>0</v>
      </c>
      <c r="X82" s="245"/>
    </row>
    <row r="83" spans="1:24" ht="12.75" customHeight="1" x14ac:dyDescent="0.3">
      <c r="A83" s="38" t="s">
        <v>77</v>
      </c>
      <c r="B83" s="50"/>
      <c r="C83" s="217">
        <v>0</v>
      </c>
      <c r="D83" s="103">
        <f t="shared" si="20"/>
        <v>0</v>
      </c>
      <c r="E83" s="217">
        <v>0</v>
      </c>
      <c r="F83" s="103">
        <f t="shared" si="21"/>
        <v>0</v>
      </c>
      <c r="G83" s="217">
        <v>0</v>
      </c>
      <c r="H83" s="103">
        <f t="shared" si="22"/>
        <v>0</v>
      </c>
      <c r="I83" s="217">
        <v>0</v>
      </c>
      <c r="J83" s="103">
        <f t="shared" si="23"/>
        <v>0</v>
      </c>
      <c r="K83" s="217">
        <v>0</v>
      </c>
      <c r="L83" s="103">
        <f t="shared" si="24"/>
        <v>0</v>
      </c>
      <c r="M83" s="217">
        <v>0</v>
      </c>
      <c r="N83" s="103">
        <f t="shared" si="25"/>
        <v>0</v>
      </c>
      <c r="O83" s="217">
        <v>0</v>
      </c>
      <c r="P83" s="103">
        <f t="shared" si="26"/>
        <v>0</v>
      </c>
      <c r="Q83" s="217">
        <v>0</v>
      </c>
      <c r="R83" s="103">
        <f t="shared" si="27"/>
        <v>0</v>
      </c>
      <c r="S83" s="217">
        <v>0</v>
      </c>
      <c r="T83" s="103">
        <f t="shared" si="28"/>
        <v>0</v>
      </c>
      <c r="U83" s="217">
        <v>0</v>
      </c>
      <c r="V83" s="103">
        <f t="shared" si="29"/>
        <v>0</v>
      </c>
      <c r="X83" s="245"/>
    </row>
    <row r="84" spans="1:24" ht="12.75" customHeight="1" x14ac:dyDescent="0.3">
      <c r="A84" s="38" t="s">
        <v>98</v>
      </c>
      <c r="B84" s="50"/>
      <c r="C84" s="217">
        <v>0</v>
      </c>
      <c r="D84" s="103">
        <f t="shared" ref="D84:D105" si="30">IFERROR(C84/C$28,0)</f>
        <v>0</v>
      </c>
      <c r="E84" s="217">
        <v>0</v>
      </c>
      <c r="F84" s="103">
        <f t="shared" si="21"/>
        <v>0</v>
      </c>
      <c r="G84" s="217">
        <v>0</v>
      </c>
      <c r="H84" s="103">
        <f t="shared" si="22"/>
        <v>0</v>
      </c>
      <c r="I84" s="217">
        <v>0</v>
      </c>
      <c r="J84" s="103">
        <f t="shared" si="23"/>
        <v>0</v>
      </c>
      <c r="K84" s="217">
        <v>0</v>
      </c>
      <c r="L84" s="103">
        <f t="shared" si="24"/>
        <v>0</v>
      </c>
      <c r="M84" s="217">
        <v>0</v>
      </c>
      <c r="N84" s="103">
        <f t="shared" si="25"/>
        <v>0</v>
      </c>
      <c r="O84" s="217">
        <v>0</v>
      </c>
      <c r="P84" s="103">
        <f t="shared" si="26"/>
        <v>0</v>
      </c>
      <c r="Q84" s="217">
        <v>0</v>
      </c>
      <c r="R84" s="103">
        <f t="shared" si="27"/>
        <v>0</v>
      </c>
      <c r="S84" s="217">
        <v>0</v>
      </c>
      <c r="T84" s="103">
        <f t="shared" si="28"/>
        <v>0</v>
      </c>
      <c r="U84" s="217">
        <v>0</v>
      </c>
      <c r="V84" s="103">
        <f t="shared" si="29"/>
        <v>0</v>
      </c>
      <c r="X84" s="245"/>
    </row>
    <row r="85" spans="1:24" ht="12.75" customHeight="1" x14ac:dyDescent="0.3">
      <c r="A85" s="38" t="s">
        <v>79</v>
      </c>
      <c r="B85" s="50"/>
      <c r="C85" s="217">
        <v>0</v>
      </c>
      <c r="D85" s="103">
        <f t="shared" si="30"/>
        <v>0</v>
      </c>
      <c r="E85" s="217">
        <v>0</v>
      </c>
      <c r="F85" s="103">
        <f t="shared" si="21"/>
        <v>0</v>
      </c>
      <c r="G85" s="217">
        <v>0</v>
      </c>
      <c r="H85" s="103">
        <f t="shared" si="22"/>
        <v>0</v>
      </c>
      <c r="I85" s="217">
        <v>0</v>
      </c>
      <c r="J85" s="103">
        <f t="shared" si="23"/>
        <v>0</v>
      </c>
      <c r="K85" s="217">
        <v>0</v>
      </c>
      <c r="L85" s="103">
        <f t="shared" si="24"/>
        <v>0</v>
      </c>
      <c r="M85" s="217">
        <v>0</v>
      </c>
      <c r="N85" s="103">
        <f t="shared" si="25"/>
        <v>0</v>
      </c>
      <c r="O85" s="217">
        <v>0</v>
      </c>
      <c r="P85" s="103">
        <f t="shared" si="26"/>
        <v>0</v>
      </c>
      <c r="Q85" s="217">
        <v>0</v>
      </c>
      <c r="R85" s="103">
        <f t="shared" si="27"/>
        <v>0</v>
      </c>
      <c r="S85" s="217">
        <v>0</v>
      </c>
      <c r="T85" s="103">
        <f t="shared" si="28"/>
        <v>0</v>
      </c>
      <c r="U85" s="217">
        <v>0</v>
      </c>
      <c r="V85" s="103">
        <f t="shared" si="29"/>
        <v>0</v>
      </c>
      <c r="X85" s="245"/>
    </row>
    <row r="86" spans="1:24" ht="12.75" customHeight="1" x14ac:dyDescent="0.3">
      <c r="A86" s="38" t="s">
        <v>15</v>
      </c>
      <c r="B86" s="50"/>
      <c r="C86" s="217">
        <v>877.8</v>
      </c>
      <c r="D86" s="103">
        <f t="shared" si="30"/>
        <v>4.0000000000000001E-3</v>
      </c>
      <c r="E86" s="217">
        <v>1094.3999999999999</v>
      </c>
      <c r="F86" s="103">
        <f t="shared" si="21"/>
        <v>3.9999999999999992E-3</v>
      </c>
      <c r="G86" s="217">
        <v>1116.288</v>
      </c>
      <c r="H86" s="103">
        <f t="shared" si="22"/>
        <v>4.0000000000000001E-3</v>
      </c>
      <c r="I86" s="217">
        <v>1138.61376</v>
      </c>
      <c r="J86" s="103">
        <f t="shared" si="23"/>
        <v>4.0000000000000001E-3</v>
      </c>
      <c r="K86" s="217">
        <v>1161.3860352000002</v>
      </c>
      <c r="L86" s="103">
        <f t="shared" si="24"/>
        <v>4.0000000000000001E-3</v>
      </c>
      <c r="M86" s="217">
        <v>1184.6137559040001</v>
      </c>
      <c r="N86" s="103">
        <f t="shared" si="25"/>
        <v>3.9999999999999992E-3</v>
      </c>
      <c r="O86" s="217">
        <v>1208.3060310220803</v>
      </c>
      <c r="P86" s="103">
        <f t="shared" si="26"/>
        <v>4.0000000000000001E-3</v>
      </c>
      <c r="Q86" s="217">
        <v>1232.4721516425218</v>
      </c>
      <c r="R86" s="103">
        <f t="shared" si="27"/>
        <v>4.0000000000000001E-3</v>
      </c>
      <c r="S86" s="217">
        <v>1257.1215946753721</v>
      </c>
      <c r="T86" s="103">
        <f t="shared" si="28"/>
        <v>4.0000000000000001E-3</v>
      </c>
      <c r="U86" s="217">
        <v>1282.2640265688794</v>
      </c>
      <c r="V86" s="103">
        <f t="shared" si="29"/>
        <v>3.9999999999999992E-3</v>
      </c>
      <c r="X86" s="245"/>
    </row>
    <row r="87" spans="1:24" ht="12.75" customHeight="1" x14ac:dyDescent="0.3">
      <c r="A87" s="38" t="s">
        <v>152</v>
      </c>
      <c r="B87" s="50"/>
      <c r="C87" s="217">
        <v>0</v>
      </c>
      <c r="D87" s="103">
        <f t="shared" si="30"/>
        <v>0</v>
      </c>
      <c r="E87" s="217">
        <v>0</v>
      </c>
      <c r="F87" s="103">
        <f t="shared" si="21"/>
        <v>0</v>
      </c>
      <c r="G87" s="217">
        <v>0</v>
      </c>
      <c r="H87" s="103">
        <f t="shared" si="22"/>
        <v>0</v>
      </c>
      <c r="I87" s="217">
        <v>0</v>
      </c>
      <c r="J87" s="103">
        <f t="shared" si="23"/>
        <v>0</v>
      </c>
      <c r="K87" s="217">
        <v>0</v>
      </c>
      <c r="L87" s="103">
        <f t="shared" si="24"/>
        <v>0</v>
      </c>
      <c r="M87" s="217">
        <v>0</v>
      </c>
      <c r="N87" s="103">
        <f t="shared" si="25"/>
        <v>0</v>
      </c>
      <c r="O87" s="217">
        <v>0</v>
      </c>
      <c r="P87" s="103">
        <f t="shared" si="26"/>
        <v>0</v>
      </c>
      <c r="Q87" s="217">
        <v>0</v>
      </c>
      <c r="R87" s="103">
        <f t="shared" si="27"/>
        <v>0</v>
      </c>
      <c r="S87" s="217">
        <v>0</v>
      </c>
      <c r="T87" s="103">
        <f t="shared" si="28"/>
        <v>0</v>
      </c>
      <c r="U87" s="217">
        <v>0</v>
      </c>
      <c r="V87" s="103">
        <f t="shared" si="29"/>
        <v>0</v>
      </c>
      <c r="X87" s="245"/>
    </row>
    <row r="88" spans="1:24" ht="12.75" customHeight="1" x14ac:dyDescent="0.3">
      <c r="A88" s="38" t="s">
        <v>12</v>
      </c>
      <c r="B88" s="50"/>
      <c r="C88" s="217">
        <v>1119.1949999999999</v>
      </c>
      <c r="D88" s="103">
        <f t="shared" si="30"/>
        <v>5.0999999999999995E-3</v>
      </c>
      <c r="E88" s="217">
        <v>1395.3600000000001</v>
      </c>
      <c r="F88" s="103">
        <f t="shared" si="21"/>
        <v>5.1000000000000004E-3</v>
      </c>
      <c r="G88" s="217">
        <v>1423.2672000000002</v>
      </c>
      <c r="H88" s="103">
        <f t="shared" si="22"/>
        <v>5.1000000000000012E-3</v>
      </c>
      <c r="I88" s="217">
        <v>1451.7325440000002</v>
      </c>
      <c r="J88" s="103">
        <f t="shared" si="23"/>
        <v>5.1000000000000004E-3</v>
      </c>
      <c r="K88" s="217">
        <v>1480.76719488</v>
      </c>
      <c r="L88" s="103">
        <f t="shared" si="24"/>
        <v>5.0999999999999995E-3</v>
      </c>
      <c r="M88" s="217">
        <v>1510.3825387776003</v>
      </c>
      <c r="N88" s="103">
        <f t="shared" si="25"/>
        <v>5.1000000000000004E-3</v>
      </c>
      <c r="O88" s="217">
        <v>1540.5901895531524</v>
      </c>
      <c r="P88" s="103">
        <f t="shared" si="26"/>
        <v>5.1000000000000004E-3</v>
      </c>
      <c r="Q88" s="217">
        <v>1571.4019933442153</v>
      </c>
      <c r="R88" s="103">
        <f t="shared" si="27"/>
        <v>5.0999999999999995E-3</v>
      </c>
      <c r="S88" s="217">
        <v>1602.8300332110996</v>
      </c>
      <c r="T88" s="103">
        <f t="shared" si="28"/>
        <v>5.1000000000000004E-3</v>
      </c>
      <c r="U88" s="217">
        <v>1634.8866338753216</v>
      </c>
      <c r="V88" s="103">
        <f t="shared" si="29"/>
        <v>5.1000000000000004E-3</v>
      </c>
      <c r="X88" s="245"/>
    </row>
    <row r="89" spans="1:24" ht="12.75" customHeight="1" x14ac:dyDescent="0.3">
      <c r="A89" s="38" t="s">
        <v>172</v>
      </c>
      <c r="B89" s="50"/>
      <c r="C89" s="217">
        <v>0</v>
      </c>
      <c r="D89" s="103">
        <f t="shared" si="30"/>
        <v>0</v>
      </c>
      <c r="E89" s="217">
        <v>0</v>
      </c>
      <c r="F89" s="103">
        <f t="shared" si="21"/>
        <v>0</v>
      </c>
      <c r="G89" s="217">
        <v>0</v>
      </c>
      <c r="H89" s="103">
        <f t="shared" si="22"/>
        <v>0</v>
      </c>
      <c r="I89" s="217">
        <v>0</v>
      </c>
      <c r="J89" s="103">
        <f t="shared" si="23"/>
        <v>0</v>
      </c>
      <c r="K89" s="217">
        <v>0</v>
      </c>
      <c r="L89" s="103">
        <f t="shared" si="24"/>
        <v>0</v>
      </c>
      <c r="M89" s="217">
        <v>0</v>
      </c>
      <c r="N89" s="103">
        <f t="shared" si="25"/>
        <v>0</v>
      </c>
      <c r="O89" s="217">
        <v>0</v>
      </c>
      <c r="P89" s="103">
        <f t="shared" si="26"/>
        <v>0</v>
      </c>
      <c r="Q89" s="217">
        <v>0</v>
      </c>
      <c r="R89" s="103">
        <f t="shared" si="27"/>
        <v>0</v>
      </c>
      <c r="S89" s="217">
        <v>0</v>
      </c>
      <c r="T89" s="103">
        <f t="shared" si="28"/>
        <v>0</v>
      </c>
      <c r="U89" s="217">
        <v>0</v>
      </c>
      <c r="V89" s="103">
        <f t="shared" si="29"/>
        <v>0</v>
      </c>
      <c r="X89" s="245"/>
    </row>
    <row r="90" spans="1:24" ht="12.75" customHeight="1" x14ac:dyDescent="0.3">
      <c r="A90" s="38" t="s">
        <v>17</v>
      </c>
      <c r="B90" s="50"/>
      <c r="C90" s="217">
        <v>43.889999999999993</v>
      </c>
      <c r="D90" s="103">
        <f t="shared" si="30"/>
        <v>1.9999999999999998E-4</v>
      </c>
      <c r="E90" s="217">
        <v>54.719999999999992</v>
      </c>
      <c r="F90" s="103">
        <f t="shared" si="21"/>
        <v>1.9999999999999998E-4</v>
      </c>
      <c r="G90" s="217">
        <v>55.814400000000006</v>
      </c>
      <c r="H90" s="103">
        <f t="shared" si="22"/>
        <v>2.0000000000000001E-4</v>
      </c>
      <c r="I90" s="217">
        <v>56.930688000000004</v>
      </c>
      <c r="J90" s="103">
        <f t="shared" si="23"/>
        <v>2.0000000000000001E-4</v>
      </c>
      <c r="K90" s="217">
        <v>58.069301760000002</v>
      </c>
      <c r="L90" s="103">
        <f t="shared" si="24"/>
        <v>2.0000000000000001E-4</v>
      </c>
      <c r="M90" s="217">
        <v>59.230687795200012</v>
      </c>
      <c r="N90" s="103">
        <f t="shared" si="25"/>
        <v>2.0000000000000001E-4</v>
      </c>
      <c r="O90" s="217">
        <v>60.415301551104015</v>
      </c>
      <c r="P90" s="103">
        <f t="shared" si="26"/>
        <v>2.0000000000000001E-4</v>
      </c>
      <c r="Q90" s="217">
        <v>61.623607582126084</v>
      </c>
      <c r="R90" s="103">
        <f t="shared" si="27"/>
        <v>1.9999999999999998E-4</v>
      </c>
      <c r="S90" s="217">
        <v>62.85607973376861</v>
      </c>
      <c r="T90" s="103">
        <f t="shared" si="28"/>
        <v>2.0000000000000001E-4</v>
      </c>
      <c r="U90" s="217">
        <v>64.113201328443978</v>
      </c>
      <c r="V90" s="103">
        <f t="shared" si="29"/>
        <v>1.9999999999999998E-4</v>
      </c>
      <c r="X90" s="245"/>
    </row>
    <row r="91" spans="1:24" ht="12.75" customHeight="1" x14ac:dyDescent="0.3">
      <c r="A91" s="38" t="s">
        <v>143</v>
      </c>
      <c r="B91" s="38"/>
      <c r="C91" s="217">
        <v>0</v>
      </c>
      <c r="D91" s="103">
        <f t="shared" si="30"/>
        <v>0</v>
      </c>
      <c r="E91" s="217">
        <v>0</v>
      </c>
      <c r="F91" s="103">
        <f t="shared" si="21"/>
        <v>0</v>
      </c>
      <c r="G91" s="217">
        <v>0</v>
      </c>
      <c r="H91" s="103">
        <f t="shared" si="22"/>
        <v>0</v>
      </c>
      <c r="I91" s="217">
        <v>0</v>
      </c>
      <c r="J91" s="103">
        <f t="shared" si="23"/>
        <v>0</v>
      </c>
      <c r="K91" s="217">
        <v>0</v>
      </c>
      <c r="L91" s="103">
        <f t="shared" si="24"/>
        <v>0</v>
      </c>
      <c r="M91" s="217">
        <v>0</v>
      </c>
      <c r="N91" s="103">
        <f t="shared" si="25"/>
        <v>0</v>
      </c>
      <c r="O91" s="217">
        <v>0</v>
      </c>
      <c r="P91" s="103">
        <f t="shared" si="26"/>
        <v>0</v>
      </c>
      <c r="Q91" s="217">
        <v>0</v>
      </c>
      <c r="R91" s="103">
        <f t="shared" si="27"/>
        <v>0</v>
      </c>
      <c r="S91" s="217">
        <v>0</v>
      </c>
      <c r="T91" s="103">
        <f t="shared" si="28"/>
        <v>0</v>
      </c>
      <c r="U91" s="217">
        <v>0</v>
      </c>
      <c r="V91" s="103">
        <f t="shared" si="29"/>
        <v>0</v>
      </c>
      <c r="X91" s="245"/>
    </row>
    <row r="92" spans="1:24" ht="12.75" customHeight="1" x14ac:dyDescent="0.3">
      <c r="A92" s="38" t="s">
        <v>13</v>
      </c>
      <c r="B92" s="50"/>
      <c r="C92" s="217">
        <v>1141.1399999999999</v>
      </c>
      <c r="D92" s="103">
        <f t="shared" si="30"/>
        <v>5.1999999999999998E-3</v>
      </c>
      <c r="E92" s="217">
        <v>1422.7199999999998</v>
      </c>
      <c r="F92" s="103">
        <f t="shared" si="21"/>
        <v>5.1999999999999989E-3</v>
      </c>
      <c r="G92" s="217">
        <v>1451.1743999999999</v>
      </c>
      <c r="H92" s="103">
        <f t="shared" si="22"/>
        <v>5.1999999999999998E-3</v>
      </c>
      <c r="I92" s="217">
        <v>1480.1978879999999</v>
      </c>
      <c r="J92" s="103">
        <f t="shared" si="23"/>
        <v>5.1999999999999998E-3</v>
      </c>
      <c r="K92" s="217">
        <v>1509.8018457599999</v>
      </c>
      <c r="L92" s="103">
        <f t="shared" si="24"/>
        <v>5.1999999999999998E-3</v>
      </c>
      <c r="M92" s="217">
        <v>1539.9978826752003</v>
      </c>
      <c r="N92" s="103">
        <f t="shared" si="25"/>
        <v>5.1999999999999998E-3</v>
      </c>
      <c r="O92" s="217">
        <v>1570.7978403287041</v>
      </c>
      <c r="P92" s="103">
        <f t="shared" si="26"/>
        <v>5.1999999999999989E-3</v>
      </c>
      <c r="Q92" s="217">
        <v>1602.2137971352781</v>
      </c>
      <c r="R92" s="103">
        <f t="shared" si="27"/>
        <v>5.1999999999999989E-3</v>
      </c>
      <c r="S92" s="217">
        <v>1634.2580730779839</v>
      </c>
      <c r="T92" s="103">
        <f t="shared" si="28"/>
        <v>5.2000000000000006E-3</v>
      </c>
      <c r="U92" s="217">
        <v>1666.9432345395433</v>
      </c>
      <c r="V92" s="103">
        <f t="shared" si="29"/>
        <v>5.1999999999999989E-3</v>
      </c>
      <c r="X92" s="245"/>
    </row>
    <row r="93" spans="1:24" ht="12.75" customHeight="1" x14ac:dyDescent="0.3">
      <c r="A93" s="38" t="s">
        <v>144</v>
      </c>
      <c r="B93" s="50"/>
      <c r="C93" s="217">
        <v>0</v>
      </c>
      <c r="D93" s="103">
        <f t="shared" si="30"/>
        <v>0</v>
      </c>
      <c r="E93" s="217">
        <v>0</v>
      </c>
      <c r="F93" s="103">
        <f t="shared" si="21"/>
        <v>0</v>
      </c>
      <c r="G93" s="217">
        <v>0</v>
      </c>
      <c r="H93" s="103">
        <f t="shared" si="22"/>
        <v>0</v>
      </c>
      <c r="I93" s="217">
        <v>0</v>
      </c>
      <c r="J93" s="103">
        <f t="shared" si="23"/>
        <v>0</v>
      </c>
      <c r="K93" s="217">
        <v>0</v>
      </c>
      <c r="L93" s="103">
        <f t="shared" si="24"/>
        <v>0</v>
      </c>
      <c r="M93" s="217">
        <v>0</v>
      </c>
      <c r="N93" s="103">
        <f t="shared" si="25"/>
        <v>0</v>
      </c>
      <c r="O93" s="217">
        <v>0</v>
      </c>
      <c r="P93" s="103">
        <f t="shared" si="26"/>
        <v>0</v>
      </c>
      <c r="Q93" s="217">
        <v>0</v>
      </c>
      <c r="R93" s="103">
        <f t="shared" si="27"/>
        <v>0</v>
      </c>
      <c r="S93" s="217">
        <v>0</v>
      </c>
      <c r="T93" s="103">
        <f t="shared" si="28"/>
        <v>0</v>
      </c>
      <c r="U93" s="217">
        <v>0</v>
      </c>
      <c r="V93" s="103">
        <f t="shared" si="29"/>
        <v>0</v>
      </c>
      <c r="X93" s="245"/>
    </row>
    <row r="94" spans="1:24" ht="12.75" customHeight="1" x14ac:dyDescent="0.3">
      <c r="A94" s="38" t="s">
        <v>156</v>
      </c>
      <c r="B94" s="50"/>
      <c r="C94" s="217">
        <v>0</v>
      </c>
      <c r="D94" s="103">
        <f t="shared" si="30"/>
        <v>0</v>
      </c>
      <c r="E94" s="217">
        <v>0</v>
      </c>
      <c r="F94" s="103">
        <f t="shared" si="21"/>
        <v>0</v>
      </c>
      <c r="G94" s="217">
        <v>0</v>
      </c>
      <c r="H94" s="103">
        <f t="shared" si="22"/>
        <v>0</v>
      </c>
      <c r="I94" s="217">
        <v>0</v>
      </c>
      <c r="J94" s="103">
        <f t="shared" si="23"/>
        <v>0</v>
      </c>
      <c r="K94" s="217">
        <v>0</v>
      </c>
      <c r="L94" s="103">
        <f t="shared" si="24"/>
        <v>0</v>
      </c>
      <c r="M94" s="217">
        <v>0</v>
      </c>
      <c r="N94" s="103">
        <f t="shared" si="25"/>
        <v>0</v>
      </c>
      <c r="O94" s="217">
        <v>0</v>
      </c>
      <c r="P94" s="103">
        <f t="shared" si="26"/>
        <v>0</v>
      </c>
      <c r="Q94" s="217">
        <v>0</v>
      </c>
      <c r="R94" s="103">
        <f t="shared" si="27"/>
        <v>0</v>
      </c>
      <c r="S94" s="217">
        <v>0</v>
      </c>
      <c r="T94" s="103">
        <f t="shared" si="28"/>
        <v>0</v>
      </c>
      <c r="U94" s="217">
        <v>0</v>
      </c>
      <c r="V94" s="103">
        <f t="shared" si="29"/>
        <v>0</v>
      </c>
      <c r="X94" s="245"/>
    </row>
    <row r="95" spans="1:24" ht="12.75" customHeight="1" x14ac:dyDescent="0.3">
      <c r="A95" s="38" t="s">
        <v>150</v>
      </c>
      <c r="B95" s="50"/>
      <c r="C95" s="217">
        <v>0</v>
      </c>
      <c r="D95" s="103">
        <f t="shared" si="30"/>
        <v>0</v>
      </c>
      <c r="E95" s="217">
        <v>0</v>
      </c>
      <c r="F95" s="103">
        <f t="shared" si="21"/>
        <v>0</v>
      </c>
      <c r="G95" s="217">
        <v>0</v>
      </c>
      <c r="H95" s="103">
        <f t="shared" si="22"/>
        <v>0</v>
      </c>
      <c r="I95" s="217">
        <v>0</v>
      </c>
      <c r="J95" s="103">
        <f t="shared" si="23"/>
        <v>0</v>
      </c>
      <c r="K95" s="217">
        <v>0</v>
      </c>
      <c r="L95" s="103">
        <f t="shared" si="24"/>
        <v>0</v>
      </c>
      <c r="M95" s="217">
        <v>0</v>
      </c>
      <c r="N95" s="103">
        <f t="shared" si="25"/>
        <v>0</v>
      </c>
      <c r="O95" s="217">
        <v>0</v>
      </c>
      <c r="P95" s="103">
        <f t="shared" si="26"/>
        <v>0</v>
      </c>
      <c r="Q95" s="217">
        <v>0</v>
      </c>
      <c r="R95" s="103">
        <f t="shared" si="27"/>
        <v>0</v>
      </c>
      <c r="S95" s="217">
        <v>0</v>
      </c>
      <c r="T95" s="103">
        <f t="shared" si="28"/>
        <v>0</v>
      </c>
      <c r="U95" s="217">
        <v>0</v>
      </c>
      <c r="V95" s="103">
        <f t="shared" si="29"/>
        <v>0</v>
      </c>
      <c r="X95" s="245"/>
    </row>
    <row r="96" spans="1:24" ht="12.75" customHeight="1" x14ac:dyDescent="0.3">
      <c r="A96" s="38" t="s">
        <v>146</v>
      </c>
      <c r="B96" s="50"/>
      <c r="C96" s="217">
        <v>0</v>
      </c>
      <c r="D96" s="103">
        <f t="shared" si="30"/>
        <v>0</v>
      </c>
      <c r="E96" s="217">
        <v>0</v>
      </c>
      <c r="F96" s="103">
        <f t="shared" si="21"/>
        <v>0</v>
      </c>
      <c r="G96" s="217">
        <v>0</v>
      </c>
      <c r="H96" s="103">
        <f t="shared" si="22"/>
        <v>0</v>
      </c>
      <c r="I96" s="217">
        <v>0</v>
      </c>
      <c r="J96" s="103">
        <f t="shared" si="23"/>
        <v>0</v>
      </c>
      <c r="K96" s="217">
        <v>0</v>
      </c>
      <c r="L96" s="103">
        <f t="shared" si="24"/>
        <v>0</v>
      </c>
      <c r="M96" s="217">
        <v>0</v>
      </c>
      <c r="N96" s="103">
        <f t="shared" si="25"/>
        <v>0</v>
      </c>
      <c r="O96" s="217">
        <v>0</v>
      </c>
      <c r="P96" s="103">
        <f t="shared" si="26"/>
        <v>0</v>
      </c>
      <c r="Q96" s="217">
        <v>0</v>
      </c>
      <c r="R96" s="103">
        <f t="shared" si="27"/>
        <v>0</v>
      </c>
      <c r="S96" s="217">
        <v>0</v>
      </c>
      <c r="T96" s="103">
        <f t="shared" si="28"/>
        <v>0</v>
      </c>
      <c r="U96" s="217">
        <v>0</v>
      </c>
      <c r="V96" s="103">
        <f t="shared" si="29"/>
        <v>0</v>
      </c>
      <c r="X96" s="245"/>
    </row>
    <row r="97" spans="1:24" ht="12.75" customHeight="1" x14ac:dyDescent="0.3">
      <c r="A97" s="38" t="s">
        <v>7</v>
      </c>
      <c r="B97" s="50"/>
      <c r="C97" s="217">
        <v>1188.4360999999999</v>
      </c>
      <c r="D97" s="103">
        <f t="shared" si="30"/>
        <v>5.415521075415812E-3</v>
      </c>
      <c r="E97" s="217">
        <v>1321.5409432000001</v>
      </c>
      <c r="F97" s="103">
        <f t="shared" si="21"/>
        <v>4.8301935058479538E-3</v>
      </c>
      <c r="G97" s="217">
        <v>1367.7948762120002</v>
      </c>
      <c r="H97" s="103">
        <f t="shared" si="22"/>
        <v>4.9012257632868941E-3</v>
      </c>
      <c r="I97" s="217">
        <v>1411.564312250784</v>
      </c>
      <c r="J97" s="103">
        <f t="shared" si="23"/>
        <v>4.9588872428549752E-3</v>
      </c>
      <c r="K97" s="217">
        <v>1446.8534200570537</v>
      </c>
      <c r="L97" s="103">
        <f t="shared" si="24"/>
        <v>4.9831955136532833E-3</v>
      </c>
      <c r="M97" s="217">
        <v>1483.0247555584797</v>
      </c>
      <c r="N97" s="103">
        <f t="shared" si="25"/>
        <v>5.0076229426417778E-3</v>
      </c>
      <c r="O97" s="217">
        <v>1520.1003744474417</v>
      </c>
      <c r="P97" s="103">
        <f t="shared" si="26"/>
        <v>5.0321701139292383E-3</v>
      </c>
      <c r="Q97" s="217">
        <v>1558.1028838086274</v>
      </c>
      <c r="R97" s="103">
        <f t="shared" si="27"/>
        <v>5.056837614487714E-3</v>
      </c>
      <c r="S97" s="217">
        <v>1597.0554559038428</v>
      </c>
      <c r="T97" s="103">
        <f t="shared" si="28"/>
        <v>5.0816260341665746E-3</v>
      </c>
      <c r="U97" s="217">
        <v>1636.981842301439</v>
      </c>
      <c r="V97" s="103">
        <f t="shared" si="29"/>
        <v>5.1065359657066073E-3</v>
      </c>
      <c r="X97" s="245"/>
    </row>
    <row r="98" spans="1:24" ht="12.75" customHeight="1" x14ac:dyDescent="0.3">
      <c r="A98" s="145" t="s">
        <v>245</v>
      </c>
      <c r="B98" s="50"/>
      <c r="C98" s="217">
        <v>263.33999999999997</v>
      </c>
      <c r="D98" s="103">
        <f t="shared" si="30"/>
        <v>1.1999999999999999E-3</v>
      </c>
      <c r="E98" s="217">
        <v>328.32</v>
      </c>
      <c r="F98" s="103">
        <f t="shared" si="21"/>
        <v>1.1999999999999999E-3</v>
      </c>
      <c r="G98" s="217">
        <v>334.88639999999998</v>
      </c>
      <c r="H98" s="103">
        <f t="shared" si="22"/>
        <v>1.1999999999999999E-3</v>
      </c>
      <c r="I98" s="217">
        <v>341.58412799999996</v>
      </c>
      <c r="J98" s="103">
        <f t="shared" si="23"/>
        <v>1.1999999999999999E-3</v>
      </c>
      <c r="K98" s="217">
        <v>348.41581055999995</v>
      </c>
      <c r="L98" s="103">
        <f t="shared" si="24"/>
        <v>1.1999999999999999E-3</v>
      </c>
      <c r="M98" s="217">
        <v>355.38412677119999</v>
      </c>
      <c r="N98" s="103">
        <f t="shared" si="25"/>
        <v>1.1999999999999997E-3</v>
      </c>
      <c r="O98" s="217">
        <v>362.49180930662402</v>
      </c>
      <c r="P98" s="103">
        <f t="shared" si="26"/>
        <v>1.1999999999999999E-3</v>
      </c>
      <c r="Q98" s="217">
        <v>369.7416454927565</v>
      </c>
      <c r="R98" s="103">
        <f t="shared" si="27"/>
        <v>1.1999999999999999E-3</v>
      </c>
      <c r="S98" s="217">
        <v>377.1364784026116</v>
      </c>
      <c r="T98" s="103">
        <f t="shared" si="28"/>
        <v>1.1999999999999999E-3</v>
      </c>
      <c r="U98" s="217">
        <v>384.67920797066387</v>
      </c>
      <c r="V98" s="103">
        <f t="shared" si="29"/>
        <v>1.1999999999999999E-3</v>
      </c>
      <c r="X98" s="245"/>
    </row>
    <row r="99" spans="1:24" ht="12.75" customHeight="1" x14ac:dyDescent="0.3">
      <c r="A99" s="145" t="s">
        <v>245</v>
      </c>
      <c r="B99" s="50"/>
      <c r="C99" s="217">
        <v>0</v>
      </c>
      <c r="D99" s="103">
        <f t="shared" si="30"/>
        <v>0</v>
      </c>
      <c r="E99" s="217">
        <v>0</v>
      </c>
      <c r="F99" s="103">
        <f t="shared" si="21"/>
        <v>0</v>
      </c>
      <c r="G99" s="217">
        <v>0</v>
      </c>
      <c r="H99" s="103">
        <f t="shared" si="22"/>
        <v>0</v>
      </c>
      <c r="I99" s="217">
        <v>0</v>
      </c>
      <c r="J99" s="103">
        <f t="shared" si="23"/>
        <v>0</v>
      </c>
      <c r="K99" s="217">
        <v>0</v>
      </c>
      <c r="L99" s="103">
        <f t="shared" si="24"/>
        <v>0</v>
      </c>
      <c r="M99" s="217">
        <v>0</v>
      </c>
      <c r="N99" s="103">
        <f t="shared" si="25"/>
        <v>0</v>
      </c>
      <c r="O99" s="217">
        <v>0</v>
      </c>
      <c r="P99" s="103">
        <f t="shared" si="26"/>
        <v>0</v>
      </c>
      <c r="Q99" s="217">
        <v>0</v>
      </c>
      <c r="R99" s="103">
        <f t="shared" si="27"/>
        <v>0</v>
      </c>
      <c r="S99" s="217">
        <v>0</v>
      </c>
      <c r="T99" s="103">
        <f t="shared" si="28"/>
        <v>0</v>
      </c>
      <c r="U99" s="217">
        <v>0</v>
      </c>
      <c r="V99" s="103">
        <f t="shared" si="29"/>
        <v>0</v>
      </c>
      <c r="X99" s="245"/>
    </row>
    <row r="100" spans="1:24" ht="12.75" customHeight="1" x14ac:dyDescent="0.3">
      <c r="A100" s="145" t="s">
        <v>245</v>
      </c>
      <c r="B100" s="50"/>
      <c r="C100" s="217">
        <v>0</v>
      </c>
      <c r="D100" s="103">
        <f t="shared" si="30"/>
        <v>0</v>
      </c>
      <c r="E100" s="217">
        <v>0</v>
      </c>
      <c r="F100" s="103">
        <f t="shared" si="21"/>
        <v>0</v>
      </c>
      <c r="G100" s="217">
        <v>0</v>
      </c>
      <c r="H100" s="103">
        <f t="shared" si="22"/>
        <v>0</v>
      </c>
      <c r="I100" s="217">
        <v>0</v>
      </c>
      <c r="J100" s="103">
        <f t="shared" si="23"/>
        <v>0</v>
      </c>
      <c r="K100" s="217">
        <v>0</v>
      </c>
      <c r="L100" s="103">
        <f t="shared" si="24"/>
        <v>0</v>
      </c>
      <c r="M100" s="217">
        <v>0</v>
      </c>
      <c r="N100" s="103">
        <f t="shared" si="25"/>
        <v>0</v>
      </c>
      <c r="O100" s="217">
        <v>0</v>
      </c>
      <c r="P100" s="103">
        <f t="shared" si="26"/>
        <v>0</v>
      </c>
      <c r="Q100" s="217">
        <v>0</v>
      </c>
      <c r="R100" s="103">
        <f t="shared" si="27"/>
        <v>0</v>
      </c>
      <c r="S100" s="217">
        <v>0</v>
      </c>
      <c r="T100" s="103">
        <f t="shared" si="28"/>
        <v>0</v>
      </c>
      <c r="U100" s="217">
        <v>0</v>
      </c>
      <c r="V100" s="103">
        <f t="shared" si="29"/>
        <v>0</v>
      </c>
      <c r="X100" s="245"/>
    </row>
    <row r="101" spans="1:24" ht="12.75" customHeight="1" x14ac:dyDescent="0.3">
      <c r="A101" s="38" t="s">
        <v>99</v>
      </c>
      <c r="B101" s="50"/>
      <c r="C101" s="217"/>
      <c r="D101" s="103">
        <f t="shared" si="30"/>
        <v>0</v>
      </c>
      <c r="E101" s="217"/>
      <c r="F101" s="103">
        <f t="shared" si="21"/>
        <v>0</v>
      </c>
      <c r="G101" s="217"/>
      <c r="H101" s="103">
        <f t="shared" si="22"/>
        <v>0</v>
      </c>
      <c r="I101" s="217">
        <v>0</v>
      </c>
      <c r="J101" s="103">
        <f t="shared" si="23"/>
        <v>0</v>
      </c>
      <c r="K101" s="217">
        <v>0</v>
      </c>
      <c r="L101" s="103">
        <f t="shared" si="24"/>
        <v>0</v>
      </c>
      <c r="M101" s="217">
        <v>0</v>
      </c>
      <c r="N101" s="103">
        <f t="shared" si="25"/>
        <v>0</v>
      </c>
      <c r="O101" s="217">
        <v>0</v>
      </c>
      <c r="P101" s="103">
        <f t="shared" si="26"/>
        <v>0</v>
      </c>
      <c r="Q101" s="217">
        <v>0</v>
      </c>
      <c r="R101" s="103">
        <f t="shared" si="27"/>
        <v>0</v>
      </c>
      <c r="S101" s="217">
        <v>0</v>
      </c>
      <c r="T101" s="103">
        <f t="shared" si="28"/>
        <v>0</v>
      </c>
      <c r="U101" s="217">
        <v>0</v>
      </c>
      <c r="V101" s="103">
        <f t="shared" si="29"/>
        <v>0</v>
      </c>
      <c r="X101" s="245"/>
    </row>
    <row r="102" spans="1:24" ht="12.75" customHeight="1" x14ac:dyDescent="0.3">
      <c r="A102" s="145" t="s">
        <v>78</v>
      </c>
      <c r="B102" s="50"/>
      <c r="C102" s="217">
        <v>0</v>
      </c>
      <c r="D102" s="103">
        <f t="shared" si="30"/>
        <v>0</v>
      </c>
      <c r="E102" s="217">
        <v>0</v>
      </c>
      <c r="F102" s="103">
        <f t="shared" si="21"/>
        <v>0</v>
      </c>
      <c r="G102" s="217">
        <v>0</v>
      </c>
      <c r="H102" s="103">
        <f t="shared" si="22"/>
        <v>0</v>
      </c>
      <c r="I102" s="217">
        <v>0</v>
      </c>
      <c r="J102" s="103">
        <f t="shared" si="23"/>
        <v>0</v>
      </c>
      <c r="K102" s="217">
        <v>0</v>
      </c>
      <c r="L102" s="103">
        <f t="shared" si="24"/>
        <v>0</v>
      </c>
      <c r="M102" s="217">
        <v>0</v>
      </c>
      <c r="N102" s="103">
        <f t="shared" si="25"/>
        <v>0</v>
      </c>
      <c r="O102" s="217">
        <v>0</v>
      </c>
      <c r="P102" s="103">
        <f t="shared" si="26"/>
        <v>0</v>
      </c>
      <c r="Q102" s="217">
        <v>0</v>
      </c>
      <c r="R102" s="103">
        <f t="shared" si="27"/>
        <v>0</v>
      </c>
      <c r="S102" s="217">
        <v>0</v>
      </c>
      <c r="T102" s="103">
        <f t="shared" si="28"/>
        <v>0</v>
      </c>
      <c r="U102" s="217">
        <v>0</v>
      </c>
      <c r="V102" s="103">
        <f t="shared" si="29"/>
        <v>0</v>
      </c>
      <c r="X102" s="245"/>
    </row>
    <row r="103" spans="1:24" ht="12.75" customHeight="1" x14ac:dyDescent="0.3">
      <c r="A103" s="145" t="s">
        <v>78</v>
      </c>
      <c r="B103" s="50"/>
      <c r="C103" s="217">
        <v>0</v>
      </c>
      <c r="D103" s="103">
        <f t="shared" si="30"/>
        <v>0</v>
      </c>
      <c r="E103" s="217">
        <v>0</v>
      </c>
      <c r="F103" s="103">
        <f t="shared" si="21"/>
        <v>0</v>
      </c>
      <c r="G103" s="217">
        <v>0</v>
      </c>
      <c r="H103" s="103">
        <f t="shared" si="22"/>
        <v>0</v>
      </c>
      <c r="I103" s="217">
        <v>0</v>
      </c>
      <c r="J103" s="103">
        <f t="shared" si="23"/>
        <v>0</v>
      </c>
      <c r="K103" s="217">
        <v>0</v>
      </c>
      <c r="L103" s="103">
        <f t="shared" si="24"/>
        <v>0</v>
      </c>
      <c r="M103" s="217">
        <v>0</v>
      </c>
      <c r="N103" s="103">
        <f t="shared" si="25"/>
        <v>0</v>
      </c>
      <c r="O103" s="217">
        <v>0</v>
      </c>
      <c r="P103" s="103">
        <f t="shared" si="26"/>
        <v>0</v>
      </c>
      <c r="Q103" s="217">
        <v>0</v>
      </c>
      <c r="R103" s="103">
        <f t="shared" si="27"/>
        <v>0</v>
      </c>
      <c r="S103" s="217">
        <v>0</v>
      </c>
      <c r="T103" s="103">
        <f t="shared" si="28"/>
        <v>0</v>
      </c>
      <c r="U103" s="217">
        <v>0</v>
      </c>
      <c r="V103" s="103">
        <f t="shared" si="29"/>
        <v>0</v>
      </c>
      <c r="X103" s="245"/>
    </row>
    <row r="104" spans="1:24" ht="12.75" customHeight="1" x14ac:dyDescent="0.3">
      <c r="A104" s="145" t="s">
        <v>78</v>
      </c>
      <c r="B104" s="50"/>
      <c r="C104" s="217">
        <v>0</v>
      </c>
      <c r="D104" s="103">
        <f t="shared" si="30"/>
        <v>0</v>
      </c>
      <c r="E104" s="217">
        <v>0</v>
      </c>
      <c r="F104" s="103">
        <f t="shared" si="21"/>
        <v>0</v>
      </c>
      <c r="G104" s="217">
        <v>0</v>
      </c>
      <c r="H104" s="103">
        <f t="shared" si="22"/>
        <v>0</v>
      </c>
      <c r="I104" s="217">
        <v>0</v>
      </c>
      <c r="J104" s="103">
        <f t="shared" si="23"/>
        <v>0</v>
      </c>
      <c r="K104" s="217">
        <v>0</v>
      </c>
      <c r="L104" s="103">
        <f t="shared" si="24"/>
        <v>0</v>
      </c>
      <c r="M104" s="217">
        <v>0</v>
      </c>
      <c r="N104" s="103">
        <f t="shared" si="25"/>
        <v>0</v>
      </c>
      <c r="O104" s="217">
        <v>0</v>
      </c>
      <c r="P104" s="103">
        <f t="shared" si="26"/>
        <v>0</v>
      </c>
      <c r="Q104" s="217">
        <v>0</v>
      </c>
      <c r="R104" s="103">
        <f t="shared" si="27"/>
        <v>0</v>
      </c>
      <c r="S104" s="217">
        <v>0</v>
      </c>
      <c r="T104" s="103">
        <f t="shared" si="28"/>
        <v>0</v>
      </c>
      <c r="U104" s="217">
        <v>0</v>
      </c>
      <c r="V104" s="103">
        <f t="shared" si="29"/>
        <v>0</v>
      </c>
      <c r="X104" s="245"/>
    </row>
    <row r="105" spans="1:24" ht="12.75" customHeight="1" x14ac:dyDescent="0.3">
      <c r="A105" s="26" t="s">
        <v>36</v>
      </c>
      <c r="B105" s="69"/>
      <c r="C105" s="105">
        <f>SUM(C52:C104)</f>
        <v>54105.650418931218</v>
      </c>
      <c r="D105" s="106">
        <f t="shared" si="30"/>
        <v>0.2465511525127875</v>
      </c>
      <c r="E105" s="105">
        <f>SUM(E52:E104)</f>
        <v>65765.262082363173</v>
      </c>
      <c r="F105" s="106">
        <f t="shared" si="21"/>
        <v>0.24037010995015778</v>
      </c>
      <c r="G105" s="105">
        <f>SUM(G52:G104)</f>
        <v>67372.81655581767</v>
      </c>
      <c r="H105" s="106">
        <f t="shared" si="22"/>
        <v>0.24141732798638943</v>
      </c>
      <c r="I105" s="105">
        <f>SUM(I52:I104)</f>
        <v>68640.775940789244</v>
      </c>
      <c r="J105" s="106">
        <f t="shared" si="23"/>
        <v>0.24113805173332611</v>
      </c>
      <c r="K105" s="105">
        <f>SUM(K52:K104)</f>
        <v>70022.144280145323</v>
      </c>
      <c r="L105" s="106">
        <f t="shared" si="24"/>
        <v>0.24116750902067441</v>
      </c>
      <c r="M105" s="105">
        <f>SUM(M52:M104)</f>
        <v>71431.55573525712</v>
      </c>
      <c r="N105" s="106">
        <f t="shared" si="25"/>
        <v>0.24119779254376936</v>
      </c>
      <c r="O105" s="105">
        <f>SUM(O52:O104)</f>
        <v>72869.189012813105</v>
      </c>
      <c r="P105" s="106">
        <f t="shared" si="26"/>
        <v>0.24122759348035239</v>
      </c>
      <c r="Q105" s="105">
        <f>SUM(Q52:Q104)</f>
        <v>74336.126966419193</v>
      </c>
      <c r="R105" s="106">
        <f t="shared" si="27"/>
        <v>0.24125860164012977</v>
      </c>
      <c r="S105" s="105">
        <f>SUM(S52:S104)</f>
        <v>75832.444341141469</v>
      </c>
      <c r="T105" s="106">
        <f t="shared" si="28"/>
        <v>0.24128913117819367</v>
      </c>
      <c r="U105" s="105">
        <f>SUM(U52:U104)</f>
        <v>77353.470659204366</v>
      </c>
      <c r="V105" s="106">
        <f t="shared" si="29"/>
        <v>0.24130278649768908</v>
      </c>
    </row>
    <row r="106" spans="1:24" ht="12.75" customHeight="1" x14ac:dyDescent="0.3">
      <c r="A106" s="26"/>
      <c r="B106" s="26"/>
      <c r="C106" s="51"/>
      <c r="D106" s="52"/>
      <c r="E106" s="51"/>
      <c r="F106" s="52"/>
      <c r="G106" s="51"/>
      <c r="H106" s="52"/>
      <c r="I106" s="51"/>
      <c r="J106" s="52"/>
      <c r="K106" s="51"/>
      <c r="L106" s="52"/>
      <c r="M106" s="51"/>
      <c r="N106" s="52"/>
      <c r="O106" s="51"/>
      <c r="P106" s="52"/>
      <c r="Q106" s="51"/>
      <c r="R106" s="52"/>
      <c r="S106" s="51"/>
      <c r="T106" s="52"/>
      <c r="U106" s="51"/>
      <c r="V106" s="52"/>
    </row>
    <row r="107" spans="1:24" ht="12.75" customHeight="1" x14ac:dyDescent="0.3">
      <c r="A107" s="26" t="s">
        <v>19</v>
      </c>
      <c r="B107" s="69"/>
      <c r="C107" s="105">
        <f>C28-C33-C46-C105</f>
        <v>19087.033581068776</v>
      </c>
      <c r="D107" s="106">
        <f>IFERROR(C107/C$28,0)</f>
        <v>8.6976685263471298E-2</v>
      </c>
      <c r="E107" s="105">
        <f>E28-E33-E46-E105</f>
        <v>29915.452125636832</v>
      </c>
      <c r="F107" s="106">
        <f>IFERROR(E107/E$28,0)</f>
        <v>0.10934010279838023</v>
      </c>
      <c r="G107" s="105">
        <f>G28-G33-G46-G105</f>
        <v>28814.432649462309</v>
      </c>
      <c r="H107" s="106">
        <f>IFERROR(G107/G$28,0)</f>
        <v>0.10325089098677871</v>
      </c>
      <c r="I107" s="105">
        <f>I28-I33-I46-I105</f>
        <v>29723.182967059707</v>
      </c>
      <c r="J107" s="106">
        <f>IFERROR(I107/I$28,0)</f>
        <v>0.10441884337340068</v>
      </c>
      <c r="K107" s="105">
        <f>K28-K33-K46-K105</f>
        <v>30260.157660399855</v>
      </c>
      <c r="L107" s="106">
        <f>IFERROR(K107/K$28,0)</f>
        <v>0.10422084214294453</v>
      </c>
      <c r="M107" s="105">
        <f>M28-M33-M46-M105</f>
        <v>30377.300109801756</v>
      </c>
      <c r="N107" s="106">
        <f>IFERROR(M107/M$28,0)</f>
        <v>0.10257284269544983</v>
      </c>
      <c r="O107" s="105">
        <f>O28-O33-O46-O105</f>
        <v>31043.887313492261</v>
      </c>
      <c r="P107" s="106">
        <f>IFERROR(O107/O$28,0)</f>
        <v>0.10276829384765349</v>
      </c>
      <c r="Q107" s="105">
        <f>Q28-Q33-Q46-Q105</f>
        <v>31464.917329266158</v>
      </c>
      <c r="R107" s="106">
        <f>IFERROR(Q107/Q$28,0)</f>
        <v>0.10211968615220296</v>
      </c>
      <c r="S107" s="105">
        <f>S28-S33-S46-S105</f>
        <v>31846.409460382827</v>
      </c>
      <c r="T107" s="106">
        <f>IFERROR(S107/S$28,0)</f>
        <v>0.10133119849430813</v>
      </c>
      <c r="U107" s="105">
        <f>U28-U33-U46-U105</f>
        <v>32700.230750013856</v>
      </c>
      <c r="V107" s="106">
        <f>IFERROR(U107/U$28,0)</f>
        <v>0.10200779269309804</v>
      </c>
    </row>
    <row r="108" spans="1:24" ht="12.75" customHeight="1" x14ac:dyDescent="0.3">
      <c r="A108" s="26"/>
      <c r="B108" s="26"/>
      <c r="C108" s="53"/>
      <c r="D108" s="54"/>
      <c r="E108" s="53"/>
      <c r="F108" s="54"/>
      <c r="G108" s="53"/>
      <c r="H108" s="54"/>
      <c r="I108" s="53"/>
      <c r="J108" s="54"/>
      <c r="K108" s="53"/>
      <c r="L108" s="54"/>
      <c r="M108" s="53"/>
      <c r="N108" s="54"/>
      <c r="O108" s="53"/>
      <c r="P108" s="54"/>
      <c r="Q108" s="53"/>
      <c r="R108" s="54"/>
      <c r="S108" s="53"/>
      <c r="T108" s="54"/>
      <c r="U108" s="53"/>
      <c r="V108" s="54"/>
    </row>
    <row r="109" spans="1:24" ht="12.75" customHeight="1" x14ac:dyDescent="0.3">
      <c r="A109" s="26"/>
      <c r="B109" s="26"/>
      <c r="C109" s="53"/>
      <c r="D109" s="54"/>
      <c r="E109" s="53"/>
      <c r="F109" s="54"/>
      <c r="G109" s="53"/>
      <c r="H109" s="54"/>
      <c r="I109" s="53"/>
      <c r="J109" s="54"/>
      <c r="K109" s="53"/>
      <c r="L109" s="54"/>
      <c r="M109" s="53"/>
      <c r="N109" s="54"/>
      <c r="O109" s="53"/>
      <c r="P109" s="54"/>
      <c r="Q109" s="53"/>
      <c r="R109" s="54"/>
      <c r="S109" s="53"/>
      <c r="T109" s="54"/>
      <c r="U109" s="53"/>
      <c r="V109" s="54"/>
    </row>
    <row r="110" spans="1:24" ht="12.75" customHeight="1" x14ac:dyDescent="0.3">
      <c r="A110" s="55" t="s">
        <v>49</v>
      </c>
      <c r="B110" s="55"/>
      <c r="C110" s="109" t="str">
        <f>C50</f>
        <v>FY 2018-19</v>
      </c>
      <c r="D110" s="109" t="s">
        <v>9</v>
      </c>
      <c r="E110" s="109" t="str">
        <f>E50</f>
        <v>FY 2019-20</v>
      </c>
      <c r="F110" s="109" t="s">
        <v>9</v>
      </c>
      <c r="G110" s="109" t="str">
        <f>G50</f>
        <v>FY 2020-21</v>
      </c>
      <c r="H110" s="109" t="s">
        <v>9</v>
      </c>
      <c r="I110" s="109" t="str">
        <f>I50</f>
        <v>FY 2021-22</v>
      </c>
      <c r="J110" s="109" t="s">
        <v>9</v>
      </c>
      <c r="K110" s="109" t="str">
        <f>K50</f>
        <v>FY 2022-23</v>
      </c>
      <c r="L110" s="109" t="s">
        <v>9</v>
      </c>
      <c r="M110" s="109" t="str">
        <f>M50</f>
        <v>FY 2023-24</v>
      </c>
      <c r="N110" s="109" t="s">
        <v>9</v>
      </c>
      <c r="O110" s="109" t="str">
        <f>O50</f>
        <v>FY 2024-25</v>
      </c>
      <c r="P110" s="109" t="s">
        <v>9</v>
      </c>
      <c r="Q110" s="109" t="str">
        <f>Q50</f>
        <v>FY 2025-26</v>
      </c>
      <c r="R110" s="109" t="s">
        <v>9</v>
      </c>
      <c r="S110" s="109" t="str">
        <f>S50</f>
        <v>FY 2026-27</v>
      </c>
      <c r="T110" s="109" t="s">
        <v>9</v>
      </c>
      <c r="U110" s="109" t="str">
        <f>U50</f>
        <v>FY 2027-28</v>
      </c>
      <c r="V110" s="109" t="s">
        <v>9</v>
      </c>
    </row>
    <row r="111" spans="1:24" ht="12.75" customHeight="1" x14ac:dyDescent="0.3">
      <c r="A111" s="38" t="s">
        <v>141</v>
      </c>
      <c r="B111" s="50"/>
      <c r="C111" s="102">
        <f>C59</f>
        <v>32917.5</v>
      </c>
      <c r="D111" s="103">
        <f t="shared" ref="D111:D116" si="31">IFERROR(C111/C$28,0)</f>
        <v>0.15</v>
      </c>
      <c r="E111" s="102">
        <f>E59</f>
        <v>41040</v>
      </c>
      <c r="F111" s="103">
        <f t="shared" ref="F111:F116" si="32">IFERROR(E111/E$28,0)</f>
        <v>0.15</v>
      </c>
      <c r="G111" s="102">
        <f>G59</f>
        <v>41860.799999999996</v>
      </c>
      <c r="H111" s="103">
        <f t="shared" ref="H111:H116" si="33">IFERROR(G111/G$28,0)</f>
        <v>0.15</v>
      </c>
      <c r="I111" s="102">
        <f>I59</f>
        <v>42698.015999999996</v>
      </c>
      <c r="J111" s="103">
        <f t="shared" ref="J111:J116" si="34">IFERROR(I111/I$28,0)</f>
        <v>0.15</v>
      </c>
      <c r="K111" s="102">
        <f>K59</f>
        <v>43551.976320000002</v>
      </c>
      <c r="L111" s="103">
        <f t="shared" ref="L111:L116" si="35">IFERROR(K111/K$28,0)</f>
        <v>0.15</v>
      </c>
      <c r="M111" s="102">
        <f>M59</f>
        <v>44423.015846400005</v>
      </c>
      <c r="N111" s="103">
        <f t="shared" ref="N111:N116" si="36">IFERROR(M111/M$28,0)</f>
        <v>0.15</v>
      </c>
      <c r="O111" s="102">
        <f>O59</f>
        <v>45311.476163328007</v>
      </c>
      <c r="P111" s="103">
        <f t="shared" ref="P111:P116" si="37">IFERROR(O111/O$28,0)</f>
        <v>0.15</v>
      </c>
      <c r="Q111" s="102">
        <f>Q59</f>
        <v>46217.705686594571</v>
      </c>
      <c r="R111" s="103">
        <f t="shared" ref="R111:R116" si="38">IFERROR(Q111/Q$28,0)</f>
        <v>0.15</v>
      </c>
      <c r="S111" s="102">
        <f>S59</f>
        <v>47142.059800326453</v>
      </c>
      <c r="T111" s="103">
        <f t="shared" ref="T111:T116" si="39">IFERROR(S111/S$28,0)</f>
        <v>0.15</v>
      </c>
      <c r="U111" s="102">
        <f>U59</f>
        <v>48084.900996332981</v>
      </c>
      <c r="V111" s="103">
        <f t="shared" ref="V111:V116" si="40">IFERROR(U111/U$28,0)</f>
        <v>0.15</v>
      </c>
    </row>
    <row r="112" spans="1:24" ht="12.75" customHeight="1" x14ac:dyDescent="0.3">
      <c r="A112" s="38" t="s">
        <v>96</v>
      </c>
      <c r="B112" s="50"/>
      <c r="C112" s="102">
        <f>C62</f>
        <v>0</v>
      </c>
      <c r="D112" s="103">
        <f t="shared" si="31"/>
        <v>0</v>
      </c>
      <c r="E112" s="102">
        <f>E62</f>
        <v>0</v>
      </c>
      <c r="F112" s="103">
        <f t="shared" si="32"/>
        <v>0</v>
      </c>
      <c r="G112" s="102">
        <f>G62</f>
        <v>0</v>
      </c>
      <c r="H112" s="103">
        <f t="shared" si="33"/>
        <v>0</v>
      </c>
      <c r="I112" s="102">
        <f>I62</f>
        <v>0</v>
      </c>
      <c r="J112" s="103">
        <f t="shared" si="34"/>
        <v>0</v>
      </c>
      <c r="K112" s="102">
        <f>K62</f>
        <v>0</v>
      </c>
      <c r="L112" s="103">
        <f t="shared" si="35"/>
        <v>0</v>
      </c>
      <c r="M112" s="102">
        <f>M62</f>
        <v>0</v>
      </c>
      <c r="N112" s="103">
        <f t="shared" si="36"/>
        <v>0</v>
      </c>
      <c r="O112" s="102">
        <f>O62</f>
        <v>0</v>
      </c>
      <c r="P112" s="103">
        <f t="shared" si="37"/>
        <v>0</v>
      </c>
      <c r="Q112" s="102">
        <f>Q62</f>
        <v>0</v>
      </c>
      <c r="R112" s="103">
        <f t="shared" si="38"/>
        <v>0</v>
      </c>
      <c r="S112" s="102">
        <f>S62</f>
        <v>0</v>
      </c>
      <c r="T112" s="103">
        <f t="shared" si="39"/>
        <v>0</v>
      </c>
      <c r="U112" s="102">
        <f>U62</f>
        <v>0</v>
      </c>
      <c r="V112" s="103">
        <f t="shared" si="40"/>
        <v>0</v>
      </c>
    </row>
    <row r="113" spans="1:22" ht="12.75" customHeight="1" x14ac:dyDescent="0.3">
      <c r="A113" s="145" t="s">
        <v>78</v>
      </c>
      <c r="B113" s="56"/>
      <c r="C113" s="136">
        <v>0</v>
      </c>
      <c r="D113" s="103">
        <f t="shared" si="31"/>
        <v>0</v>
      </c>
      <c r="E113" s="136">
        <v>0</v>
      </c>
      <c r="F113" s="103">
        <f t="shared" si="32"/>
        <v>0</v>
      </c>
      <c r="G113" s="136">
        <v>0</v>
      </c>
      <c r="H113" s="103">
        <f t="shared" si="33"/>
        <v>0</v>
      </c>
      <c r="I113" s="136">
        <v>0</v>
      </c>
      <c r="J113" s="103">
        <f t="shared" si="34"/>
        <v>0</v>
      </c>
      <c r="K113" s="136">
        <v>0</v>
      </c>
      <c r="L113" s="103">
        <f t="shared" si="35"/>
        <v>0</v>
      </c>
      <c r="M113" s="136">
        <v>0</v>
      </c>
      <c r="N113" s="103">
        <f t="shared" si="36"/>
        <v>0</v>
      </c>
      <c r="O113" s="136">
        <v>0</v>
      </c>
      <c r="P113" s="103">
        <f t="shared" si="37"/>
        <v>0</v>
      </c>
      <c r="Q113" s="136">
        <v>0</v>
      </c>
      <c r="R113" s="103">
        <f t="shared" si="38"/>
        <v>0</v>
      </c>
      <c r="S113" s="136">
        <v>0</v>
      </c>
      <c r="T113" s="103">
        <f t="shared" si="39"/>
        <v>0</v>
      </c>
      <c r="U113" s="136">
        <v>0</v>
      </c>
      <c r="V113" s="103">
        <f t="shared" si="40"/>
        <v>0</v>
      </c>
    </row>
    <row r="114" spans="1:22" ht="12.75" customHeight="1" x14ac:dyDescent="0.3">
      <c r="A114" s="145" t="s">
        <v>78</v>
      </c>
      <c r="B114" s="56"/>
      <c r="C114" s="136">
        <v>0</v>
      </c>
      <c r="D114" s="103">
        <f t="shared" si="31"/>
        <v>0</v>
      </c>
      <c r="E114" s="136">
        <v>0</v>
      </c>
      <c r="F114" s="103">
        <f t="shared" si="32"/>
        <v>0</v>
      </c>
      <c r="G114" s="136">
        <v>0</v>
      </c>
      <c r="H114" s="103">
        <f t="shared" si="33"/>
        <v>0</v>
      </c>
      <c r="I114" s="136">
        <v>0</v>
      </c>
      <c r="J114" s="103">
        <f t="shared" si="34"/>
        <v>0</v>
      </c>
      <c r="K114" s="136">
        <v>0</v>
      </c>
      <c r="L114" s="103">
        <f t="shared" si="35"/>
        <v>0</v>
      </c>
      <c r="M114" s="136">
        <v>0</v>
      </c>
      <c r="N114" s="103">
        <f t="shared" si="36"/>
        <v>0</v>
      </c>
      <c r="O114" s="136">
        <v>0</v>
      </c>
      <c r="P114" s="103">
        <f t="shared" si="37"/>
        <v>0</v>
      </c>
      <c r="Q114" s="136">
        <v>0</v>
      </c>
      <c r="R114" s="103">
        <f t="shared" si="38"/>
        <v>0</v>
      </c>
      <c r="S114" s="136">
        <v>0</v>
      </c>
      <c r="T114" s="103">
        <f t="shared" si="39"/>
        <v>0</v>
      </c>
      <c r="U114" s="136">
        <v>0</v>
      </c>
      <c r="V114" s="103">
        <f t="shared" si="40"/>
        <v>0</v>
      </c>
    </row>
    <row r="115" spans="1:22" ht="12.75" customHeight="1" x14ac:dyDescent="0.3">
      <c r="A115" s="145" t="s">
        <v>78</v>
      </c>
      <c r="B115" s="56"/>
      <c r="C115" s="137">
        <v>0</v>
      </c>
      <c r="D115" s="103">
        <f t="shared" si="31"/>
        <v>0</v>
      </c>
      <c r="E115" s="137">
        <v>0</v>
      </c>
      <c r="F115" s="103">
        <f t="shared" si="32"/>
        <v>0</v>
      </c>
      <c r="G115" s="137">
        <v>0</v>
      </c>
      <c r="H115" s="103">
        <f t="shared" si="33"/>
        <v>0</v>
      </c>
      <c r="I115" s="137">
        <v>0</v>
      </c>
      <c r="J115" s="103">
        <f t="shared" si="34"/>
        <v>0</v>
      </c>
      <c r="K115" s="137">
        <v>0</v>
      </c>
      <c r="L115" s="103">
        <f t="shared" si="35"/>
        <v>0</v>
      </c>
      <c r="M115" s="137">
        <v>0</v>
      </c>
      <c r="N115" s="103">
        <f t="shared" si="36"/>
        <v>0</v>
      </c>
      <c r="O115" s="137">
        <v>0</v>
      </c>
      <c r="P115" s="103">
        <f t="shared" si="37"/>
        <v>0</v>
      </c>
      <c r="Q115" s="137">
        <v>0</v>
      </c>
      <c r="R115" s="103">
        <f t="shared" si="38"/>
        <v>0</v>
      </c>
      <c r="S115" s="137">
        <v>0</v>
      </c>
      <c r="T115" s="103">
        <f t="shared" si="39"/>
        <v>0</v>
      </c>
      <c r="U115" s="137">
        <v>0</v>
      </c>
      <c r="V115" s="103">
        <f t="shared" si="40"/>
        <v>0</v>
      </c>
    </row>
    <row r="116" spans="1:22" ht="12.75" customHeight="1" x14ac:dyDescent="0.3">
      <c r="A116" s="55" t="s">
        <v>83</v>
      </c>
      <c r="B116" s="57"/>
      <c r="C116" s="108">
        <f>SUM(C111:C115)</f>
        <v>32917.5</v>
      </c>
      <c r="D116" s="106">
        <f t="shared" si="31"/>
        <v>0.15</v>
      </c>
      <c r="E116" s="108">
        <f>SUM(E111:E115)</f>
        <v>41040</v>
      </c>
      <c r="F116" s="106">
        <f t="shared" si="32"/>
        <v>0.15</v>
      </c>
      <c r="G116" s="108">
        <f>SUM(G111:G115)</f>
        <v>41860.799999999996</v>
      </c>
      <c r="H116" s="106">
        <f t="shared" si="33"/>
        <v>0.15</v>
      </c>
      <c r="I116" s="108">
        <f>SUM(I111:I115)</f>
        <v>42698.015999999996</v>
      </c>
      <c r="J116" s="106">
        <f t="shared" si="34"/>
        <v>0.15</v>
      </c>
      <c r="K116" s="108">
        <f>SUM(K111:K115)</f>
        <v>43551.976320000002</v>
      </c>
      <c r="L116" s="106">
        <f t="shared" si="35"/>
        <v>0.15</v>
      </c>
      <c r="M116" s="108">
        <f>SUM(M111:M115)</f>
        <v>44423.015846400005</v>
      </c>
      <c r="N116" s="106">
        <f t="shared" si="36"/>
        <v>0.15</v>
      </c>
      <c r="O116" s="108">
        <f>SUM(O111:O115)</f>
        <v>45311.476163328007</v>
      </c>
      <c r="P116" s="106">
        <f t="shared" si="37"/>
        <v>0.15</v>
      </c>
      <c r="Q116" s="108">
        <f>SUM(Q111:Q115)</f>
        <v>46217.705686594571</v>
      </c>
      <c r="R116" s="106">
        <f t="shared" si="38"/>
        <v>0.15</v>
      </c>
      <c r="S116" s="108">
        <f>SUM(S111:S115)</f>
        <v>47142.059800326453</v>
      </c>
      <c r="T116" s="106">
        <f t="shared" si="39"/>
        <v>0.15</v>
      </c>
      <c r="U116" s="108">
        <f>SUM(U111:U115)</f>
        <v>48084.900996332981</v>
      </c>
      <c r="V116" s="106">
        <f t="shared" si="40"/>
        <v>0.15</v>
      </c>
    </row>
    <row r="117" spans="1:22" ht="12.75" customHeight="1" x14ac:dyDescent="0.3">
      <c r="A117" s="38"/>
      <c r="B117" s="38"/>
    </row>
    <row r="118" spans="1:22" ht="12.75" customHeight="1" x14ac:dyDescent="0.3">
      <c r="A118" s="58" t="s">
        <v>8</v>
      </c>
      <c r="B118" s="5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ht="12.75" customHeight="1" x14ac:dyDescent="0.3">
      <c r="A119" s="62" t="s">
        <v>37</v>
      </c>
      <c r="B119" s="6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ht="12.75" customHeight="1" x14ac:dyDescent="0.3">
      <c r="A120" s="38"/>
      <c r="B120" s="38"/>
    </row>
    <row r="121" spans="1:22" ht="12.75" customHeight="1" x14ac:dyDescent="0.3">
      <c r="A121" s="38"/>
      <c r="B121" s="38"/>
    </row>
    <row r="122" spans="1:22" ht="12.75" customHeight="1" x14ac:dyDescent="0.3">
      <c r="A122" s="38"/>
      <c r="B122" s="38"/>
    </row>
    <row r="123" spans="1:22" ht="12.75" customHeight="1" x14ac:dyDescent="0.3">
      <c r="A123" s="38"/>
      <c r="B123" s="38"/>
    </row>
    <row r="124" spans="1:22" ht="12.75" customHeight="1" x14ac:dyDescent="0.3">
      <c r="A124" s="38"/>
      <c r="B124" s="38"/>
    </row>
    <row r="125" spans="1:22" ht="12.75" customHeight="1" x14ac:dyDescent="0.3">
      <c r="A125" s="38"/>
      <c r="B125" s="38"/>
    </row>
    <row r="126" spans="1:22" ht="12.75" customHeight="1" x14ac:dyDescent="0.3">
      <c r="A126" s="38"/>
      <c r="B126" s="38"/>
    </row>
  </sheetData>
  <pageMargins left="0.45" right="0" top="0.5" bottom="0" header="0.3" footer="0.3"/>
  <pageSetup scale="49" orientation="landscape" r:id="rId1"/>
  <rowBreaks count="1" manualBreakCount="1">
    <brk id="47" max="2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X126"/>
  <sheetViews>
    <sheetView topLeftCell="A4" zoomScale="78" zoomScaleNormal="78" workbookViewId="0">
      <selection activeCell="B37" sqref="B37"/>
    </sheetView>
  </sheetViews>
  <sheetFormatPr defaultColWidth="9.109375" defaultRowHeight="12.75" customHeight="1" x14ac:dyDescent="0.3"/>
  <cols>
    <col min="1" max="1" width="9.5546875" style="5" customWidth="1"/>
    <col min="2" max="2" width="38.33203125" style="5" customWidth="1"/>
    <col min="3" max="3" width="14.44140625" style="5" customWidth="1"/>
    <col min="4" max="4" width="8.6640625" style="5" customWidth="1"/>
    <col min="5" max="5" width="14.6640625" style="5" customWidth="1"/>
    <col min="6" max="6" width="8.6640625" style="5" customWidth="1"/>
    <col min="7" max="7" width="12.6640625" style="5" customWidth="1"/>
    <col min="8" max="8" width="8.6640625" style="5" customWidth="1"/>
    <col min="9" max="9" width="12.6640625" style="5" customWidth="1"/>
    <col min="10" max="10" width="8.6640625" style="5" customWidth="1"/>
    <col min="11" max="11" width="12.5546875" style="5" customWidth="1"/>
    <col min="12" max="12" width="8.6640625" style="5" customWidth="1"/>
    <col min="13" max="13" width="12.6640625" style="5" customWidth="1"/>
    <col min="14" max="14" width="8.6640625" style="5" customWidth="1"/>
    <col min="15" max="15" width="12.6640625" style="5" customWidth="1"/>
    <col min="16" max="16" width="8.6640625" style="5" customWidth="1"/>
    <col min="17" max="17" width="12.6640625" style="5" customWidth="1"/>
    <col min="18" max="18" width="8.6640625" style="5" customWidth="1"/>
    <col min="19" max="19" width="12.6640625" style="5" customWidth="1"/>
    <col min="20" max="20" width="8.6640625" style="5" customWidth="1"/>
    <col min="21" max="21" width="12.5546875" style="5" customWidth="1"/>
    <col min="22" max="22" width="8.6640625" style="5" customWidth="1"/>
    <col min="23" max="16384" width="9.109375" style="5"/>
  </cols>
  <sheetData>
    <row r="1" spans="1:22" ht="12.75" customHeight="1" x14ac:dyDescent="0.3">
      <c r="A1" s="1" t="s">
        <v>338</v>
      </c>
      <c r="B1" s="12"/>
    </row>
    <row r="2" spans="1:22" ht="12.75" customHeight="1" x14ac:dyDescent="0.3">
      <c r="A2" s="45" t="s">
        <v>105</v>
      </c>
      <c r="B2" s="45"/>
      <c r="D2" s="147" t="s">
        <v>20</v>
      </c>
      <c r="G2" s="46" t="s">
        <v>460</v>
      </c>
      <c r="H2" s="47"/>
      <c r="I2" s="47"/>
      <c r="V2" s="67"/>
    </row>
    <row r="3" spans="1:22" ht="12.75" customHeight="1" x14ac:dyDescent="0.3">
      <c r="A3" s="48" t="s">
        <v>291</v>
      </c>
      <c r="B3" s="30"/>
      <c r="D3" s="146" t="s">
        <v>21</v>
      </c>
      <c r="G3" s="140" t="str">
        <f>+G2</f>
        <v>Starbucks (Green Library) &amp; Starbucks Truck</v>
      </c>
      <c r="H3" s="141"/>
      <c r="I3" s="141"/>
      <c r="V3" s="67"/>
    </row>
    <row r="4" spans="1:22" ht="12.75" customHeight="1" x14ac:dyDescent="0.3">
      <c r="A4" s="48" t="s">
        <v>230</v>
      </c>
      <c r="B4" s="156" t="s">
        <v>375</v>
      </c>
      <c r="D4" s="146" t="s">
        <v>163</v>
      </c>
      <c r="G4" s="140" t="s">
        <v>410</v>
      </c>
      <c r="H4" s="141"/>
      <c r="I4" s="141"/>
      <c r="V4" s="67"/>
    </row>
    <row r="5" spans="1:22" ht="12.75" customHeight="1" x14ac:dyDescent="0.3">
      <c r="A5" s="48"/>
      <c r="B5" s="142"/>
      <c r="C5" s="45"/>
      <c r="D5" s="45"/>
      <c r="E5" s="45"/>
      <c r="F5" s="45"/>
      <c r="G5" s="67"/>
      <c r="H5" s="67"/>
      <c r="I5" s="48"/>
      <c r="J5" s="48"/>
      <c r="K5" s="48"/>
      <c r="L5" s="48"/>
      <c r="M5" s="45"/>
      <c r="N5" s="45"/>
      <c r="O5" s="45"/>
      <c r="P5" s="45"/>
      <c r="Q5" s="67"/>
      <c r="R5" s="67"/>
      <c r="S5" s="48"/>
      <c r="T5" s="48"/>
      <c r="U5" s="48"/>
      <c r="V5" s="48"/>
    </row>
    <row r="6" spans="1:22" ht="12.75" customHeight="1" x14ac:dyDescent="0.3">
      <c r="A6" s="48"/>
      <c r="B6" s="142"/>
      <c r="C6" s="109" t="s">
        <v>16</v>
      </c>
      <c r="D6" s="49"/>
      <c r="E6" s="109" t="s">
        <v>93</v>
      </c>
      <c r="F6" s="49"/>
      <c r="G6" s="109" t="s">
        <v>94</v>
      </c>
      <c r="H6" s="49"/>
      <c r="I6" s="109" t="s">
        <v>95</v>
      </c>
      <c r="J6" s="49"/>
      <c r="K6" s="109" t="s">
        <v>160</v>
      </c>
      <c r="L6" s="49"/>
      <c r="M6" s="109" t="s">
        <v>133</v>
      </c>
      <c r="N6" s="49"/>
      <c r="O6" s="109" t="s">
        <v>158</v>
      </c>
      <c r="P6" s="49"/>
      <c r="Q6" s="109" t="s">
        <v>159</v>
      </c>
      <c r="R6" s="49"/>
      <c r="S6" s="109" t="s">
        <v>161</v>
      </c>
      <c r="T6" s="49"/>
      <c r="U6" s="109" t="s">
        <v>162</v>
      </c>
      <c r="V6" s="49"/>
    </row>
    <row r="7" spans="1:22" ht="12.75" customHeight="1" x14ac:dyDescent="0.3">
      <c r="A7" s="26" t="s">
        <v>0</v>
      </c>
      <c r="B7" s="26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ht="12.75" customHeight="1" x14ac:dyDescent="0.3">
      <c r="A8" s="38" t="s">
        <v>10</v>
      </c>
      <c r="B8" s="38"/>
      <c r="C8" s="134">
        <v>285</v>
      </c>
      <c r="D8" s="38"/>
      <c r="E8" s="134">
        <v>285</v>
      </c>
      <c r="F8" s="38"/>
      <c r="G8" s="134">
        <v>285</v>
      </c>
      <c r="H8" s="38"/>
      <c r="I8" s="134">
        <v>285</v>
      </c>
      <c r="J8" s="38"/>
      <c r="K8" s="134">
        <v>285</v>
      </c>
      <c r="L8" s="38"/>
      <c r="M8" s="134">
        <v>285</v>
      </c>
      <c r="N8" s="38"/>
      <c r="O8" s="134">
        <v>285</v>
      </c>
      <c r="P8" s="38"/>
      <c r="Q8" s="134">
        <v>285</v>
      </c>
      <c r="R8" s="38"/>
      <c r="S8" s="134">
        <v>285</v>
      </c>
      <c r="T8" s="38"/>
      <c r="U8" s="134">
        <v>285</v>
      </c>
      <c r="V8" s="38"/>
    </row>
    <row r="9" spans="1:22" ht="12.75" customHeight="1" x14ac:dyDescent="0.3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ht="12.75" customHeight="1" x14ac:dyDescent="0.3">
      <c r="A10" s="38" t="s">
        <v>233</v>
      </c>
      <c r="B10" s="38"/>
      <c r="C10" s="257">
        <v>1244.019138755981</v>
      </c>
      <c r="D10" s="258"/>
      <c r="E10" s="257">
        <v>1743.4778656485773</v>
      </c>
      <c r="F10" s="258"/>
      <c r="G10" s="257">
        <v>1772.2257450856057</v>
      </c>
      <c r="H10" s="258"/>
      <c r="I10" s="257">
        <v>1801.4689897986821</v>
      </c>
      <c r="J10" s="258"/>
      <c r="K10" s="257">
        <v>1824.9770859858336</v>
      </c>
      <c r="L10" s="258"/>
      <c r="M10" s="257">
        <v>1848.8778011220948</v>
      </c>
      <c r="N10" s="258"/>
      <c r="O10" s="257">
        <v>1889.0517221566458</v>
      </c>
      <c r="P10" s="258"/>
      <c r="Q10" s="257">
        <v>1907.4351113991099</v>
      </c>
      <c r="R10" s="258"/>
      <c r="S10" s="257">
        <v>1945.583813627092</v>
      </c>
      <c r="T10" s="258"/>
      <c r="U10" s="257">
        <v>1984.4954898996336</v>
      </c>
      <c r="V10" s="38"/>
    </row>
    <row r="11" spans="1:22" ht="12.75" customHeigh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2" ht="12.75" customHeight="1" x14ac:dyDescent="0.3">
      <c r="A12" s="38" t="s">
        <v>231</v>
      </c>
      <c r="B12" s="38"/>
      <c r="C12" s="135">
        <v>5.5</v>
      </c>
      <c r="D12" s="38"/>
      <c r="E12" s="135">
        <v>5.79</v>
      </c>
      <c r="F12" s="38"/>
      <c r="G12" s="135">
        <v>5.81</v>
      </c>
      <c r="H12" s="38"/>
      <c r="I12" s="135">
        <v>5.83</v>
      </c>
      <c r="J12" s="38"/>
      <c r="K12" s="135">
        <v>5.87</v>
      </c>
      <c r="L12" s="38"/>
      <c r="M12" s="135">
        <v>5.91</v>
      </c>
      <c r="N12" s="38"/>
      <c r="O12" s="135">
        <v>5.9</v>
      </c>
      <c r="P12" s="38"/>
      <c r="Q12" s="135">
        <v>5.96</v>
      </c>
      <c r="R12" s="38"/>
      <c r="S12" s="135">
        <v>5.96</v>
      </c>
      <c r="T12" s="38"/>
      <c r="U12" s="135">
        <v>5.96</v>
      </c>
      <c r="V12" s="38"/>
    </row>
    <row r="13" spans="1:22" ht="12.75" customHeight="1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ht="12.75" customHeight="1" x14ac:dyDescent="0.3">
      <c r="A14" s="38" t="s">
        <v>234</v>
      </c>
      <c r="B14" s="38"/>
      <c r="C14" s="253">
        <v>1950000</v>
      </c>
      <c r="D14" s="38"/>
      <c r="E14" s="253">
        <v>2877000</v>
      </c>
      <c r="F14" s="38"/>
      <c r="G14" s="253">
        <v>2934540</v>
      </c>
      <c r="H14" s="38"/>
      <c r="I14" s="252">
        <v>2993230.8000000003</v>
      </c>
      <c r="J14" s="38"/>
      <c r="K14" s="253">
        <v>3053095.4160000002</v>
      </c>
      <c r="L14" s="38"/>
      <c r="M14" s="253">
        <v>3114157.3243200001</v>
      </c>
      <c r="N14" s="38"/>
      <c r="O14" s="253">
        <v>3176440.4708064003</v>
      </c>
      <c r="P14" s="38"/>
      <c r="Q14" s="253">
        <v>3239969.2802225281</v>
      </c>
      <c r="R14" s="38"/>
      <c r="S14" s="253">
        <v>3304768.6658269786</v>
      </c>
      <c r="T14" s="38"/>
      <c r="U14" s="253">
        <v>3370864.0391435181</v>
      </c>
      <c r="V14" s="38"/>
    </row>
    <row r="15" spans="1:22" ht="12.75" customHeight="1" x14ac:dyDescent="0.3">
      <c r="A15" s="54">
        <v>0.06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ht="12.75" customHeight="1" x14ac:dyDescent="0.3">
      <c r="A16" s="38"/>
      <c r="B16" s="50"/>
      <c r="C16" s="109" t="str">
        <f>C6</f>
        <v>FY 2018-19</v>
      </c>
      <c r="D16" s="109" t="s">
        <v>9</v>
      </c>
      <c r="E16" s="109" t="str">
        <f>E6</f>
        <v>FY 2019-20</v>
      </c>
      <c r="F16" s="109" t="s">
        <v>9</v>
      </c>
      <c r="G16" s="109" t="str">
        <f>G6</f>
        <v>FY 2020-21</v>
      </c>
      <c r="H16" s="109" t="s">
        <v>9</v>
      </c>
      <c r="I16" s="109" t="str">
        <f>I6</f>
        <v>FY 2021-22</v>
      </c>
      <c r="J16" s="109" t="s">
        <v>9</v>
      </c>
      <c r="K16" s="109" t="str">
        <f>K6</f>
        <v>FY 2022-23</v>
      </c>
      <c r="L16" s="109" t="s">
        <v>9</v>
      </c>
      <c r="M16" s="109" t="str">
        <f>M6</f>
        <v>FY 2023-24</v>
      </c>
      <c r="N16" s="109" t="s">
        <v>9</v>
      </c>
      <c r="O16" s="109" t="str">
        <f>O6</f>
        <v>FY 2024-25</v>
      </c>
      <c r="P16" s="109" t="s">
        <v>9</v>
      </c>
      <c r="Q16" s="109" t="str">
        <f>Q6</f>
        <v>FY 2025-26</v>
      </c>
      <c r="R16" s="109" t="s">
        <v>9</v>
      </c>
      <c r="S16" s="109" t="str">
        <f>S6</f>
        <v>FY 2026-27</v>
      </c>
      <c r="T16" s="109" t="s">
        <v>9</v>
      </c>
      <c r="U16" s="109" t="str">
        <f>U6</f>
        <v>FY 2027-28</v>
      </c>
      <c r="V16" s="109" t="s">
        <v>9</v>
      </c>
    </row>
    <row r="17" spans="1:24" ht="12.75" customHeight="1" x14ac:dyDescent="0.3">
      <c r="A17" s="26" t="s">
        <v>33</v>
      </c>
      <c r="B17" s="69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4" ht="12.75" customHeight="1" x14ac:dyDescent="0.3">
      <c r="A18" s="38" t="s">
        <v>236</v>
      </c>
      <c r="B18" s="5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X18" s="244"/>
    </row>
    <row r="19" spans="1:24" ht="12.75" customHeight="1" x14ac:dyDescent="0.3">
      <c r="A19" s="38" t="s">
        <v>237</v>
      </c>
      <c r="B19" s="50"/>
      <c r="C19" s="250">
        <v>1708590</v>
      </c>
      <c r="D19" s="103">
        <f>IFERROR(C19/C$28,0)</f>
        <v>0.87619999999999998</v>
      </c>
      <c r="E19" s="250">
        <v>1344422.0999999999</v>
      </c>
      <c r="F19" s="103">
        <f>IFERROR(E19/E$28,0)</f>
        <v>0.46729999999999994</v>
      </c>
      <c r="G19" s="136">
        <v>1371310.5419999999</v>
      </c>
      <c r="H19" s="103">
        <f>IFERROR(G19/G$28,0)</f>
        <v>0.46729999999999999</v>
      </c>
      <c r="I19" s="136">
        <v>1398736.75284</v>
      </c>
      <c r="J19" s="103">
        <f>IFERROR(I19/I$28,0)</f>
        <v>0.46729999999999999</v>
      </c>
      <c r="K19" s="136">
        <v>1426711.4878968</v>
      </c>
      <c r="L19" s="103">
        <f>IFERROR(K19/K$28,0)</f>
        <v>0.46729999999999999</v>
      </c>
      <c r="M19" s="136">
        <v>1455245.717654736</v>
      </c>
      <c r="N19" s="103">
        <f>IFERROR(M19/M$28,0)</f>
        <v>0.46729999999999999</v>
      </c>
      <c r="O19" s="136">
        <v>1484350.6320078308</v>
      </c>
      <c r="P19" s="103">
        <f>IFERROR(O19/O$28,0)</f>
        <v>0.46729999999999999</v>
      </c>
      <c r="Q19" s="136">
        <v>1514037.6446479873</v>
      </c>
      <c r="R19" s="103">
        <f>IFERROR(Q19/Q$28,0)</f>
        <v>0.46729999999999999</v>
      </c>
      <c r="S19" s="136">
        <v>1544318.3975409472</v>
      </c>
      <c r="T19" s="103">
        <f>IFERROR(S19/S$28,0)</f>
        <v>0.46729999999999994</v>
      </c>
      <c r="U19" s="136">
        <v>1575204.7654917662</v>
      </c>
      <c r="V19" s="103">
        <f>IFERROR(U19/U$28,0)</f>
        <v>0.46729999999999999</v>
      </c>
    </row>
    <row r="20" spans="1:24" ht="12.75" customHeight="1" x14ac:dyDescent="0.3">
      <c r="A20" s="38" t="s">
        <v>238</v>
      </c>
      <c r="B20" s="50"/>
      <c r="C20" s="136">
        <v>241410</v>
      </c>
      <c r="D20" s="103">
        <f>IFERROR(C20/C$28,0)</f>
        <v>0.12379999999999999</v>
      </c>
      <c r="E20" s="136">
        <v>1532577.9000000001</v>
      </c>
      <c r="F20" s="103">
        <f>IFERROR(E20/E$28,0)</f>
        <v>0.53270000000000006</v>
      </c>
      <c r="G20" s="136">
        <v>1563229.4580000001</v>
      </c>
      <c r="H20" s="103">
        <f>IFERROR(G20/G$28,0)</f>
        <v>0.53270000000000006</v>
      </c>
      <c r="I20" s="136">
        <v>1594494.0471600001</v>
      </c>
      <c r="J20" s="103">
        <f>IFERROR(I20/I$28,0)</f>
        <v>0.53270000000000006</v>
      </c>
      <c r="K20" s="136">
        <v>1626383.9281032002</v>
      </c>
      <c r="L20" s="103">
        <f>IFERROR(K20/K$28,0)</f>
        <v>0.53270000000000006</v>
      </c>
      <c r="M20" s="136">
        <v>1658911.6066652641</v>
      </c>
      <c r="N20" s="103">
        <f>IFERROR(M20/M$28,0)</f>
        <v>0.53270000000000006</v>
      </c>
      <c r="O20" s="136">
        <v>1692089.8387985695</v>
      </c>
      <c r="P20" s="103">
        <f>IFERROR(O20/O$28,0)</f>
        <v>0.53270000000000006</v>
      </c>
      <c r="Q20" s="136">
        <v>1725931.6355745408</v>
      </c>
      <c r="R20" s="103">
        <f>IFERROR(Q20/Q$28,0)</f>
        <v>0.53270000000000006</v>
      </c>
      <c r="S20" s="136">
        <v>1760450.2682860317</v>
      </c>
      <c r="T20" s="103">
        <f>IFERROR(S20/S$28,0)</f>
        <v>0.53269999999999995</v>
      </c>
      <c r="U20" s="136">
        <v>1795659.2736517524</v>
      </c>
      <c r="V20" s="103">
        <f>IFERROR(U20/U$28,0)</f>
        <v>0.53270000000000006</v>
      </c>
    </row>
    <row r="21" spans="1:24" ht="12.75" customHeight="1" x14ac:dyDescent="0.3">
      <c r="A21" s="38" t="s">
        <v>235</v>
      </c>
      <c r="B21" s="50"/>
      <c r="C21" s="136"/>
      <c r="D21" s="103">
        <f>IFERROR(C21/C$28,0)</f>
        <v>0</v>
      </c>
      <c r="E21" s="136">
        <v>0</v>
      </c>
      <c r="F21" s="103">
        <f>IFERROR(E21/E$28,0)</f>
        <v>0</v>
      </c>
      <c r="G21" s="136">
        <v>0</v>
      </c>
      <c r="H21" s="103">
        <f>IFERROR(G21/G$28,0)</f>
        <v>0</v>
      </c>
      <c r="I21" s="136">
        <v>0</v>
      </c>
      <c r="J21" s="103">
        <f>IFERROR(I21/I$28,0)</f>
        <v>0</v>
      </c>
      <c r="K21" s="136">
        <v>0</v>
      </c>
      <c r="L21" s="103">
        <f>IFERROR(K21/K$28,0)</f>
        <v>0</v>
      </c>
      <c r="M21" s="136">
        <v>0</v>
      </c>
      <c r="N21" s="103">
        <f>IFERROR(M21/M$28,0)</f>
        <v>0</v>
      </c>
      <c r="O21" s="136">
        <v>0</v>
      </c>
      <c r="P21" s="103">
        <f>IFERROR(O21/O$28,0)</f>
        <v>0</v>
      </c>
      <c r="Q21" s="136">
        <v>0</v>
      </c>
      <c r="R21" s="103">
        <f>IFERROR(Q21/Q$28,0)</f>
        <v>0</v>
      </c>
      <c r="S21" s="136">
        <v>0</v>
      </c>
      <c r="T21" s="103">
        <f>IFERROR(S21/S$28,0)</f>
        <v>0</v>
      </c>
      <c r="U21" s="136">
        <v>0</v>
      </c>
      <c r="V21" s="103">
        <f>IFERROR(U21/U$28,0)</f>
        <v>0</v>
      </c>
    </row>
    <row r="22" spans="1:24" ht="12.75" customHeight="1" x14ac:dyDescent="0.3">
      <c r="A22" s="38" t="s">
        <v>239</v>
      </c>
      <c r="B22" s="50"/>
      <c r="C22" s="102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</row>
    <row r="23" spans="1:24" ht="12.75" customHeight="1" x14ac:dyDescent="0.3">
      <c r="A23" s="151" t="s">
        <v>240</v>
      </c>
      <c r="B23" s="152"/>
      <c r="C23" s="102"/>
      <c r="D23" s="103">
        <f t="shared" ref="D23:D28" si="0">IFERROR(C23/C$28,0)</f>
        <v>0</v>
      </c>
      <c r="E23" s="102"/>
      <c r="F23" s="103">
        <f t="shared" ref="F23:F28" si="1">IFERROR(E23/E$28,0)</f>
        <v>0</v>
      </c>
      <c r="G23" s="102"/>
      <c r="H23" s="103">
        <f t="shared" ref="H23:H28" si="2">IFERROR(G23/G$28,0)</f>
        <v>0</v>
      </c>
      <c r="I23" s="102"/>
      <c r="J23" s="103">
        <f t="shared" ref="J23:J28" si="3">IFERROR(I23/I$28,0)</f>
        <v>0</v>
      </c>
      <c r="K23" s="102"/>
      <c r="L23" s="103">
        <f t="shared" ref="L23:L28" si="4">IFERROR(K23/K$28,0)</f>
        <v>0</v>
      </c>
      <c r="M23" s="102"/>
      <c r="N23" s="103">
        <f t="shared" ref="N23:N28" si="5">IFERROR(M23/M$28,0)</f>
        <v>0</v>
      </c>
      <c r="O23" s="102"/>
      <c r="P23" s="103">
        <f t="shared" ref="P23:P28" si="6">IFERROR(O23/O$28,0)</f>
        <v>0</v>
      </c>
      <c r="Q23" s="102"/>
      <c r="R23" s="103">
        <f t="shared" ref="R23:R28" si="7">IFERROR(Q23/Q$28,0)</f>
        <v>0</v>
      </c>
      <c r="S23" s="102"/>
      <c r="T23" s="103">
        <f t="shared" ref="T23:T28" si="8">IFERROR(S23/S$28,0)</f>
        <v>0</v>
      </c>
      <c r="U23" s="102"/>
      <c r="V23" s="103">
        <f t="shared" ref="V23:V28" si="9">IFERROR(U23/U$28,0)</f>
        <v>0</v>
      </c>
    </row>
    <row r="24" spans="1:24" ht="12.75" customHeight="1" x14ac:dyDescent="0.3">
      <c r="A24" s="151" t="s">
        <v>241</v>
      </c>
      <c r="B24" s="152"/>
      <c r="C24" s="102"/>
      <c r="D24" s="103">
        <f t="shared" si="0"/>
        <v>0</v>
      </c>
      <c r="E24" s="102"/>
      <c r="F24" s="103">
        <f t="shared" si="1"/>
        <v>0</v>
      </c>
      <c r="G24" s="102"/>
      <c r="H24" s="103">
        <f t="shared" si="2"/>
        <v>0</v>
      </c>
      <c r="I24" s="102"/>
      <c r="J24" s="103">
        <f t="shared" si="3"/>
        <v>0</v>
      </c>
      <c r="K24" s="102"/>
      <c r="L24" s="103">
        <f t="shared" si="4"/>
        <v>0</v>
      </c>
      <c r="M24" s="102"/>
      <c r="N24" s="103">
        <f t="shared" si="5"/>
        <v>0</v>
      </c>
      <c r="O24" s="102"/>
      <c r="P24" s="103">
        <f t="shared" si="6"/>
        <v>0</v>
      </c>
      <c r="Q24" s="102"/>
      <c r="R24" s="103">
        <f t="shared" si="7"/>
        <v>0</v>
      </c>
      <c r="S24" s="102"/>
      <c r="T24" s="103">
        <f t="shared" si="8"/>
        <v>0</v>
      </c>
      <c r="U24" s="102"/>
      <c r="V24" s="103">
        <f t="shared" si="9"/>
        <v>0</v>
      </c>
      <c r="X24" s="102"/>
    </row>
    <row r="25" spans="1:24" ht="12.75" customHeight="1" x14ac:dyDescent="0.3">
      <c r="A25" s="38" t="s">
        <v>242</v>
      </c>
      <c r="B25" s="50"/>
      <c r="C25" s="136"/>
      <c r="D25" s="103">
        <f t="shared" si="0"/>
        <v>0</v>
      </c>
      <c r="E25" s="136"/>
      <c r="F25" s="103">
        <f t="shared" si="1"/>
        <v>0</v>
      </c>
      <c r="G25" s="136"/>
      <c r="H25" s="103">
        <f t="shared" si="2"/>
        <v>0</v>
      </c>
      <c r="I25" s="136"/>
      <c r="J25" s="103">
        <f t="shared" si="3"/>
        <v>0</v>
      </c>
      <c r="K25" s="136"/>
      <c r="L25" s="103">
        <f t="shared" si="4"/>
        <v>0</v>
      </c>
      <c r="M25" s="136"/>
      <c r="N25" s="103">
        <f t="shared" si="5"/>
        <v>0</v>
      </c>
      <c r="O25" s="136"/>
      <c r="P25" s="103">
        <f t="shared" si="6"/>
        <v>0</v>
      </c>
      <c r="Q25" s="136"/>
      <c r="R25" s="103">
        <f t="shared" si="7"/>
        <v>0</v>
      </c>
      <c r="S25" s="136"/>
      <c r="T25" s="103">
        <f t="shared" si="8"/>
        <v>0</v>
      </c>
      <c r="U25" s="136"/>
      <c r="V25" s="103">
        <f t="shared" si="9"/>
        <v>0</v>
      </c>
      <c r="X25" s="102"/>
    </row>
    <row r="26" spans="1:24" ht="12.75" customHeight="1" x14ac:dyDescent="0.3">
      <c r="A26" s="151" t="s">
        <v>243</v>
      </c>
      <c r="B26" s="50"/>
      <c r="C26" s="102"/>
      <c r="D26" s="103">
        <f t="shared" si="0"/>
        <v>0</v>
      </c>
      <c r="E26" s="102"/>
      <c r="F26" s="103">
        <f t="shared" si="1"/>
        <v>0</v>
      </c>
      <c r="G26" s="102"/>
      <c r="H26" s="103">
        <f t="shared" si="2"/>
        <v>0</v>
      </c>
      <c r="I26" s="102"/>
      <c r="J26" s="103">
        <f t="shared" si="3"/>
        <v>0</v>
      </c>
      <c r="K26" s="102"/>
      <c r="L26" s="103">
        <f t="shared" si="4"/>
        <v>0</v>
      </c>
      <c r="M26" s="102"/>
      <c r="N26" s="103">
        <f t="shared" si="5"/>
        <v>0</v>
      </c>
      <c r="O26" s="102"/>
      <c r="P26" s="103">
        <f t="shared" si="6"/>
        <v>0</v>
      </c>
      <c r="Q26" s="102"/>
      <c r="R26" s="103">
        <f t="shared" si="7"/>
        <v>0</v>
      </c>
      <c r="S26" s="102"/>
      <c r="T26" s="103">
        <f t="shared" si="8"/>
        <v>0</v>
      </c>
      <c r="U26" s="102"/>
      <c r="V26" s="103">
        <f t="shared" si="9"/>
        <v>0</v>
      </c>
    </row>
    <row r="27" spans="1:24" ht="12.75" customHeight="1" x14ac:dyDescent="0.3">
      <c r="A27" s="38" t="s">
        <v>40</v>
      </c>
      <c r="B27" s="50"/>
      <c r="C27" s="137"/>
      <c r="D27" s="103">
        <f t="shared" si="0"/>
        <v>0</v>
      </c>
      <c r="E27" s="137"/>
      <c r="F27" s="103">
        <f t="shared" si="1"/>
        <v>0</v>
      </c>
      <c r="G27" s="137"/>
      <c r="H27" s="103">
        <f t="shared" si="2"/>
        <v>0</v>
      </c>
      <c r="I27" s="137"/>
      <c r="J27" s="103">
        <f t="shared" si="3"/>
        <v>0</v>
      </c>
      <c r="K27" s="137"/>
      <c r="L27" s="103">
        <f t="shared" si="4"/>
        <v>0</v>
      </c>
      <c r="M27" s="137"/>
      <c r="N27" s="103">
        <f t="shared" si="5"/>
        <v>0</v>
      </c>
      <c r="O27" s="137"/>
      <c r="P27" s="103">
        <f t="shared" si="6"/>
        <v>0</v>
      </c>
      <c r="Q27" s="137"/>
      <c r="R27" s="103">
        <f t="shared" si="7"/>
        <v>0</v>
      </c>
      <c r="S27" s="137"/>
      <c r="T27" s="103">
        <f t="shared" si="8"/>
        <v>0</v>
      </c>
      <c r="U27" s="137"/>
      <c r="V27" s="103">
        <f t="shared" si="9"/>
        <v>0</v>
      </c>
    </row>
    <row r="28" spans="1:24" ht="12.75" customHeight="1" x14ac:dyDescent="0.3">
      <c r="A28" s="26" t="s">
        <v>1</v>
      </c>
      <c r="B28" s="69"/>
      <c r="C28" s="105">
        <f>SUM(C19:C27)</f>
        <v>1950000</v>
      </c>
      <c r="D28" s="106">
        <f t="shared" si="0"/>
        <v>1</v>
      </c>
      <c r="E28" s="105">
        <f>SUM(E19:E27)</f>
        <v>2877000</v>
      </c>
      <c r="F28" s="106">
        <f t="shared" si="1"/>
        <v>1</v>
      </c>
      <c r="G28" s="105">
        <f>SUM(G19:G27)</f>
        <v>2934540</v>
      </c>
      <c r="H28" s="106">
        <f t="shared" si="2"/>
        <v>1</v>
      </c>
      <c r="I28" s="105">
        <f>SUM(I19:I27)</f>
        <v>2993230.8</v>
      </c>
      <c r="J28" s="106">
        <f t="shared" si="3"/>
        <v>1</v>
      </c>
      <c r="K28" s="105">
        <f>SUM(K19:K27)</f>
        <v>3053095.4160000002</v>
      </c>
      <c r="L28" s="106">
        <f t="shared" si="4"/>
        <v>1</v>
      </c>
      <c r="M28" s="105">
        <f>SUM(M19:M27)</f>
        <v>3114157.3243200001</v>
      </c>
      <c r="N28" s="106">
        <f t="shared" si="5"/>
        <v>1</v>
      </c>
      <c r="O28" s="105">
        <f>SUM(O19:O27)</f>
        <v>3176440.4708064003</v>
      </c>
      <c r="P28" s="106">
        <f t="shared" si="6"/>
        <v>1</v>
      </c>
      <c r="Q28" s="105">
        <f>SUM(Q19:Q27)</f>
        <v>3239969.2802225281</v>
      </c>
      <c r="R28" s="106">
        <f t="shared" si="7"/>
        <v>1</v>
      </c>
      <c r="S28" s="105">
        <f>SUM(S19:S27)</f>
        <v>3304768.6658269791</v>
      </c>
      <c r="T28" s="106">
        <f t="shared" si="8"/>
        <v>1</v>
      </c>
      <c r="U28" s="105">
        <f>SUM(U19:U27)</f>
        <v>3370864.0391435185</v>
      </c>
      <c r="V28" s="106">
        <f t="shared" si="9"/>
        <v>1</v>
      </c>
    </row>
    <row r="29" spans="1:24" ht="12.75" customHeight="1" x14ac:dyDescent="0.3">
      <c r="A29" s="26"/>
      <c r="B29" s="69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4" ht="12.75" customHeight="1" x14ac:dyDescent="0.3">
      <c r="A30" s="26" t="s">
        <v>34</v>
      </c>
      <c r="B30" s="69"/>
      <c r="C30" s="25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4" ht="12.75" customHeight="1" x14ac:dyDescent="0.3">
      <c r="A31" s="38" t="s">
        <v>35</v>
      </c>
      <c r="B31" s="50"/>
      <c r="C31" s="217">
        <v>653250</v>
      </c>
      <c r="D31" s="103">
        <f>IFERROR(C31/C$28,0)</f>
        <v>0.33500000000000002</v>
      </c>
      <c r="E31" s="217">
        <v>963795</v>
      </c>
      <c r="F31" s="103">
        <f>IFERROR(E31/E$28,0)</f>
        <v>0.33500000000000002</v>
      </c>
      <c r="G31" s="217">
        <v>983070.9</v>
      </c>
      <c r="H31" s="103">
        <f>IFERROR(G31/G$28,0)</f>
        <v>0.33500000000000002</v>
      </c>
      <c r="I31" s="217">
        <v>1002732.3180000002</v>
      </c>
      <c r="J31" s="103">
        <f>IFERROR(I31/I$28,0)</f>
        <v>0.33500000000000008</v>
      </c>
      <c r="K31" s="217">
        <v>1022786.9643600001</v>
      </c>
      <c r="L31" s="103">
        <f>IFERROR(K31/K$28,0)</f>
        <v>0.33500000000000002</v>
      </c>
      <c r="M31" s="217">
        <v>1043242.7036472001</v>
      </c>
      <c r="N31" s="103">
        <f>IFERROR(M31/M$28,0)</f>
        <v>0.33500000000000002</v>
      </c>
      <c r="O31" s="217">
        <v>1064107.557720144</v>
      </c>
      <c r="P31" s="103">
        <f>IFERROR(O31/O$28,0)</f>
        <v>0.33499999999999996</v>
      </c>
      <c r="Q31" s="217">
        <v>1085389.7088745469</v>
      </c>
      <c r="R31" s="103">
        <f>IFERROR(Q31/Q$28,0)</f>
        <v>0.33500000000000002</v>
      </c>
      <c r="S31" s="217">
        <v>1107097.5030520379</v>
      </c>
      <c r="T31" s="103">
        <f>IFERROR(S31/S$28,0)</f>
        <v>0.33499999999999996</v>
      </c>
      <c r="U31" s="217">
        <v>1129239.4531130786</v>
      </c>
      <c r="V31" s="103">
        <f>IFERROR(U31/U$28,0)</f>
        <v>0.33499999999999996</v>
      </c>
    </row>
    <row r="32" spans="1:24" ht="12.75" customHeight="1" x14ac:dyDescent="0.3">
      <c r="A32" s="70" t="s">
        <v>75</v>
      </c>
      <c r="B32" s="70"/>
      <c r="C32" s="139"/>
      <c r="D32" s="103">
        <f>IFERROR(C32/C$28,0)</f>
        <v>0</v>
      </c>
      <c r="E32" s="139"/>
      <c r="F32" s="103">
        <f>IFERROR(E32/E$28,0)</f>
        <v>0</v>
      </c>
      <c r="G32" s="139"/>
      <c r="H32" s="103">
        <f>IFERROR(G32/G$28,0)</f>
        <v>0</v>
      </c>
      <c r="I32" s="139"/>
      <c r="J32" s="103">
        <f>IFERROR(I32/I$28,0)</f>
        <v>0</v>
      </c>
      <c r="K32" s="139"/>
      <c r="L32" s="103">
        <f>IFERROR(K32/K$28,0)</f>
        <v>0</v>
      </c>
      <c r="M32" s="139"/>
      <c r="N32" s="103">
        <f>IFERROR(M32/M$28,0)</f>
        <v>0</v>
      </c>
      <c r="O32" s="139"/>
      <c r="P32" s="103">
        <f>IFERROR(O32/O$28,0)</f>
        <v>0</v>
      </c>
      <c r="Q32" s="139"/>
      <c r="R32" s="103">
        <f>IFERROR(Q32/Q$28,0)</f>
        <v>0</v>
      </c>
      <c r="S32" s="139"/>
      <c r="T32" s="103">
        <f>IFERROR(S32/S$28,0)</f>
        <v>0</v>
      </c>
      <c r="U32" s="139"/>
      <c r="V32" s="103">
        <f>IFERROR(U32/U$28,0)</f>
        <v>0</v>
      </c>
    </row>
    <row r="33" spans="1:22" ht="12.75" customHeight="1" x14ac:dyDescent="0.3">
      <c r="A33" s="26" t="s">
        <v>2</v>
      </c>
      <c r="B33" s="69"/>
      <c r="C33" s="105">
        <f>SUM(C31:C32)</f>
        <v>653250</v>
      </c>
      <c r="D33" s="106">
        <f>IFERROR(C33/C$28,0)</f>
        <v>0.33500000000000002</v>
      </c>
      <c r="E33" s="105">
        <f>SUM(E31:E32)</f>
        <v>963795</v>
      </c>
      <c r="F33" s="106">
        <f>IFERROR(E33/E$28,0)</f>
        <v>0.33500000000000002</v>
      </c>
      <c r="G33" s="105">
        <f>SUM(G31:G32)</f>
        <v>983070.9</v>
      </c>
      <c r="H33" s="106">
        <f>IFERROR(G33/G$28,0)</f>
        <v>0.33500000000000002</v>
      </c>
      <c r="I33" s="105">
        <f>SUM(I31:I32)</f>
        <v>1002732.3180000002</v>
      </c>
      <c r="J33" s="106">
        <f>IFERROR(I33/I$28,0)</f>
        <v>0.33500000000000008</v>
      </c>
      <c r="K33" s="105">
        <f>SUM(K31:K32)</f>
        <v>1022786.9643600001</v>
      </c>
      <c r="L33" s="106">
        <f>IFERROR(K33/K$28,0)</f>
        <v>0.33500000000000002</v>
      </c>
      <c r="M33" s="105">
        <f>SUM(M31:M32)</f>
        <v>1043242.7036472001</v>
      </c>
      <c r="N33" s="106">
        <f>IFERROR(M33/M$28,0)</f>
        <v>0.33500000000000002</v>
      </c>
      <c r="O33" s="105">
        <f>SUM(O31:O32)</f>
        <v>1064107.557720144</v>
      </c>
      <c r="P33" s="106">
        <f>IFERROR(O33/O$28,0)</f>
        <v>0.33499999999999996</v>
      </c>
      <c r="Q33" s="105">
        <f>SUM(Q31:Q32)</f>
        <v>1085389.7088745469</v>
      </c>
      <c r="R33" s="106">
        <f>IFERROR(Q33/Q$28,0)</f>
        <v>0.33500000000000002</v>
      </c>
      <c r="S33" s="105">
        <f>SUM(S31:S32)</f>
        <v>1107097.5030520379</v>
      </c>
      <c r="T33" s="106">
        <f>IFERROR(S33/S$28,0)</f>
        <v>0.33499999999999996</v>
      </c>
      <c r="U33" s="105">
        <f>SUM(U31:U32)</f>
        <v>1129239.4531130786</v>
      </c>
      <c r="V33" s="106">
        <f>IFERROR(U33/U$28,0)</f>
        <v>0.33499999999999996</v>
      </c>
    </row>
    <row r="34" spans="1:22" ht="12.75" customHeight="1" x14ac:dyDescent="0.3">
      <c r="A34" s="38"/>
      <c r="B34" s="5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2.75" customHeight="1" x14ac:dyDescent="0.3">
      <c r="A35" s="26" t="s">
        <v>3</v>
      </c>
      <c r="B35" s="69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2.75" customHeight="1" x14ac:dyDescent="0.3">
      <c r="A36" s="38" t="s">
        <v>22</v>
      </c>
      <c r="B36" s="50"/>
      <c r="C36" s="217">
        <v>50000</v>
      </c>
      <c r="D36" s="103">
        <f t="shared" ref="D36:D46" si="10">IFERROR(C36/C$28,0)</f>
        <v>2.564102564102564E-2</v>
      </c>
      <c r="E36" s="217">
        <v>51249.999999999993</v>
      </c>
      <c r="F36" s="103">
        <f t="shared" ref="F36:F46" si="11">IFERROR(E36/E$28,0)</f>
        <v>1.781369482099409E-2</v>
      </c>
      <c r="G36" s="217">
        <v>52531.249999999985</v>
      </c>
      <c r="H36" s="103">
        <f t="shared" ref="H36:H46" si="12">IFERROR(G36/G$28,0)</f>
        <v>1.7901016854430331E-2</v>
      </c>
      <c r="I36" s="217">
        <v>53844.531249999978</v>
      </c>
      <c r="J36" s="103">
        <f t="shared" ref="J36:J46" si="13">IFERROR(I36/I$28,0)</f>
        <v>1.7988766937050087E-2</v>
      </c>
      <c r="K36" s="217">
        <v>55190.644531249971</v>
      </c>
      <c r="L36" s="103">
        <f t="shared" ref="L36:L46" si="14">IFERROR(K36/K$28,0)</f>
        <v>1.8076947167133661E-2</v>
      </c>
      <c r="M36" s="217">
        <v>56570.410644531214</v>
      </c>
      <c r="N36" s="103">
        <f t="shared" ref="N36:N46" si="15">IFERROR(M36/M$28,0)</f>
        <v>1.8165559653247058E-2</v>
      </c>
      <c r="O36" s="217">
        <v>57984.670910644491</v>
      </c>
      <c r="P36" s="103">
        <f t="shared" ref="P36:P46" si="16">IFERROR(O36/O$28,0)</f>
        <v>1.8254606514292386E-2</v>
      </c>
      <c r="Q36" s="217">
        <v>59434.287683410599</v>
      </c>
      <c r="R36" s="103">
        <f t="shared" ref="R36:R46" si="17">IFERROR(Q36/Q$28,0)</f>
        <v>1.8344089879558524E-2</v>
      </c>
      <c r="S36" s="217">
        <v>60920.144875495862</v>
      </c>
      <c r="T36" s="103">
        <f t="shared" ref="T36:T46" si="18">IFERROR(S36/S$28,0)</f>
        <v>1.8434011888772046E-2</v>
      </c>
      <c r="U36" s="217">
        <v>62443.148497383256</v>
      </c>
      <c r="V36" s="103">
        <f t="shared" ref="V36:V46" si="19">IFERROR(U36/U$28,0)</f>
        <v>1.852437469214838E-2</v>
      </c>
    </row>
    <row r="37" spans="1:22" ht="12.75" customHeight="1" x14ac:dyDescent="0.3">
      <c r="A37" s="38" t="s">
        <v>23</v>
      </c>
      <c r="B37" s="50"/>
      <c r="C37" s="217">
        <v>98568</v>
      </c>
      <c r="D37" s="103">
        <f t="shared" si="10"/>
        <v>5.0547692307692307E-2</v>
      </c>
      <c r="E37" s="217">
        <v>131928</v>
      </c>
      <c r="F37" s="103">
        <f t="shared" si="11"/>
        <v>4.5856100104275287E-2</v>
      </c>
      <c r="G37" s="217">
        <v>136545.47999999998</v>
      </c>
      <c r="H37" s="103">
        <f t="shared" si="12"/>
        <v>4.6530454517573448E-2</v>
      </c>
      <c r="I37" s="217">
        <v>140914.93535999997</v>
      </c>
      <c r="J37" s="103">
        <f t="shared" si="13"/>
        <v>4.7077871629544903E-2</v>
      </c>
      <c r="K37" s="217">
        <v>144437.80874399995</v>
      </c>
      <c r="L37" s="103">
        <f t="shared" si="14"/>
        <v>4.7308645510081869E-2</v>
      </c>
      <c r="M37" s="217">
        <v>148048.75396259993</v>
      </c>
      <c r="N37" s="103">
        <f t="shared" si="15"/>
        <v>4.7540550635131289E-2</v>
      </c>
      <c r="O37" s="217">
        <v>151749.97281166492</v>
      </c>
      <c r="P37" s="103">
        <f t="shared" si="16"/>
        <v>4.7773592550009375E-2</v>
      </c>
      <c r="Q37" s="217">
        <v>155543.72213195654</v>
      </c>
      <c r="R37" s="103">
        <f t="shared" si="17"/>
        <v>4.8007776827215305E-2</v>
      </c>
      <c r="S37" s="217">
        <v>159432.31518525543</v>
      </c>
      <c r="T37" s="103">
        <f t="shared" si="18"/>
        <v>4.8243109066564385E-2</v>
      </c>
      <c r="U37" s="217">
        <v>163418.12306488681</v>
      </c>
      <c r="V37" s="103">
        <f t="shared" si="19"/>
        <v>4.8479594895322053E-2</v>
      </c>
    </row>
    <row r="38" spans="1:22" ht="12.75" customHeight="1" x14ac:dyDescent="0.3">
      <c r="A38" s="38" t="s">
        <v>24</v>
      </c>
      <c r="B38" s="50"/>
      <c r="C38" s="217">
        <v>60566</v>
      </c>
      <c r="D38" s="103">
        <f t="shared" si="10"/>
        <v>3.1059487179487179E-2</v>
      </c>
      <c r="E38" s="217">
        <v>82806</v>
      </c>
      <c r="F38" s="103">
        <f t="shared" si="11"/>
        <v>2.8782064650677789E-2</v>
      </c>
      <c r="G38" s="217">
        <v>85704.209999999992</v>
      </c>
      <c r="H38" s="103">
        <f t="shared" si="12"/>
        <v>2.9205330307305401E-2</v>
      </c>
      <c r="I38" s="217">
        <v>88446.744719999988</v>
      </c>
      <c r="J38" s="103">
        <f t="shared" si="13"/>
        <v>2.9548922428567818E-2</v>
      </c>
      <c r="K38" s="217">
        <v>90657.913337999984</v>
      </c>
      <c r="L38" s="103">
        <f t="shared" si="14"/>
        <v>2.9693770087531379E-2</v>
      </c>
      <c r="M38" s="217">
        <v>92924.361171449971</v>
      </c>
      <c r="N38" s="103">
        <f t="shared" si="15"/>
        <v>2.9839327784038885E-2</v>
      </c>
      <c r="O38" s="217">
        <v>95247.470200736207</v>
      </c>
      <c r="P38" s="103">
        <f t="shared" si="16"/>
        <v>2.998559899866652E-2</v>
      </c>
      <c r="Q38" s="217">
        <v>97628.656955754603</v>
      </c>
      <c r="R38" s="103">
        <f t="shared" si="17"/>
        <v>3.0132587229052141E-2</v>
      </c>
      <c r="S38" s="217">
        <v>100069.37337964846</v>
      </c>
      <c r="T38" s="103">
        <f t="shared" si="18"/>
        <v>3.0280295989978858E-2</v>
      </c>
      <c r="U38" s="217">
        <v>102571.10771413967</v>
      </c>
      <c r="V38" s="103">
        <f t="shared" si="19"/>
        <v>3.0428728813459149E-2</v>
      </c>
    </row>
    <row r="39" spans="1:22" ht="12.75" customHeight="1" x14ac:dyDescent="0.3">
      <c r="A39" s="38" t="s">
        <v>28</v>
      </c>
      <c r="B39" s="50"/>
      <c r="C39" s="217">
        <v>170826</v>
      </c>
      <c r="D39" s="103">
        <f t="shared" si="10"/>
        <v>8.7603076923076922E-2</v>
      </c>
      <c r="E39" s="217">
        <v>181946</v>
      </c>
      <c r="F39" s="103">
        <f t="shared" si="11"/>
        <v>6.3241571080987144E-2</v>
      </c>
      <c r="G39" s="217">
        <v>188314.11</v>
      </c>
      <c r="H39" s="103">
        <f t="shared" si="12"/>
        <v>6.4171594185119293E-2</v>
      </c>
      <c r="I39" s="217">
        <v>194340.16151999999</v>
      </c>
      <c r="J39" s="103">
        <f t="shared" si="13"/>
        <v>6.4926554116708945E-2</v>
      </c>
      <c r="K39" s="217">
        <v>199198.66555799998</v>
      </c>
      <c r="L39" s="103">
        <f t="shared" si="14"/>
        <v>6.5244821538849668E-2</v>
      </c>
      <c r="M39" s="217">
        <v>204178.63219694997</v>
      </c>
      <c r="N39" s="103">
        <f t="shared" si="15"/>
        <v>6.5564649095412653E-2</v>
      </c>
      <c r="O39" s="217">
        <v>209283.0980018737</v>
      </c>
      <c r="P39" s="103">
        <f t="shared" si="16"/>
        <v>6.5886044434115637E-2</v>
      </c>
      <c r="Q39" s="217">
        <v>214515.17545192051</v>
      </c>
      <c r="R39" s="103">
        <f t="shared" si="17"/>
        <v>6.6209015240165217E-2</v>
      </c>
      <c r="S39" s="217">
        <v>219878.05483821849</v>
      </c>
      <c r="T39" s="103">
        <f t="shared" si="18"/>
        <v>6.6533569236440521E-2</v>
      </c>
      <c r="U39" s="217">
        <v>225375.00620917394</v>
      </c>
      <c r="V39" s="103">
        <f t="shared" si="19"/>
        <v>6.6859714183677976E-2</v>
      </c>
    </row>
    <row r="40" spans="1:22" ht="12.75" customHeight="1" x14ac:dyDescent="0.3">
      <c r="A40" s="38" t="s">
        <v>25</v>
      </c>
      <c r="B40" s="50"/>
      <c r="C40" s="217">
        <v>6200</v>
      </c>
      <c r="D40" s="103">
        <f t="shared" si="10"/>
        <v>3.1794871794871794E-3</v>
      </c>
      <c r="E40" s="217">
        <v>6354.9999999999991</v>
      </c>
      <c r="F40" s="103">
        <f t="shared" si="11"/>
        <v>2.2088981578032669E-3</v>
      </c>
      <c r="G40" s="217">
        <v>6513.8749999999982</v>
      </c>
      <c r="H40" s="103">
        <f t="shared" si="12"/>
        <v>2.2197260899493613E-3</v>
      </c>
      <c r="I40" s="217">
        <v>6676.7218749999975</v>
      </c>
      <c r="J40" s="103">
        <f t="shared" si="13"/>
        <v>2.2306071001942109E-3</v>
      </c>
      <c r="K40" s="217">
        <v>6843.6399218749966</v>
      </c>
      <c r="L40" s="103">
        <f t="shared" si="14"/>
        <v>2.2415414487245741E-3</v>
      </c>
      <c r="M40" s="217">
        <v>7014.7309199218707</v>
      </c>
      <c r="N40" s="103">
        <f t="shared" si="15"/>
        <v>2.2525293970026357E-3</v>
      </c>
      <c r="O40" s="217">
        <v>7190.0991929199172</v>
      </c>
      <c r="P40" s="103">
        <f t="shared" si="16"/>
        <v>2.2635712077722562E-3</v>
      </c>
      <c r="Q40" s="217">
        <v>7369.8516727429142</v>
      </c>
      <c r="R40" s="103">
        <f t="shared" si="17"/>
        <v>2.2746671450652573E-3</v>
      </c>
      <c r="S40" s="217">
        <v>7554.0979645614871</v>
      </c>
      <c r="T40" s="103">
        <f t="shared" si="18"/>
        <v>2.2858174742077337E-3</v>
      </c>
      <c r="U40" s="217">
        <v>7742.950413675524</v>
      </c>
      <c r="V40" s="103">
        <f t="shared" si="19"/>
        <v>2.2970224618263989E-3</v>
      </c>
    </row>
    <row r="41" spans="1:22" ht="12.75" customHeight="1" x14ac:dyDescent="0.3">
      <c r="A41" s="38" t="s">
        <v>26</v>
      </c>
      <c r="B41" s="50"/>
      <c r="C41" s="217">
        <v>12222.432000000001</v>
      </c>
      <c r="D41" s="103">
        <f t="shared" si="10"/>
        <v>6.2679138461538466E-3</v>
      </c>
      <c r="E41" s="217">
        <v>16359.072</v>
      </c>
      <c r="F41" s="103">
        <f t="shared" si="11"/>
        <v>5.6861564129301358E-3</v>
      </c>
      <c r="G41" s="217">
        <v>16931.639519999997</v>
      </c>
      <c r="H41" s="103">
        <f t="shared" si="12"/>
        <v>5.7697763601791069E-3</v>
      </c>
      <c r="I41" s="217">
        <v>17473.451984639996</v>
      </c>
      <c r="J41" s="103">
        <f t="shared" si="13"/>
        <v>5.837656082063567E-3</v>
      </c>
      <c r="K41" s="217">
        <v>17910.288284255992</v>
      </c>
      <c r="L41" s="103">
        <f t="shared" si="14"/>
        <v>5.8662720432501514E-3</v>
      </c>
      <c r="M41" s="217">
        <v>18358.045491362391</v>
      </c>
      <c r="N41" s="103">
        <f t="shared" si="15"/>
        <v>5.8950282787562794E-3</v>
      </c>
      <c r="O41" s="217">
        <v>18816.996628646451</v>
      </c>
      <c r="P41" s="103">
        <f t="shared" si="16"/>
        <v>5.9239254762011627E-3</v>
      </c>
      <c r="Q41" s="217">
        <v>19287.421544362613</v>
      </c>
      <c r="R41" s="103">
        <f t="shared" si="17"/>
        <v>5.9529643265746985E-3</v>
      </c>
      <c r="S41" s="217">
        <v>19769.607082971674</v>
      </c>
      <c r="T41" s="103">
        <f t="shared" si="18"/>
        <v>5.9821455242539843E-3</v>
      </c>
      <c r="U41" s="217">
        <v>20263.847260045965</v>
      </c>
      <c r="V41" s="103">
        <f t="shared" si="19"/>
        <v>6.0114697670199347E-3</v>
      </c>
    </row>
    <row r="42" spans="1:22" ht="12.75" customHeight="1" x14ac:dyDescent="0.3">
      <c r="A42" s="38" t="s">
        <v>27</v>
      </c>
      <c r="B42" s="50"/>
      <c r="C42" s="217"/>
      <c r="D42" s="103">
        <f t="shared" si="10"/>
        <v>0</v>
      </c>
      <c r="E42" s="217"/>
      <c r="F42" s="103">
        <f t="shared" si="11"/>
        <v>0</v>
      </c>
      <c r="G42" s="217"/>
      <c r="H42" s="103">
        <f t="shared" si="12"/>
        <v>0</v>
      </c>
      <c r="I42" s="217"/>
      <c r="J42" s="103">
        <f t="shared" si="13"/>
        <v>0</v>
      </c>
      <c r="K42" s="217"/>
      <c r="L42" s="103">
        <f t="shared" si="14"/>
        <v>0</v>
      </c>
      <c r="M42" s="217"/>
      <c r="N42" s="103">
        <f t="shared" si="15"/>
        <v>0</v>
      </c>
      <c r="O42" s="217"/>
      <c r="P42" s="103">
        <f t="shared" si="16"/>
        <v>0</v>
      </c>
      <c r="Q42" s="217"/>
      <c r="R42" s="103">
        <f t="shared" si="17"/>
        <v>0</v>
      </c>
      <c r="S42" s="217"/>
      <c r="T42" s="103">
        <f t="shared" si="18"/>
        <v>0</v>
      </c>
      <c r="U42" s="217"/>
      <c r="V42" s="103">
        <f t="shared" si="19"/>
        <v>0</v>
      </c>
    </row>
    <row r="43" spans="1:22" ht="12.75" customHeight="1" x14ac:dyDescent="0.3">
      <c r="A43" s="38" t="s">
        <v>76</v>
      </c>
      <c r="B43" s="50"/>
      <c r="C43" s="217"/>
      <c r="D43" s="103">
        <f t="shared" si="10"/>
        <v>0</v>
      </c>
      <c r="E43" s="217"/>
      <c r="F43" s="103">
        <f t="shared" si="11"/>
        <v>0</v>
      </c>
      <c r="G43" s="217"/>
      <c r="H43" s="103">
        <f t="shared" si="12"/>
        <v>0</v>
      </c>
      <c r="I43" s="217"/>
      <c r="J43" s="103">
        <f t="shared" si="13"/>
        <v>0</v>
      </c>
      <c r="K43" s="217"/>
      <c r="L43" s="103">
        <f t="shared" si="14"/>
        <v>0</v>
      </c>
      <c r="M43" s="217"/>
      <c r="N43" s="103">
        <f t="shared" si="15"/>
        <v>0</v>
      </c>
      <c r="O43" s="217"/>
      <c r="P43" s="103">
        <f t="shared" si="16"/>
        <v>0</v>
      </c>
      <c r="Q43" s="217"/>
      <c r="R43" s="103">
        <f t="shared" si="17"/>
        <v>0</v>
      </c>
      <c r="S43" s="217"/>
      <c r="T43" s="103">
        <f t="shared" si="18"/>
        <v>0</v>
      </c>
      <c r="U43" s="217"/>
      <c r="V43" s="103">
        <f t="shared" si="19"/>
        <v>0</v>
      </c>
    </row>
    <row r="44" spans="1:22" ht="12.75" customHeight="1" x14ac:dyDescent="0.3">
      <c r="A44" s="38" t="s">
        <v>11</v>
      </c>
      <c r="B44" s="50"/>
      <c r="C44" s="217"/>
      <c r="D44" s="103">
        <f t="shared" si="10"/>
        <v>0</v>
      </c>
      <c r="E44" s="217"/>
      <c r="F44" s="103">
        <f t="shared" si="11"/>
        <v>0</v>
      </c>
      <c r="G44" s="217"/>
      <c r="H44" s="103">
        <f t="shared" si="12"/>
        <v>0</v>
      </c>
      <c r="I44" s="217"/>
      <c r="J44" s="103">
        <f t="shared" si="13"/>
        <v>0</v>
      </c>
      <c r="K44" s="217"/>
      <c r="L44" s="103">
        <f t="shared" si="14"/>
        <v>0</v>
      </c>
      <c r="M44" s="217"/>
      <c r="N44" s="103">
        <f t="shared" si="15"/>
        <v>0</v>
      </c>
      <c r="O44" s="217"/>
      <c r="P44" s="103">
        <f t="shared" si="16"/>
        <v>0</v>
      </c>
      <c r="Q44" s="217"/>
      <c r="R44" s="103">
        <f t="shared" si="17"/>
        <v>0</v>
      </c>
      <c r="S44" s="217"/>
      <c r="T44" s="103">
        <f t="shared" si="18"/>
        <v>0</v>
      </c>
      <c r="U44" s="217"/>
      <c r="V44" s="103">
        <f t="shared" si="19"/>
        <v>0</v>
      </c>
    </row>
    <row r="45" spans="1:22" ht="12.75" customHeight="1" x14ac:dyDescent="0.3">
      <c r="A45" s="38" t="s">
        <v>4</v>
      </c>
      <c r="B45" s="50"/>
      <c r="C45" s="220">
        <v>35716.239999999998</v>
      </c>
      <c r="D45" s="103">
        <f t="shared" si="10"/>
        <v>1.8316020512820511E-2</v>
      </c>
      <c r="E45" s="220">
        <v>42105.42</v>
      </c>
      <c r="F45" s="103">
        <f t="shared" si="11"/>
        <v>1.4635182481751824E-2</v>
      </c>
      <c r="G45" s="220">
        <v>43530.934699999991</v>
      </c>
      <c r="H45" s="103">
        <f t="shared" si="12"/>
        <v>1.4833989211256275E-2</v>
      </c>
      <c r="I45" s="220">
        <v>44889.35904789999</v>
      </c>
      <c r="J45" s="103">
        <f t="shared" si="13"/>
        <v>1.4996958820515943E-2</v>
      </c>
      <c r="K45" s="220">
        <v>46011.593024097485</v>
      </c>
      <c r="L45" s="103">
        <f t="shared" si="14"/>
        <v>1.5070473324538076E-2</v>
      </c>
      <c r="M45" s="220">
        <v>47161.882849699927</v>
      </c>
      <c r="N45" s="103">
        <f t="shared" si="15"/>
        <v>1.5144348193776011E-2</v>
      </c>
      <c r="O45" s="220">
        <v>48340.929920942421</v>
      </c>
      <c r="P45" s="103">
        <f t="shared" si="16"/>
        <v>1.521858519472589E-2</v>
      </c>
      <c r="Q45" s="220">
        <v>49549.453168965971</v>
      </c>
      <c r="R45" s="103">
        <f t="shared" si="17"/>
        <v>1.5293186102543172E-2</v>
      </c>
      <c r="S45" s="220">
        <v>50788.189498190113</v>
      </c>
      <c r="T45" s="103">
        <f t="shared" si="18"/>
        <v>1.5368152701085045E-2</v>
      </c>
      <c r="U45" s="220">
        <v>52057.894235644868</v>
      </c>
      <c r="V45" s="103">
        <f t="shared" si="19"/>
        <v>1.5443486782953111E-2</v>
      </c>
    </row>
    <row r="46" spans="1:22" ht="12.75" customHeight="1" x14ac:dyDescent="0.3">
      <c r="A46" s="26" t="s">
        <v>5</v>
      </c>
      <c r="B46" s="69"/>
      <c r="C46" s="105">
        <f>SUM(C36:C45)</f>
        <v>434098.67200000002</v>
      </c>
      <c r="D46" s="106">
        <f t="shared" si="10"/>
        <v>0.22261470358974361</v>
      </c>
      <c r="E46" s="105">
        <f>SUM(E36:E45)</f>
        <v>512749.49199999997</v>
      </c>
      <c r="F46" s="106">
        <f t="shared" si="11"/>
        <v>0.17822366770941953</v>
      </c>
      <c r="G46" s="105">
        <f>SUM(G36:G45)</f>
        <v>530071.49921999988</v>
      </c>
      <c r="H46" s="106">
        <f t="shared" si="12"/>
        <v>0.18063188752581322</v>
      </c>
      <c r="I46" s="105">
        <f>SUM(I36:I45)</f>
        <v>546585.90575753991</v>
      </c>
      <c r="J46" s="106">
        <f t="shared" si="13"/>
        <v>0.18260733711464547</v>
      </c>
      <c r="K46" s="105">
        <f>SUM(K36:K45)</f>
        <v>560250.55340147833</v>
      </c>
      <c r="L46" s="106">
        <f t="shared" si="14"/>
        <v>0.18350247112010937</v>
      </c>
      <c r="M46" s="105">
        <f>SUM(M36:M45)</f>
        <v>574256.81723651534</v>
      </c>
      <c r="N46" s="106">
        <f t="shared" si="15"/>
        <v>0.18440199303736482</v>
      </c>
      <c r="O46" s="105">
        <f>SUM(O36:O45)</f>
        <v>588613.2376674281</v>
      </c>
      <c r="P46" s="106">
        <f t="shared" si="16"/>
        <v>0.18530592437578322</v>
      </c>
      <c r="Q46" s="105">
        <f>SUM(Q36:Q45)</f>
        <v>603328.56860911369</v>
      </c>
      <c r="R46" s="106">
        <f t="shared" si="17"/>
        <v>0.18621428675017429</v>
      </c>
      <c r="S46" s="105">
        <f>SUM(S36:S45)</f>
        <v>618411.78282434156</v>
      </c>
      <c r="T46" s="106">
        <f t="shared" si="18"/>
        <v>0.1871271018813026</v>
      </c>
      <c r="U46" s="105">
        <f>SUM(U36:U45)</f>
        <v>633872.07739494997</v>
      </c>
      <c r="V46" s="106">
        <f t="shared" si="19"/>
        <v>0.18804439159640698</v>
      </c>
    </row>
    <row r="47" spans="1:22" ht="12.75" customHeight="1" x14ac:dyDescent="0.3">
      <c r="A47" s="26"/>
      <c r="B47" s="26"/>
      <c r="C47" s="53"/>
      <c r="D47" s="111"/>
      <c r="E47" s="53"/>
      <c r="F47" s="111"/>
      <c r="G47" s="53"/>
      <c r="H47" s="111"/>
      <c r="I47" s="53"/>
      <c r="J47" s="111"/>
      <c r="K47" s="53"/>
      <c r="L47" s="111"/>
      <c r="M47" s="53"/>
      <c r="N47" s="111"/>
      <c r="O47" s="53"/>
      <c r="P47" s="111"/>
      <c r="Q47" s="53"/>
      <c r="R47" s="111"/>
      <c r="S47" s="53"/>
      <c r="T47" s="111"/>
      <c r="U47" s="53"/>
      <c r="V47" s="111"/>
    </row>
    <row r="48" spans="1:22" ht="12.75" customHeight="1" x14ac:dyDescent="0.3">
      <c r="A48" s="26" t="str">
        <f>A4</f>
        <v xml:space="preserve">VENDOR:  </v>
      </c>
      <c r="B48" s="46" t="str">
        <f>B4</f>
        <v>Aramark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4" ht="12.75" customHeight="1" x14ac:dyDescent="0.3">
      <c r="A49" s="26"/>
      <c r="B49" s="14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4" ht="12.75" customHeight="1" x14ac:dyDescent="0.3">
      <c r="A50" s="38"/>
      <c r="B50" s="38"/>
      <c r="C50" s="109" t="str">
        <f>C6</f>
        <v>FY 2018-19</v>
      </c>
      <c r="D50" s="109" t="s">
        <v>9</v>
      </c>
      <c r="E50" s="109" t="str">
        <f>E6</f>
        <v>FY 2019-20</v>
      </c>
      <c r="F50" s="109" t="s">
        <v>9</v>
      </c>
      <c r="G50" s="109" t="str">
        <f>G6</f>
        <v>FY 2020-21</v>
      </c>
      <c r="H50" s="109" t="s">
        <v>9</v>
      </c>
      <c r="I50" s="109" t="str">
        <f>I6</f>
        <v>FY 2021-22</v>
      </c>
      <c r="J50" s="109" t="s">
        <v>9</v>
      </c>
      <c r="K50" s="109" t="str">
        <f>K6</f>
        <v>FY 2022-23</v>
      </c>
      <c r="L50" s="109" t="s">
        <v>9</v>
      </c>
      <c r="M50" s="109" t="str">
        <f>M6</f>
        <v>FY 2023-24</v>
      </c>
      <c r="N50" s="109" t="s">
        <v>9</v>
      </c>
      <c r="O50" s="109" t="str">
        <f>O6</f>
        <v>FY 2024-25</v>
      </c>
      <c r="P50" s="109" t="s">
        <v>9</v>
      </c>
      <c r="Q50" s="109" t="str">
        <f>Q6</f>
        <v>FY 2025-26</v>
      </c>
      <c r="R50" s="109" t="s">
        <v>9</v>
      </c>
      <c r="S50" s="109" t="str">
        <f>S6</f>
        <v>FY 2026-27</v>
      </c>
      <c r="T50" s="109" t="s">
        <v>9</v>
      </c>
      <c r="U50" s="109" t="str">
        <f>U6</f>
        <v>FY 2027-28</v>
      </c>
      <c r="V50" s="109" t="s">
        <v>9</v>
      </c>
    </row>
    <row r="51" spans="1:24" ht="12.75" customHeight="1" x14ac:dyDescent="0.3">
      <c r="A51" s="26" t="s">
        <v>38</v>
      </c>
      <c r="B51" s="69"/>
      <c r="C51" s="101"/>
      <c r="D51" s="103"/>
      <c r="E51" s="101"/>
      <c r="F51" s="103"/>
      <c r="G51" s="101"/>
      <c r="H51" s="103"/>
      <c r="I51" s="101"/>
      <c r="J51" s="103"/>
      <c r="K51" s="101"/>
      <c r="L51" s="103"/>
      <c r="M51" s="101"/>
      <c r="N51" s="103"/>
      <c r="O51" s="101"/>
      <c r="P51" s="103"/>
      <c r="Q51" s="101"/>
      <c r="R51" s="103"/>
      <c r="S51" s="101"/>
      <c r="T51" s="103"/>
      <c r="U51" s="101"/>
      <c r="V51" s="103"/>
    </row>
    <row r="52" spans="1:24" ht="12.75" customHeight="1" x14ac:dyDescent="0.3">
      <c r="A52" s="38" t="s">
        <v>229</v>
      </c>
      <c r="B52" s="50"/>
      <c r="C52" s="217">
        <v>0</v>
      </c>
      <c r="D52" s="103">
        <f t="shared" ref="D52:D83" si="20">IFERROR(C52/C$28,0)</f>
        <v>0</v>
      </c>
      <c r="E52" s="217">
        <v>0</v>
      </c>
      <c r="F52" s="103">
        <f t="shared" ref="F52:F105" si="21">IFERROR(E52/E$28,0)</f>
        <v>0</v>
      </c>
      <c r="G52" s="217">
        <v>0</v>
      </c>
      <c r="H52" s="103">
        <f t="shared" ref="H52:H105" si="22">IFERROR(G52/G$28,0)</f>
        <v>0</v>
      </c>
      <c r="I52" s="217">
        <v>0</v>
      </c>
      <c r="J52" s="103">
        <f t="shared" ref="J52:J105" si="23">IFERROR(I52/I$28,0)</f>
        <v>0</v>
      </c>
      <c r="K52" s="217">
        <v>0</v>
      </c>
      <c r="L52" s="103">
        <f t="shared" ref="L52:L105" si="24">IFERROR(K52/K$28,0)</f>
        <v>0</v>
      </c>
      <c r="M52" s="217">
        <v>0</v>
      </c>
      <c r="N52" s="103">
        <f t="shared" ref="N52:N105" si="25">IFERROR(M52/M$28,0)</f>
        <v>0</v>
      </c>
      <c r="O52" s="217">
        <v>0</v>
      </c>
      <c r="P52" s="103">
        <f t="shared" ref="P52:P105" si="26">IFERROR(O52/O$28,0)</f>
        <v>0</v>
      </c>
      <c r="Q52" s="217">
        <v>0</v>
      </c>
      <c r="R52" s="103">
        <f t="shared" ref="R52:R105" si="27">IFERROR(Q52/Q$28,0)</f>
        <v>0</v>
      </c>
      <c r="S52" s="217">
        <v>0</v>
      </c>
      <c r="T52" s="103">
        <f t="shared" ref="T52:T105" si="28">IFERROR(S52/S$28,0)</f>
        <v>0</v>
      </c>
      <c r="U52" s="217">
        <v>0</v>
      </c>
      <c r="V52" s="103">
        <f t="shared" ref="V52:V105" si="29">IFERROR(U52/U$28,0)</f>
        <v>0</v>
      </c>
      <c r="X52" s="245"/>
    </row>
    <row r="53" spans="1:24" ht="12.75" customHeight="1" x14ac:dyDescent="0.3">
      <c r="A53" s="38" t="s">
        <v>97</v>
      </c>
      <c r="B53" s="50"/>
      <c r="C53" s="217">
        <v>0</v>
      </c>
      <c r="D53" s="103">
        <f t="shared" si="20"/>
        <v>0</v>
      </c>
      <c r="E53" s="217">
        <v>0</v>
      </c>
      <c r="F53" s="103">
        <f t="shared" si="21"/>
        <v>0</v>
      </c>
      <c r="G53" s="217">
        <v>0</v>
      </c>
      <c r="H53" s="103">
        <f t="shared" si="22"/>
        <v>0</v>
      </c>
      <c r="I53" s="217">
        <v>0</v>
      </c>
      <c r="J53" s="103">
        <f t="shared" si="23"/>
        <v>0</v>
      </c>
      <c r="K53" s="217">
        <v>0</v>
      </c>
      <c r="L53" s="103">
        <f t="shared" si="24"/>
        <v>0</v>
      </c>
      <c r="M53" s="217">
        <v>0</v>
      </c>
      <c r="N53" s="103">
        <f t="shared" si="25"/>
        <v>0</v>
      </c>
      <c r="O53" s="217">
        <v>0</v>
      </c>
      <c r="P53" s="103">
        <f t="shared" si="26"/>
        <v>0</v>
      </c>
      <c r="Q53" s="217">
        <v>0</v>
      </c>
      <c r="R53" s="103">
        <f t="shared" si="27"/>
        <v>0</v>
      </c>
      <c r="S53" s="217">
        <v>0</v>
      </c>
      <c r="T53" s="103">
        <f t="shared" si="28"/>
        <v>0</v>
      </c>
      <c r="U53" s="217">
        <v>0</v>
      </c>
      <c r="V53" s="103">
        <f t="shared" si="29"/>
        <v>0</v>
      </c>
      <c r="X53" s="245"/>
    </row>
    <row r="54" spans="1:24" ht="12.75" customHeight="1" x14ac:dyDescent="0.3">
      <c r="A54" s="38" t="s">
        <v>30</v>
      </c>
      <c r="B54" s="50"/>
      <c r="C54" s="217">
        <v>1365</v>
      </c>
      <c r="D54" s="103">
        <f t="shared" si="20"/>
        <v>6.9999999999999999E-4</v>
      </c>
      <c r="E54" s="217">
        <v>2013.8999999999999</v>
      </c>
      <c r="F54" s="103">
        <f t="shared" si="21"/>
        <v>6.9999999999999999E-4</v>
      </c>
      <c r="G54" s="217">
        <v>2054.1779999999999</v>
      </c>
      <c r="H54" s="103">
        <f t="shared" si="22"/>
        <v>6.9999999999999999E-4</v>
      </c>
      <c r="I54" s="217">
        <v>2095.2615599999999</v>
      </c>
      <c r="J54" s="103">
        <f t="shared" si="23"/>
        <v>6.9999999999999999E-4</v>
      </c>
      <c r="K54" s="217">
        <v>2137.1667912000003</v>
      </c>
      <c r="L54" s="103">
        <f t="shared" si="24"/>
        <v>6.9999999999999999E-4</v>
      </c>
      <c r="M54" s="217">
        <v>2179.9101270239998</v>
      </c>
      <c r="N54" s="103">
        <f t="shared" si="25"/>
        <v>6.9999999999999988E-4</v>
      </c>
      <c r="O54" s="217">
        <v>2223.5083295644799</v>
      </c>
      <c r="P54" s="103">
        <f t="shared" si="26"/>
        <v>6.9999999999999988E-4</v>
      </c>
      <c r="Q54" s="217">
        <v>2267.9784961557698</v>
      </c>
      <c r="R54" s="103">
        <f t="shared" si="27"/>
        <v>6.9999999999999999E-4</v>
      </c>
      <c r="S54" s="217">
        <v>2313.3380660788853</v>
      </c>
      <c r="T54" s="103">
        <f t="shared" si="28"/>
        <v>6.9999999999999999E-4</v>
      </c>
      <c r="U54" s="217">
        <v>2359.6048274004629</v>
      </c>
      <c r="V54" s="103">
        <f t="shared" si="29"/>
        <v>6.9999999999999999E-4</v>
      </c>
      <c r="X54" s="245"/>
    </row>
    <row r="55" spans="1:24" ht="12.75" customHeight="1" x14ac:dyDescent="0.3">
      <c r="A55" s="38" t="s">
        <v>153</v>
      </c>
      <c r="B55" s="50"/>
      <c r="C55" s="217">
        <v>136500</v>
      </c>
      <c r="D55" s="103">
        <f t="shared" si="20"/>
        <v>7.0000000000000007E-2</v>
      </c>
      <c r="E55" s="217">
        <v>201390.00000000003</v>
      </c>
      <c r="F55" s="103">
        <f t="shared" si="21"/>
        <v>7.0000000000000007E-2</v>
      </c>
      <c r="G55" s="217">
        <v>205417.80000000002</v>
      </c>
      <c r="H55" s="103">
        <f t="shared" si="22"/>
        <v>7.0000000000000007E-2</v>
      </c>
      <c r="I55" s="217">
        <v>209526.15600000002</v>
      </c>
      <c r="J55" s="103">
        <f t="shared" si="23"/>
        <v>7.0000000000000007E-2</v>
      </c>
      <c r="K55" s="217">
        <v>213716.67912000004</v>
      </c>
      <c r="L55" s="103">
        <f t="shared" si="24"/>
        <v>7.0000000000000007E-2</v>
      </c>
      <c r="M55" s="217">
        <v>217991.01270240004</v>
      </c>
      <c r="N55" s="103">
        <f t="shared" si="25"/>
        <v>7.0000000000000007E-2</v>
      </c>
      <c r="O55" s="217">
        <v>222350.83295644805</v>
      </c>
      <c r="P55" s="103">
        <f t="shared" si="26"/>
        <v>7.0000000000000007E-2</v>
      </c>
      <c r="Q55" s="217">
        <v>226797.849615577</v>
      </c>
      <c r="R55" s="103">
        <f t="shared" si="27"/>
        <v>7.0000000000000007E-2</v>
      </c>
      <c r="S55" s="217">
        <v>231333.80660788855</v>
      </c>
      <c r="T55" s="103">
        <f t="shared" si="28"/>
        <v>7.0000000000000007E-2</v>
      </c>
      <c r="U55" s="217">
        <v>235960.48274004631</v>
      </c>
      <c r="V55" s="103">
        <f t="shared" si="29"/>
        <v>7.0000000000000007E-2</v>
      </c>
      <c r="X55" s="245"/>
    </row>
    <row r="56" spans="1:24" ht="12.75" customHeight="1" x14ac:dyDescent="0.3">
      <c r="A56" s="38" t="s">
        <v>88</v>
      </c>
      <c r="B56" s="50"/>
      <c r="C56" s="217">
        <v>994.50000000000011</v>
      </c>
      <c r="D56" s="103">
        <f t="shared" si="20"/>
        <v>5.1000000000000004E-4</v>
      </c>
      <c r="E56" s="217">
        <v>1467.27</v>
      </c>
      <c r="F56" s="103">
        <f t="shared" si="21"/>
        <v>5.1000000000000004E-4</v>
      </c>
      <c r="G56" s="217">
        <v>1496.6154000000001</v>
      </c>
      <c r="H56" s="103">
        <f t="shared" si="22"/>
        <v>5.1000000000000004E-4</v>
      </c>
      <c r="I56" s="217">
        <v>1526.5477079999998</v>
      </c>
      <c r="J56" s="103">
        <f t="shared" si="23"/>
        <v>5.0999999999999993E-4</v>
      </c>
      <c r="K56" s="217">
        <v>1557.0786621600002</v>
      </c>
      <c r="L56" s="103">
        <f t="shared" si="24"/>
        <v>5.1000000000000004E-4</v>
      </c>
      <c r="M56" s="217">
        <v>1588.2202354032004</v>
      </c>
      <c r="N56" s="103">
        <f t="shared" si="25"/>
        <v>5.1000000000000015E-4</v>
      </c>
      <c r="O56" s="217">
        <v>1619.9846401112643</v>
      </c>
      <c r="P56" s="103">
        <f t="shared" si="26"/>
        <v>5.1000000000000004E-4</v>
      </c>
      <c r="Q56" s="217">
        <v>1652.3843329134893</v>
      </c>
      <c r="R56" s="103">
        <f t="shared" si="27"/>
        <v>5.0999999999999993E-4</v>
      </c>
      <c r="S56" s="217">
        <v>1685.4320195717596</v>
      </c>
      <c r="T56" s="103">
        <f t="shared" si="28"/>
        <v>5.1000000000000004E-4</v>
      </c>
      <c r="U56" s="217">
        <v>1719.1406599631948</v>
      </c>
      <c r="V56" s="103">
        <f t="shared" si="29"/>
        <v>5.1000000000000015E-4</v>
      </c>
      <c r="X56" s="245"/>
    </row>
    <row r="57" spans="1:24" ht="12.75" customHeight="1" x14ac:dyDescent="0.3">
      <c r="A57" s="38" t="s">
        <v>14</v>
      </c>
      <c r="B57" s="50"/>
      <c r="C57" s="217">
        <v>0</v>
      </c>
      <c r="D57" s="103">
        <f t="shared" si="20"/>
        <v>0</v>
      </c>
      <c r="E57" s="217">
        <v>0</v>
      </c>
      <c r="F57" s="103">
        <f t="shared" si="21"/>
        <v>0</v>
      </c>
      <c r="G57" s="217">
        <v>0</v>
      </c>
      <c r="H57" s="103">
        <f t="shared" si="22"/>
        <v>0</v>
      </c>
      <c r="I57" s="217">
        <v>0</v>
      </c>
      <c r="J57" s="103">
        <f t="shared" si="23"/>
        <v>0</v>
      </c>
      <c r="K57" s="217">
        <v>0</v>
      </c>
      <c r="L57" s="103">
        <f t="shared" si="24"/>
        <v>0</v>
      </c>
      <c r="M57" s="217">
        <v>0</v>
      </c>
      <c r="N57" s="103">
        <f t="shared" si="25"/>
        <v>0</v>
      </c>
      <c r="O57" s="217">
        <v>0</v>
      </c>
      <c r="P57" s="103">
        <f t="shared" si="26"/>
        <v>0</v>
      </c>
      <c r="Q57" s="217">
        <v>0</v>
      </c>
      <c r="R57" s="103">
        <f t="shared" si="27"/>
        <v>0</v>
      </c>
      <c r="S57" s="217">
        <v>0</v>
      </c>
      <c r="T57" s="103">
        <f t="shared" si="28"/>
        <v>0</v>
      </c>
      <c r="U57" s="217">
        <v>0</v>
      </c>
      <c r="V57" s="103">
        <f t="shared" si="29"/>
        <v>0</v>
      </c>
      <c r="X57" s="245"/>
    </row>
    <row r="58" spans="1:24" ht="12.75" customHeight="1" x14ac:dyDescent="0.3">
      <c r="A58" s="38" t="s">
        <v>31</v>
      </c>
      <c r="B58" s="50"/>
      <c r="C58" s="217">
        <v>0</v>
      </c>
      <c r="D58" s="103">
        <f t="shared" si="20"/>
        <v>0</v>
      </c>
      <c r="E58" s="217">
        <v>0</v>
      </c>
      <c r="F58" s="103">
        <f t="shared" si="21"/>
        <v>0</v>
      </c>
      <c r="G58" s="217">
        <v>0</v>
      </c>
      <c r="H58" s="103">
        <f t="shared" si="22"/>
        <v>0</v>
      </c>
      <c r="I58" s="217">
        <v>0</v>
      </c>
      <c r="J58" s="103">
        <f t="shared" si="23"/>
        <v>0</v>
      </c>
      <c r="K58" s="217">
        <v>0</v>
      </c>
      <c r="L58" s="103">
        <f t="shared" si="24"/>
        <v>0</v>
      </c>
      <c r="M58" s="217">
        <v>0</v>
      </c>
      <c r="N58" s="103">
        <f t="shared" si="25"/>
        <v>0</v>
      </c>
      <c r="O58" s="217">
        <v>0</v>
      </c>
      <c r="P58" s="103">
        <f t="shared" si="26"/>
        <v>0</v>
      </c>
      <c r="Q58" s="217">
        <v>0</v>
      </c>
      <c r="R58" s="103">
        <f t="shared" si="27"/>
        <v>0</v>
      </c>
      <c r="S58" s="217">
        <v>0</v>
      </c>
      <c r="T58" s="103">
        <f t="shared" si="28"/>
        <v>0</v>
      </c>
      <c r="U58" s="217">
        <v>0</v>
      </c>
      <c r="V58" s="103">
        <f t="shared" si="29"/>
        <v>0</v>
      </c>
      <c r="X58" s="245"/>
    </row>
    <row r="59" spans="1:24" ht="12.75" customHeight="1" x14ac:dyDescent="0.3">
      <c r="A59" s="38" t="s">
        <v>141</v>
      </c>
      <c r="B59" s="50"/>
      <c r="C59" s="217">
        <v>117000</v>
      </c>
      <c r="D59" s="103">
        <f t="shared" si="20"/>
        <v>0.06</v>
      </c>
      <c r="E59" s="217">
        <v>172620</v>
      </c>
      <c r="F59" s="103">
        <f t="shared" si="21"/>
        <v>0.06</v>
      </c>
      <c r="G59" s="217">
        <v>176072.4</v>
      </c>
      <c r="H59" s="103">
        <f t="shared" si="22"/>
        <v>0.06</v>
      </c>
      <c r="I59" s="217">
        <v>179593.84799999997</v>
      </c>
      <c r="J59" s="103">
        <f t="shared" si="23"/>
        <v>5.9999999999999991E-2</v>
      </c>
      <c r="K59" s="217">
        <v>183185.72495999999</v>
      </c>
      <c r="L59" s="103">
        <f t="shared" si="24"/>
        <v>5.9999999999999991E-2</v>
      </c>
      <c r="M59" s="217">
        <v>186849.43945919999</v>
      </c>
      <c r="N59" s="103">
        <f t="shared" si="25"/>
        <v>5.9999999999999991E-2</v>
      </c>
      <c r="O59" s="217">
        <v>190586.42824838401</v>
      </c>
      <c r="P59" s="103">
        <f t="shared" si="26"/>
        <v>0.06</v>
      </c>
      <c r="Q59" s="217">
        <v>194398.15681335167</v>
      </c>
      <c r="R59" s="103">
        <f t="shared" si="27"/>
        <v>5.9999999999999991E-2</v>
      </c>
      <c r="S59" s="217">
        <v>198286.11994961873</v>
      </c>
      <c r="T59" s="103">
        <f t="shared" si="28"/>
        <v>0.06</v>
      </c>
      <c r="U59" s="217">
        <v>202251.8423486111</v>
      </c>
      <c r="V59" s="103">
        <f t="shared" si="29"/>
        <v>0.06</v>
      </c>
      <c r="X59" s="245"/>
    </row>
    <row r="60" spans="1:24" ht="12.75" customHeight="1" x14ac:dyDescent="0.3">
      <c r="A60" s="38" t="s">
        <v>149</v>
      </c>
      <c r="B60" s="50"/>
      <c r="C60" s="217">
        <v>0</v>
      </c>
      <c r="D60" s="103">
        <f t="shared" si="20"/>
        <v>0</v>
      </c>
      <c r="E60" s="217">
        <v>0</v>
      </c>
      <c r="F60" s="103">
        <f t="shared" si="21"/>
        <v>0</v>
      </c>
      <c r="G60" s="217">
        <v>0</v>
      </c>
      <c r="H60" s="103">
        <f t="shared" si="22"/>
        <v>0</v>
      </c>
      <c r="I60" s="217">
        <v>0</v>
      </c>
      <c r="J60" s="103">
        <f t="shared" si="23"/>
        <v>0</v>
      </c>
      <c r="K60" s="217">
        <v>0</v>
      </c>
      <c r="L60" s="103">
        <f t="shared" si="24"/>
        <v>0</v>
      </c>
      <c r="M60" s="217">
        <v>0</v>
      </c>
      <c r="N60" s="103">
        <f t="shared" si="25"/>
        <v>0</v>
      </c>
      <c r="O60" s="217">
        <v>0</v>
      </c>
      <c r="P60" s="103">
        <f t="shared" si="26"/>
        <v>0</v>
      </c>
      <c r="Q60" s="217">
        <v>0</v>
      </c>
      <c r="R60" s="103">
        <f t="shared" si="27"/>
        <v>0</v>
      </c>
      <c r="S60" s="217">
        <v>0</v>
      </c>
      <c r="T60" s="103">
        <f t="shared" si="28"/>
        <v>0</v>
      </c>
      <c r="U60" s="217">
        <v>0</v>
      </c>
      <c r="V60" s="103">
        <f t="shared" si="29"/>
        <v>0</v>
      </c>
      <c r="X60" s="245"/>
    </row>
    <row r="61" spans="1:24" ht="12.75" customHeight="1" x14ac:dyDescent="0.3">
      <c r="A61" s="38" t="s">
        <v>157</v>
      </c>
      <c r="B61" s="50"/>
      <c r="C61" s="217">
        <v>0</v>
      </c>
      <c r="D61" s="103">
        <f t="shared" si="20"/>
        <v>0</v>
      </c>
      <c r="E61" s="217">
        <v>0</v>
      </c>
      <c r="F61" s="103">
        <f t="shared" si="21"/>
        <v>0</v>
      </c>
      <c r="G61" s="217">
        <v>0</v>
      </c>
      <c r="H61" s="103">
        <f t="shared" si="22"/>
        <v>0</v>
      </c>
      <c r="I61" s="217">
        <v>0</v>
      </c>
      <c r="J61" s="103">
        <f t="shared" si="23"/>
        <v>0</v>
      </c>
      <c r="K61" s="217">
        <v>0</v>
      </c>
      <c r="L61" s="103">
        <f t="shared" si="24"/>
        <v>0</v>
      </c>
      <c r="M61" s="217">
        <v>0</v>
      </c>
      <c r="N61" s="103">
        <f t="shared" si="25"/>
        <v>0</v>
      </c>
      <c r="O61" s="217">
        <v>0</v>
      </c>
      <c r="P61" s="103">
        <f t="shared" si="26"/>
        <v>0</v>
      </c>
      <c r="Q61" s="217">
        <v>0</v>
      </c>
      <c r="R61" s="103">
        <f t="shared" si="27"/>
        <v>0</v>
      </c>
      <c r="S61" s="217">
        <v>0</v>
      </c>
      <c r="T61" s="103">
        <f t="shared" si="28"/>
        <v>0</v>
      </c>
      <c r="U61" s="217">
        <v>0</v>
      </c>
      <c r="V61" s="103">
        <f t="shared" si="29"/>
        <v>0</v>
      </c>
      <c r="X61" s="245"/>
    </row>
    <row r="62" spans="1:24" ht="12.75" customHeight="1" x14ac:dyDescent="0.3">
      <c r="A62" s="38" t="s">
        <v>294</v>
      </c>
      <c r="B62" s="50"/>
      <c r="C62" s="217">
        <v>0</v>
      </c>
      <c r="D62" s="103">
        <f t="shared" si="20"/>
        <v>0</v>
      </c>
      <c r="E62" s="217">
        <v>0</v>
      </c>
      <c r="F62" s="103">
        <f t="shared" si="21"/>
        <v>0</v>
      </c>
      <c r="G62" s="217">
        <v>0</v>
      </c>
      <c r="H62" s="103">
        <f t="shared" si="22"/>
        <v>0</v>
      </c>
      <c r="I62" s="217">
        <v>0</v>
      </c>
      <c r="J62" s="103">
        <f t="shared" si="23"/>
        <v>0</v>
      </c>
      <c r="K62" s="217">
        <v>0</v>
      </c>
      <c r="L62" s="103">
        <f t="shared" si="24"/>
        <v>0</v>
      </c>
      <c r="M62" s="217">
        <v>0</v>
      </c>
      <c r="N62" s="103">
        <f t="shared" si="25"/>
        <v>0</v>
      </c>
      <c r="O62" s="217">
        <v>0</v>
      </c>
      <c r="P62" s="103">
        <f t="shared" si="26"/>
        <v>0</v>
      </c>
      <c r="Q62" s="217">
        <v>0</v>
      </c>
      <c r="R62" s="103">
        <f t="shared" si="27"/>
        <v>0</v>
      </c>
      <c r="S62" s="217">
        <v>0</v>
      </c>
      <c r="T62" s="103">
        <f t="shared" si="28"/>
        <v>0</v>
      </c>
      <c r="U62" s="217">
        <v>0</v>
      </c>
      <c r="V62" s="103">
        <f t="shared" si="29"/>
        <v>0</v>
      </c>
      <c r="X62" s="245"/>
    </row>
    <row r="63" spans="1:24" ht="12.75" customHeight="1" x14ac:dyDescent="0.3">
      <c r="A63" s="38" t="s">
        <v>29</v>
      </c>
      <c r="B63" s="50"/>
      <c r="C63" s="217">
        <v>30469.981302874789</v>
      </c>
      <c r="D63" s="103">
        <f t="shared" si="20"/>
        <v>1.5625631437371685E-2</v>
      </c>
      <c r="E63" s="217">
        <v>28856.069610279334</v>
      </c>
      <c r="F63" s="103">
        <f t="shared" si="21"/>
        <v>1.0029916444309813E-2</v>
      </c>
      <c r="G63" s="217">
        <v>32297.847217783183</v>
      </c>
      <c r="H63" s="103">
        <f t="shared" si="22"/>
        <v>1.100610222310249E-2</v>
      </c>
      <c r="I63" s="217">
        <v>31935.271763144672</v>
      </c>
      <c r="J63" s="103">
        <f t="shared" si="23"/>
        <v>1.066916449047119E-2</v>
      </c>
      <c r="K63" s="217">
        <v>32589.697637233152</v>
      </c>
      <c r="L63" s="103">
        <f t="shared" si="24"/>
        <v>1.0674313507021149E-2</v>
      </c>
      <c r="M63" s="217">
        <v>33259.728388331016</v>
      </c>
      <c r="N63" s="103">
        <f t="shared" si="25"/>
        <v>1.0680169601127498E-2</v>
      </c>
      <c r="O63" s="217">
        <v>33941.611228806694</v>
      </c>
      <c r="P63" s="103">
        <f t="shared" si="26"/>
        <v>1.0685423366423098E-2</v>
      </c>
      <c r="Q63" s="217">
        <v>34640.9869944686</v>
      </c>
      <c r="R63" s="103">
        <f t="shared" si="27"/>
        <v>1.0691764025642052E-2</v>
      </c>
      <c r="S63" s="217">
        <v>35352.779802503828</v>
      </c>
      <c r="T63" s="103">
        <f t="shared" si="28"/>
        <v>1.0697505144027144E-2</v>
      </c>
      <c r="U63" s="217">
        <v>36021.897631538159</v>
      </c>
      <c r="V63" s="103">
        <f t="shared" si="29"/>
        <v>1.0686250531982517E-2</v>
      </c>
      <c r="X63" s="245"/>
    </row>
    <row r="64" spans="1:24" ht="12.75" customHeight="1" x14ac:dyDescent="0.3">
      <c r="A64" s="38" t="s">
        <v>148</v>
      </c>
      <c r="B64" s="50"/>
      <c r="C64" s="217">
        <v>9360</v>
      </c>
      <c r="D64" s="103">
        <f t="shared" si="20"/>
        <v>4.7999999999999996E-3</v>
      </c>
      <c r="E64" s="217">
        <v>13809.599999999999</v>
      </c>
      <c r="F64" s="103">
        <f t="shared" si="21"/>
        <v>4.7999999999999996E-3</v>
      </c>
      <c r="G64" s="217">
        <v>14085.791999999999</v>
      </c>
      <c r="H64" s="103">
        <f t="shared" si="22"/>
        <v>4.7999999999999996E-3</v>
      </c>
      <c r="I64" s="217">
        <v>14367.507839999997</v>
      </c>
      <c r="J64" s="103">
        <f t="shared" si="23"/>
        <v>4.7999999999999996E-3</v>
      </c>
      <c r="K64" s="217">
        <v>14654.857996799999</v>
      </c>
      <c r="L64" s="103">
        <f t="shared" si="24"/>
        <v>4.7999999999999996E-3</v>
      </c>
      <c r="M64" s="217">
        <v>14947.955156735998</v>
      </c>
      <c r="N64" s="103">
        <f t="shared" si="25"/>
        <v>4.7999999999999987E-3</v>
      </c>
      <c r="O64" s="217">
        <v>15246.914259870719</v>
      </c>
      <c r="P64" s="103">
        <f t="shared" si="26"/>
        <v>4.7999999999999987E-3</v>
      </c>
      <c r="Q64" s="217">
        <v>15551.852545068134</v>
      </c>
      <c r="R64" s="103">
        <f t="shared" si="27"/>
        <v>4.7999999999999996E-3</v>
      </c>
      <c r="S64" s="217">
        <v>15862.889595969496</v>
      </c>
      <c r="T64" s="103">
        <f t="shared" si="28"/>
        <v>4.7999999999999987E-3</v>
      </c>
      <c r="U64" s="217">
        <v>16180.147387888888</v>
      </c>
      <c r="V64" s="103">
        <f t="shared" si="29"/>
        <v>4.7999999999999996E-3</v>
      </c>
      <c r="X64" s="245"/>
    </row>
    <row r="65" spans="1:24" ht="12.75" customHeight="1" x14ac:dyDescent="0.3">
      <c r="A65" s="38" t="s">
        <v>39</v>
      </c>
      <c r="B65" s="50"/>
      <c r="C65" s="217">
        <v>975</v>
      </c>
      <c r="D65" s="103">
        <f t="shared" si="20"/>
        <v>5.0000000000000001E-4</v>
      </c>
      <c r="E65" s="217">
        <v>1438.5</v>
      </c>
      <c r="F65" s="103">
        <f t="shared" si="21"/>
        <v>5.0000000000000001E-4</v>
      </c>
      <c r="G65" s="217">
        <v>1467.2700000000002</v>
      </c>
      <c r="H65" s="103">
        <f t="shared" si="22"/>
        <v>5.0000000000000012E-4</v>
      </c>
      <c r="I65" s="217">
        <v>1496.6153999999999</v>
      </c>
      <c r="J65" s="103">
        <f t="shared" si="23"/>
        <v>5.0000000000000001E-4</v>
      </c>
      <c r="K65" s="217">
        <v>1526.5477080000003</v>
      </c>
      <c r="L65" s="103">
        <f t="shared" si="24"/>
        <v>5.0000000000000001E-4</v>
      </c>
      <c r="M65" s="217">
        <v>1557.07866216</v>
      </c>
      <c r="N65" s="103">
        <f t="shared" si="25"/>
        <v>5.0000000000000001E-4</v>
      </c>
      <c r="O65" s="217">
        <v>1588.2202354032001</v>
      </c>
      <c r="P65" s="103">
        <f t="shared" si="26"/>
        <v>5.0000000000000001E-4</v>
      </c>
      <c r="Q65" s="217">
        <v>1619.9846401112641</v>
      </c>
      <c r="R65" s="103">
        <f t="shared" si="27"/>
        <v>5.0000000000000001E-4</v>
      </c>
      <c r="S65" s="217">
        <v>1652.3843329134895</v>
      </c>
      <c r="T65" s="103">
        <f t="shared" si="28"/>
        <v>5.0000000000000001E-4</v>
      </c>
      <c r="U65" s="217">
        <v>1685.4320195717592</v>
      </c>
      <c r="V65" s="103">
        <f t="shared" si="29"/>
        <v>5.0000000000000001E-4</v>
      </c>
      <c r="X65" s="245"/>
    </row>
    <row r="66" spans="1:24" ht="12.75" customHeight="1" x14ac:dyDescent="0.3">
      <c r="A66" s="38" t="s">
        <v>147</v>
      </c>
      <c r="B66" s="50"/>
      <c r="C66" s="217">
        <v>5460</v>
      </c>
      <c r="D66" s="103">
        <f t="shared" si="20"/>
        <v>2.8E-3</v>
      </c>
      <c r="E66" s="217">
        <v>8055.5999999999995</v>
      </c>
      <c r="F66" s="103">
        <f t="shared" si="21"/>
        <v>2.8E-3</v>
      </c>
      <c r="G66" s="217">
        <v>8216.7119999999995</v>
      </c>
      <c r="H66" s="103">
        <f t="shared" si="22"/>
        <v>2.8E-3</v>
      </c>
      <c r="I66" s="217">
        <v>8381.0462399999997</v>
      </c>
      <c r="J66" s="103">
        <f t="shared" si="23"/>
        <v>2.8E-3</v>
      </c>
      <c r="K66" s="217">
        <v>8548.667164800001</v>
      </c>
      <c r="L66" s="103">
        <f t="shared" si="24"/>
        <v>2.8E-3</v>
      </c>
      <c r="M66" s="217">
        <v>8719.6405080959994</v>
      </c>
      <c r="N66" s="103">
        <f t="shared" si="25"/>
        <v>2.7999999999999995E-3</v>
      </c>
      <c r="O66" s="217">
        <v>8894.0333182579197</v>
      </c>
      <c r="P66" s="103">
        <f t="shared" si="26"/>
        <v>2.7999999999999995E-3</v>
      </c>
      <c r="Q66" s="217">
        <v>9071.9139846230792</v>
      </c>
      <c r="R66" s="103">
        <f t="shared" si="27"/>
        <v>2.8E-3</v>
      </c>
      <c r="S66" s="217">
        <v>9253.3522643155411</v>
      </c>
      <c r="T66" s="103">
        <f t="shared" si="28"/>
        <v>2.8E-3</v>
      </c>
      <c r="U66" s="217">
        <v>9438.4193096018516</v>
      </c>
      <c r="V66" s="103">
        <f t="shared" si="29"/>
        <v>2.8E-3</v>
      </c>
      <c r="X66" s="245"/>
    </row>
    <row r="67" spans="1:24" ht="12.75" customHeight="1" x14ac:dyDescent="0.3">
      <c r="A67" s="38" t="s">
        <v>140</v>
      </c>
      <c r="B67" s="50"/>
      <c r="C67" s="217">
        <v>29250</v>
      </c>
      <c r="D67" s="103">
        <f t="shared" si="20"/>
        <v>1.4999999999999999E-2</v>
      </c>
      <c r="E67" s="217">
        <v>43155</v>
      </c>
      <c r="F67" s="103">
        <f t="shared" si="21"/>
        <v>1.4999999999999999E-2</v>
      </c>
      <c r="G67" s="217">
        <v>44018.1</v>
      </c>
      <c r="H67" s="103">
        <f t="shared" si="22"/>
        <v>1.4999999999999999E-2</v>
      </c>
      <c r="I67" s="217">
        <v>44898.461999999992</v>
      </c>
      <c r="J67" s="103">
        <f t="shared" si="23"/>
        <v>1.4999999999999998E-2</v>
      </c>
      <c r="K67" s="217">
        <v>45796.431239999998</v>
      </c>
      <c r="L67" s="103">
        <f t="shared" si="24"/>
        <v>1.4999999999999998E-2</v>
      </c>
      <c r="M67" s="217">
        <v>46712.359864800004</v>
      </c>
      <c r="N67" s="103">
        <f t="shared" si="25"/>
        <v>1.5000000000000001E-2</v>
      </c>
      <c r="O67" s="217">
        <v>47646.607062096002</v>
      </c>
      <c r="P67" s="103">
        <f t="shared" si="26"/>
        <v>1.4999999999999999E-2</v>
      </c>
      <c r="Q67" s="217">
        <v>48599.539203337918</v>
      </c>
      <c r="R67" s="103">
        <f t="shared" si="27"/>
        <v>1.4999999999999998E-2</v>
      </c>
      <c r="S67" s="217">
        <v>49571.529987404683</v>
      </c>
      <c r="T67" s="103">
        <f t="shared" si="28"/>
        <v>1.4999999999999999E-2</v>
      </c>
      <c r="U67" s="217">
        <v>50562.960587152775</v>
      </c>
      <c r="V67" s="103">
        <f t="shared" si="29"/>
        <v>1.4999999999999999E-2</v>
      </c>
      <c r="X67" s="245"/>
    </row>
    <row r="68" spans="1:24" ht="12.75" customHeight="1" x14ac:dyDescent="0.3">
      <c r="A68" s="38" t="s">
        <v>6</v>
      </c>
      <c r="B68" s="50"/>
      <c r="C68" s="217">
        <v>3315</v>
      </c>
      <c r="D68" s="103">
        <f t="shared" si="20"/>
        <v>1.6999999999999999E-3</v>
      </c>
      <c r="E68" s="217">
        <v>4890.8999999999996</v>
      </c>
      <c r="F68" s="103">
        <f t="shared" si="21"/>
        <v>1.6999999999999999E-3</v>
      </c>
      <c r="G68" s="217">
        <v>4988.7179999999998</v>
      </c>
      <c r="H68" s="103">
        <f t="shared" si="22"/>
        <v>1.6999999999999999E-3</v>
      </c>
      <c r="I68" s="217">
        <v>5088.4923599999993</v>
      </c>
      <c r="J68" s="103">
        <f t="shared" si="23"/>
        <v>1.6999999999999999E-3</v>
      </c>
      <c r="K68" s="217">
        <v>5190.2622072000004</v>
      </c>
      <c r="L68" s="103">
        <f t="shared" si="24"/>
        <v>1.6999999999999999E-3</v>
      </c>
      <c r="M68" s="217">
        <v>5294.0674513439999</v>
      </c>
      <c r="N68" s="103">
        <f t="shared" si="25"/>
        <v>1.6999999999999999E-3</v>
      </c>
      <c r="O68" s="217">
        <v>5399.9488003708802</v>
      </c>
      <c r="P68" s="103">
        <f t="shared" si="26"/>
        <v>1.6999999999999999E-3</v>
      </c>
      <c r="Q68" s="217">
        <v>5507.9477763782979</v>
      </c>
      <c r="R68" s="103">
        <f t="shared" si="27"/>
        <v>1.7000000000000001E-3</v>
      </c>
      <c r="S68" s="217">
        <v>5618.1067319058639</v>
      </c>
      <c r="T68" s="103">
        <f t="shared" si="28"/>
        <v>1.6999999999999999E-3</v>
      </c>
      <c r="U68" s="217">
        <v>5730.4688665439808</v>
      </c>
      <c r="V68" s="103">
        <f t="shared" si="29"/>
        <v>1.6999999999999997E-3</v>
      </c>
      <c r="X68" s="245"/>
    </row>
    <row r="69" spans="1:24" ht="12.75" customHeight="1" x14ac:dyDescent="0.3">
      <c r="A69" s="38" t="s">
        <v>142</v>
      </c>
      <c r="B69" s="50"/>
      <c r="C69" s="217">
        <v>0</v>
      </c>
      <c r="D69" s="103">
        <f t="shared" si="20"/>
        <v>0</v>
      </c>
      <c r="E69" s="217">
        <v>0</v>
      </c>
      <c r="F69" s="103">
        <f t="shared" si="21"/>
        <v>0</v>
      </c>
      <c r="G69" s="217">
        <v>0</v>
      </c>
      <c r="H69" s="103">
        <f t="shared" si="22"/>
        <v>0</v>
      </c>
      <c r="I69" s="217">
        <v>0</v>
      </c>
      <c r="J69" s="103">
        <f t="shared" si="23"/>
        <v>0</v>
      </c>
      <c r="K69" s="217">
        <v>0</v>
      </c>
      <c r="L69" s="103">
        <f t="shared" si="24"/>
        <v>0</v>
      </c>
      <c r="M69" s="217">
        <v>0</v>
      </c>
      <c r="N69" s="103">
        <f t="shared" si="25"/>
        <v>0</v>
      </c>
      <c r="O69" s="217">
        <v>0</v>
      </c>
      <c r="P69" s="103">
        <f t="shared" si="26"/>
        <v>0</v>
      </c>
      <c r="Q69" s="217">
        <v>0</v>
      </c>
      <c r="R69" s="103">
        <f t="shared" si="27"/>
        <v>0</v>
      </c>
      <c r="S69" s="217">
        <v>0</v>
      </c>
      <c r="T69" s="103">
        <f t="shared" si="28"/>
        <v>0</v>
      </c>
      <c r="U69" s="217">
        <v>0</v>
      </c>
      <c r="V69" s="103">
        <f t="shared" si="29"/>
        <v>0</v>
      </c>
      <c r="X69" s="245"/>
    </row>
    <row r="70" spans="1:24" ht="12.75" customHeight="1" x14ac:dyDescent="0.3">
      <c r="A70" s="38" t="s">
        <v>32</v>
      </c>
      <c r="B70" s="50"/>
      <c r="C70" s="217">
        <v>195</v>
      </c>
      <c r="D70" s="103">
        <f t="shared" si="20"/>
        <v>1E-4</v>
      </c>
      <c r="E70" s="217">
        <v>287.7</v>
      </c>
      <c r="F70" s="103">
        <f t="shared" si="21"/>
        <v>9.9999999999999991E-5</v>
      </c>
      <c r="G70" s="217">
        <v>293.45400000000001</v>
      </c>
      <c r="H70" s="103">
        <f t="shared" si="22"/>
        <v>1E-4</v>
      </c>
      <c r="I70" s="217">
        <v>299.32307999999995</v>
      </c>
      <c r="J70" s="103">
        <f t="shared" si="23"/>
        <v>9.9999999999999991E-5</v>
      </c>
      <c r="K70" s="217">
        <v>305.30954160000005</v>
      </c>
      <c r="L70" s="103">
        <f t="shared" si="24"/>
        <v>1E-4</v>
      </c>
      <c r="M70" s="217">
        <v>311.41573243200003</v>
      </c>
      <c r="N70" s="103">
        <f t="shared" si="25"/>
        <v>1E-4</v>
      </c>
      <c r="O70" s="217">
        <v>317.64404708064006</v>
      </c>
      <c r="P70" s="103">
        <f t="shared" si="26"/>
        <v>1E-4</v>
      </c>
      <c r="Q70" s="217">
        <v>323.9969280222528</v>
      </c>
      <c r="R70" s="103">
        <f t="shared" si="27"/>
        <v>9.9999999999999991E-5</v>
      </c>
      <c r="S70" s="217">
        <v>330.47686658269794</v>
      </c>
      <c r="T70" s="103">
        <f t="shared" si="28"/>
        <v>1E-4</v>
      </c>
      <c r="U70" s="217">
        <v>337.08640391435188</v>
      </c>
      <c r="V70" s="103">
        <f t="shared" si="29"/>
        <v>1E-4</v>
      </c>
      <c r="X70" s="245"/>
    </row>
    <row r="71" spans="1:24" ht="12.75" customHeight="1" x14ac:dyDescent="0.3">
      <c r="A71" s="38" t="s">
        <v>138</v>
      </c>
      <c r="B71" s="50"/>
      <c r="C71" s="217">
        <v>0</v>
      </c>
      <c r="D71" s="103">
        <f t="shared" si="20"/>
        <v>0</v>
      </c>
      <c r="E71" s="217">
        <v>0</v>
      </c>
      <c r="F71" s="103">
        <f t="shared" si="21"/>
        <v>0</v>
      </c>
      <c r="G71" s="217">
        <v>0</v>
      </c>
      <c r="H71" s="103">
        <f t="shared" si="22"/>
        <v>0</v>
      </c>
      <c r="I71" s="217">
        <v>0</v>
      </c>
      <c r="J71" s="103">
        <f t="shared" si="23"/>
        <v>0</v>
      </c>
      <c r="K71" s="217">
        <v>0</v>
      </c>
      <c r="L71" s="103">
        <f t="shared" si="24"/>
        <v>0</v>
      </c>
      <c r="M71" s="217">
        <v>0</v>
      </c>
      <c r="N71" s="103">
        <f t="shared" si="25"/>
        <v>0</v>
      </c>
      <c r="O71" s="217">
        <v>0</v>
      </c>
      <c r="P71" s="103">
        <f t="shared" si="26"/>
        <v>0</v>
      </c>
      <c r="Q71" s="217">
        <v>0</v>
      </c>
      <c r="R71" s="103">
        <f t="shared" si="27"/>
        <v>0</v>
      </c>
      <c r="S71" s="217">
        <v>0</v>
      </c>
      <c r="T71" s="103">
        <f t="shared" si="28"/>
        <v>0</v>
      </c>
      <c r="U71" s="217">
        <v>0</v>
      </c>
      <c r="V71" s="103">
        <f t="shared" si="29"/>
        <v>0</v>
      </c>
      <c r="X71" s="245"/>
    </row>
    <row r="72" spans="1:24" ht="12.75" customHeight="1" x14ac:dyDescent="0.3">
      <c r="A72" s="38" t="s">
        <v>154</v>
      </c>
      <c r="B72" s="50"/>
      <c r="C72" s="217">
        <v>0</v>
      </c>
      <c r="D72" s="103">
        <f t="shared" si="20"/>
        <v>0</v>
      </c>
      <c r="E72" s="217">
        <v>0</v>
      </c>
      <c r="F72" s="103">
        <f t="shared" si="21"/>
        <v>0</v>
      </c>
      <c r="G72" s="217">
        <v>0</v>
      </c>
      <c r="H72" s="103">
        <f t="shared" si="22"/>
        <v>0</v>
      </c>
      <c r="I72" s="217">
        <v>0</v>
      </c>
      <c r="J72" s="103">
        <f t="shared" si="23"/>
        <v>0</v>
      </c>
      <c r="K72" s="217">
        <v>0</v>
      </c>
      <c r="L72" s="103">
        <f t="shared" si="24"/>
        <v>0</v>
      </c>
      <c r="M72" s="217">
        <v>0</v>
      </c>
      <c r="N72" s="103">
        <f t="shared" si="25"/>
        <v>0</v>
      </c>
      <c r="O72" s="217">
        <v>0</v>
      </c>
      <c r="P72" s="103">
        <f t="shared" si="26"/>
        <v>0</v>
      </c>
      <c r="Q72" s="217">
        <v>0</v>
      </c>
      <c r="R72" s="103">
        <f t="shared" si="27"/>
        <v>0</v>
      </c>
      <c r="S72" s="217">
        <v>0</v>
      </c>
      <c r="T72" s="103">
        <f t="shared" si="28"/>
        <v>0</v>
      </c>
      <c r="U72" s="217">
        <v>0</v>
      </c>
      <c r="V72" s="103">
        <f t="shared" si="29"/>
        <v>0</v>
      </c>
      <c r="X72" s="245"/>
    </row>
    <row r="73" spans="1:24" ht="12.75" customHeight="1" x14ac:dyDescent="0.3">
      <c r="A73" s="38" t="s">
        <v>145</v>
      </c>
      <c r="B73" s="50"/>
      <c r="C73" s="217">
        <v>0</v>
      </c>
      <c r="D73" s="103">
        <f t="shared" si="20"/>
        <v>0</v>
      </c>
      <c r="E73" s="217">
        <v>0</v>
      </c>
      <c r="F73" s="103">
        <f t="shared" si="21"/>
        <v>0</v>
      </c>
      <c r="G73" s="217">
        <v>0</v>
      </c>
      <c r="H73" s="103">
        <f t="shared" si="22"/>
        <v>0</v>
      </c>
      <c r="I73" s="217">
        <v>0</v>
      </c>
      <c r="J73" s="103">
        <f t="shared" si="23"/>
        <v>0</v>
      </c>
      <c r="K73" s="217">
        <v>0</v>
      </c>
      <c r="L73" s="103">
        <f t="shared" si="24"/>
        <v>0</v>
      </c>
      <c r="M73" s="217">
        <v>0</v>
      </c>
      <c r="N73" s="103">
        <f t="shared" si="25"/>
        <v>0</v>
      </c>
      <c r="O73" s="217">
        <v>0</v>
      </c>
      <c r="P73" s="103">
        <f t="shared" si="26"/>
        <v>0</v>
      </c>
      <c r="Q73" s="217">
        <v>0</v>
      </c>
      <c r="R73" s="103">
        <f t="shared" si="27"/>
        <v>0</v>
      </c>
      <c r="S73" s="217">
        <v>0</v>
      </c>
      <c r="T73" s="103">
        <f t="shared" si="28"/>
        <v>0</v>
      </c>
      <c r="U73" s="217">
        <v>0</v>
      </c>
      <c r="V73" s="103">
        <f t="shared" si="29"/>
        <v>0</v>
      </c>
      <c r="X73" s="245"/>
    </row>
    <row r="74" spans="1:24" ht="12.75" customHeight="1" x14ac:dyDescent="0.3">
      <c r="A74" s="38" t="s">
        <v>134</v>
      </c>
      <c r="B74" s="50"/>
      <c r="C74" s="217">
        <v>0</v>
      </c>
      <c r="D74" s="103">
        <f t="shared" si="20"/>
        <v>0</v>
      </c>
      <c r="E74" s="217">
        <v>0</v>
      </c>
      <c r="F74" s="103">
        <f t="shared" si="21"/>
        <v>0</v>
      </c>
      <c r="G74" s="217">
        <v>0</v>
      </c>
      <c r="H74" s="103">
        <f t="shared" si="22"/>
        <v>0</v>
      </c>
      <c r="I74" s="217">
        <v>0</v>
      </c>
      <c r="J74" s="103">
        <f t="shared" si="23"/>
        <v>0</v>
      </c>
      <c r="K74" s="217">
        <v>0</v>
      </c>
      <c r="L74" s="103">
        <f t="shared" si="24"/>
        <v>0</v>
      </c>
      <c r="M74" s="217">
        <v>0</v>
      </c>
      <c r="N74" s="103">
        <f t="shared" si="25"/>
        <v>0</v>
      </c>
      <c r="O74" s="217">
        <v>0</v>
      </c>
      <c r="P74" s="103">
        <f t="shared" si="26"/>
        <v>0</v>
      </c>
      <c r="Q74" s="217">
        <v>0</v>
      </c>
      <c r="R74" s="103">
        <f t="shared" si="27"/>
        <v>0</v>
      </c>
      <c r="S74" s="217">
        <v>0</v>
      </c>
      <c r="T74" s="103">
        <f t="shared" si="28"/>
        <v>0</v>
      </c>
      <c r="U74" s="217">
        <v>0</v>
      </c>
      <c r="V74" s="103">
        <f t="shared" si="29"/>
        <v>0</v>
      </c>
      <c r="X74" s="245"/>
    </row>
    <row r="75" spans="1:24" ht="12.75" customHeight="1" x14ac:dyDescent="0.3">
      <c r="A75" s="38" t="s">
        <v>151</v>
      </c>
      <c r="B75" s="50"/>
      <c r="C75" s="217">
        <v>19500</v>
      </c>
      <c r="D75" s="103">
        <f t="shared" si="20"/>
        <v>0.01</v>
      </c>
      <c r="E75" s="217">
        <v>28770</v>
      </c>
      <c r="F75" s="103">
        <f t="shared" si="21"/>
        <v>0.01</v>
      </c>
      <c r="G75" s="217">
        <v>29345.4</v>
      </c>
      <c r="H75" s="103">
        <f t="shared" si="22"/>
        <v>0.01</v>
      </c>
      <c r="I75" s="217">
        <v>29932.307999999994</v>
      </c>
      <c r="J75" s="103">
        <f t="shared" si="23"/>
        <v>9.9999999999999985E-3</v>
      </c>
      <c r="K75" s="217">
        <v>30530.954160000005</v>
      </c>
      <c r="L75" s="103">
        <f t="shared" si="24"/>
        <v>0.01</v>
      </c>
      <c r="M75" s="217">
        <v>31141.5732432</v>
      </c>
      <c r="N75" s="103">
        <f t="shared" si="25"/>
        <v>0.01</v>
      </c>
      <c r="O75" s="217">
        <v>31764.404708064001</v>
      </c>
      <c r="P75" s="103">
        <f t="shared" si="26"/>
        <v>0.01</v>
      </c>
      <c r="Q75" s="217">
        <v>32399.69280222528</v>
      </c>
      <c r="R75" s="103">
        <f t="shared" si="27"/>
        <v>0.01</v>
      </c>
      <c r="S75" s="217">
        <v>33047.686658269791</v>
      </c>
      <c r="T75" s="103">
        <f t="shared" si="28"/>
        <v>0.01</v>
      </c>
      <c r="U75" s="217">
        <v>33708.64039143519</v>
      </c>
      <c r="V75" s="103">
        <f t="shared" si="29"/>
        <v>1.0000000000000002E-2</v>
      </c>
      <c r="X75" s="245"/>
    </row>
    <row r="76" spans="1:24" ht="12.75" customHeight="1" x14ac:dyDescent="0.3">
      <c r="A76" s="38" t="s">
        <v>137</v>
      </c>
      <c r="B76" s="50"/>
      <c r="C76" s="217">
        <v>780</v>
      </c>
      <c r="D76" s="103">
        <f t="shared" si="20"/>
        <v>4.0000000000000002E-4</v>
      </c>
      <c r="E76" s="217">
        <v>1150.8</v>
      </c>
      <c r="F76" s="103">
        <f t="shared" si="21"/>
        <v>3.9999999999999996E-4</v>
      </c>
      <c r="G76" s="217">
        <v>1173.816</v>
      </c>
      <c r="H76" s="103">
        <f t="shared" si="22"/>
        <v>4.0000000000000002E-4</v>
      </c>
      <c r="I76" s="217">
        <v>1197.2923199999998</v>
      </c>
      <c r="J76" s="103">
        <f t="shared" si="23"/>
        <v>3.9999999999999996E-4</v>
      </c>
      <c r="K76" s="217">
        <v>1221.2381664000002</v>
      </c>
      <c r="L76" s="103">
        <f t="shared" si="24"/>
        <v>4.0000000000000002E-4</v>
      </c>
      <c r="M76" s="217">
        <v>1245.6629297280001</v>
      </c>
      <c r="N76" s="103">
        <f t="shared" si="25"/>
        <v>4.0000000000000002E-4</v>
      </c>
      <c r="O76" s="217">
        <v>1270.5761883225603</v>
      </c>
      <c r="P76" s="103">
        <f t="shared" si="26"/>
        <v>4.0000000000000002E-4</v>
      </c>
      <c r="Q76" s="217">
        <v>1295.9877120890112</v>
      </c>
      <c r="R76" s="103">
        <f t="shared" si="27"/>
        <v>3.9999999999999996E-4</v>
      </c>
      <c r="S76" s="217">
        <v>1321.9074663307917</v>
      </c>
      <c r="T76" s="103">
        <f t="shared" si="28"/>
        <v>4.0000000000000002E-4</v>
      </c>
      <c r="U76" s="217">
        <v>1348.3456156574075</v>
      </c>
      <c r="V76" s="103">
        <f t="shared" si="29"/>
        <v>4.0000000000000002E-4</v>
      </c>
      <c r="X76" s="245"/>
    </row>
    <row r="77" spans="1:24" ht="12.75" customHeight="1" x14ac:dyDescent="0.3">
      <c r="A77" s="38" t="s">
        <v>136</v>
      </c>
      <c r="B77" s="50"/>
      <c r="C77" s="217">
        <v>2535</v>
      </c>
      <c r="D77" s="103">
        <f t="shared" si="20"/>
        <v>1.2999999999999999E-3</v>
      </c>
      <c r="E77" s="217">
        <v>3740.0999999999995</v>
      </c>
      <c r="F77" s="103">
        <f t="shared" si="21"/>
        <v>1.2999999999999997E-3</v>
      </c>
      <c r="G77" s="217">
        <v>3814.902</v>
      </c>
      <c r="H77" s="103">
        <f t="shared" si="22"/>
        <v>1.2999999999999999E-3</v>
      </c>
      <c r="I77" s="217">
        <v>3891.2000399999993</v>
      </c>
      <c r="J77" s="103">
        <f t="shared" si="23"/>
        <v>1.2999999999999999E-3</v>
      </c>
      <c r="K77" s="217">
        <v>3969.0240408</v>
      </c>
      <c r="L77" s="103">
        <f t="shared" si="24"/>
        <v>1.2999999999999999E-3</v>
      </c>
      <c r="M77" s="217">
        <v>4048.4045216160002</v>
      </c>
      <c r="N77" s="103">
        <f t="shared" si="25"/>
        <v>1.2999999999999999E-3</v>
      </c>
      <c r="O77" s="217">
        <v>4129.3726120483198</v>
      </c>
      <c r="P77" s="103">
        <f t="shared" si="26"/>
        <v>1.2999999999999997E-3</v>
      </c>
      <c r="Q77" s="217">
        <v>4211.9600642892865</v>
      </c>
      <c r="R77" s="103">
        <f t="shared" si="27"/>
        <v>1.2999999999999999E-3</v>
      </c>
      <c r="S77" s="217">
        <v>4296.1992655750728</v>
      </c>
      <c r="T77" s="103">
        <f t="shared" si="28"/>
        <v>1.2999999999999999E-3</v>
      </c>
      <c r="U77" s="217">
        <v>4382.1232508865742</v>
      </c>
      <c r="V77" s="103">
        <f t="shared" si="29"/>
        <v>1.2999999999999999E-3</v>
      </c>
      <c r="X77" s="245"/>
    </row>
    <row r="78" spans="1:24" ht="12.75" customHeight="1" x14ac:dyDescent="0.3">
      <c r="A78" s="38" t="s">
        <v>135</v>
      </c>
      <c r="B78" s="50"/>
      <c r="C78" s="217">
        <v>42900</v>
      </c>
      <c r="D78" s="103">
        <f t="shared" si="20"/>
        <v>2.1999999999999999E-2</v>
      </c>
      <c r="E78" s="217">
        <v>63293.999999999993</v>
      </c>
      <c r="F78" s="103">
        <f t="shared" si="21"/>
        <v>2.1999999999999999E-2</v>
      </c>
      <c r="G78" s="217">
        <v>64559.880000000005</v>
      </c>
      <c r="H78" s="103">
        <f t="shared" si="22"/>
        <v>2.2000000000000002E-2</v>
      </c>
      <c r="I78" s="217">
        <v>65851.07759999999</v>
      </c>
      <c r="J78" s="103">
        <f t="shared" si="23"/>
        <v>2.1999999999999999E-2</v>
      </c>
      <c r="K78" s="217">
        <v>67168.099151999995</v>
      </c>
      <c r="L78" s="103">
        <f t="shared" si="24"/>
        <v>2.1999999999999999E-2</v>
      </c>
      <c r="M78" s="217">
        <v>68511.461135039994</v>
      </c>
      <c r="N78" s="103">
        <f t="shared" si="25"/>
        <v>2.1999999999999999E-2</v>
      </c>
      <c r="O78" s="217">
        <v>69881.690357740808</v>
      </c>
      <c r="P78" s="103">
        <f t="shared" si="26"/>
        <v>2.2000000000000002E-2</v>
      </c>
      <c r="Q78" s="217">
        <v>71279.324164895617</v>
      </c>
      <c r="R78" s="103">
        <f t="shared" si="27"/>
        <v>2.1999999999999999E-2</v>
      </c>
      <c r="S78" s="217">
        <v>72704.910648193531</v>
      </c>
      <c r="T78" s="103">
        <f t="shared" si="28"/>
        <v>2.1999999999999999E-2</v>
      </c>
      <c r="U78" s="217">
        <v>74159.008861157403</v>
      </c>
      <c r="V78" s="103">
        <f t="shared" si="29"/>
        <v>2.1999999999999999E-2</v>
      </c>
      <c r="X78" s="245"/>
    </row>
    <row r="79" spans="1:24" ht="12.75" customHeight="1" x14ac:dyDescent="0.3">
      <c r="A79" s="38" t="s">
        <v>100</v>
      </c>
      <c r="B79" s="50"/>
      <c r="C79" s="217">
        <v>0</v>
      </c>
      <c r="D79" s="103">
        <f t="shared" si="20"/>
        <v>0</v>
      </c>
      <c r="E79" s="217">
        <v>0</v>
      </c>
      <c r="F79" s="103">
        <f t="shared" si="21"/>
        <v>0</v>
      </c>
      <c r="G79" s="217">
        <v>0</v>
      </c>
      <c r="H79" s="103">
        <f t="shared" si="22"/>
        <v>0</v>
      </c>
      <c r="I79" s="217">
        <v>0</v>
      </c>
      <c r="J79" s="103">
        <f t="shared" si="23"/>
        <v>0</v>
      </c>
      <c r="K79" s="217">
        <v>0</v>
      </c>
      <c r="L79" s="103">
        <f t="shared" si="24"/>
        <v>0</v>
      </c>
      <c r="M79" s="217">
        <v>0</v>
      </c>
      <c r="N79" s="103">
        <f t="shared" si="25"/>
        <v>0</v>
      </c>
      <c r="O79" s="217">
        <v>0</v>
      </c>
      <c r="P79" s="103">
        <f t="shared" si="26"/>
        <v>0</v>
      </c>
      <c r="Q79" s="217">
        <v>0</v>
      </c>
      <c r="R79" s="103">
        <f t="shared" si="27"/>
        <v>0</v>
      </c>
      <c r="S79" s="217">
        <v>0</v>
      </c>
      <c r="T79" s="103">
        <f t="shared" si="28"/>
        <v>0</v>
      </c>
      <c r="U79" s="217">
        <v>0</v>
      </c>
      <c r="V79" s="103">
        <f t="shared" si="29"/>
        <v>0</v>
      </c>
      <c r="X79" s="245"/>
    </row>
    <row r="80" spans="1:24" ht="12.75" customHeight="1" x14ac:dyDescent="0.3">
      <c r="A80" s="38" t="s">
        <v>101</v>
      </c>
      <c r="B80" s="50"/>
      <c r="C80" s="217">
        <v>0</v>
      </c>
      <c r="D80" s="103">
        <f t="shared" si="20"/>
        <v>0</v>
      </c>
      <c r="E80" s="217">
        <v>0</v>
      </c>
      <c r="F80" s="103">
        <f t="shared" si="21"/>
        <v>0</v>
      </c>
      <c r="G80" s="217">
        <v>0</v>
      </c>
      <c r="H80" s="103">
        <f t="shared" si="22"/>
        <v>0</v>
      </c>
      <c r="I80" s="217">
        <v>0</v>
      </c>
      <c r="J80" s="103">
        <f t="shared" si="23"/>
        <v>0</v>
      </c>
      <c r="K80" s="217">
        <v>0</v>
      </c>
      <c r="L80" s="103">
        <f t="shared" si="24"/>
        <v>0</v>
      </c>
      <c r="M80" s="217">
        <v>0</v>
      </c>
      <c r="N80" s="103">
        <f t="shared" si="25"/>
        <v>0</v>
      </c>
      <c r="O80" s="217">
        <v>0</v>
      </c>
      <c r="P80" s="103">
        <f t="shared" si="26"/>
        <v>0</v>
      </c>
      <c r="Q80" s="217">
        <v>0</v>
      </c>
      <c r="R80" s="103">
        <f t="shared" si="27"/>
        <v>0</v>
      </c>
      <c r="S80" s="217">
        <v>0</v>
      </c>
      <c r="T80" s="103">
        <f t="shared" si="28"/>
        <v>0</v>
      </c>
      <c r="U80" s="217">
        <v>0</v>
      </c>
      <c r="V80" s="103">
        <f t="shared" si="29"/>
        <v>0</v>
      </c>
      <c r="X80" s="245"/>
    </row>
    <row r="81" spans="1:24" ht="12.75" customHeight="1" x14ac:dyDescent="0.3">
      <c r="A81" s="38" t="s">
        <v>139</v>
      </c>
      <c r="B81" s="50"/>
      <c r="C81" s="217">
        <v>0</v>
      </c>
      <c r="D81" s="103">
        <f t="shared" si="20"/>
        <v>0</v>
      </c>
      <c r="E81" s="217">
        <v>0</v>
      </c>
      <c r="F81" s="103">
        <f t="shared" si="21"/>
        <v>0</v>
      </c>
      <c r="G81" s="217">
        <v>0</v>
      </c>
      <c r="H81" s="103">
        <f t="shared" si="22"/>
        <v>0</v>
      </c>
      <c r="I81" s="217">
        <v>0</v>
      </c>
      <c r="J81" s="103">
        <f t="shared" si="23"/>
        <v>0</v>
      </c>
      <c r="K81" s="217">
        <v>0</v>
      </c>
      <c r="L81" s="103">
        <f t="shared" si="24"/>
        <v>0</v>
      </c>
      <c r="M81" s="217">
        <v>0</v>
      </c>
      <c r="N81" s="103">
        <f t="shared" si="25"/>
        <v>0</v>
      </c>
      <c r="O81" s="217">
        <v>0</v>
      </c>
      <c r="P81" s="103">
        <f t="shared" si="26"/>
        <v>0</v>
      </c>
      <c r="Q81" s="217">
        <v>0</v>
      </c>
      <c r="R81" s="103">
        <f t="shared" si="27"/>
        <v>0</v>
      </c>
      <c r="S81" s="217">
        <v>0</v>
      </c>
      <c r="T81" s="103">
        <f t="shared" si="28"/>
        <v>0</v>
      </c>
      <c r="U81" s="217">
        <v>0</v>
      </c>
      <c r="V81" s="103">
        <f t="shared" si="29"/>
        <v>0</v>
      </c>
      <c r="X81" s="245"/>
    </row>
    <row r="82" spans="1:24" ht="12.75" customHeight="1" x14ac:dyDescent="0.3">
      <c r="A82" s="38" t="s">
        <v>155</v>
      </c>
      <c r="B82" s="50"/>
      <c r="C82" s="217">
        <v>0</v>
      </c>
      <c r="D82" s="103">
        <f t="shared" si="20"/>
        <v>0</v>
      </c>
      <c r="E82" s="217">
        <v>0</v>
      </c>
      <c r="F82" s="103">
        <f t="shared" si="21"/>
        <v>0</v>
      </c>
      <c r="G82" s="217">
        <v>0</v>
      </c>
      <c r="H82" s="103">
        <f t="shared" si="22"/>
        <v>0</v>
      </c>
      <c r="I82" s="217">
        <v>0</v>
      </c>
      <c r="J82" s="103">
        <f t="shared" si="23"/>
        <v>0</v>
      </c>
      <c r="K82" s="217">
        <v>0</v>
      </c>
      <c r="L82" s="103">
        <f t="shared" si="24"/>
        <v>0</v>
      </c>
      <c r="M82" s="217">
        <v>0</v>
      </c>
      <c r="N82" s="103">
        <f t="shared" si="25"/>
        <v>0</v>
      </c>
      <c r="O82" s="217">
        <v>0</v>
      </c>
      <c r="P82" s="103">
        <f t="shared" si="26"/>
        <v>0</v>
      </c>
      <c r="Q82" s="217">
        <v>0</v>
      </c>
      <c r="R82" s="103">
        <f t="shared" si="27"/>
        <v>0</v>
      </c>
      <c r="S82" s="217">
        <v>0</v>
      </c>
      <c r="T82" s="103">
        <f t="shared" si="28"/>
        <v>0</v>
      </c>
      <c r="U82" s="217">
        <v>0</v>
      </c>
      <c r="V82" s="103">
        <f t="shared" si="29"/>
        <v>0</v>
      </c>
      <c r="X82" s="245"/>
    </row>
    <row r="83" spans="1:24" ht="12.75" customHeight="1" x14ac:dyDescent="0.3">
      <c r="A83" s="38" t="s">
        <v>77</v>
      </c>
      <c r="B83" s="50"/>
      <c r="C83" s="217">
        <v>0</v>
      </c>
      <c r="D83" s="103">
        <f t="shared" si="20"/>
        <v>0</v>
      </c>
      <c r="E83" s="217">
        <v>0</v>
      </c>
      <c r="F83" s="103">
        <f t="shared" si="21"/>
        <v>0</v>
      </c>
      <c r="G83" s="217">
        <v>0</v>
      </c>
      <c r="H83" s="103">
        <f t="shared" si="22"/>
        <v>0</v>
      </c>
      <c r="I83" s="217">
        <v>0</v>
      </c>
      <c r="J83" s="103">
        <f t="shared" si="23"/>
        <v>0</v>
      </c>
      <c r="K83" s="217">
        <v>0</v>
      </c>
      <c r="L83" s="103">
        <f t="shared" si="24"/>
        <v>0</v>
      </c>
      <c r="M83" s="217">
        <v>0</v>
      </c>
      <c r="N83" s="103">
        <f t="shared" si="25"/>
        <v>0</v>
      </c>
      <c r="O83" s="217">
        <v>0</v>
      </c>
      <c r="P83" s="103">
        <f t="shared" si="26"/>
        <v>0</v>
      </c>
      <c r="Q83" s="217">
        <v>0</v>
      </c>
      <c r="R83" s="103">
        <f t="shared" si="27"/>
        <v>0</v>
      </c>
      <c r="S83" s="217">
        <v>0</v>
      </c>
      <c r="T83" s="103">
        <f t="shared" si="28"/>
        <v>0</v>
      </c>
      <c r="U83" s="217">
        <v>0</v>
      </c>
      <c r="V83" s="103">
        <f t="shared" si="29"/>
        <v>0</v>
      </c>
      <c r="X83" s="245"/>
    </row>
    <row r="84" spans="1:24" ht="12.75" customHeight="1" x14ac:dyDescent="0.3">
      <c r="A84" s="38" t="s">
        <v>98</v>
      </c>
      <c r="B84" s="50"/>
      <c r="C84" s="217">
        <v>0</v>
      </c>
      <c r="D84" s="103">
        <f t="shared" ref="D84:D105" si="30">IFERROR(C84/C$28,0)</f>
        <v>0</v>
      </c>
      <c r="E84" s="217">
        <v>0</v>
      </c>
      <c r="F84" s="103">
        <f t="shared" si="21"/>
        <v>0</v>
      </c>
      <c r="G84" s="217">
        <v>0</v>
      </c>
      <c r="H84" s="103">
        <f t="shared" si="22"/>
        <v>0</v>
      </c>
      <c r="I84" s="217">
        <v>0</v>
      </c>
      <c r="J84" s="103">
        <f t="shared" si="23"/>
        <v>0</v>
      </c>
      <c r="K84" s="217">
        <v>0</v>
      </c>
      <c r="L84" s="103">
        <f t="shared" si="24"/>
        <v>0</v>
      </c>
      <c r="M84" s="217">
        <v>0</v>
      </c>
      <c r="N84" s="103">
        <f t="shared" si="25"/>
        <v>0</v>
      </c>
      <c r="O84" s="217">
        <v>0</v>
      </c>
      <c r="P84" s="103">
        <f t="shared" si="26"/>
        <v>0</v>
      </c>
      <c r="Q84" s="217">
        <v>0</v>
      </c>
      <c r="R84" s="103">
        <f t="shared" si="27"/>
        <v>0</v>
      </c>
      <c r="S84" s="217">
        <v>0</v>
      </c>
      <c r="T84" s="103">
        <f t="shared" si="28"/>
        <v>0</v>
      </c>
      <c r="U84" s="217">
        <v>0</v>
      </c>
      <c r="V84" s="103">
        <f t="shared" si="29"/>
        <v>0</v>
      </c>
      <c r="X84" s="245"/>
    </row>
    <row r="85" spans="1:24" ht="12.75" customHeight="1" x14ac:dyDescent="0.3">
      <c r="A85" s="38" t="s">
        <v>79</v>
      </c>
      <c r="B85" s="50"/>
      <c r="C85" s="217">
        <v>0</v>
      </c>
      <c r="D85" s="103">
        <f t="shared" si="30"/>
        <v>0</v>
      </c>
      <c r="E85" s="217">
        <v>0</v>
      </c>
      <c r="F85" s="103">
        <f t="shared" si="21"/>
        <v>0</v>
      </c>
      <c r="G85" s="217">
        <v>0</v>
      </c>
      <c r="H85" s="103">
        <f t="shared" si="22"/>
        <v>0</v>
      </c>
      <c r="I85" s="217">
        <v>0</v>
      </c>
      <c r="J85" s="103">
        <f t="shared" si="23"/>
        <v>0</v>
      </c>
      <c r="K85" s="217">
        <v>0</v>
      </c>
      <c r="L85" s="103">
        <f t="shared" si="24"/>
        <v>0</v>
      </c>
      <c r="M85" s="217">
        <v>0</v>
      </c>
      <c r="N85" s="103">
        <f t="shared" si="25"/>
        <v>0</v>
      </c>
      <c r="O85" s="217">
        <v>0</v>
      </c>
      <c r="P85" s="103">
        <f t="shared" si="26"/>
        <v>0</v>
      </c>
      <c r="Q85" s="217">
        <v>0</v>
      </c>
      <c r="R85" s="103">
        <f t="shared" si="27"/>
        <v>0</v>
      </c>
      <c r="S85" s="217">
        <v>0</v>
      </c>
      <c r="T85" s="103">
        <f t="shared" si="28"/>
        <v>0</v>
      </c>
      <c r="U85" s="217">
        <v>0</v>
      </c>
      <c r="V85" s="103">
        <f t="shared" si="29"/>
        <v>0</v>
      </c>
      <c r="X85" s="245"/>
    </row>
    <row r="86" spans="1:24" ht="12.75" customHeight="1" x14ac:dyDescent="0.3">
      <c r="A86" s="38" t="s">
        <v>15</v>
      </c>
      <c r="B86" s="50"/>
      <c r="C86" s="217">
        <v>7800</v>
      </c>
      <c r="D86" s="103">
        <f t="shared" si="30"/>
        <v>4.0000000000000001E-3</v>
      </c>
      <c r="E86" s="217">
        <v>11508</v>
      </c>
      <c r="F86" s="103">
        <f t="shared" si="21"/>
        <v>4.0000000000000001E-3</v>
      </c>
      <c r="G86" s="217">
        <v>11738.160000000002</v>
      </c>
      <c r="H86" s="103">
        <f t="shared" si="22"/>
        <v>4.000000000000001E-3</v>
      </c>
      <c r="I86" s="217">
        <v>11972.923199999999</v>
      </c>
      <c r="J86" s="103">
        <f t="shared" si="23"/>
        <v>4.0000000000000001E-3</v>
      </c>
      <c r="K86" s="217">
        <v>12212.381664000002</v>
      </c>
      <c r="L86" s="103">
        <f t="shared" si="24"/>
        <v>4.0000000000000001E-3</v>
      </c>
      <c r="M86" s="217">
        <v>12456.62929728</v>
      </c>
      <c r="N86" s="103">
        <f t="shared" si="25"/>
        <v>4.0000000000000001E-3</v>
      </c>
      <c r="O86" s="217">
        <v>12705.761883225601</v>
      </c>
      <c r="P86" s="103">
        <f t="shared" si="26"/>
        <v>4.0000000000000001E-3</v>
      </c>
      <c r="Q86" s="217">
        <v>12959.877120890113</v>
      </c>
      <c r="R86" s="103">
        <f t="shared" si="27"/>
        <v>4.0000000000000001E-3</v>
      </c>
      <c r="S86" s="217">
        <v>13219.074663307916</v>
      </c>
      <c r="T86" s="103">
        <f t="shared" si="28"/>
        <v>4.0000000000000001E-3</v>
      </c>
      <c r="U86" s="217">
        <v>13483.456156574073</v>
      </c>
      <c r="V86" s="103">
        <f t="shared" si="29"/>
        <v>4.0000000000000001E-3</v>
      </c>
      <c r="X86" s="245"/>
    </row>
    <row r="87" spans="1:24" ht="12.75" customHeight="1" x14ac:dyDescent="0.3">
      <c r="A87" s="38" t="s">
        <v>152</v>
      </c>
      <c r="B87" s="50"/>
      <c r="C87" s="217">
        <v>0</v>
      </c>
      <c r="D87" s="103">
        <f t="shared" si="30"/>
        <v>0</v>
      </c>
      <c r="E87" s="217">
        <v>0</v>
      </c>
      <c r="F87" s="103">
        <f t="shared" si="21"/>
        <v>0</v>
      </c>
      <c r="G87" s="217">
        <v>0</v>
      </c>
      <c r="H87" s="103">
        <f t="shared" si="22"/>
        <v>0</v>
      </c>
      <c r="I87" s="217">
        <v>0</v>
      </c>
      <c r="J87" s="103">
        <f t="shared" si="23"/>
        <v>0</v>
      </c>
      <c r="K87" s="217">
        <v>0</v>
      </c>
      <c r="L87" s="103">
        <f t="shared" si="24"/>
        <v>0</v>
      </c>
      <c r="M87" s="217">
        <v>0</v>
      </c>
      <c r="N87" s="103">
        <f t="shared" si="25"/>
        <v>0</v>
      </c>
      <c r="O87" s="217">
        <v>0</v>
      </c>
      <c r="P87" s="103">
        <f t="shared" si="26"/>
        <v>0</v>
      </c>
      <c r="Q87" s="217">
        <v>0</v>
      </c>
      <c r="R87" s="103">
        <f t="shared" si="27"/>
        <v>0</v>
      </c>
      <c r="S87" s="217">
        <v>0</v>
      </c>
      <c r="T87" s="103">
        <f t="shared" si="28"/>
        <v>0</v>
      </c>
      <c r="U87" s="217">
        <v>0</v>
      </c>
      <c r="V87" s="103">
        <f t="shared" si="29"/>
        <v>0</v>
      </c>
      <c r="X87" s="245"/>
    </row>
    <row r="88" spans="1:24" ht="12.75" customHeight="1" x14ac:dyDescent="0.3">
      <c r="A88" s="38" t="s">
        <v>12</v>
      </c>
      <c r="B88" s="50"/>
      <c r="C88" s="217">
        <v>9945</v>
      </c>
      <c r="D88" s="103">
        <f t="shared" si="30"/>
        <v>5.1000000000000004E-3</v>
      </c>
      <c r="E88" s="217">
        <v>14672.700000000003</v>
      </c>
      <c r="F88" s="103">
        <f t="shared" si="21"/>
        <v>5.1000000000000012E-3</v>
      </c>
      <c r="G88" s="217">
        <v>14966.154000000002</v>
      </c>
      <c r="H88" s="103">
        <f t="shared" si="22"/>
        <v>5.1000000000000004E-3</v>
      </c>
      <c r="I88" s="217">
        <v>15265.477080000001</v>
      </c>
      <c r="J88" s="103">
        <f t="shared" si="23"/>
        <v>5.1000000000000004E-3</v>
      </c>
      <c r="K88" s="217">
        <v>15570.786621600002</v>
      </c>
      <c r="L88" s="103">
        <f t="shared" si="24"/>
        <v>5.1000000000000004E-3</v>
      </c>
      <c r="M88" s="217">
        <v>15882.202354032001</v>
      </c>
      <c r="N88" s="103">
        <f t="shared" si="25"/>
        <v>5.1000000000000004E-3</v>
      </c>
      <c r="O88" s="217">
        <v>16199.846401112642</v>
      </c>
      <c r="P88" s="103">
        <f t="shared" si="26"/>
        <v>5.1000000000000004E-3</v>
      </c>
      <c r="Q88" s="217">
        <v>16523.843329134896</v>
      </c>
      <c r="R88" s="103">
        <f t="shared" si="27"/>
        <v>5.1000000000000004E-3</v>
      </c>
      <c r="S88" s="217">
        <v>16854.320195717595</v>
      </c>
      <c r="T88" s="103">
        <f t="shared" si="28"/>
        <v>5.1000000000000004E-3</v>
      </c>
      <c r="U88" s="217">
        <v>17191.406599631948</v>
      </c>
      <c r="V88" s="103">
        <f t="shared" si="29"/>
        <v>5.1000000000000012E-3</v>
      </c>
      <c r="X88" s="245"/>
    </row>
    <row r="89" spans="1:24" ht="12.75" customHeight="1" x14ac:dyDescent="0.3">
      <c r="A89" s="38" t="s">
        <v>172</v>
      </c>
      <c r="B89" s="50"/>
      <c r="C89" s="217">
        <v>0</v>
      </c>
      <c r="D89" s="103">
        <f t="shared" si="30"/>
        <v>0</v>
      </c>
      <c r="E89" s="217">
        <v>0</v>
      </c>
      <c r="F89" s="103">
        <f t="shared" si="21"/>
        <v>0</v>
      </c>
      <c r="G89" s="217">
        <v>0</v>
      </c>
      <c r="H89" s="103">
        <f t="shared" si="22"/>
        <v>0</v>
      </c>
      <c r="I89" s="217">
        <v>0</v>
      </c>
      <c r="J89" s="103">
        <f t="shared" si="23"/>
        <v>0</v>
      </c>
      <c r="K89" s="217">
        <v>0</v>
      </c>
      <c r="L89" s="103">
        <f t="shared" si="24"/>
        <v>0</v>
      </c>
      <c r="M89" s="217">
        <v>0</v>
      </c>
      <c r="N89" s="103">
        <f t="shared" si="25"/>
        <v>0</v>
      </c>
      <c r="O89" s="217">
        <v>0</v>
      </c>
      <c r="P89" s="103">
        <f t="shared" si="26"/>
        <v>0</v>
      </c>
      <c r="Q89" s="217">
        <v>0</v>
      </c>
      <c r="R89" s="103">
        <f t="shared" si="27"/>
        <v>0</v>
      </c>
      <c r="S89" s="217">
        <v>0</v>
      </c>
      <c r="T89" s="103">
        <f t="shared" si="28"/>
        <v>0</v>
      </c>
      <c r="U89" s="217">
        <v>0</v>
      </c>
      <c r="V89" s="103">
        <f t="shared" si="29"/>
        <v>0</v>
      </c>
      <c r="X89" s="245"/>
    </row>
    <row r="90" spans="1:24" ht="12.75" customHeight="1" x14ac:dyDescent="0.3">
      <c r="A90" s="38" t="s">
        <v>17</v>
      </c>
      <c r="B90" s="50"/>
      <c r="C90" s="217">
        <v>390</v>
      </c>
      <c r="D90" s="103">
        <f t="shared" si="30"/>
        <v>2.0000000000000001E-4</v>
      </c>
      <c r="E90" s="217">
        <v>575.4</v>
      </c>
      <c r="F90" s="103">
        <f t="shared" si="21"/>
        <v>1.9999999999999998E-4</v>
      </c>
      <c r="G90" s="217">
        <v>586.90800000000002</v>
      </c>
      <c r="H90" s="103">
        <f t="shared" si="22"/>
        <v>2.0000000000000001E-4</v>
      </c>
      <c r="I90" s="217">
        <v>598.6461599999999</v>
      </c>
      <c r="J90" s="103">
        <f t="shared" si="23"/>
        <v>1.9999999999999998E-4</v>
      </c>
      <c r="K90" s="217">
        <v>610.61908320000009</v>
      </c>
      <c r="L90" s="103">
        <f t="shared" si="24"/>
        <v>2.0000000000000001E-4</v>
      </c>
      <c r="M90" s="217">
        <v>622.83146486400005</v>
      </c>
      <c r="N90" s="103">
        <f t="shared" si="25"/>
        <v>2.0000000000000001E-4</v>
      </c>
      <c r="O90" s="217">
        <v>635.28809416128013</v>
      </c>
      <c r="P90" s="103">
        <f t="shared" si="26"/>
        <v>2.0000000000000001E-4</v>
      </c>
      <c r="Q90" s="217">
        <v>647.99385604450561</v>
      </c>
      <c r="R90" s="103">
        <f t="shared" si="27"/>
        <v>1.9999999999999998E-4</v>
      </c>
      <c r="S90" s="217">
        <v>660.95373316539587</v>
      </c>
      <c r="T90" s="103">
        <f t="shared" si="28"/>
        <v>2.0000000000000001E-4</v>
      </c>
      <c r="U90" s="217">
        <v>674.17280782870375</v>
      </c>
      <c r="V90" s="103">
        <f t="shared" si="29"/>
        <v>2.0000000000000001E-4</v>
      </c>
      <c r="X90" s="245"/>
    </row>
    <row r="91" spans="1:24" ht="12.75" customHeight="1" x14ac:dyDescent="0.3">
      <c r="A91" s="38" t="s">
        <v>143</v>
      </c>
      <c r="B91" s="38"/>
      <c r="C91" s="217">
        <v>0</v>
      </c>
      <c r="D91" s="103">
        <f t="shared" si="30"/>
        <v>0</v>
      </c>
      <c r="E91" s="217">
        <v>0</v>
      </c>
      <c r="F91" s="103">
        <f t="shared" si="21"/>
        <v>0</v>
      </c>
      <c r="G91" s="217">
        <v>0</v>
      </c>
      <c r="H91" s="103">
        <f t="shared" si="22"/>
        <v>0</v>
      </c>
      <c r="I91" s="217">
        <v>0</v>
      </c>
      <c r="J91" s="103">
        <f t="shared" si="23"/>
        <v>0</v>
      </c>
      <c r="K91" s="217">
        <v>0</v>
      </c>
      <c r="L91" s="103">
        <f t="shared" si="24"/>
        <v>0</v>
      </c>
      <c r="M91" s="217">
        <v>0</v>
      </c>
      <c r="N91" s="103">
        <f t="shared" si="25"/>
        <v>0</v>
      </c>
      <c r="O91" s="217">
        <v>0</v>
      </c>
      <c r="P91" s="103">
        <f t="shared" si="26"/>
        <v>0</v>
      </c>
      <c r="Q91" s="217">
        <v>0</v>
      </c>
      <c r="R91" s="103">
        <f t="shared" si="27"/>
        <v>0</v>
      </c>
      <c r="S91" s="217">
        <v>0</v>
      </c>
      <c r="T91" s="103">
        <f t="shared" si="28"/>
        <v>0</v>
      </c>
      <c r="U91" s="217">
        <v>0</v>
      </c>
      <c r="V91" s="103">
        <f t="shared" si="29"/>
        <v>0</v>
      </c>
      <c r="X91" s="245"/>
    </row>
    <row r="92" spans="1:24" ht="12.75" customHeight="1" x14ac:dyDescent="0.3">
      <c r="A92" s="38" t="s">
        <v>13</v>
      </c>
      <c r="B92" s="50"/>
      <c r="C92" s="217">
        <v>10140</v>
      </c>
      <c r="D92" s="103">
        <f t="shared" si="30"/>
        <v>5.1999999999999998E-3</v>
      </c>
      <c r="E92" s="217">
        <v>14960.399999999998</v>
      </c>
      <c r="F92" s="103">
        <f t="shared" si="21"/>
        <v>5.1999999999999989E-3</v>
      </c>
      <c r="G92" s="217">
        <v>15259.608</v>
      </c>
      <c r="H92" s="103">
        <f t="shared" si="22"/>
        <v>5.1999999999999998E-3</v>
      </c>
      <c r="I92" s="217">
        <v>15564.800159999997</v>
      </c>
      <c r="J92" s="103">
        <f t="shared" si="23"/>
        <v>5.1999999999999998E-3</v>
      </c>
      <c r="K92" s="217">
        <v>15876.0961632</v>
      </c>
      <c r="L92" s="103">
        <f t="shared" si="24"/>
        <v>5.1999999999999998E-3</v>
      </c>
      <c r="M92" s="217">
        <v>16193.618086464001</v>
      </c>
      <c r="N92" s="103">
        <f t="shared" si="25"/>
        <v>5.1999999999999998E-3</v>
      </c>
      <c r="O92" s="217">
        <v>16517.490448193279</v>
      </c>
      <c r="P92" s="103">
        <f t="shared" si="26"/>
        <v>5.1999999999999989E-3</v>
      </c>
      <c r="Q92" s="217">
        <v>16847.840257157146</v>
      </c>
      <c r="R92" s="103">
        <f t="shared" si="27"/>
        <v>5.1999999999999998E-3</v>
      </c>
      <c r="S92" s="217">
        <v>17184.797062300291</v>
      </c>
      <c r="T92" s="103">
        <f t="shared" si="28"/>
        <v>5.1999999999999998E-3</v>
      </c>
      <c r="U92" s="217">
        <v>17528.493003546297</v>
      </c>
      <c r="V92" s="103">
        <f t="shared" si="29"/>
        <v>5.1999999999999998E-3</v>
      </c>
      <c r="X92" s="245"/>
    </row>
    <row r="93" spans="1:24" ht="12.75" customHeight="1" x14ac:dyDescent="0.3">
      <c r="A93" s="38" t="s">
        <v>144</v>
      </c>
      <c r="B93" s="50"/>
      <c r="C93" s="217">
        <v>0</v>
      </c>
      <c r="D93" s="103">
        <f t="shared" si="30"/>
        <v>0</v>
      </c>
      <c r="E93" s="217">
        <v>0</v>
      </c>
      <c r="F93" s="103">
        <f t="shared" si="21"/>
        <v>0</v>
      </c>
      <c r="G93" s="217">
        <v>0</v>
      </c>
      <c r="H93" s="103">
        <f t="shared" si="22"/>
        <v>0</v>
      </c>
      <c r="I93" s="217">
        <v>0</v>
      </c>
      <c r="J93" s="103">
        <f t="shared" si="23"/>
        <v>0</v>
      </c>
      <c r="K93" s="217">
        <v>0</v>
      </c>
      <c r="L93" s="103">
        <f t="shared" si="24"/>
        <v>0</v>
      </c>
      <c r="M93" s="217">
        <v>0</v>
      </c>
      <c r="N93" s="103">
        <f t="shared" si="25"/>
        <v>0</v>
      </c>
      <c r="O93" s="217">
        <v>0</v>
      </c>
      <c r="P93" s="103">
        <f t="shared" si="26"/>
        <v>0</v>
      </c>
      <c r="Q93" s="217">
        <v>0</v>
      </c>
      <c r="R93" s="103">
        <f t="shared" si="27"/>
        <v>0</v>
      </c>
      <c r="S93" s="217">
        <v>0</v>
      </c>
      <c r="T93" s="103">
        <f t="shared" si="28"/>
        <v>0</v>
      </c>
      <c r="U93" s="217">
        <v>0</v>
      </c>
      <c r="V93" s="103">
        <f t="shared" si="29"/>
        <v>0</v>
      </c>
      <c r="X93" s="245"/>
    </row>
    <row r="94" spans="1:24" ht="12.75" customHeight="1" x14ac:dyDescent="0.3">
      <c r="A94" s="38" t="s">
        <v>156</v>
      </c>
      <c r="B94" s="50"/>
      <c r="C94" s="217">
        <v>0</v>
      </c>
      <c r="D94" s="103">
        <f t="shared" si="30"/>
        <v>0</v>
      </c>
      <c r="E94" s="217">
        <v>0</v>
      </c>
      <c r="F94" s="103">
        <f t="shared" si="21"/>
        <v>0</v>
      </c>
      <c r="G94" s="217">
        <v>0</v>
      </c>
      <c r="H94" s="103">
        <f t="shared" si="22"/>
        <v>0</v>
      </c>
      <c r="I94" s="217">
        <v>0</v>
      </c>
      <c r="J94" s="103">
        <f t="shared" si="23"/>
        <v>0</v>
      </c>
      <c r="K94" s="217">
        <v>0</v>
      </c>
      <c r="L94" s="103">
        <f t="shared" si="24"/>
        <v>0</v>
      </c>
      <c r="M94" s="217">
        <v>0</v>
      </c>
      <c r="N94" s="103">
        <f t="shared" si="25"/>
        <v>0</v>
      </c>
      <c r="O94" s="217">
        <v>0</v>
      </c>
      <c r="P94" s="103">
        <f t="shared" si="26"/>
        <v>0</v>
      </c>
      <c r="Q94" s="217">
        <v>0</v>
      </c>
      <c r="R94" s="103">
        <f t="shared" si="27"/>
        <v>0</v>
      </c>
      <c r="S94" s="217">
        <v>0</v>
      </c>
      <c r="T94" s="103">
        <f t="shared" si="28"/>
        <v>0</v>
      </c>
      <c r="U94" s="217">
        <v>0</v>
      </c>
      <c r="V94" s="103">
        <f t="shared" si="29"/>
        <v>0</v>
      </c>
      <c r="X94" s="245"/>
    </row>
    <row r="95" spans="1:24" ht="12.75" customHeight="1" x14ac:dyDescent="0.3">
      <c r="A95" s="38" t="s">
        <v>150</v>
      </c>
      <c r="B95" s="50"/>
      <c r="C95" s="217">
        <v>0</v>
      </c>
      <c r="D95" s="103">
        <f t="shared" si="30"/>
        <v>0</v>
      </c>
      <c r="E95" s="217">
        <v>0</v>
      </c>
      <c r="F95" s="103">
        <f t="shared" si="21"/>
        <v>0</v>
      </c>
      <c r="G95" s="217">
        <v>0</v>
      </c>
      <c r="H95" s="103">
        <f t="shared" si="22"/>
        <v>0</v>
      </c>
      <c r="I95" s="217">
        <v>0</v>
      </c>
      <c r="J95" s="103">
        <f t="shared" si="23"/>
        <v>0</v>
      </c>
      <c r="K95" s="217">
        <v>0</v>
      </c>
      <c r="L95" s="103">
        <f t="shared" si="24"/>
        <v>0</v>
      </c>
      <c r="M95" s="217">
        <v>0</v>
      </c>
      <c r="N95" s="103">
        <f t="shared" si="25"/>
        <v>0</v>
      </c>
      <c r="O95" s="217">
        <v>0</v>
      </c>
      <c r="P95" s="103">
        <f t="shared" si="26"/>
        <v>0</v>
      </c>
      <c r="Q95" s="217">
        <v>0</v>
      </c>
      <c r="R95" s="103">
        <f t="shared" si="27"/>
        <v>0</v>
      </c>
      <c r="S95" s="217">
        <v>0</v>
      </c>
      <c r="T95" s="103">
        <f t="shared" si="28"/>
        <v>0</v>
      </c>
      <c r="U95" s="217">
        <v>0</v>
      </c>
      <c r="V95" s="103">
        <f t="shared" si="29"/>
        <v>0</v>
      </c>
      <c r="X95" s="245"/>
    </row>
    <row r="96" spans="1:24" ht="12.75" customHeight="1" x14ac:dyDescent="0.3">
      <c r="A96" s="38" t="s">
        <v>146</v>
      </c>
      <c r="B96" s="50"/>
      <c r="C96" s="217">
        <v>0</v>
      </c>
      <c r="D96" s="103">
        <f t="shared" si="30"/>
        <v>0</v>
      </c>
      <c r="E96" s="217">
        <v>0</v>
      </c>
      <c r="F96" s="103">
        <f t="shared" si="21"/>
        <v>0</v>
      </c>
      <c r="G96" s="217">
        <v>0</v>
      </c>
      <c r="H96" s="103">
        <f t="shared" si="22"/>
        <v>0</v>
      </c>
      <c r="I96" s="217">
        <v>0</v>
      </c>
      <c r="J96" s="103">
        <f t="shared" si="23"/>
        <v>0</v>
      </c>
      <c r="K96" s="217">
        <v>0</v>
      </c>
      <c r="L96" s="103">
        <f t="shared" si="24"/>
        <v>0</v>
      </c>
      <c r="M96" s="217">
        <v>0</v>
      </c>
      <c r="N96" s="103">
        <f t="shared" si="25"/>
        <v>0</v>
      </c>
      <c r="O96" s="217">
        <v>0</v>
      </c>
      <c r="P96" s="103">
        <f t="shared" si="26"/>
        <v>0</v>
      </c>
      <c r="Q96" s="217">
        <v>0</v>
      </c>
      <c r="R96" s="103">
        <f t="shared" si="27"/>
        <v>0</v>
      </c>
      <c r="S96" s="217">
        <v>0</v>
      </c>
      <c r="T96" s="103">
        <f t="shared" si="28"/>
        <v>0</v>
      </c>
      <c r="U96" s="217">
        <v>0</v>
      </c>
      <c r="V96" s="103">
        <f t="shared" si="29"/>
        <v>0</v>
      </c>
      <c r="X96" s="245"/>
    </row>
    <row r="97" spans="1:24" ht="12.75" customHeight="1" x14ac:dyDescent="0.3">
      <c r="A97" s="38" t="s">
        <v>7</v>
      </c>
      <c r="B97" s="50"/>
      <c r="C97" s="217">
        <v>16832.227999999999</v>
      </c>
      <c r="D97" s="103">
        <f t="shared" si="30"/>
        <v>8.6319117948717942E-3</v>
      </c>
      <c r="E97" s="217">
        <v>19843.298999999999</v>
      </c>
      <c r="F97" s="103">
        <f t="shared" si="21"/>
        <v>6.8972189781021896E-3</v>
      </c>
      <c r="G97" s="217">
        <v>20515.110714999995</v>
      </c>
      <c r="H97" s="103">
        <f t="shared" si="22"/>
        <v>6.9909119367941811E-3</v>
      </c>
      <c r="I97" s="217">
        <v>21155.304317254995</v>
      </c>
      <c r="J97" s="103">
        <f t="shared" si="23"/>
        <v>7.0677156994559181E-3</v>
      </c>
      <c r="K97" s="217">
        <v>21684.186925186368</v>
      </c>
      <c r="L97" s="103">
        <f t="shared" si="24"/>
        <v>7.1023613646493278E-3</v>
      </c>
      <c r="M97" s="217">
        <v>22226.291598316027</v>
      </c>
      <c r="N97" s="103">
        <f t="shared" si="25"/>
        <v>7.1371768615348637E-3</v>
      </c>
      <c r="O97" s="217">
        <v>22781.948888273928</v>
      </c>
      <c r="P97" s="103">
        <f t="shared" si="26"/>
        <v>7.1721630226208189E-3</v>
      </c>
      <c r="Q97" s="217">
        <v>23351.497610480772</v>
      </c>
      <c r="R97" s="103">
        <f t="shared" si="27"/>
        <v>7.2073206844964098E-3</v>
      </c>
      <c r="S97" s="217">
        <v>23935.285050742787</v>
      </c>
      <c r="T97" s="103">
        <f t="shared" si="28"/>
        <v>7.2426506878517823E-3</v>
      </c>
      <c r="U97" s="217">
        <v>24533.667177011357</v>
      </c>
      <c r="V97" s="103">
        <f t="shared" si="29"/>
        <v>7.2781538774981148E-3</v>
      </c>
      <c r="X97" s="245"/>
    </row>
    <row r="98" spans="1:24" ht="12.75" customHeight="1" x14ac:dyDescent="0.3">
      <c r="A98" s="145" t="s">
        <v>245</v>
      </c>
      <c r="B98" s="50"/>
      <c r="C98" s="217">
        <v>2340</v>
      </c>
      <c r="D98" s="103">
        <f t="shared" si="30"/>
        <v>1.1999999999999999E-3</v>
      </c>
      <c r="E98" s="217">
        <v>3452.3999999999996</v>
      </c>
      <c r="F98" s="103">
        <f t="shared" si="21"/>
        <v>1.1999999999999999E-3</v>
      </c>
      <c r="G98" s="217">
        <v>3521.4479999999999</v>
      </c>
      <c r="H98" s="103">
        <f t="shared" si="22"/>
        <v>1.1999999999999999E-3</v>
      </c>
      <c r="I98" s="217">
        <v>3591.8769599999991</v>
      </c>
      <c r="J98" s="103">
        <f t="shared" si="23"/>
        <v>1.1999999999999999E-3</v>
      </c>
      <c r="K98" s="217">
        <v>3663.7144991999999</v>
      </c>
      <c r="L98" s="103">
        <f t="shared" si="24"/>
        <v>1.1999999999999999E-3</v>
      </c>
      <c r="M98" s="217">
        <v>3736.9887891839994</v>
      </c>
      <c r="N98" s="103">
        <f t="shared" si="25"/>
        <v>1.1999999999999997E-3</v>
      </c>
      <c r="O98" s="217">
        <v>3811.7285649676796</v>
      </c>
      <c r="P98" s="103">
        <f t="shared" si="26"/>
        <v>1.1999999999999997E-3</v>
      </c>
      <c r="Q98" s="217">
        <v>3887.9631362670334</v>
      </c>
      <c r="R98" s="103">
        <f t="shared" si="27"/>
        <v>1.1999999999999999E-3</v>
      </c>
      <c r="S98" s="217">
        <v>3965.7223989923741</v>
      </c>
      <c r="T98" s="103">
        <f t="shared" si="28"/>
        <v>1.1999999999999997E-3</v>
      </c>
      <c r="U98" s="217">
        <v>4045.0368469722221</v>
      </c>
      <c r="V98" s="103">
        <f t="shared" si="29"/>
        <v>1.1999999999999999E-3</v>
      </c>
      <c r="X98" s="245"/>
    </row>
    <row r="99" spans="1:24" ht="12.75" customHeight="1" x14ac:dyDescent="0.3">
      <c r="A99" s="145" t="s">
        <v>245</v>
      </c>
      <c r="B99" s="50"/>
      <c r="C99" s="217">
        <v>0</v>
      </c>
      <c r="D99" s="103">
        <f t="shared" si="30"/>
        <v>0</v>
      </c>
      <c r="E99" s="217">
        <v>0</v>
      </c>
      <c r="F99" s="103">
        <f t="shared" si="21"/>
        <v>0</v>
      </c>
      <c r="G99" s="217">
        <v>0</v>
      </c>
      <c r="H99" s="103">
        <f t="shared" si="22"/>
        <v>0</v>
      </c>
      <c r="I99" s="217">
        <v>0</v>
      </c>
      <c r="J99" s="103">
        <f t="shared" si="23"/>
        <v>0</v>
      </c>
      <c r="K99" s="217">
        <v>0</v>
      </c>
      <c r="L99" s="103">
        <f t="shared" si="24"/>
        <v>0</v>
      </c>
      <c r="M99" s="217">
        <v>0</v>
      </c>
      <c r="N99" s="103">
        <f t="shared" si="25"/>
        <v>0</v>
      </c>
      <c r="O99" s="217">
        <v>0</v>
      </c>
      <c r="P99" s="103">
        <f t="shared" si="26"/>
        <v>0</v>
      </c>
      <c r="Q99" s="217">
        <v>0</v>
      </c>
      <c r="R99" s="103">
        <f t="shared" si="27"/>
        <v>0</v>
      </c>
      <c r="S99" s="217">
        <v>0</v>
      </c>
      <c r="T99" s="103">
        <f t="shared" si="28"/>
        <v>0</v>
      </c>
      <c r="U99" s="217">
        <v>0</v>
      </c>
      <c r="V99" s="103">
        <f t="shared" si="29"/>
        <v>0</v>
      </c>
      <c r="X99" s="245"/>
    </row>
    <row r="100" spans="1:24" ht="12.75" customHeight="1" x14ac:dyDescent="0.3">
      <c r="A100" s="145" t="s">
        <v>245</v>
      </c>
      <c r="B100" s="50"/>
      <c r="C100" s="217">
        <v>0</v>
      </c>
      <c r="D100" s="103">
        <f t="shared" si="30"/>
        <v>0</v>
      </c>
      <c r="E100" s="217">
        <v>0</v>
      </c>
      <c r="F100" s="103">
        <f t="shared" si="21"/>
        <v>0</v>
      </c>
      <c r="G100" s="217">
        <v>0</v>
      </c>
      <c r="H100" s="103">
        <f t="shared" si="22"/>
        <v>0</v>
      </c>
      <c r="I100" s="217">
        <v>0</v>
      </c>
      <c r="J100" s="103">
        <f t="shared" si="23"/>
        <v>0</v>
      </c>
      <c r="K100" s="217">
        <v>0</v>
      </c>
      <c r="L100" s="103">
        <f t="shared" si="24"/>
        <v>0</v>
      </c>
      <c r="M100" s="217">
        <v>0</v>
      </c>
      <c r="N100" s="103">
        <f t="shared" si="25"/>
        <v>0</v>
      </c>
      <c r="O100" s="217">
        <v>0</v>
      </c>
      <c r="P100" s="103">
        <f t="shared" si="26"/>
        <v>0</v>
      </c>
      <c r="Q100" s="217">
        <v>0</v>
      </c>
      <c r="R100" s="103">
        <f t="shared" si="27"/>
        <v>0</v>
      </c>
      <c r="S100" s="217">
        <v>0</v>
      </c>
      <c r="T100" s="103">
        <f t="shared" si="28"/>
        <v>0</v>
      </c>
      <c r="U100" s="217">
        <v>0</v>
      </c>
      <c r="V100" s="103">
        <f t="shared" si="29"/>
        <v>0</v>
      </c>
      <c r="X100" s="245"/>
    </row>
    <row r="101" spans="1:24" ht="12.75" customHeight="1" x14ac:dyDescent="0.3">
      <c r="A101" s="38" t="s">
        <v>99</v>
      </c>
      <c r="B101" s="50"/>
      <c r="C101" s="217"/>
      <c r="D101" s="103">
        <f t="shared" si="30"/>
        <v>0</v>
      </c>
      <c r="E101" s="217"/>
      <c r="F101" s="103">
        <f t="shared" si="21"/>
        <v>0</v>
      </c>
      <c r="G101" s="217"/>
      <c r="H101" s="103">
        <f t="shared" si="22"/>
        <v>0</v>
      </c>
      <c r="I101" s="217">
        <v>0</v>
      </c>
      <c r="J101" s="103">
        <f t="shared" si="23"/>
        <v>0</v>
      </c>
      <c r="K101" s="217">
        <v>0</v>
      </c>
      <c r="L101" s="103">
        <f t="shared" si="24"/>
        <v>0</v>
      </c>
      <c r="M101" s="217">
        <v>0</v>
      </c>
      <c r="N101" s="103">
        <f t="shared" si="25"/>
        <v>0</v>
      </c>
      <c r="O101" s="217">
        <v>0</v>
      </c>
      <c r="P101" s="103">
        <f t="shared" si="26"/>
        <v>0</v>
      </c>
      <c r="Q101" s="217">
        <v>0</v>
      </c>
      <c r="R101" s="103">
        <f t="shared" si="27"/>
        <v>0</v>
      </c>
      <c r="S101" s="217">
        <v>0</v>
      </c>
      <c r="T101" s="103">
        <f t="shared" si="28"/>
        <v>0</v>
      </c>
      <c r="U101" s="217">
        <v>0</v>
      </c>
      <c r="V101" s="103">
        <f t="shared" si="29"/>
        <v>0</v>
      </c>
      <c r="X101" s="245"/>
    </row>
    <row r="102" spans="1:24" ht="12.75" customHeight="1" x14ac:dyDescent="0.3">
      <c r="A102" s="145" t="s">
        <v>78</v>
      </c>
      <c r="B102" s="50"/>
      <c r="C102" s="217">
        <v>0</v>
      </c>
      <c r="D102" s="103">
        <f t="shared" si="30"/>
        <v>0</v>
      </c>
      <c r="E102" s="217">
        <v>0</v>
      </c>
      <c r="F102" s="103">
        <f t="shared" si="21"/>
        <v>0</v>
      </c>
      <c r="G102" s="217">
        <v>0</v>
      </c>
      <c r="H102" s="103">
        <f t="shared" si="22"/>
        <v>0</v>
      </c>
      <c r="I102" s="217">
        <v>0</v>
      </c>
      <c r="J102" s="103">
        <f t="shared" si="23"/>
        <v>0</v>
      </c>
      <c r="K102" s="217">
        <v>0</v>
      </c>
      <c r="L102" s="103">
        <f t="shared" si="24"/>
        <v>0</v>
      </c>
      <c r="M102" s="217">
        <v>0</v>
      </c>
      <c r="N102" s="103">
        <f t="shared" si="25"/>
        <v>0</v>
      </c>
      <c r="O102" s="217">
        <v>0</v>
      </c>
      <c r="P102" s="103">
        <f t="shared" si="26"/>
        <v>0</v>
      </c>
      <c r="Q102" s="217">
        <v>0</v>
      </c>
      <c r="R102" s="103">
        <f t="shared" si="27"/>
        <v>0</v>
      </c>
      <c r="S102" s="217">
        <v>0</v>
      </c>
      <c r="T102" s="103">
        <f t="shared" si="28"/>
        <v>0</v>
      </c>
      <c r="U102" s="217">
        <v>0</v>
      </c>
      <c r="V102" s="103">
        <f t="shared" si="29"/>
        <v>0</v>
      </c>
      <c r="X102" s="245"/>
    </row>
    <row r="103" spans="1:24" ht="12.75" customHeight="1" x14ac:dyDescent="0.3">
      <c r="A103" s="145" t="s">
        <v>78</v>
      </c>
      <c r="B103" s="50"/>
      <c r="C103" s="217">
        <v>0</v>
      </c>
      <c r="D103" s="103">
        <f t="shared" si="30"/>
        <v>0</v>
      </c>
      <c r="E103" s="217">
        <v>0</v>
      </c>
      <c r="F103" s="103">
        <f t="shared" si="21"/>
        <v>0</v>
      </c>
      <c r="G103" s="217">
        <v>0</v>
      </c>
      <c r="H103" s="103">
        <f t="shared" si="22"/>
        <v>0</v>
      </c>
      <c r="I103" s="217">
        <v>0</v>
      </c>
      <c r="J103" s="103">
        <f t="shared" si="23"/>
        <v>0</v>
      </c>
      <c r="K103" s="217">
        <v>0</v>
      </c>
      <c r="L103" s="103">
        <f t="shared" si="24"/>
        <v>0</v>
      </c>
      <c r="M103" s="217">
        <v>0</v>
      </c>
      <c r="N103" s="103">
        <f t="shared" si="25"/>
        <v>0</v>
      </c>
      <c r="O103" s="217">
        <v>0</v>
      </c>
      <c r="P103" s="103">
        <f t="shared" si="26"/>
        <v>0</v>
      </c>
      <c r="Q103" s="217">
        <v>0</v>
      </c>
      <c r="R103" s="103">
        <f t="shared" si="27"/>
        <v>0</v>
      </c>
      <c r="S103" s="217">
        <v>0</v>
      </c>
      <c r="T103" s="103">
        <f t="shared" si="28"/>
        <v>0</v>
      </c>
      <c r="U103" s="217">
        <v>0</v>
      </c>
      <c r="V103" s="103">
        <f t="shared" si="29"/>
        <v>0</v>
      </c>
      <c r="X103" s="245"/>
    </row>
    <row r="104" spans="1:24" ht="12.75" customHeight="1" x14ac:dyDescent="0.3">
      <c r="A104" s="145" t="s">
        <v>78</v>
      </c>
      <c r="B104" s="50"/>
      <c r="C104" s="217">
        <v>0</v>
      </c>
      <c r="D104" s="103">
        <f t="shared" si="30"/>
        <v>0</v>
      </c>
      <c r="E104" s="217">
        <v>0</v>
      </c>
      <c r="F104" s="103">
        <f t="shared" si="21"/>
        <v>0</v>
      </c>
      <c r="G104" s="217">
        <v>0</v>
      </c>
      <c r="H104" s="103">
        <f t="shared" si="22"/>
        <v>0</v>
      </c>
      <c r="I104" s="217">
        <v>0</v>
      </c>
      <c r="J104" s="103">
        <f t="shared" si="23"/>
        <v>0</v>
      </c>
      <c r="K104" s="217">
        <v>0</v>
      </c>
      <c r="L104" s="103">
        <f t="shared" si="24"/>
        <v>0</v>
      </c>
      <c r="M104" s="217">
        <v>0</v>
      </c>
      <c r="N104" s="103">
        <f t="shared" si="25"/>
        <v>0</v>
      </c>
      <c r="O104" s="217">
        <v>0</v>
      </c>
      <c r="P104" s="103">
        <f t="shared" si="26"/>
        <v>0</v>
      </c>
      <c r="Q104" s="217">
        <v>0</v>
      </c>
      <c r="R104" s="103">
        <f t="shared" si="27"/>
        <v>0</v>
      </c>
      <c r="S104" s="217">
        <v>0</v>
      </c>
      <c r="T104" s="103">
        <f t="shared" si="28"/>
        <v>0</v>
      </c>
      <c r="U104" s="217">
        <v>0</v>
      </c>
      <c r="V104" s="103">
        <f t="shared" si="29"/>
        <v>0</v>
      </c>
      <c r="X104" s="245"/>
    </row>
    <row r="105" spans="1:24" ht="12.75" customHeight="1" x14ac:dyDescent="0.3">
      <c r="A105" s="26" t="s">
        <v>36</v>
      </c>
      <c r="B105" s="69"/>
      <c r="C105" s="105">
        <f>SUM(C52:C104)</f>
        <v>448046.70930287481</v>
      </c>
      <c r="D105" s="106">
        <f t="shared" si="30"/>
        <v>0.22976754323224349</v>
      </c>
      <c r="E105" s="105">
        <f>SUM(E52:E104)</f>
        <v>639951.6386102793</v>
      </c>
      <c r="F105" s="106">
        <f t="shared" si="21"/>
        <v>0.222437135422412</v>
      </c>
      <c r="G105" s="105">
        <f>SUM(G52:G104)</f>
        <v>655890.27333278325</v>
      </c>
      <c r="H105" s="106">
        <f t="shared" si="22"/>
        <v>0.22350701415989671</v>
      </c>
      <c r="I105" s="105">
        <f>SUM(I52:I104)</f>
        <v>668229.43778839963</v>
      </c>
      <c r="J105" s="106">
        <f t="shared" si="23"/>
        <v>0.22324688018992711</v>
      </c>
      <c r="K105" s="105">
        <f>SUM(K52:K104)</f>
        <v>681715.52350457967</v>
      </c>
      <c r="L105" s="106">
        <f t="shared" si="24"/>
        <v>0.2232866748716705</v>
      </c>
      <c r="M105" s="105">
        <f>SUM(M52:M104)</f>
        <v>695476.49170765025</v>
      </c>
      <c r="N105" s="106">
        <f t="shared" si="25"/>
        <v>0.22332734646266236</v>
      </c>
      <c r="O105" s="105">
        <f>SUM(O52:O104)</f>
        <v>709513.84127250395</v>
      </c>
      <c r="P105" s="106">
        <f t="shared" si="26"/>
        <v>0.22336758638904392</v>
      </c>
      <c r="Q105" s="105">
        <f>SUM(Q52:Q104)</f>
        <v>723838.57138348091</v>
      </c>
      <c r="R105" s="106">
        <f t="shared" si="27"/>
        <v>0.2234090847101384</v>
      </c>
      <c r="S105" s="105">
        <f>SUM(S52:S104)</f>
        <v>738451.0733673491</v>
      </c>
      <c r="T105" s="106">
        <f t="shared" si="28"/>
        <v>0.22345015583187894</v>
      </c>
      <c r="U105" s="105">
        <f>SUM(U52:U104)</f>
        <v>753301.83349293412</v>
      </c>
      <c r="V105" s="106">
        <f t="shared" si="29"/>
        <v>0.22347440440948066</v>
      </c>
    </row>
    <row r="106" spans="1:24" ht="12.75" customHeight="1" x14ac:dyDescent="0.3">
      <c r="A106" s="26"/>
      <c r="B106" s="26"/>
      <c r="C106" s="51"/>
      <c r="D106" s="52"/>
      <c r="E106" s="51"/>
      <c r="F106" s="52"/>
      <c r="G106" s="51"/>
      <c r="H106" s="52"/>
      <c r="I106" s="51"/>
      <c r="J106" s="52"/>
      <c r="K106" s="51"/>
      <c r="L106" s="52"/>
      <c r="M106" s="51"/>
      <c r="N106" s="52"/>
      <c r="O106" s="51"/>
      <c r="P106" s="52"/>
      <c r="Q106" s="51"/>
      <c r="R106" s="52"/>
      <c r="S106" s="51"/>
      <c r="T106" s="52"/>
      <c r="U106" s="51"/>
      <c r="V106" s="52"/>
    </row>
    <row r="107" spans="1:24" ht="12.75" customHeight="1" x14ac:dyDescent="0.3">
      <c r="A107" s="26" t="s">
        <v>19</v>
      </c>
      <c r="B107" s="69"/>
      <c r="C107" s="105">
        <f>C28-C33-C46-C105</f>
        <v>414604.61869712517</v>
      </c>
      <c r="D107" s="106">
        <f>IFERROR(C107/C$28,0)</f>
        <v>0.2126177531780129</v>
      </c>
      <c r="E107" s="105">
        <f>E28-E33-E46-E105</f>
        <v>760503.86938972061</v>
      </c>
      <c r="F107" s="106">
        <f>IFERROR(E107/E$28,0)</f>
        <v>0.26433919686816842</v>
      </c>
      <c r="G107" s="105">
        <f>G28-G33-G46-G105</f>
        <v>765507.32744721696</v>
      </c>
      <c r="H107" s="106">
        <f>IFERROR(G107/G$28,0)</f>
        <v>0.26086109831429011</v>
      </c>
      <c r="I107" s="105">
        <f>I28-I33-I46-I105</f>
        <v>775683.13845406007</v>
      </c>
      <c r="J107" s="106">
        <f>IFERROR(I107/I$28,0)</f>
        <v>0.25914578269542732</v>
      </c>
      <c r="K107" s="105">
        <f>K28-K33-K46-K105</f>
        <v>788342.3747339421</v>
      </c>
      <c r="L107" s="106">
        <f>IFERROR(K107/K$28,0)</f>
        <v>0.25821085400822014</v>
      </c>
      <c r="M107" s="105">
        <f>M28-M33-M46-M105</f>
        <v>801181.31172863464</v>
      </c>
      <c r="N107" s="106">
        <f>IFERROR(M107/M$28,0)</f>
        <v>0.25727066049997288</v>
      </c>
      <c r="O107" s="105">
        <f>O28-O33-O46-O105</f>
        <v>814205.83414632396</v>
      </c>
      <c r="P107" s="106">
        <f>IFERROR(O107/O$28,0)</f>
        <v>0.25632648923517282</v>
      </c>
      <c r="Q107" s="105">
        <f>Q28-Q33-Q46-Q105</f>
        <v>827412.43135538651</v>
      </c>
      <c r="R107" s="106">
        <f>IFERROR(Q107/Q$28,0)</f>
        <v>0.25537662853968729</v>
      </c>
      <c r="S107" s="105">
        <f>S28-S33-S46-S105</f>
        <v>840808.30658325017</v>
      </c>
      <c r="T107" s="106">
        <f>IFERROR(S107/S$28,0)</f>
        <v>0.25442274228681838</v>
      </c>
      <c r="U107" s="105">
        <f>U28-U33-U46-U105</f>
        <v>854450.67514255585</v>
      </c>
      <c r="V107" s="106">
        <f>IFERROR(U107/U$28,0)</f>
        <v>0.25348120399411239</v>
      </c>
    </row>
    <row r="108" spans="1:24" ht="12.75" customHeight="1" x14ac:dyDescent="0.3">
      <c r="A108" s="26"/>
      <c r="B108" s="26"/>
      <c r="C108" s="53"/>
      <c r="D108" s="54"/>
      <c r="E108" s="53"/>
      <c r="F108" s="54"/>
      <c r="G108" s="53"/>
      <c r="H108" s="54"/>
      <c r="I108" s="53"/>
      <c r="J108" s="54"/>
      <c r="K108" s="53"/>
      <c r="L108" s="54"/>
      <c r="M108" s="53"/>
      <c r="N108" s="54"/>
      <c r="O108" s="53"/>
      <c r="P108" s="54"/>
      <c r="Q108" s="53"/>
      <c r="R108" s="54"/>
      <c r="S108" s="53"/>
      <c r="T108" s="54"/>
      <c r="U108" s="53"/>
      <c r="V108" s="54"/>
    </row>
    <row r="109" spans="1:24" ht="12.75" customHeight="1" x14ac:dyDescent="0.3">
      <c r="A109" s="26"/>
      <c r="B109" s="26"/>
      <c r="C109" s="53"/>
      <c r="D109" s="54"/>
      <c r="E109" s="53"/>
      <c r="F109" s="54"/>
      <c r="G109" s="53"/>
      <c r="H109" s="54"/>
      <c r="I109" s="53"/>
      <c r="J109" s="54"/>
      <c r="K109" s="53"/>
      <c r="L109" s="54"/>
      <c r="M109" s="53"/>
      <c r="N109" s="54"/>
      <c r="O109" s="53"/>
      <c r="P109" s="54"/>
      <c r="Q109" s="53"/>
      <c r="R109" s="54"/>
      <c r="S109" s="53"/>
      <c r="T109" s="54"/>
      <c r="U109" s="53"/>
      <c r="V109" s="54"/>
    </row>
    <row r="110" spans="1:24" ht="12.75" customHeight="1" x14ac:dyDescent="0.3">
      <c r="A110" s="55" t="s">
        <v>49</v>
      </c>
      <c r="B110" s="55"/>
      <c r="C110" s="109" t="str">
        <f>C50</f>
        <v>FY 2018-19</v>
      </c>
      <c r="D110" s="109" t="s">
        <v>9</v>
      </c>
      <c r="E110" s="109" t="str">
        <f>E50</f>
        <v>FY 2019-20</v>
      </c>
      <c r="F110" s="109" t="s">
        <v>9</v>
      </c>
      <c r="G110" s="109" t="str">
        <f>G50</f>
        <v>FY 2020-21</v>
      </c>
      <c r="H110" s="109" t="s">
        <v>9</v>
      </c>
      <c r="I110" s="109" t="str">
        <f>I50</f>
        <v>FY 2021-22</v>
      </c>
      <c r="J110" s="109" t="s">
        <v>9</v>
      </c>
      <c r="K110" s="109" t="str">
        <f>K50</f>
        <v>FY 2022-23</v>
      </c>
      <c r="L110" s="109" t="s">
        <v>9</v>
      </c>
      <c r="M110" s="109" t="str">
        <f>M50</f>
        <v>FY 2023-24</v>
      </c>
      <c r="N110" s="109" t="s">
        <v>9</v>
      </c>
      <c r="O110" s="109" t="str">
        <f>O50</f>
        <v>FY 2024-25</v>
      </c>
      <c r="P110" s="109" t="s">
        <v>9</v>
      </c>
      <c r="Q110" s="109" t="str">
        <f>Q50</f>
        <v>FY 2025-26</v>
      </c>
      <c r="R110" s="109" t="s">
        <v>9</v>
      </c>
      <c r="S110" s="109" t="str">
        <f>S50</f>
        <v>FY 2026-27</v>
      </c>
      <c r="T110" s="109" t="s">
        <v>9</v>
      </c>
      <c r="U110" s="109" t="str">
        <f>U50</f>
        <v>FY 2027-28</v>
      </c>
      <c r="V110" s="109" t="s">
        <v>9</v>
      </c>
    </row>
    <row r="111" spans="1:24" ht="12.75" customHeight="1" x14ac:dyDescent="0.3">
      <c r="A111" s="38" t="s">
        <v>141</v>
      </c>
      <c r="B111" s="50"/>
      <c r="C111" s="102">
        <f>C59</f>
        <v>117000</v>
      </c>
      <c r="D111" s="103">
        <f t="shared" ref="D111:D116" si="31">IFERROR(C111/C$28,0)</f>
        <v>0.06</v>
      </c>
      <c r="E111" s="102">
        <f>E59</f>
        <v>172620</v>
      </c>
      <c r="F111" s="103">
        <f t="shared" ref="F111:F116" si="32">IFERROR(E111/E$28,0)</f>
        <v>0.06</v>
      </c>
      <c r="G111" s="102">
        <f>G59</f>
        <v>176072.4</v>
      </c>
      <c r="H111" s="103">
        <f t="shared" ref="H111:H116" si="33">IFERROR(G111/G$28,0)</f>
        <v>0.06</v>
      </c>
      <c r="I111" s="102">
        <f>I59</f>
        <v>179593.84799999997</v>
      </c>
      <c r="J111" s="103">
        <f t="shared" ref="J111:J116" si="34">IFERROR(I111/I$28,0)</f>
        <v>5.9999999999999991E-2</v>
      </c>
      <c r="K111" s="102">
        <f>K59</f>
        <v>183185.72495999999</v>
      </c>
      <c r="L111" s="103">
        <f t="shared" ref="L111:L116" si="35">IFERROR(K111/K$28,0)</f>
        <v>5.9999999999999991E-2</v>
      </c>
      <c r="M111" s="102">
        <f>M59</f>
        <v>186849.43945919999</v>
      </c>
      <c r="N111" s="103">
        <f t="shared" ref="N111:N116" si="36">IFERROR(M111/M$28,0)</f>
        <v>5.9999999999999991E-2</v>
      </c>
      <c r="O111" s="102">
        <f>O59</f>
        <v>190586.42824838401</v>
      </c>
      <c r="P111" s="103">
        <f t="shared" ref="P111:P116" si="37">IFERROR(O111/O$28,0)</f>
        <v>0.06</v>
      </c>
      <c r="Q111" s="102">
        <f>Q59</f>
        <v>194398.15681335167</v>
      </c>
      <c r="R111" s="103">
        <f t="shared" ref="R111:R116" si="38">IFERROR(Q111/Q$28,0)</f>
        <v>5.9999999999999991E-2</v>
      </c>
      <c r="S111" s="102">
        <f>S59</f>
        <v>198286.11994961873</v>
      </c>
      <c r="T111" s="103">
        <f t="shared" ref="T111:T116" si="39">IFERROR(S111/S$28,0)</f>
        <v>0.06</v>
      </c>
      <c r="U111" s="102">
        <f>U59</f>
        <v>202251.8423486111</v>
      </c>
      <c r="V111" s="103">
        <f t="shared" ref="V111:V116" si="40">IFERROR(U111/U$28,0)</f>
        <v>0.06</v>
      </c>
    </row>
    <row r="112" spans="1:24" ht="12.75" customHeight="1" x14ac:dyDescent="0.3">
      <c r="A112" s="38" t="s">
        <v>96</v>
      </c>
      <c r="B112" s="50"/>
      <c r="C112" s="102">
        <f>C62</f>
        <v>0</v>
      </c>
      <c r="D112" s="103">
        <f t="shared" si="31"/>
        <v>0</v>
      </c>
      <c r="E112" s="102">
        <f>E62</f>
        <v>0</v>
      </c>
      <c r="F112" s="103">
        <f t="shared" si="32"/>
        <v>0</v>
      </c>
      <c r="G112" s="102">
        <f>G62</f>
        <v>0</v>
      </c>
      <c r="H112" s="103">
        <f t="shared" si="33"/>
        <v>0</v>
      </c>
      <c r="I112" s="102">
        <f>I62</f>
        <v>0</v>
      </c>
      <c r="J112" s="103">
        <f t="shared" si="34"/>
        <v>0</v>
      </c>
      <c r="K112" s="102">
        <f>K62</f>
        <v>0</v>
      </c>
      <c r="L112" s="103">
        <f t="shared" si="35"/>
        <v>0</v>
      </c>
      <c r="M112" s="102">
        <f>M62</f>
        <v>0</v>
      </c>
      <c r="N112" s="103">
        <f t="shared" si="36"/>
        <v>0</v>
      </c>
      <c r="O112" s="102">
        <f>O62</f>
        <v>0</v>
      </c>
      <c r="P112" s="103">
        <f t="shared" si="37"/>
        <v>0</v>
      </c>
      <c r="Q112" s="102">
        <f>Q62</f>
        <v>0</v>
      </c>
      <c r="R112" s="103">
        <f t="shared" si="38"/>
        <v>0</v>
      </c>
      <c r="S112" s="102">
        <f>S62</f>
        <v>0</v>
      </c>
      <c r="T112" s="103">
        <f t="shared" si="39"/>
        <v>0</v>
      </c>
      <c r="U112" s="102">
        <f>U62</f>
        <v>0</v>
      </c>
      <c r="V112" s="103">
        <f t="shared" si="40"/>
        <v>0</v>
      </c>
    </row>
    <row r="113" spans="1:22" ht="12.75" customHeight="1" x14ac:dyDescent="0.3">
      <c r="A113" s="145" t="s">
        <v>78</v>
      </c>
      <c r="B113" s="56"/>
      <c r="C113" s="136">
        <v>0</v>
      </c>
      <c r="D113" s="103">
        <f t="shared" si="31"/>
        <v>0</v>
      </c>
      <c r="E113" s="136">
        <v>0</v>
      </c>
      <c r="F113" s="103">
        <f t="shared" si="32"/>
        <v>0</v>
      </c>
      <c r="G113" s="136">
        <v>0</v>
      </c>
      <c r="H113" s="103">
        <f t="shared" si="33"/>
        <v>0</v>
      </c>
      <c r="I113" s="136">
        <v>0</v>
      </c>
      <c r="J113" s="103">
        <f t="shared" si="34"/>
        <v>0</v>
      </c>
      <c r="K113" s="136">
        <v>0</v>
      </c>
      <c r="L113" s="103">
        <f t="shared" si="35"/>
        <v>0</v>
      </c>
      <c r="M113" s="136">
        <v>0</v>
      </c>
      <c r="N113" s="103">
        <f t="shared" si="36"/>
        <v>0</v>
      </c>
      <c r="O113" s="136">
        <v>0</v>
      </c>
      <c r="P113" s="103">
        <f t="shared" si="37"/>
        <v>0</v>
      </c>
      <c r="Q113" s="136">
        <v>0</v>
      </c>
      <c r="R113" s="103">
        <f t="shared" si="38"/>
        <v>0</v>
      </c>
      <c r="S113" s="136">
        <v>0</v>
      </c>
      <c r="T113" s="103">
        <f t="shared" si="39"/>
        <v>0</v>
      </c>
      <c r="U113" s="136">
        <v>0</v>
      </c>
      <c r="V113" s="103">
        <f t="shared" si="40"/>
        <v>0</v>
      </c>
    </row>
    <row r="114" spans="1:22" ht="12.75" customHeight="1" x14ac:dyDescent="0.3">
      <c r="A114" s="145" t="s">
        <v>78</v>
      </c>
      <c r="B114" s="56"/>
      <c r="C114" s="136">
        <v>0</v>
      </c>
      <c r="D114" s="103">
        <f t="shared" si="31"/>
        <v>0</v>
      </c>
      <c r="E114" s="136">
        <v>0</v>
      </c>
      <c r="F114" s="103">
        <f t="shared" si="32"/>
        <v>0</v>
      </c>
      <c r="G114" s="136">
        <v>0</v>
      </c>
      <c r="H114" s="103">
        <f t="shared" si="33"/>
        <v>0</v>
      </c>
      <c r="I114" s="136">
        <v>0</v>
      </c>
      <c r="J114" s="103">
        <f t="shared" si="34"/>
        <v>0</v>
      </c>
      <c r="K114" s="136">
        <v>0</v>
      </c>
      <c r="L114" s="103">
        <f t="shared" si="35"/>
        <v>0</v>
      </c>
      <c r="M114" s="136">
        <v>0</v>
      </c>
      <c r="N114" s="103">
        <f t="shared" si="36"/>
        <v>0</v>
      </c>
      <c r="O114" s="136">
        <v>0</v>
      </c>
      <c r="P114" s="103">
        <f t="shared" si="37"/>
        <v>0</v>
      </c>
      <c r="Q114" s="136">
        <v>0</v>
      </c>
      <c r="R114" s="103">
        <f t="shared" si="38"/>
        <v>0</v>
      </c>
      <c r="S114" s="136">
        <v>0</v>
      </c>
      <c r="T114" s="103">
        <f t="shared" si="39"/>
        <v>0</v>
      </c>
      <c r="U114" s="136">
        <v>0</v>
      </c>
      <c r="V114" s="103">
        <f t="shared" si="40"/>
        <v>0</v>
      </c>
    </row>
    <row r="115" spans="1:22" ht="12.75" customHeight="1" x14ac:dyDescent="0.3">
      <c r="A115" s="145" t="s">
        <v>78</v>
      </c>
      <c r="B115" s="56"/>
      <c r="C115" s="137">
        <v>0</v>
      </c>
      <c r="D115" s="103">
        <f t="shared" si="31"/>
        <v>0</v>
      </c>
      <c r="E115" s="137">
        <v>0</v>
      </c>
      <c r="F115" s="103">
        <f t="shared" si="32"/>
        <v>0</v>
      </c>
      <c r="G115" s="137">
        <v>0</v>
      </c>
      <c r="H115" s="103">
        <f t="shared" si="33"/>
        <v>0</v>
      </c>
      <c r="I115" s="137">
        <v>0</v>
      </c>
      <c r="J115" s="103">
        <f t="shared" si="34"/>
        <v>0</v>
      </c>
      <c r="K115" s="137">
        <v>0</v>
      </c>
      <c r="L115" s="103">
        <f t="shared" si="35"/>
        <v>0</v>
      </c>
      <c r="M115" s="137">
        <v>0</v>
      </c>
      <c r="N115" s="103">
        <f t="shared" si="36"/>
        <v>0</v>
      </c>
      <c r="O115" s="137">
        <v>0</v>
      </c>
      <c r="P115" s="103">
        <f t="shared" si="37"/>
        <v>0</v>
      </c>
      <c r="Q115" s="137">
        <v>0</v>
      </c>
      <c r="R115" s="103">
        <f t="shared" si="38"/>
        <v>0</v>
      </c>
      <c r="S115" s="137">
        <v>0</v>
      </c>
      <c r="T115" s="103">
        <f t="shared" si="39"/>
        <v>0</v>
      </c>
      <c r="U115" s="137">
        <v>0</v>
      </c>
      <c r="V115" s="103">
        <f t="shared" si="40"/>
        <v>0</v>
      </c>
    </row>
    <row r="116" spans="1:22" ht="12.75" customHeight="1" x14ac:dyDescent="0.3">
      <c r="A116" s="55" t="s">
        <v>83</v>
      </c>
      <c r="B116" s="57"/>
      <c r="C116" s="108">
        <f>SUM(C111:C115)</f>
        <v>117000</v>
      </c>
      <c r="D116" s="106">
        <f t="shared" si="31"/>
        <v>0.06</v>
      </c>
      <c r="E116" s="108">
        <f>SUM(E111:E115)</f>
        <v>172620</v>
      </c>
      <c r="F116" s="106">
        <f t="shared" si="32"/>
        <v>0.06</v>
      </c>
      <c r="G116" s="108">
        <f>SUM(G111:G115)</f>
        <v>176072.4</v>
      </c>
      <c r="H116" s="106">
        <f t="shared" si="33"/>
        <v>0.06</v>
      </c>
      <c r="I116" s="108">
        <f>SUM(I111:I115)</f>
        <v>179593.84799999997</v>
      </c>
      <c r="J116" s="106">
        <f t="shared" si="34"/>
        <v>5.9999999999999991E-2</v>
      </c>
      <c r="K116" s="108">
        <f>SUM(K111:K115)</f>
        <v>183185.72495999999</v>
      </c>
      <c r="L116" s="106">
        <f t="shared" si="35"/>
        <v>5.9999999999999991E-2</v>
      </c>
      <c r="M116" s="108">
        <f>SUM(M111:M115)</f>
        <v>186849.43945919999</v>
      </c>
      <c r="N116" s="106">
        <f t="shared" si="36"/>
        <v>5.9999999999999991E-2</v>
      </c>
      <c r="O116" s="108">
        <f>SUM(O111:O115)</f>
        <v>190586.42824838401</v>
      </c>
      <c r="P116" s="106">
        <f t="shared" si="37"/>
        <v>0.06</v>
      </c>
      <c r="Q116" s="108">
        <f>SUM(Q111:Q115)</f>
        <v>194398.15681335167</v>
      </c>
      <c r="R116" s="106">
        <f t="shared" si="38"/>
        <v>5.9999999999999991E-2</v>
      </c>
      <c r="S116" s="108">
        <f>SUM(S111:S115)</f>
        <v>198286.11994961873</v>
      </c>
      <c r="T116" s="106">
        <f t="shared" si="39"/>
        <v>0.06</v>
      </c>
      <c r="U116" s="108">
        <f>SUM(U111:U115)</f>
        <v>202251.8423486111</v>
      </c>
      <c r="V116" s="106">
        <f t="shared" si="40"/>
        <v>0.06</v>
      </c>
    </row>
    <row r="117" spans="1:22" ht="12.75" customHeight="1" x14ac:dyDescent="0.3">
      <c r="A117" s="38"/>
      <c r="B117" s="38"/>
    </row>
    <row r="118" spans="1:22" ht="12.75" customHeight="1" x14ac:dyDescent="0.3">
      <c r="A118" s="58" t="s">
        <v>8</v>
      </c>
      <c r="B118" s="5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ht="12.75" customHeight="1" x14ac:dyDescent="0.3">
      <c r="A119" s="62" t="s">
        <v>459</v>
      </c>
      <c r="B119" s="6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ht="12.75" customHeight="1" x14ac:dyDescent="0.3">
      <c r="A120" s="38"/>
      <c r="B120" s="38"/>
    </row>
    <row r="121" spans="1:22" ht="12.75" customHeight="1" x14ac:dyDescent="0.3">
      <c r="A121" s="38"/>
      <c r="B121" s="38"/>
    </row>
    <row r="122" spans="1:22" ht="12.75" customHeight="1" x14ac:dyDescent="0.3">
      <c r="A122" s="38"/>
      <c r="B122" s="38"/>
    </row>
    <row r="123" spans="1:22" ht="12.75" customHeight="1" x14ac:dyDescent="0.3">
      <c r="A123" s="38"/>
      <c r="B123" s="38"/>
    </row>
    <row r="124" spans="1:22" ht="12.75" customHeight="1" x14ac:dyDescent="0.3">
      <c r="A124" s="38"/>
      <c r="B124" s="38"/>
    </row>
    <row r="125" spans="1:22" ht="12.75" customHeight="1" x14ac:dyDescent="0.3">
      <c r="A125" s="38"/>
      <c r="B125" s="38"/>
    </row>
    <row r="126" spans="1:22" ht="12.75" customHeight="1" x14ac:dyDescent="0.3">
      <c r="A126" s="38"/>
      <c r="B126" s="38"/>
    </row>
  </sheetData>
  <pageMargins left="0.45" right="0" top="0.5" bottom="0" header="0.3" footer="0.3"/>
  <pageSetup scale="49" orientation="landscape" r:id="rId1"/>
  <rowBreaks count="1" manualBreakCount="1">
    <brk id="47" max="2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X126"/>
  <sheetViews>
    <sheetView zoomScale="78" zoomScaleNormal="78" workbookViewId="0">
      <selection activeCell="B37" sqref="B37"/>
    </sheetView>
  </sheetViews>
  <sheetFormatPr defaultColWidth="9.109375" defaultRowHeight="12.75" customHeight="1" x14ac:dyDescent="0.3"/>
  <cols>
    <col min="1" max="1" width="9.5546875" style="5" customWidth="1"/>
    <col min="2" max="2" width="38.5546875" style="5" customWidth="1"/>
    <col min="3" max="3" width="14.44140625" style="5" customWidth="1"/>
    <col min="4" max="4" width="8.6640625" style="5" customWidth="1"/>
    <col min="5" max="5" width="12.6640625" style="5" customWidth="1"/>
    <col min="6" max="6" width="8.6640625" style="5" customWidth="1"/>
    <col min="7" max="7" width="12.6640625" style="5" customWidth="1"/>
    <col min="8" max="8" width="8.6640625" style="5" customWidth="1"/>
    <col min="9" max="9" width="12.6640625" style="5" customWidth="1"/>
    <col min="10" max="10" width="8.6640625" style="5" customWidth="1"/>
    <col min="11" max="11" width="12.5546875" style="5" customWidth="1"/>
    <col min="12" max="12" width="8.6640625" style="5" customWidth="1"/>
    <col min="13" max="13" width="12.6640625" style="5" customWidth="1"/>
    <col min="14" max="14" width="8.6640625" style="5" customWidth="1"/>
    <col min="15" max="15" width="12.6640625" style="5" customWidth="1"/>
    <col min="16" max="16" width="8.6640625" style="5" customWidth="1"/>
    <col min="17" max="17" width="12.6640625" style="5" customWidth="1"/>
    <col min="18" max="18" width="8.6640625" style="5" customWidth="1"/>
    <col min="19" max="19" width="12.6640625" style="5" customWidth="1"/>
    <col min="20" max="20" width="8.6640625" style="5" customWidth="1"/>
    <col min="21" max="21" width="12.5546875" style="5" customWidth="1"/>
    <col min="22" max="22" width="8.6640625" style="5" customWidth="1"/>
    <col min="23" max="16384" width="9.109375" style="5"/>
  </cols>
  <sheetData>
    <row r="1" spans="1:22" ht="12.75" customHeight="1" x14ac:dyDescent="0.3">
      <c r="A1" s="1" t="s">
        <v>338</v>
      </c>
      <c r="B1" s="12"/>
    </row>
    <row r="2" spans="1:22" ht="12.75" customHeight="1" x14ac:dyDescent="0.3">
      <c r="A2" s="45" t="s">
        <v>105</v>
      </c>
      <c r="B2" s="45"/>
      <c r="D2" s="147" t="s">
        <v>20</v>
      </c>
      <c r="G2" s="46" t="s">
        <v>201</v>
      </c>
      <c r="H2" s="47"/>
      <c r="I2" s="47"/>
      <c r="V2" s="67"/>
    </row>
    <row r="3" spans="1:22" ht="12.75" customHeight="1" x14ac:dyDescent="0.3">
      <c r="A3" s="48" t="s">
        <v>291</v>
      </c>
      <c r="B3" s="30"/>
      <c r="D3" s="146" t="s">
        <v>21</v>
      </c>
      <c r="G3" s="140" t="str">
        <f>+G2</f>
        <v>Miro's Food Truck (Green Library)</v>
      </c>
      <c r="H3" s="141"/>
      <c r="I3" s="141"/>
      <c r="V3" s="67"/>
    </row>
    <row r="4" spans="1:22" ht="12.75" customHeight="1" x14ac:dyDescent="0.3">
      <c r="A4" s="48" t="s">
        <v>230</v>
      </c>
      <c r="B4" s="156" t="s">
        <v>375</v>
      </c>
      <c r="D4" s="146" t="s">
        <v>163</v>
      </c>
      <c r="G4" s="140" t="s">
        <v>442</v>
      </c>
      <c r="H4" s="141"/>
      <c r="I4" s="141"/>
      <c r="V4" s="67"/>
    </row>
    <row r="5" spans="1:22" ht="12.75" customHeight="1" x14ac:dyDescent="0.3">
      <c r="A5" s="143"/>
      <c r="B5" s="100"/>
      <c r="C5" s="45"/>
      <c r="D5" s="45"/>
      <c r="E5" s="45"/>
      <c r="F5" s="45"/>
      <c r="G5" s="67"/>
      <c r="H5" s="67"/>
      <c r="I5" s="48"/>
      <c r="J5" s="48"/>
      <c r="K5" s="48"/>
      <c r="L5" s="48"/>
      <c r="M5" s="45"/>
      <c r="N5" s="45"/>
      <c r="O5" s="45"/>
      <c r="P5" s="45"/>
      <c r="Q5" s="67"/>
      <c r="R5" s="67"/>
      <c r="S5" s="48"/>
      <c r="T5" s="48"/>
      <c r="U5" s="48"/>
      <c r="V5" s="48"/>
    </row>
    <row r="6" spans="1:22" ht="12.75" customHeight="1" x14ac:dyDescent="0.3">
      <c r="A6" s="38"/>
      <c r="B6" s="50"/>
      <c r="C6" s="109" t="s">
        <v>16</v>
      </c>
      <c r="D6" s="49"/>
      <c r="E6" s="109" t="s">
        <v>93</v>
      </c>
      <c r="F6" s="49"/>
      <c r="G6" s="109" t="s">
        <v>94</v>
      </c>
      <c r="H6" s="49"/>
      <c r="I6" s="109" t="s">
        <v>95</v>
      </c>
      <c r="J6" s="49"/>
      <c r="K6" s="109" t="s">
        <v>160</v>
      </c>
      <c r="L6" s="49"/>
      <c r="M6" s="109" t="s">
        <v>133</v>
      </c>
      <c r="N6" s="49"/>
      <c r="O6" s="109" t="s">
        <v>158</v>
      </c>
      <c r="P6" s="49"/>
      <c r="Q6" s="109" t="s">
        <v>159</v>
      </c>
      <c r="R6" s="49"/>
      <c r="S6" s="109" t="s">
        <v>161</v>
      </c>
      <c r="T6" s="49"/>
      <c r="U6" s="109" t="s">
        <v>162</v>
      </c>
      <c r="V6" s="49"/>
    </row>
    <row r="7" spans="1:22" ht="12.75" customHeight="1" x14ac:dyDescent="0.3">
      <c r="A7" s="26" t="s">
        <v>0</v>
      </c>
      <c r="B7" s="26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ht="12.75" customHeight="1" x14ac:dyDescent="0.3">
      <c r="A8" s="38" t="s">
        <v>10</v>
      </c>
      <c r="B8" s="38"/>
      <c r="C8" s="134">
        <v>160</v>
      </c>
      <c r="D8" s="38"/>
      <c r="E8" s="134">
        <v>160</v>
      </c>
      <c r="F8" s="38"/>
      <c r="G8" s="134">
        <v>160</v>
      </c>
      <c r="H8" s="38"/>
      <c r="I8" s="134">
        <v>160</v>
      </c>
      <c r="J8" s="38"/>
      <c r="K8" s="134">
        <v>160</v>
      </c>
      <c r="L8" s="38"/>
      <c r="M8" s="134">
        <v>160</v>
      </c>
      <c r="N8" s="38"/>
      <c r="O8" s="134">
        <v>160</v>
      </c>
      <c r="P8" s="38"/>
      <c r="Q8" s="134">
        <v>160</v>
      </c>
      <c r="R8" s="38"/>
      <c r="S8" s="134">
        <v>160</v>
      </c>
      <c r="T8" s="38"/>
      <c r="U8" s="134">
        <v>160</v>
      </c>
      <c r="V8" s="38"/>
    </row>
    <row r="9" spans="1:22" ht="12.75" customHeight="1" x14ac:dyDescent="0.3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ht="12.75" customHeight="1" x14ac:dyDescent="0.3">
      <c r="A10" s="38" t="s">
        <v>233</v>
      </c>
      <c r="B10" s="38"/>
      <c r="C10" s="134"/>
      <c r="D10" s="38"/>
      <c r="E10" s="134"/>
      <c r="F10" s="38"/>
      <c r="G10" s="134"/>
      <c r="H10" s="38"/>
      <c r="I10" s="134"/>
      <c r="J10" s="38"/>
      <c r="K10" s="134"/>
      <c r="L10" s="38"/>
      <c r="M10" s="134"/>
      <c r="N10" s="38"/>
      <c r="O10" s="134"/>
      <c r="P10" s="38"/>
      <c r="Q10" s="134"/>
      <c r="R10" s="38"/>
      <c r="S10" s="134"/>
      <c r="T10" s="38"/>
      <c r="U10" s="134"/>
      <c r="V10" s="38"/>
    </row>
    <row r="11" spans="1:22" ht="12.75" customHeigh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2" ht="12.75" customHeight="1" x14ac:dyDescent="0.3">
      <c r="A12" s="38" t="s">
        <v>231</v>
      </c>
      <c r="B12" s="38"/>
      <c r="C12" s="135"/>
      <c r="D12" s="38"/>
      <c r="E12" s="135"/>
      <c r="F12" s="38"/>
      <c r="G12" s="135"/>
      <c r="H12" s="38"/>
      <c r="I12" s="135"/>
      <c r="J12" s="38"/>
      <c r="K12" s="135"/>
      <c r="L12" s="38"/>
      <c r="M12" s="135"/>
      <c r="N12" s="38"/>
      <c r="O12" s="135"/>
      <c r="P12" s="38"/>
      <c r="Q12" s="135"/>
      <c r="R12" s="38"/>
      <c r="S12" s="135"/>
      <c r="T12" s="38"/>
      <c r="U12" s="135"/>
      <c r="V12" s="38"/>
    </row>
    <row r="13" spans="1:22" ht="12.75" customHeight="1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ht="12.75" customHeight="1" x14ac:dyDescent="0.3">
      <c r="A14" s="38" t="s">
        <v>234</v>
      </c>
      <c r="B14" s="38"/>
      <c r="C14" s="150">
        <v>0</v>
      </c>
      <c r="D14" s="38"/>
      <c r="E14" s="150">
        <v>0</v>
      </c>
      <c r="F14" s="38"/>
      <c r="G14" s="150">
        <v>0</v>
      </c>
      <c r="H14" s="38"/>
      <c r="I14" s="150">
        <v>0</v>
      </c>
      <c r="J14" s="38"/>
      <c r="K14" s="150">
        <v>0</v>
      </c>
      <c r="L14" s="38"/>
      <c r="M14" s="150">
        <v>0</v>
      </c>
      <c r="N14" s="38"/>
      <c r="O14" s="150">
        <v>0</v>
      </c>
      <c r="P14" s="38"/>
      <c r="Q14" s="150">
        <v>0</v>
      </c>
      <c r="R14" s="38"/>
      <c r="S14" s="150">
        <v>0</v>
      </c>
      <c r="T14" s="38"/>
      <c r="U14" s="150">
        <v>0</v>
      </c>
      <c r="V14" s="38"/>
    </row>
    <row r="15" spans="1:22" ht="12.75" customHeight="1" x14ac:dyDescent="0.3">
      <c r="A15" s="276">
        <v>0.15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ht="12.75" customHeight="1" x14ac:dyDescent="0.3">
      <c r="A16" s="38"/>
      <c r="B16" s="50"/>
      <c r="C16" s="109" t="str">
        <f>C6</f>
        <v>FY 2018-19</v>
      </c>
      <c r="D16" s="109" t="s">
        <v>9</v>
      </c>
      <c r="E16" s="109" t="str">
        <f>E6</f>
        <v>FY 2019-20</v>
      </c>
      <c r="F16" s="109" t="s">
        <v>9</v>
      </c>
      <c r="G16" s="109" t="str">
        <f>G6</f>
        <v>FY 2020-21</v>
      </c>
      <c r="H16" s="109" t="s">
        <v>9</v>
      </c>
      <c r="I16" s="109" t="str">
        <f>I6</f>
        <v>FY 2021-22</v>
      </c>
      <c r="J16" s="109" t="s">
        <v>9</v>
      </c>
      <c r="K16" s="109" t="str">
        <f>K6</f>
        <v>FY 2022-23</v>
      </c>
      <c r="L16" s="109" t="s">
        <v>9</v>
      </c>
      <c r="M16" s="109" t="str">
        <f>M6</f>
        <v>FY 2023-24</v>
      </c>
      <c r="N16" s="109" t="s">
        <v>9</v>
      </c>
      <c r="O16" s="109" t="str">
        <f>O6</f>
        <v>FY 2024-25</v>
      </c>
      <c r="P16" s="109" t="s">
        <v>9</v>
      </c>
      <c r="Q16" s="109" t="str">
        <f>Q6</f>
        <v>FY 2025-26</v>
      </c>
      <c r="R16" s="109" t="s">
        <v>9</v>
      </c>
      <c r="S16" s="109" t="str">
        <f>S6</f>
        <v>FY 2026-27</v>
      </c>
      <c r="T16" s="109" t="s">
        <v>9</v>
      </c>
      <c r="U16" s="109" t="str">
        <f>U6</f>
        <v>FY 2027-28</v>
      </c>
      <c r="V16" s="109" t="s">
        <v>9</v>
      </c>
    </row>
    <row r="17" spans="1:24" ht="12.75" customHeight="1" x14ac:dyDescent="0.3">
      <c r="A17" s="26" t="s">
        <v>33</v>
      </c>
      <c r="B17" s="69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4" ht="12.75" customHeight="1" x14ac:dyDescent="0.3">
      <c r="A18" s="38" t="s">
        <v>236</v>
      </c>
      <c r="B18" s="5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X18" s="244"/>
    </row>
    <row r="19" spans="1:24" ht="12.75" customHeight="1" x14ac:dyDescent="0.3">
      <c r="A19" s="38" t="s">
        <v>237</v>
      </c>
      <c r="B19" s="50"/>
      <c r="C19" s="256">
        <v>0</v>
      </c>
      <c r="D19" s="103">
        <f>IFERROR(C19/C$28,0)</f>
        <v>0</v>
      </c>
      <c r="E19" s="256">
        <v>0</v>
      </c>
      <c r="F19" s="103">
        <f>IFERROR(E19/E$28,0)</f>
        <v>0</v>
      </c>
      <c r="G19" s="136">
        <v>0</v>
      </c>
      <c r="H19" s="103">
        <f>IFERROR(G19/G$28,0)</f>
        <v>0</v>
      </c>
      <c r="I19" s="136">
        <v>0</v>
      </c>
      <c r="J19" s="103">
        <f>IFERROR(I19/I$28,0)</f>
        <v>0</v>
      </c>
      <c r="K19" s="136">
        <v>0</v>
      </c>
      <c r="L19" s="103">
        <f>IFERROR(K19/K$28,0)</f>
        <v>0</v>
      </c>
      <c r="M19" s="136">
        <v>0</v>
      </c>
      <c r="N19" s="103">
        <f>IFERROR(M19/M$28,0)</f>
        <v>0</v>
      </c>
      <c r="O19" s="136">
        <v>0</v>
      </c>
      <c r="P19" s="103">
        <f>IFERROR(O19/O$28,0)</f>
        <v>0</v>
      </c>
      <c r="Q19" s="136">
        <v>0</v>
      </c>
      <c r="R19" s="103">
        <f>IFERROR(Q19/Q$28,0)</f>
        <v>0</v>
      </c>
      <c r="S19" s="136">
        <v>0</v>
      </c>
      <c r="T19" s="103">
        <f>IFERROR(S19/S$28,0)</f>
        <v>0</v>
      </c>
      <c r="U19" s="136">
        <v>0</v>
      </c>
      <c r="V19" s="103">
        <f>IFERROR(U19/U$28,0)</f>
        <v>0</v>
      </c>
    </row>
    <row r="20" spans="1:24" ht="12.75" customHeight="1" x14ac:dyDescent="0.3">
      <c r="A20" s="38" t="s">
        <v>238</v>
      </c>
      <c r="B20" s="50"/>
      <c r="C20" s="136">
        <v>0</v>
      </c>
      <c r="D20" s="103">
        <f>IFERROR(C20/C$28,0)</f>
        <v>0</v>
      </c>
      <c r="E20" s="136">
        <v>0</v>
      </c>
      <c r="F20" s="103">
        <f>IFERROR(E20/E$28,0)</f>
        <v>0</v>
      </c>
      <c r="G20" s="136">
        <v>0</v>
      </c>
      <c r="H20" s="103">
        <f>IFERROR(G20/G$28,0)</f>
        <v>0</v>
      </c>
      <c r="I20" s="136">
        <v>0</v>
      </c>
      <c r="J20" s="103">
        <f>IFERROR(I20/I$28,0)</f>
        <v>0</v>
      </c>
      <c r="K20" s="136">
        <v>0</v>
      </c>
      <c r="L20" s="103">
        <f>IFERROR(K20/K$28,0)</f>
        <v>0</v>
      </c>
      <c r="M20" s="136">
        <v>0</v>
      </c>
      <c r="N20" s="103">
        <f>IFERROR(M20/M$28,0)</f>
        <v>0</v>
      </c>
      <c r="O20" s="136">
        <v>0</v>
      </c>
      <c r="P20" s="103">
        <f>IFERROR(O20/O$28,0)</f>
        <v>0</v>
      </c>
      <c r="Q20" s="136">
        <v>0</v>
      </c>
      <c r="R20" s="103">
        <f>IFERROR(Q20/Q$28,0)</f>
        <v>0</v>
      </c>
      <c r="S20" s="136">
        <v>0</v>
      </c>
      <c r="T20" s="103">
        <f>IFERROR(S20/S$28,0)</f>
        <v>0</v>
      </c>
      <c r="U20" s="136">
        <v>0</v>
      </c>
      <c r="V20" s="103">
        <f>IFERROR(U20/U$28,0)</f>
        <v>0</v>
      </c>
    </row>
    <row r="21" spans="1:24" ht="12.75" customHeight="1" x14ac:dyDescent="0.3">
      <c r="A21" s="38" t="s">
        <v>235</v>
      </c>
      <c r="B21" s="50"/>
      <c r="C21" s="136"/>
      <c r="D21" s="103">
        <f>IFERROR(C21/C$28,0)</f>
        <v>0</v>
      </c>
      <c r="E21" s="136">
        <v>0</v>
      </c>
      <c r="F21" s="103">
        <f>IFERROR(E21/E$28,0)</f>
        <v>0</v>
      </c>
      <c r="G21" s="136">
        <v>0</v>
      </c>
      <c r="H21" s="103">
        <f>IFERROR(G21/G$28,0)</f>
        <v>0</v>
      </c>
      <c r="I21" s="136">
        <v>0</v>
      </c>
      <c r="J21" s="103">
        <f>IFERROR(I21/I$28,0)</f>
        <v>0</v>
      </c>
      <c r="K21" s="136">
        <v>0</v>
      </c>
      <c r="L21" s="103">
        <f>IFERROR(K21/K$28,0)</f>
        <v>0</v>
      </c>
      <c r="M21" s="136">
        <v>0</v>
      </c>
      <c r="N21" s="103">
        <f>IFERROR(M21/M$28,0)</f>
        <v>0</v>
      </c>
      <c r="O21" s="136">
        <v>0</v>
      </c>
      <c r="P21" s="103">
        <f>IFERROR(O21/O$28,0)</f>
        <v>0</v>
      </c>
      <c r="Q21" s="136">
        <v>0</v>
      </c>
      <c r="R21" s="103">
        <f>IFERROR(Q21/Q$28,0)</f>
        <v>0</v>
      </c>
      <c r="S21" s="136">
        <v>0</v>
      </c>
      <c r="T21" s="103">
        <f>IFERROR(S21/S$28,0)</f>
        <v>0</v>
      </c>
      <c r="U21" s="136">
        <v>0</v>
      </c>
      <c r="V21" s="103">
        <f>IFERROR(U21/U$28,0)</f>
        <v>0</v>
      </c>
    </row>
    <row r="22" spans="1:24" ht="12.75" customHeight="1" x14ac:dyDescent="0.3">
      <c r="A22" s="38" t="s">
        <v>239</v>
      </c>
      <c r="B22" s="50"/>
      <c r="C22" s="102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</row>
    <row r="23" spans="1:24" ht="12.75" customHeight="1" x14ac:dyDescent="0.3">
      <c r="A23" s="151" t="s">
        <v>240</v>
      </c>
      <c r="B23" s="152"/>
      <c r="C23" s="102"/>
      <c r="D23" s="103">
        <f t="shared" ref="D23:D28" si="0">IFERROR(C23/C$28,0)</f>
        <v>0</v>
      </c>
      <c r="E23" s="102"/>
      <c r="F23" s="103">
        <f t="shared" ref="F23:F28" si="1">IFERROR(E23/E$28,0)</f>
        <v>0</v>
      </c>
      <c r="G23" s="102"/>
      <c r="H23" s="103">
        <f t="shared" ref="H23:H28" si="2">IFERROR(G23/G$28,0)</f>
        <v>0</v>
      </c>
      <c r="I23" s="102"/>
      <c r="J23" s="103">
        <f t="shared" ref="J23:J28" si="3">IFERROR(I23/I$28,0)</f>
        <v>0</v>
      </c>
      <c r="K23" s="102"/>
      <c r="L23" s="103">
        <f t="shared" ref="L23:L28" si="4">IFERROR(K23/K$28,0)</f>
        <v>0</v>
      </c>
      <c r="M23" s="102"/>
      <c r="N23" s="103">
        <f t="shared" ref="N23:N28" si="5">IFERROR(M23/M$28,0)</f>
        <v>0</v>
      </c>
      <c r="O23" s="102"/>
      <c r="P23" s="103">
        <f t="shared" ref="P23:P28" si="6">IFERROR(O23/O$28,0)</f>
        <v>0</v>
      </c>
      <c r="Q23" s="102"/>
      <c r="R23" s="103">
        <f t="shared" ref="R23:R28" si="7">IFERROR(Q23/Q$28,0)</f>
        <v>0</v>
      </c>
      <c r="S23" s="102"/>
      <c r="T23" s="103">
        <f t="shared" ref="T23:T28" si="8">IFERROR(S23/S$28,0)</f>
        <v>0</v>
      </c>
      <c r="U23" s="102"/>
      <c r="V23" s="103">
        <f t="shared" ref="V23:V28" si="9">IFERROR(U23/U$28,0)</f>
        <v>0</v>
      </c>
    </row>
    <row r="24" spans="1:24" ht="12.75" customHeight="1" x14ac:dyDescent="0.3">
      <c r="A24" s="151" t="s">
        <v>241</v>
      </c>
      <c r="B24" s="152"/>
      <c r="C24" s="102"/>
      <c r="D24" s="103">
        <f t="shared" si="0"/>
        <v>0</v>
      </c>
      <c r="E24" s="102"/>
      <c r="F24" s="103">
        <f t="shared" si="1"/>
        <v>0</v>
      </c>
      <c r="G24" s="102"/>
      <c r="H24" s="103">
        <f t="shared" si="2"/>
        <v>0</v>
      </c>
      <c r="I24" s="102"/>
      <c r="J24" s="103">
        <f t="shared" si="3"/>
        <v>0</v>
      </c>
      <c r="K24" s="102"/>
      <c r="L24" s="103">
        <f t="shared" si="4"/>
        <v>0</v>
      </c>
      <c r="M24" s="102"/>
      <c r="N24" s="103">
        <f t="shared" si="5"/>
        <v>0</v>
      </c>
      <c r="O24" s="102"/>
      <c r="P24" s="103">
        <f t="shared" si="6"/>
        <v>0</v>
      </c>
      <c r="Q24" s="102"/>
      <c r="R24" s="103">
        <f t="shared" si="7"/>
        <v>0</v>
      </c>
      <c r="S24" s="102"/>
      <c r="T24" s="103">
        <f t="shared" si="8"/>
        <v>0</v>
      </c>
      <c r="U24" s="102"/>
      <c r="V24" s="103">
        <f t="shared" si="9"/>
        <v>0</v>
      </c>
      <c r="X24" s="102"/>
    </row>
    <row r="25" spans="1:24" ht="12.75" customHeight="1" x14ac:dyDescent="0.3">
      <c r="A25" s="38" t="s">
        <v>242</v>
      </c>
      <c r="B25" s="50"/>
      <c r="C25" s="136"/>
      <c r="D25" s="103">
        <f t="shared" si="0"/>
        <v>0</v>
      </c>
      <c r="E25" s="136"/>
      <c r="F25" s="103">
        <f t="shared" si="1"/>
        <v>0</v>
      </c>
      <c r="G25" s="136"/>
      <c r="H25" s="103">
        <f t="shared" si="2"/>
        <v>0</v>
      </c>
      <c r="I25" s="136"/>
      <c r="J25" s="103">
        <f t="shared" si="3"/>
        <v>0</v>
      </c>
      <c r="K25" s="136"/>
      <c r="L25" s="103">
        <f t="shared" si="4"/>
        <v>0</v>
      </c>
      <c r="M25" s="136"/>
      <c r="N25" s="103">
        <f t="shared" si="5"/>
        <v>0</v>
      </c>
      <c r="O25" s="136"/>
      <c r="P25" s="103">
        <f t="shared" si="6"/>
        <v>0</v>
      </c>
      <c r="Q25" s="136"/>
      <c r="R25" s="103">
        <f t="shared" si="7"/>
        <v>0</v>
      </c>
      <c r="S25" s="136"/>
      <c r="T25" s="103">
        <f t="shared" si="8"/>
        <v>0</v>
      </c>
      <c r="U25" s="136"/>
      <c r="V25" s="103">
        <f t="shared" si="9"/>
        <v>0</v>
      </c>
      <c r="X25" s="102"/>
    </row>
    <row r="26" spans="1:24" ht="12.75" customHeight="1" x14ac:dyDescent="0.3">
      <c r="A26" s="151" t="s">
        <v>243</v>
      </c>
      <c r="B26" s="50"/>
      <c r="C26" s="102"/>
      <c r="D26" s="103">
        <f t="shared" si="0"/>
        <v>0</v>
      </c>
      <c r="E26" s="102"/>
      <c r="F26" s="103">
        <f t="shared" si="1"/>
        <v>0</v>
      </c>
      <c r="G26" s="102"/>
      <c r="H26" s="103">
        <f t="shared" si="2"/>
        <v>0</v>
      </c>
      <c r="I26" s="102"/>
      <c r="J26" s="103">
        <f t="shared" si="3"/>
        <v>0</v>
      </c>
      <c r="K26" s="102"/>
      <c r="L26" s="103">
        <f t="shared" si="4"/>
        <v>0</v>
      </c>
      <c r="M26" s="102"/>
      <c r="N26" s="103">
        <f t="shared" si="5"/>
        <v>0</v>
      </c>
      <c r="O26" s="102"/>
      <c r="P26" s="103">
        <f t="shared" si="6"/>
        <v>0</v>
      </c>
      <c r="Q26" s="102"/>
      <c r="R26" s="103">
        <f t="shared" si="7"/>
        <v>0</v>
      </c>
      <c r="S26" s="102"/>
      <c r="T26" s="103">
        <f t="shared" si="8"/>
        <v>0</v>
      </c>
      <c r="U26" s="102"/>
      <c r="V26" s="103">
        <f t="shared" si="9"/>
        <v>0</v>
      </c>
    </row>
    <row r="27" spans="1:24" ht="12.75" customHeight="1" x14ac:dyDescent="0.3">
      <c r="A27" s="38" t="s">
        <v>450</v>
      </c>
      <c r="B27" s="50"/>
      <c r="C27" s="137">
        <v>30000</v>
      </c>
      <c r="D27" s="103">
        <f t="shared" si="0"/>
        <v>1</v>
      </c>
      <c r="E27" s="137">
        <v>30600</v>
      </c>
      <c r="F27" s="103">
        <f t="shared" si="1"/>
        <v>1</v>
      </c>
      <c r="G27" s="137">
        <v>31212</v>
      </c>
      <c r="H27" s="103">
        <f t="shared" si="2"/>
        <v>1</v>
      </c>
      <c r="I27" s="137">
        <v>31836.240000000002</v>
      </c>
      <c r="J27" s="103">
        <f t="shared" si="3"/>
        <v>1</v>
      </c>
      <c r="K27" s="137">
        <v>32472.964800000002</v>
      </c>
      <c r="L27" s="103">
        <f t="shared" si="4"/>
        <v>1</v>
      </c>
      <c r="M27" s="137">
        <v>33122.424096000002</v>
      </c>
      <c r="N27" s="103">
        <f t="shared" si="5"/>
        <v>1</v>
      </c>
      <c r="O27" s="137">
        <v>33784.872577920003</v>
      </c>
      <c r="P27" s="103">
        <f t="shared" si="6"/>
        <v>1</v>
      </c>
      <c r="Q27" s="137">
        <v>34460.570029478404</v>
      </c>
      <c r="R27" s="103">
        <f t="shared" si="7"/>
        <v>1</v>
      </c>
      <c r="S27" s="137">
        <v>35149.781430067975</v>
      </c>
      <c r="T27" s="103">
        <f t="shared" si="8"/>
        <v>1</v>
      </c>
      <c r="U27" s="137">
        <v>35852.777058669337</v>
      </c>
      <c r="V27" s="103">
        <f t="shared" si="9"/>
        <v>1</v>
      </c>
    </row>
    <row r="28" spans="1:24" ht="12.75" customHeight="1" x14ac:dyDescent="0.3">
      <c r="A28" s="26" t="s">
        <v>1</v>
      </c>
      <c r="B28" s="69"/>
      <c r="C28" s="105">
        <f>SUM(C19:C27)</f>
        <v>30000</v>
      </c>
      <c r="D28" s="106">
        <f t="shared" si="0"/>
        <v>1</v>
      </c>
      <c r="E28" s="105">
        <f>SUM(E19:E27)</f>
        <v>30600</v>
      </c>
      <c r="F28" s="106">
        <f t="shared" si="1"/>
        <v>1</v>
      </c>
      <c r="G28" s="105">
        <f>SUM(G19:G27)</f>
        <v>31212</v>
      </c>
      <c r="H28" s="106">
        <f t="shared" si="2"/>
        <v>1</v>
      </c>
      <c r="I28" s="105">
        <f>SUM(I19:I27)</f>
        <v>31836.240000000002</v>
      </c>
      <c r="J28" s="106">
        <f t="shared" si="3"/>
        <v>1</v>
      </c>
      <c r="K28" s="105">
        <f>SUM(K19:K27)</f>
        <v>32472.964800000002</v>
      </c>
      <c r="L28" s="106">
        <f t="shared" si="4"/>
        <v>1</v>
      </c>
      <c r="M28" s="105">
        <f>SUM(M19:M27)</f>
        <v>33122.424096000002</v>
      </c>
      <c r="N28" s="106">
        <f t="shared" si="5"/>
        <v>1</v>
      </c>
      <c r="O28" s="105">
        <f>SUM(O19:O27)</f>
        <v>33784.872577920003</v>
      </c>
      <c r="P28" s="106">
        <f t="shared" si="6"/>
        <v>1</v>
      </c>
      <c r="Q28" s="105">
        <f>SUM(Q19:Q27)</f>
        <v>34460.570029478404</v>
      </c>
      <c r="R28" s="106">
        <f t="shared" si="7"/>
        <v>1</v>
      </c>
      <c r="S28" s="105">
        <f>SUM(S19:S27)</f>
        <v>35149.781430067975</v>
      </c>
      <c r="T28" s="106">
        <f t="shared" si="8"/>
        <v>1</v>
      </c>
      <c r="U28" s="105">
        <f>SUM(U19:U27)</f>
        <v>35852.777058669337</v>
      </c>
      <c r="V28" s="106">
        <f t="shared" si="9"/>
        <v>1</v>
      </c>
    </row>
    <row r="29" spans="1:24" ht="12.75" customHeight="1" x14ac:dyDescent="0.3">
      <c r="A29" s="26"/>
      <c r="B29" s="69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4" ht="12.75" customHeight="1" x14ac:dyDescent="0.3">
      <c r="A30" s="26" t="s">
        <v>34</v>
      </c>
      <c r="B30" s="69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4" ht="12.75" customHeight="1" x14ac:dyDescent="0.3">
      <c r="A31" s="38" t="s">
        <v>35</v>
      </c>
      <c r="B31" s="50"/>
      <c r="C31" s="254">
        <v>0</v>
      </c>
      <c r="D31" s="103">
        <f>IFERROR(C31/C$28,0)</f>
        <v>0</v>
      </c>
      <c r="E31" s="254">
        <v>0</v>
      </c>
      <c r="F31" s="103">
        <f>IFERROR(E31/E$28,0)</f>
        <v>0</v>
      </c>
      <c r="G31" s="254">
        <v>0</v>
      </c>
      <c r="H31" s="103">
        <f>IFERROR(G31/G$28,0)</f>
        <v>0</v>
      </c>
      <c r="I31" s="254">
        <v>0</v>
      </c>
      <c r="J31" s="103">
        <f>IFERROR(I31/I$28,0)</f>
        <v>0</v>
      </c>
      <c r="K31" s="254">
        <v>0</v>
      </c>
      <c r="L31" s="103">
        <f>IFERROR(K31/K$28,0)</f>
        <v>0</v>
      </c>
      <c r="M31" s="254">
        <v>0</v>
      </c>
      <c r="N31" s="103">
        <f>IFERROR(M31/M$28,0)</f>
        <v>0</v>
      </c>
      <c r="O31" s="254">
        <v>0</v>
      </c>
      <c r="P31" s="103">
        <f>IFERROR(O31/O$28,0)</f>
        <v>0</v>
      </c>
      <c r="Q31" s="254">
        <v>0</v>
      </c>
      <c r="R31" s="103">
        <f>IFERROR(Q31/Q$28,0)</f>
        <v>0</v>
      </c>
      <c r="S31" s="254">
        <v>0</v>
      </c>
      <c r="T31" s="103">
        <f>IFERROR(S31/S$28,0)</f>
        <v>0</v>
      </c>
      <c r="U31" s="254">
        <v>0</v>
      </c>
      <c r="V31" s="103">
        <f>IFERROR(U31/U$28,0)</f>
        <v>0</v>
      </c>
    </row>
    <row r="32" spans="1:24" ht="12.75" customHeight="1" x14ac:dyDescent="0.3">
      <c r="A32" s="70" t="s">
        <v>75</v>
      </c>
      <c r="B32" s="70"/>
      <c r="C32" s="139"/>
      <c r="D32" s="103">
        <f>IFERROR(C32/C$28,0)</f>
        <v>0</v>
      </c>
      <c r="E32" s="139"/>
      <c r="F32" s="103">
        <f>IFERROR(E32/E$28,0)</f>
        <v>0</v>
      </c>
      <c r="G32" s="139"/>
      <c r="H32" s="103">
        <f>IFERROR(G32/G$28,0)</f>
        <v>0</v>
      </c>
      <c r="I32" s="139"/>
      <c r="J32" s="103">
        <f>IFERROR(I32/I$28,0)</f>
        <v>0</v>
      </c>
      <c r="K32" s="139"/>
      <c r="L32" s="103">
        <f>IFERROR(K32/K$28,0)</f>
        <v>0</v>
      </c>
      <c r="M32" s="139"/>
      <c r="N32" s="103">
        <f>IFERROR(M32/M$28,0)</f>
        <v>0</v>
      </c>
      <c r="O32" s="139"/>
      <c r="P32" s="103">
        <f>IFERROR(O32/O$28,0)</f>
        <v>0</v>
      </c>
      <c r="Q32" s="139"/>
      <c r="R32" s="103">
        <f>IFERROR(Q32/Q$28,0)</f>
        <v>0</v>
      </c>
      <c r="S32" s="139"/>
      <c r="T32" s="103">
        <f>IFERROR(S32/S$28,0)</f>
        <v>0</v>
      </c>
      <c r="U32" s="139"/>
      <c r="V32" s="103">
        <f>IFERROR(U32/U$28,0)</f>
        <v>0</v>
      </c>
    </row>
    <row r="33" spans="1:22" ht="12.75" customHeight="1" x14ac:dyDescent="0.3">
      <c r="A33" s="26" t="s">
        <v>2</v>
      </c>
      <c r="B33" s="69"/>
      <c r="C33" s="105">
        <f>SUM(C31:C32)</f>
        <v>0</v>
      </c>
      <c r="D33" s="106">
        <f>IFERROR(C33/C$28,0)</f>
        <v>0</v>
      </c>
      <c r="E33" s="105">
        <f>SUM(E31:E32)</f>
        <v>0</v>
      </c>
      <c r="F33" s="106">
        <f>IFERROR(E33/E$28,0)</f>
        <v>0</v>
      </c>
      <c r="G33" s="105">
        <f>SUM(G31:G32)</f>
        <v>0</v>
      </c>
      <c r="H33" s="106">
        <f>IFERROR(G33/G$28,0)</f>
        <v>0</v>
      </c>
      <c r="I33" s="105">
        <f>SUM(I31:I32)</f>
        <v>0</v>
      </c>
      <c r="J33" s="106">
        <f>IFERROR(I33/I$28,0)</f>
        <v>0</v>
      </c>
      <c r="K33" s="105">
        <f>SUM(K31:K32)</f>
        <v>0</v>
      </c>
      <c r="L33" s="106">
        <f>IFERROR(K33/K$28,0)</f>
        <v>0</v>
      </c>
      <c r="M33" s="105">
        <f>SUM(M31:M32)</f>
        <v>0</v>
      </c>
      <c r="N33" s="106">
        <f>IFERROR(M33/M$28,0)</f>
        <v>0</v>
      </c>
      <c r="O33" s="105">
        <f>SUM(O31:O32)</f>
        <v>0</v>
      </c>
      <c r="P33" s="106">
        <f>IFERROR(O33/O$28,0)</f>
        <v>0</v>
      </c>
      <c r="Q33" s="105">
        <f>SUM(Q31:Q32)</f>
        <v>0</v>
      </c>
      <c r="R33" s="106">
        <f>IFERROR(Q33/Q$28,0)</f>
        <v>0</v>
      </c>
      <c r="S33" s="105">
        <f>SUM(S31:S32)</f>
        <v>0</v>
      </c>
      <c r="T33" s="106">
        <f>IFERROR(S33/S$28,0)</f>
        <v>0</v>
      </c>
      <c r="U33" s="105">
        <f>SUM(U31:U32)</f>
        <v>0</v>
      </c>
      <c r="V33" s="106">
        <f>IFERROR(U33/U$28,0)</f>
        <v>0</v>
      </c>
    </row>
    <row r="34" spans="1:22" ht="12.75" customHeight="1" x14ac:dyDescent="0.3">
      <c r="A34" s="38"/>
      <c r="B34" s="5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2.75" customHeight="1" x14ac:dyDescent="0.3">
      <c r="A35" s="26" t="s">
        <v>3</v>
      </c>
      <c r="B35" s="69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2.75" customHeight="1" x14ac:dyDescent="0.3">
      <c r="A36" s="38" t="s">
        <v>22</v>
      </c>
      <c r="B36" s="50"/>
      <c r="C36" s="138"/>
      <c r="D36" s="103">
        <f t="shared" ref="D36:D46" si="10">IFERROR(C36/C$28,0)</f>
        <v>0</v>
      </c>
      <c r="E36" s="217"/>
      <c r="F36" s="103">
        <f t="shared" ref="F36:F46" si="11">IFERROR(E36/E$28,0)</f>
        <v>0</v>
      </c>
      <c r="G36" s="217"/>
      <c r="H36" s="103">
        <f t="shared" ref="H36:H46" si="12">IFERROR(G36/G$28,0)</f>
        <v>0</v>
      </c>
      <c r="I36" s="217"/>
      <c r="J36" s="103">
        <f t="shared" ref="J36:J46" si="13">IFERROR(I36/I$28,0)</f>
        <v>0</v>
      </c>
      <c r="K36" s="217"/>
      <c r="L36" s="103">
        <f t="shared" ref="L36:L46" si="14">IFERROR(K36/K$28,0)</f>
        <v>0</v>
      </c>
      <c r="M36" s="217"/>
      <c r="N36" s="103">
        <f t="shared" ref="N36:N46" si="15">IFERROR(M36/M$28,0)</f>
        <v>0</v>
      </c>
      <c r="O36" s="217"/>
      <c r="P36" s="103">
        <f t="shared" ref="P36:P46" si="16">IFERROR(O36/O$28,0)</f>
        <v>0</v>
      </c>
      <c r="Q36" s="217"/>
      <c r="R36" s="103">
        <f t="shared" ref="R36:R46" si="17">IFERROR(Q36/Q$28,0)</f>
        <v>0</v>
      </c>
      <c r="S36" s="217"/>
      <c r="T36" s="103">
        <f t="shared" ref="T36:T46" si="18">IFERROR(S36/S$28,0)</f>
        <v>0</v>
      </c>
      <c r="U36" s="217"/>
      <c r="V36" s="103">
        <f t="shared" ref="V36:V46" si="19">IFERROR(U36/U$28,0)</f>
        <v>0</v>
      </c>
    </row>
    <row r="37" spans="1:22" ht="12.75" customHeight="1" x14ac:dyDescent="0.3">
      <c r="A37" s="38" t="s">
        <v>23</v>
      </c>
      <c r="B37" s="50"/>
      <c r="C37" s="138"/>
      <c r="D37" s="103">
        <f t="shared" si="10"/>
        <v>0</v>
      </c>
      <c r="E37" s="217">
        <v>0</v>
      </c>
      <c r="F37" s="103">
        <f t="shared" si="11"/>
        <v>0</v>
      </c>
      <c r="G37" s="217">
        <v>0</v>
      </c>
      <c r="H37" s="103">
        <f t="shared" si="12"/>
        <v>0</v>
      </c>
      <c r="I37" s="217">
        <v>0</v>
      </c>
      <c r="J37" s="103">
        <f t="shared" si="13"/>
        <v>0</v>
      </c>
      <c r="K37" s="217">
        <v>0</v>
      </c>
      <c r="L37" s="103">
        <f t="shared" si="14"/>
        <v>0</v>
      </c>
      <c r="M37" s="217">
        <v>0</v>
      </c>
      <c r="N37" s="103">
        <f t="shared" si="15"/>
        <v>0</v>
      </c>
      <c r="O37" s="217">
        <v>0</v>
      </c>
      <c r="P37" s="103">
        <f t="shared" si="16"/>
        <v>0</v>
      </c>
      <c r="Q37" s="217">
        <v>0</v>
      </c>
      <c r="R37" s="103">
        <f t="shared" si="17"/>
        <v>0</v>
      </c>
      <c r="S37" s="217">
        <v>0</v>
      </c>
      <c r="T37" s="103">
        <f t="shared" si="18"/>
        <v>0</v>
      </c>
      <c r="U37" s="217">
        <v>0</v>
      </c>
      <c r="V37" s="103">
        <f t="shared" si="19"/>
        <v>0</v>
      </c>
    </row>
    <row r="38" spans="1:22" ht="12.75" customHeight="1" x14ac:dyDescent="0.3">
      <c r="A38" s="38" t="s">
        <v>24</v>
      </c>
      <c r="B38" s="50"/>
      <c r="C38" s="138"/>
      <c r="D38" s="103">
        <f t="shared" si="10"/>
        <v>0</v>
      </c>
      <c r="E38" s="217">
        <v>0</v>
      </c>
      <c r="F38" s="103">
        <f t="shared" si="11"/>
        <v>0</v>
      </c>
      <c r="G38" s="217">
        <v>0</v>
      </c>
      <c r="H38" s="103">
        <f t="shared" si="12"/>
        <v>0</v>
      </c>
      <c r="I38" s="217">
        <v>0</v>
      </c>
      <c r="J38" s="103">
        <f t="shared" si="13"/>
        <v>0</v>
      </c>
      <c r="K38" s="217">
        <v>0</v>
      </c>
      <c r="L38" s="103">
        <f t="shared" si="14"/>
        <v>0</v>
      </c>
      <c r="M38" s="217">
        <v>0</v>
      </c>
      <c r="N38" s="103">
        <f t="shared" si="15"/>
        <v>0</v>
      </c>
      <c r="O38" s="217">
        <v>0</v>
      </c>
      <c r="P38" s="103">
        <f t="shared" si="16"/>
        <v>0</v>
      </c>
      <c r="Q38" s="217">
        <v>0</v>
      </c>
      <c r="R38" s="103">
        <f t="shared" si="17"/>
        <v>0</v>
      </c>
      <c r="S38" s="217">
        <v>0</v>
      </c>
      <c r="T38" s="103">
        <f t="shared" si="18"/>
        <v>0</v>
      </c>
      <c r="U38" s="217">
        <v>0</v>
      </c>
      <c r="V38" s="103">
        <f t="shared" si="19"/>
        <v>0</v>
      </c>
    </row>
    <row r="39" spans="1:22" ht="12.75" customHeight="1" x14ac:dyDescent="0.3">
      <c r="A39" s="38" t="s">
        <v>28</v>
      </c>
      <c r="B39" s="50"/>
      <c r="C39" s="138"/>
      <c r="D39" s="103">
        <f t="shared" si="10"/>
        <v>0</v>
      </c>
      <c r="E39" s="217">
        <v>0</v>
      </c>
      <c r="F39" s="103">
        <f t="shared" si="11"/>
        <v>0</v>
      </c>
      <c r="G39" s="217">
        <v>0</v>
      </c>
      <c r="H39" s="103">
        <f t="shared" si="12"/>
        <v>0</v>
      </c>
      <c r="I39" s="217">
        <v>0</v>
      </c>
      <c r="J39" s="103">
        <f t="shared" si="13"/>
        <v>0</v>
      </c>
      <c r="K39" s="217">
        <v>0</v>
      </c>
      <c r="L39" s="103">
        <f t="shared" si="14"/>
        <v>0</v>
      </c>
      <c r="M39" s="217">
        <v>0</v>
      </c>
      <c r="N39" s="103">
        <f t="shared" si="15"/>
        <v>0</v>
      </c>
      <c r="O39" s="217">
        <v>0</v>
      </c>
      <c r="P39" s="103">
        <f t="shared" si="16"/>
        <v>0</v>
      </c>
      <c r="Q39" s="217">
        <v>0</v>
      </c>
      <c r="R39" s="103">
        <f t="shared" si="17"/>
        <v>0</v>
      </c>
      <c r="S39" s="217">
        <v>0</v>
      </c>
      <c r="T39" s="103">
        <f t="shared" si="18"/>
        <v>0</v>
      </c>
      <c r="U39" s="217">
        <v>0</v>
      </c>
      <c r="V39" s="103">
        <f t="shared" si="19"/>
        <v>0</v>
      </c>
    </row>
    <row r="40" spans="1:22" ht="12.75" customHeight="1" x14ac:dyDescent="0.3">
      <c r="A40" s="38" t="s">
        <v>25</v>
      </c>
      <c r="B40" s="50"/>
      <c r="C40" s="138">
        <v>0</v>
      </c>
      <c r="D40" s="103">
        <f t="shared" si="10"/>
        <v>0</v>
      </c>
      <c r="E40" s="138">
        <v>0</v>
      </c>
      <c r="F40" s="103">
        <f t="shared" si="11"/>
        <v>0</v>
      </c>
      <c r="G40" s="138">
        <v>0</v>
      </c>
      <c r="H40" s="103">
        <f t="shared" si="12"/>
        <v>0</v>
      </c>
      <c r="I40" s="138">
        <v>0</v>
      </c>
      <c r="J40" s="103">
        <f t="shared" si="13"/>
        <v>0</v>
      </c>
      <c r="K40" s="138">
        <v>0</v>
      </c>
      <c r="L40" s="103">
        <f t="shared" si="14"/>
        <v>0</v>
      </c>
      <c r="M40" s="138">
        <v>0</v>
      </c>
      <c r="N40" s="103">
        <f t="shared" si="15"/>
        <v>0</v>
      </c>
      <c r="O40" s="138">
        <v>0</v>
      </c>
      <c r="P40" s="103">
        <f t="shared" si="16"/>
        <v>0</v>
      </c>
      <c r="Q40" s="138">
        <v>0</v>
      </c>
      <c r="R40" s="103">
        <f t="shared" si="17"/>
        <v>0</v>
      </c>
      <c r="S40" s="138">
        <v>0</v>
      </c>
      <c r="T40" s="103">
        <f t="shared" si="18"/>
        <v>0</v>
      </c>
      <c r="U40" s="138">
        <v>0</v>
      </c>
      <c r="V40" s="103">
        <f t="shared" si="19"/>
        <v>0</v>
      </c>
    </row>
    <row r="41" spans="1:22" ht="12.75" customHeight="1" x14ac:dyDescent="0.3">
      <c r="A41" s="38" t="s">
        <v>26</v>
      </c>
      <c r="B41" s="50"/>
      <c r="C41" s="138">
        <v>0</v>
      </c>
      <c r="D41" s="103">
        <f t="shared" si="10"/>
        <v>0</v>
      </c>
      <c r="E41" s="138">
        <v>0</v>
      </c>
      <c r="F41" s="103">
        <f t="shared" si="11"/>
        <v>0</v>
      </c>
      <c r="G41" s="138">
        <v>0</v>
      </c>
      <c r="H41" s="103">
        <f t="shared" si="12"/>
        <v>0</v>
      </c>
      <c r="I41" s="138">
        <v>0</v>
      </c>
      <c r="J41" s="103">
        <f t="shared" si="13"/>
        <v>0</v>
      </c>
      <c r="K41" s="138">
        <v>0</v>
      </c>
      <c r="L41" s="103">
        <f t="shared" si="14"/>
        <v>0</v>
      </c>
      <c r="M41" s="138">
        <v>0</v>
      </c>
      <c r="N41" s="103">
        <f t="shared" si="15"/>
        <v>0</v>
      </c>
      <c r="O41" s="138">
        <v>0</v>
      </c>
      <c r="P41" s="103">
        <f t="shared" si="16"/>
        <v>0</v>
      </c>
      <c r="Q41" s="138">
        <v>0</v>
      </c>
      <c r="R41" s="103">
        <f t="shared" si="17"/>
        <v>0</v>
      </c>
      <c r="S41" s="138">
        <v>0</v>
      </c>
      <c r="T41" s="103">
        <f t="shared" si="18"/>
        <v>0</v>
      </c>
      <c r="U41" s="138">
        <v>0</v>
      </c>
      <c r="V41" s="103">
        <f t="shared" si="19"/>
        <v>0</v>
      </c>
    </row>
    <row r="42" spans="1:22" ht="12.75" customHeight="1" x14ac:dyDescent="0.3">
      <c r="A42" s="38" t="s">
        <v>27</v>
      </c>
      <c r="B42" s="50"/>
      <c r="C42" s="138"/>
      <c r="D42" s="103">
        <f t="shared" si="10"/>
        <v>0</v>
      </c>
      <c r="E42" s="217"/>
      <c r="F42" s="103">
        <f t="shared" si="11"/>
        <v>0</v>
      </c>
      <c r="G42" s="217"/>
      <c r="H42" s="103">
        <f t="shared" si="12"/>
        <v>0</v>
      </c>
      <c r="I42" s="217"/>
      <c r="J42" s="103">
        <f t="shared" si="13"/>
        <v>0</v>
      </c>
      <c r="K42" s="217"/>
      <c r="L42" s="103">
        <f t="shared" si="14"/>
        <v>0</v>
      </c>
      <c r="M42" s="217"/>
      <c r="N42" s="103">
        <f t="shared" si="15"/>
        <v>0</v>
      </c>
      <c r="O42" s="217"/>
      <c r="P42" s="103">
        <f t="shared" si="16"/>
        <v>0</v>
      </c>
      <c r="Q42" s="217"/>
      <c r="R42" s="103">
        <f t="shared" si="17"/>
        <v>0</v>
      </c>
      <c r="S42" s="217"/>
      <c r="T42" s="103">
        <f t="shared" si="18"/>
        <v>0</v>
      </c>
      <c r="U42" s="217"/>
      <c r="V42" s="103">
        <f t="shared" si="19"/>
        <v>0</v>
      </c>
    </row>
    <row r="43" spans="1:22" ht="12.75" customHeight="1" x14ac:dyDescent="0.3">
      <c r="A43" s="38" t="s">
        <v>76</v>
      </c>
      <c r="B43" s="50"/>
      <c r="C43" s="138"/>
      <c r="D43" s="103">
        <f t="shared" si="10"/>
        <v>0</v>
      </c>
      <c r="E43" s="217"/>
      <c r="F43" s="103">
        <f t="shared" si="11"/>
        <v>0</v>
      </c>
      <c r="G43" s="217"/>
      <c r="H43" s="103">
        <f t="shared" si="12"/>
        <v>0</v>
      </c>
      <c r="I43" s="217"/>
      <c r="J43" s="103">
        <f t="shared" si="13"/>
        <v>0</v>
      </c>
      <c r="K43" s="217"/>
      <c r="L43" s="103">
        <f t="shared" si="14"/>
        <v>0</v>
      </c>
      <c r="M43" s="217"/>
      <c r="N43" s="103">
        <f t="shared" si="15"/>
        <v>0</v>
      </c>
      <c r="O43" s="217"/>
      <c r="P43" s="103">
        <f t="shared" si="16"/>
        <v>0</v>
      </c>
      <c r="Q43" s="217"/>
      <c r="R43" s="103">
        <f t="shared" si="17"/>
        <v>0</v>
      </c>
      <c r="S43" s="217"/>
      <c r="T43" s="103">
        <f t="shared" si="18"/>
        <v>0</v>
      </c>
      <c r="U43" s="217"/>
      <c r="V43" s="103">
        <f t="shared" si="19"/>
        <v>0</v>
      </c>
    </row>
    <row r="44" spans="1:22" ht="12.75" customHeight="1" x14ac:dyDescent="0.3">
      <c r="A44" s="38" t="s">
        <v>11</v>
      </c>
      <c r="B44" s="50"/>
      <c r="C44" s="138"/>
      <c r="D44" s="103">
        <f t="shared" si="10"/>
        <v>0</v>
      </c>
      <c r="E44" s="217"/>
      <c r="F44" s="103">
        <f t="shared" si="11"/>
        <v>0</v>
      </c>
      <c r="G44" s="217"/>
      <c r="H44" s="103">
        <f t="shared" si="12"/>
        <v>0</v>
      </c>
      <c r="I44" s="217"/>
      <c r="J44" s="103">
        <f t="shared" si="13"/>
        <v>0</v>
      </c>
      <c r="K44" s="217"/>
      <c r="L44" s="103">
        <f t="shared" si="14"/>
        <v>0</v>
      </c>
      <c r="M44" s="217"/>
      <c r="N44" s="103">
        <f t="shared" si="15"/>
        <v>0</v>
      </c>
      <c r="O44" s="217"/>
      <c r="P44" s="103">
        <f t="shared" si="16"/>
        <v>0</v>
      </c>
      <c r="Q44" s="217"/>
      <c r="R44" s="103">
        <f t="shared" si="17"/>
        <v>0</v>
      </c>
      <c r="S44" s="217"/>
      <c r="T44" s="103">
        <f t="shared" si="18"/>
        <v>0</v>
      </c>
      <c r="U44" s="217"/>
      <c r="V44" s="103">
        <f t="shared" si="19"/>
        <v>0</v>
      </c>
    </row>
    <row r="45" spans="1:22" ht="12.75" customHeight="1" x14ac:dyDescent="0.3">
      <c r="A45" s="38" t="s">
        <v>4</v>
      </c>
      <c r="B45" s="50"/>
      <c r="C45" s="139">
        <v>0</v>
      </c>
      <c r="D45" s="103">
        <f t="shared" si="10"/>
        <v>0</v>
      </c>
      <c r="E45" s="139">
        <v>0</v>
      </c>
      <c r="F45" s="103">
        <f t="shared" si="11"/>
        <v>0</v>
      </c>
      <c r="G45" s="139">
        <v>0</v>
      </c>
      <c r="H45" s="103">
        <f t="shared" si="12"/>
        <v>0</v>
      </c>
      <c r="I45" s="139">
        <v>0</v>
      </c>
      <c r="J45" s="103">
        <f t="shared" si="13"/>
        <v>0</v>
      </c>
      <c r="K45" s="139">
        <v>0</v>
      </c>
      <c r="L45" s="103">
        <f t="shared" si="14"/>
        <v>0</v>
      </c>
      <c r="M45" s="139">
        <v>0</v>
      </c>
      <c r="N45" s="103">
        <f t="shared" si="15"/>
        <v>0</v>
      </c>
      <c r="O45" s="139">
        <v>0</v>
      </c>
      <c r="P45" s="103">
        <f t="shared" si="16"/>
        <v>0</v>
      </c>
      <c r="Q45" s="139">
        <v>0</v>
      </c>
      <c r="R45" s="103">
        <f t="shared" si="17"/>
        <v>0</v>
      </c>
      <c r="S45" s="139">
        <v>0</v>
      </c>
      <c r="T45" s="103">
        <f t="shared" si="18"/>
        <v>0</v>
      </c>
      <c r="U45" s="139">
        <v>0</v>
      </c>
      <c r="V45" s="103">
        <f t="shared" si="19"/>
        <v>0</v>
      </c>
    </row>
    <row r="46" spans="1:22" ht="12.75" customHeight="1" x14ac:dyDescent="0.3">
      <c r="A46" s="26" t="s">
        <v>5</v>
      </c>
      <c r="B46" s="69"/>
      <c r="C46" s="105">
        <f>SUM(C36:C45)</f>
        <v>0</v>
      </c>
      <c r="D46" s="106">
        <f t="shared" si="10"/>
        <v>0</v>
      </c>
      <c r="E46" s="105">
        <f>SUM(E36:E45)</f>
        <v>0</v>
      </c>
      <c r="F46" s="106">
        <f t="shared" si="11"/>
        <v>0</v>
      </c>
      <c r="G46" s="105">
        <f>SUM(G36:G45)</f>
        <v>0</v>
      </c>
      <c r="H46" s="106">
        <f t="shared" si="12"/>
        <v>0</v>
      </c>
      <c r="I46" s="105">
        <f>SUM(I36:I45)</f>
        <v>0</v>
      </c>
      <c r="J46" s="106">
        <f t="shared" si="13"/>
        <v>0</v>
      </c>
      <c r="K46" s="105">
        <f>SUM(K36:K45)</f>
        <v>0</v>
      </c>
      <c r="L46" s="106">
        <f t="shared" si="14"/>
        <v>0</v>
      </c>
      <c r="M46" s="105">
        <f>SUM(M36:M45)</f>
        <v>0</v>
      </c>
      <c r="N46" s="106">
        <f t="shared" si="15"/>
        <v>0</v>
      </c>
      <c r="O46" s="105">
        <f>SUM(O36:O45)</f>
        <v>0</v>
      </c>
      <c r="P46" s="106">
        <f t="shared" si="16"/>
        <v>0</v>
      </c>
      <c r="Q46" s="105">
        <f>SUM(Q36:Q45)</f>
        <v>0</v>
      </c>
      <c r="R46" s="106">
        <f t="shared" si="17"/>
        <v>0</v>
      </c>
      <c r="S46" s="105">
        <f>SUM(S36:S45)</f>
        <v>0</v>
      </c>
      <c r="T46" s="106">
        <f t="shared" si="18"/>
        <v>0</v>
      </c>
      <c r="U46" s="105">
        <f>SUM(U36:U45)</f>
        <v>0</v>
      </c>
      <c r="V46" s="106">
        <f t="shared" si="19"/>
        <v>0</v>
      </c>
    </row>
    <row r="47" spans="1:22" ht="12.75" customHeight="1" x14ac:dyDescent="0.3">
      <c r="A47" s="26"/>
      <c r="B47" s="26"/>
      <c r="C47" s="53"/>
      <c r="D47" s="111"/>
      <c r="E47" s="53"/>
      <c r="F47" s="111"/>
      <c r="G47" s="53"/>
      <c r="H47" s="111"/>
      <c r="I47" s="53"/>
      <c r="J47" s="111"/>
      <c r="K47" s="53"/>
      <c r="L47" s="111"/>
      <c r="M47" s="53"/>
      <c r="N47" s="111"/>
      <c r="O47" s="53"/>
      <c r="P47" s="111"/>
      <c r="Q47" s="53"/>
      <c r="R47" s="111"/>
      <c r="S47" s="53"/>
      <c r="T47" s="111"/>
      <c r="U47" s="53"/>
      <c r="V47" s="111"/>
    </row>
    <row r="48" spans="1:22" ht="12.75" customHeight="1" x14ac:dyDescent="0.3">
      <c r="A48" s="26" t="str">
        <f>A4</f>
        <v xml:space="preserve">VENDOR:  </v>
      </c>
      <c r="B48" s="46" t="str">
        <f>B4</f>
        <v>Aramark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4" ht="12.75" customHeight="1" x14ac:dyDescent="0.3">
      <c r="A49" s="26"/>
      <c r="B49" s="14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4" ht="12.75" customHeight="1" x14ac:dyDescent="0.3">
      <c r="A50" s="38"/>
      <c r="B50" s="38"/>
      <c r="C50" s="109" t="str">
        <f>C6</f>
        <v>FY 2018-19</v>
      </c>
      <c r="D50" s="109" t="s">
        <v>9</v>
      </c>
      <c r="E50" s="109" t="str">
        <f>E6</f>
        <v>FY 2019-20</v>
      </c>
      <c r="F50" s="109" t="s">
        <v>9</v>
      </c>
      <c r="G50" s="109" t="str">
        <f>G6</f>
        <v>FY 2020-21</v>
      </c>
      <c r="H50" s="109" t="s">
        <v>9</v>
      </c>
      <c r="I50" s="109" t="str">
        <f>I6</f>
        <v>FY 2021-22</v>
      </c>
      <c r="J50" s="109" t="s">
        <v>9</v>
      </c>
      <c r="K50" s="109" t="str">
        <f>K6</f>
        <v>FY 2022-23</v>
      </c>
      <c r="L50" s="109" t="s">
        <v>9</v>
      </c>
      <c r="M50" s="109" t="str">
        <f>M6</f>
        <v>FY 2023-24</v>
      </c>
      <c r="N50" s="109" t="s">
        <v>9</v>
      </c>
      <c r="O50" s="109" t="str">
        <f>O6</f>
        <v>FY 2024-25</v>
      </c>
      <c r="P50" s="109" t="s">
        <v>9</v>
      </c>
      <c r="Q50" s="109" t="str">
        <f>Q6</f>
        <v>FY 2025-26</v>
      </c>
      <c r="R50" s="109" t="s">
        <v>9</v>
      </c>
      <c r="S50" s="109" t="str">
        <f>S6</f>
        <v>FY 2026-27</v>
      </c>
      <c r="T50" s="109" t="s">
        <v>9</v>
      </c>
      <c r="U50" s="109" t="str">
        <f>U6</f>
        <v>FY 2027-28</v>
      </c>
      <c r="V50" s="109" t="s">
        <v>9</v>
      </c>
    </row>
    <row r="51" spans="1:24" ht="12.75" customHeight="1" x14ac:dyDescent="0.3">
      <c r="A51" s="26" t="s">
        <v>38</v>
      </c>
      <c r="B51" s="69"/>
      <c r="C51" s="101"/>
      <c r="D51" s="103"/>
      <c r="E51" s="101"/>
      <c r="F51" s="103"/>
      <c r="G51" s="101"/>
      <c r="H51" s="103"/>
      <c r="I51" s="101"/>
      <c r="J51" s="103"/>
      <c r="K51" s="101"/>
      <c r="L51" s="103"/>
      <c r="M51" s="101"/>
      <c r="N51" s="103"/>
      <c r="O51" s="101"/>
      <c r="P51" s="103"/>
      <c r="Q51" s="101"/>
      <c r="R51" s="103"/>
      <c r="S51" s="101"/>
      <c r="T51" s="103"/>
      <c r="U51" s="101"/>
      <c r="V51" s="103"/>
    </row>
    <row r="52" spans="1:24" ht="12.75" customHeight="1" x14ac:dyDescent="0.3">
      <c r="A52" s="38" t="s">
        <v>229</v>
      </c>
      <c r="B52" s="50"/>
      <c r="C52" s="217">
        <v>0</v>
      </c>
      <c r="D52" s="103">
        <f t="shared" ref="D52:D83" si="20">IFERROR(C52/C$28,0)</f>
        <v>0</v>
      </c>
      <c r="E52" s="217">
        <v>0</v>
      </c>
      <c r="F52" s="103">
        <f t="shared" ref="F52:F105" si="21">IFERROR(E52/E$28,0)</f>
        <v>0</v>
      </c>
      <c r="G52" s="217">
        <v>0</v>
      </c>
      <c r="H52" s="103">
        <f t="shared" ref="H52:H105" si="22">IFERROR(G52/G$28,0)</f>
        <v>0</v>
      </c>
      <c r="I52" s="217">
        <v>0</v>
      </c>
      <c r="J52" s="103">
        <f t="shared" ref="J52:J105" si="23">IFERROR(I52/I$28,0)</f>
        <v>0</v>
      </c>
      <c r="K52" s="217">
        <v>0</v>
      </c>
      <c r="L52" s="103">
        <f t="shared" ref="L52:L105" si="24">IFERROR(K52/K$28,0)</f>
        <v>0</v>
      </c>
      <c r="M52" s="217">
        <v>0</v>
      </c>
      <c r="N52" s="103">
        <f t="shared" ref="N52:N105" si="25">IFERROR(M52/M$28,0)</f>
        <v>0</v>
      </c>
      <c r="O52" s="217">
        <v>0</v>
      </c>
      <c r="P52" s="103">
        <f t="shared" ref="P52:P105" si="26">IFERROR(O52/O$28,0)</f>
        <v>0</v>
      </c>
      <c r="Q52" s="217">
        <v>0</v>
      </c>
      <c r="R52" s="103">
        <f t="shared" ref="R52:R105" si="27">IFERROR(Q52/Q$28,0)</f>
        <v>0</v>
      </c>
      <c r="S52" s="217">
        <v>0</v>
      </c>
      <c r="T52" s="103">
        <f t="shared" ref="T52:T105" si="28">IFERROR(S52/S$28,0)</f>
        <v>0</v>
      </c>
      <c r="U52" s="217">
        <v>0</v>
      </c>
      <c r="V52" s="103">
        <f t="shared" ref="V52:V105" si="29">IFERROR(U52/U$28,0)</f>
        <v>0</v>
      </c>
      <c r="X52" s="245"/>
    </row>
    <row r="53" spans="1:24" ht="12.75" customHeight="1" x14ac:dyDescent="0.3">
      <c r="A53" s="38" t="s">
        <v>97</v>
      </c>
      <c r="B53" s="50"/>
      <c r="C53" s="217">
        <v>0</v>
      </c>
      <c r="D53" s="103">
        <f t="shared" si="20"/>
        <v>0</v>
      </c>
      <c r="E53" s="217">
        <v>0</v>
      </c>
      <c r="F53" s="103">
        <f t="shared" si="21"/>
        <v>0</v>
      </c>
      <c r="G53" s="217">
        <v>0</v>
      </c>
      <c r="H53" s="103">
        <f t="shared" si="22"/>
        <v>0</v>
      </c>
      <c r="I53" s="217">
        <v>0</v>
      </c>
      <c r="J53" s="103">
        <f t="shared" si="23"/>
        <v>0</v>
      </c>
      <c r="K53" s="217">
        <v>0</v>
      </c>
      <c r="L53" s="103">
        <f t="shared" si="24"/>
        <v>0</v>
      </c>
      <c r="M53" s="217">
        <v>0</v>
      </c>
      <c r="N53" s="103">
        <f t="shared" si="25"/>
        <v>0</v>
      </c>
      <c r="O53" s="217">
        <v>0</v>
      </c>
      <c r="P53" s="103">
        <f t="shared" si="26"/>
        <v>0</v>
      </c>
      <c r="Q53" s="217">
        <v>0</v>
      </c>
      <c r="R53" s="103">
        <f t="shared" si="27"/>
        <v>0</v>
      </c>
      <c r="S53" s="217">
        <v>0</v>
      </c>
      <c r="T53" s="103">
        <f t="shared" si="28"/>
        <v>0</v>
      </c>
      <c r="U53" s="217">
        <v>0</v>
      </c>
      <c r="V53" s="103">
        <f t="shared" si="29"/>
        <v>0</v>
      </c>
      <c r="X53" s="245"/>
    </row>
    <row r="54" spans="1:24" ht="12.75" customHeight="1" x14ac:dyDescent="0.3">
      <c r="A54" s="38" t="s">
        <v>30</v>
      </c>
      <c r="B54" s="50"/>
      <c r="C54" s="217">
        <v>0</v>
      </c>
      <c r="D54" s="103">
        <f t="shared" si="20"/>
        <v>0</v>
      </c>
      <c r="E54" s="217">
        <v>0</v>
      </c>
      <c r="F54" s="103">
        <f t="shared" si="21"/>
        <v>0</v>
      </c>
      <c r="G54" s="217">
        <v>0</v>
      </c>
      <c r="H54" s="103">
        <f t="shared" si="22"/>
        <v>0</v>
      </c>
      <c r="I54" s="217">
        <v>0</v>
      </c>
      <c r="J54" s="103">
        <f t="shared" si="23"/>
        <v>0</v>
      </c>
      <c r="K54" s="217">
        <v>0</v>
      </c>
      <c r="L54" s="103">
        <f t="shared" si="24"/>
        <v>0</v>
      </c>
      <c r="M54" s="217">
        <v>0</v>
      </c>
      <c r="N54" s="103">
        <f t="shared" si="25"/>
        <v>0</v>
      </c>
      <c r="O54" s="217">
        <v>0</v>
      </c>
      <c r="P54" s="103">
        <f t="shared" si="26"/>
        <v>0</v>
      </c>
      <c r="Q54" s="217">
        <v>0</v>
      </c>
      <c r="R54" s="103">
        <f t="shared" si="27"/>
        <v>0</v>
      </c>
      <c r="S54" s="217">
        <v>0</v>
      </c>
      <c r="T54" s="103">
        <f t="shared" si="28"/>
        <v>0</v>
      </c>
      <c r="U54" s="217">
        <v>0</v>
      </c>
      <c r="V54" s="103">
        <f t="shared" si="29"/>
        <v>0</v>
      </c>
      <c r="X54" s="245"/>
    </row>
    <row r="55" spans="1:24" ht="12.75" customHeight="1" x14ac:dyDescent="0.3">
      <c r="A55" s="38" t="s">
        <v>153</v>
      </c>
      <c r="B55" s="50"/>
      <c r="C55" s="217">
        <v>0</v>
      </c>
      <c r="D55" s="103">
        <f t="shared" si="20"/>
        <v>0</v>
      </c>
      <c r="E55" s="217">
        <v>0</v>
      </c>
      <c r="F55" s="103">
        <f t="shared" si="21"/>
        <v>0</v>
      </c>
      <c r="G55" s="217">
        <v>0</v>
      </c>
      <c r="H55" s="103">
        <f t="shared" si="22"/>
        <v>0</v>
      </c>
      <c r="I55" s="217">
        <v>0</v>
      </c>
      <c r="J55" s="103">
        <f t="shared" si="23"/>
        <v>0</v>
      </c>
      <c r="K55" s="217">
        <v>0</v>
      </c>
      <c r="L55" s="103">
        <f t="shared" si="24"/>
        <v>0</v>
      </c>
      <c r="M55" s="217">
        <v>0</v>
      </c>
      <c r="N55" s="103">
        <f t="shared" si="25"/>
        <v>0</v>
      </c>
      <c r="O55" s="217">
        <v>0</v>
      </c>
      <c r="P55" s="103">
        <f t="shared" si="26"/>
        <v>0</v>
      </c>
      <c r="Q55" s="217">
        <v>0</v>
      </c>
      <c r="R55" s="103">
        <f t="shared" si="27"/>
        <v>0</v>
      </c>
      <c r="S55" s="217">
        <v>0</v>
      </c>
      <c r="T55" s="103">
        <f t="shared" si="28"/>
        <v>0</v>
      </c>
      <c r="U55" s="217">
        <v>0</v>
      </c>
      <c r="V55" s="103">
        <f t="shared" si="29"/>
        <v>0</v>
      </c>
      <c r="X55" s="245"/>
    </row>
    <row r="56" spans="1:24" ht="12.75" customHeight="1" x14ac:dyDescent="0.3">
      <c r="A56" s="38" t="s">
        <v>88</v>
      </c>
      <c r="B56" s="50"/>
      <c r="C56" s="217">
        <v>0</v>
      </c>
      <c r="D56" s="103">
        <f t="shared" si="20"/>
        <v>0</v>
      </c>
      <c r="E56" s="217">
        <v>0</v>
      </c>
      <c r="F56" s="103">
        <f t="shared" si="21"/>
        <v>0</v>
      </c>
      <c r="G56" s="217">
        <v>0</v>
      </c>
      <c r="H56" s="103">
        <f t="shared" si="22"/>
        <v>0</v>
      </c>
      <c r="I56" s="217">
        <v>0</v>
      </c>
      <c r="J56" s="103">
        <f t="shared" si="23"/>
        <v>0</v>
      </c>
      <c r="K56" s="217">
        <v>0</v>
      </c>
      <c r="L56" s="103">
        <f t="shared" si="24"/>
        <v>0</v>
      </c>
      <c r="M56" s="217">
        <v>0</v>
      </c>
      <c r="N56" s="103">
        <f t="shared" si="25"/>
        <v>0</v>
      </c>
      <c r="O56" s="217">
        <v>0</v>
      </c>
      <c r="P56" s="103">
        <f t="shared" si="26"/>
        <v>0</v>
      </c>
      <c r="Q56" s="217">
        <v>0</v>
      </c>
      <c r="R56" s="103">
        <f t="shared" si="27"/>
        <v>0</v>
      </c>
      <c r="S56" s="217">
        <v>0</v>
      </c>
      <c r="T56" s="103">
        <f t="shared" si="28"/>
        <v>0</v>
      </c>
      <c r="U56" s="217">
        <v>0</v>
      </c>
      <c r="V56" s="103">
        <f t="shared" si="29"/>
        <v>0</v>
      </c>
      <c r="X56" s="245"/>
    </row>
    <row r="57" spans="1:24" ht="12.75" customHeight="1" x14ac:dyDescent="0.3">
      <c r="A57" s="38" t="s">
        <v>14</v>
      </c>
      <c r="B57" s="50"/>
      <c r="C57" s="217">
        <v>0</v>
      </c>
      <c r="D57" s="103">
        <f t="shared" si="20"/>
        <v>0</v>
      </c>
      <c r="E57" s="217">
        <v>0</v>
      </c>
      <c r="F57" s="103">
        <f t="shared" si="21"/>
        <v>0</v>
      </c>
      <c r="G57" s="217">
        <v>0</v>
      </c>
      <c r="H57" s="103">
        <f t="shared" si="22"/>
        <v>0</v>
      </c>
      <c r="I57" s="217">
        <v>0</v>
      </c>
      <c r="J57" s="103">
        <f t="shared" si="23"/>
        <v>0</v>
      </c>
      <c r="K57" s="217">
        <v>0</v>
      </c>
      <c r="L57" s="103">
        <f t="shared" si="24"/>
        <v>0</v>
      </c>
      <c r="M57" s="217">
        <v>0</v>
      </c>
      <c r="N57" s="103">
        <f t="shared" si="25"/>
        <v>0</v>
      </c>
      <c r="O57" s="217">
        <v>0</v>
      </c>
      <c r="P57" s="103">
        <f t="shared" si="26"/>
        <v>0</v>
      </c>
      <c r="Q57" s="217">
        <v>0</v>
      </c>
      <c r="R57" s="103">
        <f t="shared" si="27"/>
        <v>0</v>
      </c>
      <c r="S57" s="217">
        <v>0</v>
      </c>
      <c r="T57" s="103">
        <f t="shared" si="28"/>
        <v>0</v>
      </c>
      <c r="U57" s="217">
        <v>0</v>
      </c>
      <c r="V57" s="103">
        <f t="shared" si="29"/>
        <v>0</v>
      </c>
      <c r="X57" s="245"/>
    </row>
    <row r="58" spans="1:24" ht="12.75" customHeight="1" x14ac:dyDescent="0.3">
      <c r="A58" s="38" t="s">
        <v>31</v>
      </c>
      <c r="B58" s="50"/>
      <c r="C58" s="217">
        <v>0</v>
      </c>
      <c r="D58" s="103">
        <f t="shared" si="20"/>
        <v>0</v>
      </c>
      <c r="E58" s="217">
        <v>0</v>
      </c>
      <c r="F58" s="103">
        <f t="shared" si="21"/>
        <v>0</v>
      </c>
      <c r="G58" s="217">
        <v>0</v>
      </c>
      <c r="H58" s="103">
        <f t="shared" si="22"/>
        <v>0</v>
      </c>
      <c r="I58" s="217">
        <v>0</v>
      </c>
      <c r="J58" s="103">
        <f t="shared" si="23"/>
        <v>0</v>
      </c>
      <c r="K58" s="217">
        <v>0</v>
      </c>
      <c r="L58" s="103">
        <f t="shared" si="24"/>
        <v>0</v>
      </c>
      <c r="M58" s="217">
        <v>0</v>
      </c>
      <c r="N58" s="103">
        <f t="shared" si="25"/>
        <v>0</v>
      </c>
      <c r="O58" s="217">
        <v>0</v>
      </c>
      <c r="P58" s="103">
        <f t="shared" si="26"/>
        <v>0</v>
      </c>
      <c r="Q58" s="217">
        <v>0</v>
      </c>
      <c r="R58" s="103">
        <f t="shared" si="27"/>
        <v>0</v>
      </c>
      <c r="S58" s="217">
        <v>0</v>
      </c>
      <c r="T58" s="103">
        <f t="shared" si="28"/>
        <v>0</v>
      </c>
      <c r="U58" s="217">
        <v>0</v>
      </c>
      <c r="V58" s="103">
        <f t="shared" si="29"/>
        <v>0</v>
      </c>
      <c r="X58" s="245"/>
    </row>
    <row r="59" spans="1:24" ht="12.75" customHeight="1" x14ac:dyDescent="0.3">
      <c r="A59" s="38" t="s">
        <v>141</v>
      </c>
      <c r="B59" s="50"/>
      <c r="C59" s="217">
        <v>4500</v>
      </c>
      <c r="D59" s="275">
        <f t="shared" si="20"/>
        <v>0.15</v>
      </c>
      <c r="E59" s="217">
        <v>4590</v>
      </c>
      <c r="F59" s="103">
        <f t="shared" si="21"/>
        <v>0.15</v>
      </c>
      <c r="G59" s="217">
        <v>4681.8</v>
      </c>
      <c r="H59" s="103">
        <f t="shared" si="22"/>
        <v>0.15</v>
      </c>
      <c r="I59" s="217">
        <v>4775.4359999999997</v>
      </c>
      <c r="J59" s="103">
        <f t="shared" si="23"/>
        <v>0.15</v>
      </c>
      <c r="K59" s="217">
        <v>4870.9447200000004</v>
      </c>
      <c r="L59" s="103">
        <f t="shared" si="24"/>
        <v>0.15</v>
      </c>
      <c r="M59" s="217">
        <v>4968.3636144000002</v>
      </c>
      <c r="N59" s="103">
        <f t="shared" si="25"/>
        <v>0.15</v>
      </c>
      <c r="O59" s="217">
        <v>5067.7308866880003</v>
      </c>
      <c r="P59" s="103">
        <f t="shared" si="26"/>
        <v>0.15</v>
      </c>
      <c r="Q59" s="217">
        <v>5169.0855044217606</v>
      </c>
      <c r="R59" s="103">
        <f t="shared" si="27"/>
        <v>0.15</v>
      </c>
      <c r="S59" s="217">
        <v>5272.4672145101958</v>
      </c>
      <c r="T59" s="103">
        <f t="shared" si="28"/>
        <v>0.15</v>
      </c>
      <c r="U59" s="217">
        <v>5377.9165588004007</v>
      </c>
      <c r="V59" s="103">
        <f t="shared" si="29"/>
        <v>0.15</v>
      </c>
      <c r="X59" s="245"/>
    </row>
    <row r="60" spans="1:24" ht="12.75" customHeight="1" x14ac:dyDescent="0.3">
      <c r="A60" s="38" t="s">
        <v>149</v>
      </c>
      <c r="B60" s="50"/>
      <c r="C60" s="217">
        <v>0</v>
      </c>
      <c r="D60" s="103">
        <f t="shared" si="20"/>
        <v>0</v>
      </c>
      <c r="E60" s="217">
        <v>0</v>
      </c>
      <c r="F60" s="103">
        <f t="shared" si="21"/>
        <v>0</v>
      </c>
      <c r="G60" s="217">
        <v>0</v>
      </c>
      <c r="H60" s="103">
        <f t="shared" si="22"/>
        <v>0</v>
      </c>
      <c r="I60" s="217">
        <v>0</v>
      </c>
      <c r="J60" s="103">
        <f t="shared" si="23"/>
        <v>0</v>
      </c>
      <c r="K60" s="217">
        <v>0</v>
      </c>
      <c r="L60" s="103">
        <f t="shared" si="24"/>
        <v>0</v>
      </c>
      <c r="M60" s="217">
        <v>0</v>
      </c>
      <c r="N60" s="103">
        <f t="shared" si="25"/>
        <v>0</v>
      </c>
      <c r="O60" s="217">
        <v>0</v>
      </c>
      <c r="P60" s="103">
        <f t="shared" si="26"/>
        <v>0</v>
      </c>
      <c r="Q60" s="217">
        <v>0</v>
      </c>
      <c r="R60" s="103">
        <f t="shared" si="27"/>
        <v>0</v>
      </c>
      <c r="S60" s="217">
        <v>0</v>
      </c>
      <c r="T60" s="103">
        <f t="shared" si="28"/>
        <v>0</v>
      </c>
      <c r="U60" s="217">
        <v>0</v>
      </c>
      <c r="V60" s="103">
        <f t="shared" si="29"/>
        <v>0</v>
      </c>
      <c r="X60" s="245"/>
    </row>
    <row r="61" spans="1:24" ht="12.75" customHeight="1" x14ac:dyDescent="0.3">
      <c r="A61" s="38" t="s">
        <v>157</v>
      </c>
      <c r="B61" s="50"/>
      <c r="C61" s="217">
        <v>0</v>
      </c>
      <c r="D61" s="103">
        <f t="shared" si="20"/>
        <v>0</v>
      </c>
      <c r="E61" s="217">
        <v>0</v>
      </c>
      <c r="F61" s="103">
        <f t="shared" si="21"/>
        <v>0</v>
      </c>
      <c r="G61" s="217">
        <v>0</v>
      </c>
      <c r="H61" s="103">
        <f t="shared" si="22"/>
        <v>0</v>
      </c>
      <c r="I61" s="217">
        <v>0</v>
      </c>
      <c r="J61" s="103">
        <f t="shared" si="23"/>
        <v>0</v>
      </c>
      <c r="K61" s="217">
        <v>0</v>
      </c>
      <c r="L61" s="103">
        <f t="shared" si="24"/>
        <v>0</v>
      </c>
      <c r="M61" s="217">
        <v>0</v>
      </c>
      <c r="N61" s="103">
        <f t="shared" si="25"/>
        <v>0</v>
      </c>
      <c r="O61" s="217">
        <v>0</v>
      </c>
      <c r="P61" s="103">
        <f t="shared" si="26"/>
        <v>0</v>
      </c>
      <c r="Q61" s="217">
        <v>0</v>
      </c>
      <c r="R61" s="103">
        <f t="shared" si="27"/>
        <v>0</v>
      </c>
      <c r="S61" s="217">
        <v>0</v>
      </c>
      <c r="T61" s="103">
        <f t="shared" si="28"/>
        <v>0</v>
      </c>
      <c r="U61" s="217">
        <v>0</v>
      </c>
      <c r="V61" s="103">
        <f t="shared" si="29"/>
        <v>0</v>
      </c>
      <c r="X61" s="245"/>
    </row>
    <row r="62" spans="1:24" ht="12.75" customHeight="1" x14ac:dyDescent="0.3">
      <c r="A62" s="38" t="s">
        <v>294</v>
      </c>
      <c r="B62" s="50"/>
      <c r="C62" s="217">
        <v>0</v>
      </c>
      <c r="D62" s="103">
        <f t="shared" si="20"/>
        <v>0</v>
      </c>
      <c r="E62" s="217">
        <v>0</v>
      </c>
      <c r="F62" s="103">
        <f t="shared" si="21"/>
        <v>0</v>
      </c>
      <c r="G62" s="217">
        <v>0</v>
      </c>
      <c r="H62" s="103">
        <f t="shared" si="22"/>
        <v>0</v>
      </c>
      <c r="I62" s="217">
        <v>0</v>
      </c>
      <c r="J62" s="103">
        <f t="shared" si="23"/>
        <v>0</v>
      </c>
      <c r="K62" s="217">
        <v>0</v>
      </c>
      <c r="L62" s="103">
        <f t="shared" si="24"/>
        <v>0</v>
      </c>
      <c r="M62" s="217">
        <v>0</v>
      </c>
      <c r="N62" s="103">
        <f t="shared" si="25"/>
        <v>0</v>
      </c>
      <c r="O62" s="217">
        <v>0</v>
      </c>
      <c r="P62" s="103">
        <f t="shared" si="26"/>
        <v>0</v>
      </c>
      <c r="Q62" s="217">
        <v>0</v>
      </c>
      <c r="R62" s="103">
        <f t="shared" si="27"/>
        <v>0</v>
      </c>
      <c r="S62" s="217">
        <v>0</v>
      </c>
      <c r="T62" s="103">
        <f t="shared" si="28"/>
        <v>0</v>
      </c>
      <c r="U62" s="217">
        <v>0</v>
      </c>
      <c r="V62" s="103">
        <f t="shared" si="29"/>
        <v>0</v>
      </c>
      <c r="X62" s="245"/>
    </row>
    <row r="63" spans="1:24" ht="12.75" customHeight="1" x14ac:dyDescent="0.3">
      <c r="A63" s="38" t="s">
        <v>29</v>
      </c>
      <c r="B63" s="50"/>
      <c r="C63" s="217">
        <v>0</v>
      </c>
      <c r="D63" s="103">
        <f t="shared" si="20"/>
        <v>0</v>
      </c>
      <c r="E63" s="217">
        <v>0</v>
      </c>
      <c r="F63" s="103">
        <f t="shared" si="21"/>
        <v>0</v>
      </c>
      <c r="G63" s="217">
        <v>0</v>
      </c>
      <c r="H63" s="103">
        <f t="shared" si="22"/>
        <v>0</v>
      </c>
      <c r="I63" s="217">
        <v>0</v>
      </c>
      <c r="J63" s="103">
        <f t="shared" si="23"/>
        <v>0</v>
      </c>
      <c r="K63" s="217">
        <v>0</v>
      </c>
      <c r="L63" s="103">
        <f t="shared" si="24"/>
        <v>0</v>
      </c>
      <c r="M63" s="217">
        <v>0</v>
      </c>
      <c r="N63" s="103">
        <f t="shared" si="25"/>
        <v>0</v>
      </c>
      <c r="O63" s="217">
        <v>0</v>
      </c>
      <c r="P63" s="103">
        <f t="shared" si="26"/>
        <v>0</v>
      </c>
      <c r="Q63" s="217">
        <v>0</v>
      </c>
      <c r="R63" s="103">
        <f t="shared" si="27"/>
        <v>0</v>
      </c>
      <c r="S63" s="217">
        <v>0</v>
      </c>
      <c r="T63" s="103">
        <f t="shared" si="28"/>
        <v>0</v>
      </c>
      <c r="U63" s="217">
        <v>0</v>
      </c>
      <c r="V63" s="103">
        <f t="shared" si="29"/>
        <v>0</v>
      </c>
      <c r="X63" s="245"/>
    </row>
    <row r="64" spans="1:24" ht="12.75" customHeight="1" x14ac:dyDescent="0.3">
      <c r="A64" s="38" t="s">
        <v>148</v>
      </c>
      <c r="B64" s="50"/>
      <c r="C64" s="217">
        <v>0</v>
      </c>
      <c r="D64" s="103">
        <f t="shared" si="20"/>
        <v>0</v>
      </c>
      <c r="E64" s="217">
        <v>0</v>
      </c>
      <c r="F64" s="103">
        <f t="shared" si="21"/>
        <v>0</v>
      </c>
      <c r="G64" s="217">
        <v>0</v>
      </c>
      <c r="H64" s="103">
        <f t="shared" si="22"/>
        <v>0</v>
      </c>
      <c r="I64" s="217">
        <v>0</v>
      </c>
      <c r="J64" s="103">
        <f t="shared" si="23"/>
        <v>0</v>
      </c>
      <c r="K64" s="217">
        <v>0</v>
      </c>
      <c r="L64" s="103">
        <f t="shared" si="24"/>
        <v>0</v>
      </c>
      <c r="M64" s="217">
        <v>0</v>
      </c>
      <c r="N64" s="103">
        <f t="shared" si="25"/>
        <v>0</v>
      </c>
      <c r="O64" s="217">
        <v>0</v>
      </c>
      <c r="P64" s="103">
        <f t="shared" si="26"/>
        <v>0</v>
      </c>
      <c r="Q64" s="217">
        <v>0</v>
      </c>
      <c r="R64" s="103">
        <f t="shared" si="27"/>
        <v>0</v>
      </c>
      <c r="S64" s="217">
        <v>0</v>
      </c>
      <c r="T64" s="103">
        <f t="shared" si="28"/>
        <v>0</v>
      </c>
      <c r="U64" s="217">
        <v>0</v>
      </c>
      <c r="V64" s="103">
        <f t="shared" si="29"/>
        <v>0</v>
      </c>
      <c r="X64" s="245"/>
    </row>
    <row r="65" spans="1:24" ht="12.75" customHeight="1" x14ac:dyDescent="0.3">
      <c r="A65" s="38" t="s">
        <v>39</v>
      </c>
      <c r="B65" s="50"/>
      <c r="C65" s="217">
        <v>0</v>
      </c>
      <c r="D65" s="103">
        <f t="shared" si="20"/>
        <v>0</v>
      </c>
      <c r="E65" s="217">
        <v>0</v>
      </c>
      <c r="F65" s="103">
        <f t="shared" si="21"/>
        <v>0</v>
      </c>
      <c r="G65" s="217">
        <v>0</v>
      </c>
      <c r="H65" s="103">
        <f t="shared" si="22"/>
        <v>0</v>
      </c>
      <c r="I65" s="217">
        <v>0</v>
      </c>
      <c r="J65" s="103">
        <f t="shared" si="23"/>
        <v>0</v>
      </c>
      <c r="K65" s="217">
        <v>0</v>
      </c>
      <c r="L65" s="103">
        <f t="shared" si="24"/>
        <v>0</v>
      </c>
      <c r="M65" s="217">
        <v>0</v>
      </c>
      <c r="N65" s="103">
        <f t="shared" si="25"/>
        <v>0</v>
      </c>
      <c r="O65" s="217">
        <v>0</v>
      </c>
      <c r="P65" s="103">
        <f t="shared" si="26"/>
        <v>0</v>
      </c>
      <c r="Q65" s="217">
        <v>0</v>
      </c>
      <c r="R65" s="103">
        <f t="shared" si="27"/>
        <v>0</v>
      </c>
      <c r="S65" s="217">
        <v>0</v>
      </c>
      <c r="T65" s="103">
        <f t="shared" si="28"/>
        <v>0</v>
      </c>
      <c r="U65" s="217">
        <v>0</v>
      </c>
      <c r="V65" s="103">
        <f t="shared" si="29"/>
        <v>0</v>
      </c>
      <c r="X65" s="245"/>
    </row>
    <row r="66" spans="1:24" ht="12.75" customHeight="1" x14ac:dyDescent="0.3">
      <c r="A66" s="38" t="s">
        <v>147</v>
      </c>
      <c r="B66" s="50"/>
      <c r="C66" s="217">
        <v>0</v>
      </c>
      <c r="D66" s="103">
        <f t="shared" si="20"/>
        <v>0</v>
      </c>
      <c r="E66" s="217">
        <v>0</v>
      </c>
      <c r="F66" s="103">
        <f t="shared" si="21"/>
        <v>0</v>
      </c>
      <c r="G66" s="217">
        <v>0</v>
      </c>
      <c r="H66" s="103">
        <f t="shared" si="22"/>
        <v>0</v>
      </c>
      <c r="I66" s="217">
        <v>0</v>
      </c>
      <c r="J66" s="103">
        <f t="shared" si="23"/>
        <v>0</v>
      </c>
      <c r="K66" s="217">
        <v>0</v>
      </c>
      <c r="L66" s="103">
        <f t="shared" si="24"/>
        <v>0</v>
      </c>
      <c r="M66" s="217">
        <v>0</v>
      </c>
      <c r="N66" s="103">
        <f t="shared" si="25"/>
        <v>0</v>
      </c>
      <c r="O66" s="217">
        <v>0</v>
      </c>
      <c r="P66" s="103">
        <f t="shared" si="26"/>
        <v>0</v>
      </c>
      <c r="Q66" s="217">
        <v>0</v>
      </c>
      <c r="R66" s="103">
        <f t="shared" si="27"/>
        <v>0</v>
      </c>
      <c r="S66" s="217">
        <v>0</v>
      </c>
      <c r="T66" s="103">
        <f t="shared" si="28"/>
        <v>0</v>
      </c>
      <c r="U66" s="217">
        <v>0</v>
      </c>
      <c r="V66" s="103">
        <f t="shared" si="29"/>
        <v>0</v>
      </c>
      <c r="X66" s="245"/>
    </row>
    <row r="67" spans="1:24" ht="12.75" customHeight="1" x14ac:dyDescent="0.3">
      <c r="A67" s="38" t="s">
        <v>140</v>
      </c>
      <c r="B67" s="50"/>
      <c r="C67" s="217">
        <v>0</v>
      </c>
      <c r="D67" s="103">
        <f t="shared" si="20"/>
        <v>0</v>
      </c>
      <c r="E67" s="217">
        <v>0</v>
      </c>
      <c r="F67" s="103">
        <f t="shared" si="21"/>
        <v>0</v>
      </c>
      <c r="G67" s="217">
        <v>0</v>
      </c>
      <c r="H67" s="103">
        <f t="shared" si="22"/>
        <v>0</v>
      </c>
      <c r="I67" s="217">
        <v>0</v>
      </c>
      <c r="J67" s="103">
        <f t="shared" si="23"/>
        <v>0</v>
      </c>
      <c r="K67" s="217">
        <v>0</v>
      </c>
      <c r="L67" s="103">
        <f t="shared" si="24"/>
        <v>0</v>
      </c>
      <c r="M67" s="217">
        <v>0</v>
      </c>
      <c r="N67" s="103">
        <f t="shared" si="25"/>
        <v>0</v>
      </c>
      <c r="O67" s="217">
        <v>0</v>
      </c>
      <c r="P67" s="103">
        <f t="shared" si="26"/>
        <v>0</v>
      </c>
      <c r="Q67" s="217">
        <v>0</v>
      </c>
      <c r="R67" s="103">
        <f t="shared" si="27"/>
        <v>0</v>
      </c>
      <c r="S67" s="217">
        <v>0</v>
      </c>
      <c r="T67" s="103">
        <f t="shared" si="28"/>
        <v>0</v>
      </c>
      <c r="U67" s="217">
        <v>0</v>
      </c>
      <c r="V67" s="103">
        <f t="shared" si="29"/>
        <v>0</v>
      </c>
      <c r="X67" s="245"/>
    </row>
    <row r="68" spans="1:24" ht="12.75" customHeight="1" x14ac:dyDescent="0.3">
      <c r="A68" s="38" t="s">
        <v>6</v>
      </c>
      <c r="B68" s="50"/>
      <c r="C68" s="217">
        <v>0</v>
      </c>
      <c r="D68" s="103">
        <f t="shared" si="20"/>
        <v>0</v>
      </c>
      <c r="E68" s="217">
        <v>0</v>
      </c>
      <c r="F68" s="103">
        <f t="shared" si="21"/>
        <v>0</v>
      </c>
      <c r="G68" s="217">
        <v>0</v>
      </c>
      <c r="H68" s="103">
        <f t="shared" si="22"/>
        <v>0</v>
      </c>
      <c r="I68" s="217">
        <v>0</v>
      </c>
      <c r="J68" s="103">
        <f t="shared" si="23"/>
        <v>0</v>
      </c>
      <c r="K68" s="217">
        <v>0</v>
      </c>
      <c r="L68" s="103">
        <f t="shared" si="24"/>
        <v>0</v>
      </c>
      <c r="M68" s="217">
        <v>0</v>
      </c>
      <c r="N68" s="103">
        <f t="shared" si="25"/>
        <v>0</v>
      </c>
      <c r="O68" s="217">
        <v>0</v>
      </c>
      <c r="P68" s="103">
        <f t="shared" si="26"/>
        <v>0</v>
      </c>
      <c r="Q68" s="217">
        <v>0</v>
      </c>
      <c r="R68" s="103">
        <f t="shared" si="27"/>
        <v>0</v>
      </c>
      <c r="S68" s="217">
        <v>0</v>
      </c>
      <c r="T68" s="103">
        <f t="shared" si="28"/>
        <v>0</v>
      </c>
      <c r="U68" s="217">
        <v>0</v>
      </c>
      <c r="V68" s="103">
        <f t="shared" si="29"/>
        <v>0</v>
      </c>
      <c r="X68" s="245"/>
    </row>
    <row r="69" spans="1:24" ht="12.75" customHeight="1" x14ac:dyDescent="0.3">
      <c r="A69" s="38" t="s">
        <v>142</v>
      </c>
      <c r="B69" s="50"/>
      <c r="C69" s="217">
        <v>0</v>
      </c>
      <c r="D69" s="103">
        <f t="shared" si="20"/>
        <v>0</v>
      </c>
      <c r="E69" s="217">
        <v>0</v>
      </c>
      <c r="F69" s="103">
        <f t="shared" si="21"/>
        <v>0</v>
      </c>
      <c r="G69" s="217">
        <v>0</v>
      </c>
      <c r="H69" s="103">
        <f t="shared" si="22"/>
        <v>0</v>
      </c>
      <c r="I69" s="217">
        <v>0</v>
      </c>
      <c r="J69" s="103">
        <f t="shared" si="23"/>
        <v>0</v>
      </c>
      <c r="K69" s="217">
        <v>0</v>
      </c>
      <c r="L69" s="103">
        <f t="shared" si="24"/>
        <v>0</v>
      </c>
      <c r="M69" s="217">
        <v>0</v>
      </c>
      <c r="N69" s="103">
        <f t="shared" si="25"/>
        <v>0</v>
      </c>
      <c r="O69" s="217">
        <v>0</v>
      </c>
      <c r="P69" s="103">
        <f t="shared" si="26"/>
        <v>0</v>
      </c>
      <c r="Q69" s="217">
        <v>0</v>
      </c>
      <c r="R69" s="103">
        <f t="shared" si="27"/>
        <v>0</v>
      </c>
      <c r="S69" s="217">
        <v>0</v>
      </c>
      <c r="T69" s="103">
        <f t="shared" si="28"/>
        <v>0</v>
      </c>
      <c r="U69" s="217">
        <v>0</v>
      </c>
      <c r="V69" s="103">
        <f t="shared" si="29"/>
        <v>0</v>
      </c>
      <c r="X69" s="245"/>
    </row>
    <row r="70" spans="1:24" ht="12.75" customHeight="1" x14ac:dyDescent="0.3">
      <c r="A70" s="38" t="s">
        <v>32</v>
      </c>
      <c r="B70" s="50"/>
      <c r="C70" s="217">
        <v>0</v>
      </c>
      <c r="D70" s="103">
        <f t="shared" si="20"/>
        <v>0</v>
      </c>
      <c r="E70" s="217">
        <v>0</v>
      </c>
      <c r="F70" s="103">
        <f t="shared" si="21"/>
        <v>0</v>
      </c>
      <c r="G70" s="217">
        <v>0</v>
      </c>
      <c r="H70" s="103">
        <f t="shared" si="22"/>
        <v>0</v>
      </c>
      <c r="I70" s="217">
        <v>0</v>
      </c>
      <c r="J70" s="103">
        <f t="shared" si="23"/>
        <v>0</v>
      </c>
      <c r="K70" s="217">
        <v>0</v>
      </c>
      <c r="L70" s="103">
        <f t="shared" si="24"/>
        <v>0</v>
      </c>
      <c r="M70" s="217">
        <v>0</v>
      </c>
      <c r="N70" s="103">
        <f t="shared" si="25"/>
        <v>0</v>
      </c>
      <c r="O70" s="217">
        <v>0</v>
      </c>
      <c r="P70" s="103">
        <f t="shared" si="26"/>
        <v>0</v>
      </c>
      <c r="Q70" s="217">
        <v>0</v>
      </c>
      <c r="R70" s="103">
        <f t="shared" si="27"/>
        <v>0</v>
      </c>
      <c r="S70" s="217">
        <v>0</v>
      </c>
      <c r="T70" s="103">
        <f t="shared" si="28"/>
        <v>0</v>
      </c>
      <c r="U70" s="217">
        <v>0</v>
      </c>
      <c r="V70" s="103">
        <f t="shared" si="29"/>
        <v>0</v>
      </c>
      <c r="X70" s="245"/>
    </row>
    <row r="71" spans="1:24" ht="12.75" customHeight="1" x14ac:dyDescent="0.3">
      <c r="A71" s="38" t="s">
        <v>138</v>
      </c>
      <c r="B71" s="50"/>
      <c r="C71" s="217">
        <v>0</v>
      </c>
      <c r="D71" s="103">
        <f t="shared" si="20"/>
        <v>0</v>
      </c>
      <c r="E71" s="217">
        <v>0</v>
      </c>
      <c r="F71" s="103">
        <f t="shared" si="21"/>
        <v>0</v>
      </c>
      <c r="G71" s="217">
        <v>0</v>
      </c>
      <c r="H71" s="103">
        <f t="shared" si="22"/>
        <v>0</v>
      </c>
      <c r="I71" s="217">
        <v>0</v>
      </c>
      <c r="J71" s="103">
        <f t="shared" si="23"/>
        <v>0</v>
      </c>
      <c r="K71" s="217">
        <v>0</v>
      </c>
      <c r="L71" s="103">
        <f t="shared" si="24"/>
        <v>0</v>
      </c>
      <c r="M71" s="217">
        <v>0</v>
      </c>
      <c r="N71" s="103">
        <f t="shared" si="25"/>
        <v>0</v>
      </c>
      <c r="O71" s="217">
        <v>0</v>
      </c>
      <c r="P71" s="103">
        <f t="shared" si="26"/>
        <v>0</v>
      </c>
      <c r="Q71" s="217">
        <v>0</v>
      </c>
      <c r="R71" s="103">
        <f t="shared" si="27"/>
        <v>0</v>
      </c>
      <c r="S71" s="217">
        <v>0</v>
      </c>
      <c r="T71" s="103">
        <f t="shared" si="28"/>
        <v>0</v>
      </c>
      <c r="U71" s="217">
        <v>0</v>
      </c>
      <c r="V71" s="103">
        <f t="shared" si="29"/>
        <v>0</v>
      </c>
      <c r="X71" s="245"/>
    </row>
    <row r="72" spans="1:24" ht="12.75" customHeight="1" x14ac:dyDescent="0.3">
      <c r="A72" s="38" t="s">
        <v>154</v>
      </c>
      <c r="B72" s="50"/>
      <c r="C72" s="217">
        <v>0</v>
      </c>
      <c r="D72" s="103">
        <f t="shared" si="20"/>
        <v>0</v>
      </c>
      <c r="E72" s="217">
        <v>0</v>
      </c>
      <c r="F72" s="103">
        <f t="shared" si="21"/>
        <v>0</v>
      </c>
      <c r="G72" s="217">
        <v>0</v>
      </c>
      <c r="H72" s="103">
        <f t="shared" si="22"/>
        <v>0</v>
      </c>
      <c r="I72" s="217">
        <v>0</v>
      </c>
      <c r="J72" s="103">
        <f t="shared" si="23"/>
        <v>0</v>
      </c>
      <c r="K72" s="217">
        <v>0</v>
      </c>
      <c r="L72" s="103">
        <f t="shared" si="24"/>
        <v>0</v>
      </c>
      <c r="M72" s="217">
        <v>0</v>
      </c>
      <c r="N72" s="103">
        <f t="shared" si="25"/>
        <v>0</v>
      </c>
      <c r="O72" s="217">
        <v>0</v>
      </c>
      <c r="P72" s="103">
        <f t="shared" si="26"/>
        <v>0</v>
      </c>
      <c r="Q72" s="217">
        <v>0</v>
      </c>
      <c r="R72" s="103">
        <f t="shared" si="27"/>
        <v>0</v>
      </c>
      <c r="S72" s="217">
        <v>0</v>
      </c>
      <c r="T72" s="103">
        <f t="shared" si="28"/>
        <v>0</v>
      </c>
      <c r="U72" s="217">
        <v>0</v>
      </c>
      <c r="V72" s="103">
        <f t="shared" si="29"/>
        <v>0</v>
      </c>
      <c r="X72" s="245"/>
    </row>
    <row r="73" spans="1:24" ht="12.75" customHeight="1" x14ac:dyDescent="0.3">
      <c r="A73" s="38" t="s">
        <v>145</v>
      </c>
      <c r="B73" s="50"/>
      <c r="C73" s="217">
        <v>0</v>
      </c>
      <c r="D73" s="103">
        <f t="shared" si="20"/>
        <v>0</v>
      </c>
      <c r="E73" s="217">
        <v>0</v>
      </c>
      <c r="F73" s="103">
        <f t="shared" si="21"/>
        <v>0</v>
      </c>
      <c r="G73" s="217">
        <v>0</v>
      </c>
      <c r="H73" s="103">
        <f t="shared" si="22"/>
        <v>0</v>
      </c>
      <c r="I73" s="217">
        <v>0</v>
      </c>
      <c r="J73" s="103">
        <f t="shared" si="23"/>
        <v>0</v>
      </c>
      <c r="K73" s="217">
        <v>0</v>
      </c>
      <c r="L73" s="103">
        <f t="shared" si="24"/>
        <v>0</v>
      </c>
      <c r="M73" s="217">
        <v>0</v>
      </c>
      <c r="N73" s="103">
        <f t="shared" si="25"/>
        <v>0</v>
      </c>
      <c r="O73" s="217">
        <v>0</v>
      </c>
      <c r="P73" s="103">
        <f t="shared" si="26"/>
        <v>0</v>
      </c>
      <c r="Q73" s="217">
        <v>0</v>
      </c>
      <c r="R73" s="103">
        <f t="shared" si="27"/>
        <v>0</v>
      </c>
      <c r="S73" s="217">
        <v>0</v>
      </c>
      <c r="T73" s="103">
        <f t="shared" si="28"/>
        <v>0</v>
      </c>
      <c r="U73" s="217">
        <v>0</v>
      </c>
      <c r="V73" s="103">
        <f t="shared" si="29"/>
        <v>0</v>
      </c>
      <c r="X73" s="245"/>
    </row>
    <row r="74" spans="1:24" ht="12.75" customHeight="1" x14ac:dyDescent="0.3">
      <c r="A74" s="38" t="s">
        <v>134</v>
      </c>
      <c r="B74" s="50"/>
      <c r="C74" s="217">
        <v>0</v>
      </c>
      <c r="D74" s="103">
        <f t="shared" si="20"/>
        <v>0</v>
      </c>
      <c r="E74" s="217">
        <v>0</v>
      </c>
      <c r="F74" s="103">
        <f t="shared" si="21"/>
        <v>0</v>
      </c>
      <c r="G74" s="217">
        <v>0</v>
      </c>
      <c r="H74" s="103">
        <f t="shared" si="22"/>
        <v>0</v>
      </c>
      <c r="I74" s="217">
        <v>0</v>
      </c>
      <c r="J74" s="103">
        <f t="shared" si="23"/>
        <v>0</v>
      </c>
      <c r="K74" s="217">
        <v>0</v>
      </c>
      <c r="L74" s="103">
        <f t="shared" si="24"/>
        <v>0</v>
      </c>
      <c r="M74" s="217">
        <v>0</v>
      </c>
      <c r="N74" s="103">
        <f t="shared" si="25"/>
        <v>0</v>
      </c>
      <c r="O74" s="217">
        <v>0</v>
      </c>
      <c r="P74" s="103">
        <f t="shared" si="26"/>
        <v>0</v>
      </c>
      <c r="Q74" s="217">
        <v>0</v>
      </c>
      <c r="R74" s="103">
        <f t="shared" si="27"/>
        <v>0</v>
      </c>
      <c r="S74" s="217">
        <v>0</v>
      </c>
      <c r="T74" s="103">
        <f t="shared" si="28"/>
        <v>0</v>
      </c>
      <c r="U74" s="217">
        <v>0</v>
      </c>
      <c r="V74" s="103">
        <f t="shared" si="29"/>
        <v>0</v>
      </c>
      <c r="X74" s="245"/>
    </row>
    <row r="75" spans="1:24" ht="12.75" customHeight="1" x14ac:dyDescent="0.3">
      <c r="A75" s="38" t="s">
        <v>151</v>
      </c>
      <c r="B75" s="50"/>
      <c r="C75" s="217">
        <v>0</v>
      </c>
      <c r="D75" s="103">
        <f t="shared" si="20"/>
        <v>0</v>
      </c>
      <c r="E75" s="217">
        <v>0</v>
      </c>
      <c r="F75" s="103">
        <f t="shared" si="21"/>
        <v>0</v>
      </c>
      <c r="G75" s="217">
        <v>0</v>
      </c>
      <c r="H75" s="103">
        <f t="shared" si="22"/>
        <v>0</v>
      </c>
      <c r="I75" s="217">
        <v>0</v>
      </c>
      <c r="J75" s="103">
        <f t="shared" si="23"/>
        <v>0</v>
      </c>
      <c r="K75" s="217">
        <v>0</v>
      </c>
      <c r="L75" s="103">
        <f t="shared" si="24"/>
        <v>0</v>
      </c>
      <c r="M75" s="217">
        <v>0</v>
      </c>
      <c r="N75" s="103">
        <f t="shared" si="25"/>
        <v>0</v>
      </c>
      <c r="O75" s="217">
        <v>0</v>
      </c>
      <c r="P75" s="103">
        <f t="shared" si="26"/>
        <v>0</v>
      </c>
      <c r="Q75" s="217">
        <v>0</v>
      </c>
      <c r="R75" s="103">
        <f t="shared" si="27"/>
        <v>0</v>
      </c>
      <c r="S75" s="217">
        <v>0</v>
      </c>
      <c r="T75" s="103">
        <f t="shared" si="28"/>
        <v>0</v>
      </c>
      <c r="U75" s="217">
        <v>0</v>
      </c>
      <c r="V75" s="103">
        <f t="shared" si="29"/>
        <v>0</v>
      </c>
      <c r="X75" s="245"/>
    </row>
    <row r="76" spans="1:24" ht="12.75" customHeight="1" x14ac:dyDescent="0.3">
      <c r="A76" s="38" t="s">
        <v>137</v>
      </c>
      <c r="B76" s="50"/>
      <c r="C76" s="217">
        <v>0</v>
      </c>
      <c r="D76" s="103">
        <f t="shared" si="20"/>
        <v>0</v>
      </c>
      <c r="E76" s="217">
        <v>0</v>
      </c>
      <c r="F76" s="103">
        <f t="shared" si="21"/>
        <v>0</v>
      </c>
      <c r="G76" s="217">
        <v>0</v>
      </c>
      <c r="H76" s="103">
        <f t="shared" si="22"/>
        <v>0</v>
      </c>
      <c r="I76" s="217">
        <v>0</v>
      </c>
      <c r="J76" s="103">
        <f t="shared" si="23"/>
        <v>0</v>
      </c>
      <c r="K76" s="217">
        <v>0</v>
      </c>
      <c r="L76" s="103">
        <f t="shared" si="24"/>
        <v>0</v>
      </c>
      <c r="M76" s="217">
        <v>0</v>
      </c>
      <c r="N76" s="103">
        <f t="shared" si="25"/>
        <v>0</v>
      </c>
      <c r="O76" s="217">
        <v>0</v>
      </c>
      <c r="P76" s="103">
        <f t="shared" si="26"/>
        <v>0</v>
      </c>
      <c r="Q76" s="217">
        <v>0</v>
      </c>
      <c r="R76" s="103">
        <f t="shared" si="27"/>
        <v>0</v>
      </c>
      <c r="S76" s="217">
        <v>0</v>
      </c>
      <c r="T76" s="103">
        <f t="shared" si="28"/>
        <v>0</v>
      </c>
      <c r="U76" s="217">
        <v>0</v>
      </c>
      <c r="V76" s="103">
        <f t="shared" si="29"/>
        <v>0</v>
      </c>
      <c r="X76" s="245"/>
    </row>
    <row r="77" spans="1:24" ht="12.75" customHeight="1" x14ac:dyDescent="0.3">
      <c r="A77" s="38" t="s">
        <v>136</v>
      </c>
      <c r="B77" s="50"/>
      <c r="C77" s="217">
        <v>0</v>
      </c>
      <c r="D77" s="103">
        <f t="shared" si="20"/>
        <v>0</v>
      </c>
      <c r="E77" s="217">
        <v>0</v>
      </c>
      <c r="F77" s="103">
        <f t="shared" si="21"/>
        <v>0</v>
      </c>
      <c r="G77" s="217">
        <v>0</v>
      </c>
      <c r="H77" s="103">
        <f t="shared" si="22"/>
        <v>0</v>
      </c>
      <c r="I77" s="217">
        <v>0</v>
      </c>
      <c r="J77" s="103">
        <f t="shared" si="23"/>
        <v>0</v>
      </c>
      <c r="K77" s="217">
        <v>0</v>
      </c>
      <c r="L77" s="103">
        <f t="shared" si="24"/>
        <v>0</v>
      </c>
      <c r="M77" s="217">
        <v>0</v>
      </c>
      <c r="N77" s="103">
        <f t="shared" si="25"/>
        <v>0</v>
      </c>
      <c r="O77" s="217">
        <v>0</v>
      </c>
      <c r="P77" s="103">
        <f t="shared" si="26"/>
        <v>0</v>
      </c>
      <c r="Q77" s="217">
        <v>0</v>
      </c>
      <c r="R77" s="103">
        <f t="shared" si="27"/>
        <v>0</v>
      </c>
      <c r="S77" s="217">
        <v>0</v>
      </c>
      <c r="T77" s="103">
        <f t="shared" si="28"/>
        <v>0</v>
      </c>
      <c r="U77" s="217">
        <v>0</v>
      </c>
      <c r="V77" s="103">
        <f t="shared" si="29"/>
        <v>0</v>
      </c>
      <c r="X77" s="245"/>
    </row>
    <row r="78" spans="1:24" ht="12.75" customHeight="1" x14ac:dyDescent="0.3">
      <c r="A78" s="38" t="s">
        <v>135</v>
      </c>
      <c r="B78" s="50"/>
      <c r="C78" s="217">
        <v>0</v>
      </c>
      <c r="D78" s="103">
        <f t="shared" si="20"/>
        <v>0</v>
      </c>
      <c r="E78" s="217">
        <v>0</v>
      </c>
      <c r="F78" s="103">
        <f t="shared" si="21"/>
        <v>0</v>
      </c>
      <c r="G78" s="217">
        <v>0</v>
      </c>
      <c r="H78" s="103">
        <f t="shared" si="22"/>
        <v>0</v>
      </c>
      <c r="I78" s="217">
        <v>0</v>
      </c>
      <c r="J78" s="103">
        <f t="shared" si="23"/>
        <v>0</v>
      </c>
      <c r="K78" s="217">
        <v>0</v>
      </c>
      <c r="L78" s="103">
        <f t="shared" si="24"/>
        <v>0</v>
      </c>
      <c r="M78" s="217">
        <v>0</v>
      </c>
      <c r="N78" s="103">
        <f t="shared" si="25"/>
        <v>0</v>
      </c>
      <c r="O78" s="217">
        <v>0</v>
      </c>
      <c r="P78" s="103">
        <f t="shared" si="26"/>
        <v>0</v>
      </c>
      <c r="Q78" s="217">
        <v>0</v>
      </c>
      <c r="R78" s="103">
        <f t="shared" si="27"/>
        <v>0</v>
      </c>
      <c r="S78" s="217">
        <v>0</v>
      </c>
      <c r="T78" s="103">
        <f t="shared" si="28"/>
        <v>0</v>
      </c>
      <c r="U78" s="217">
        <v>0</v>
      </c>
      <c r="V78" s="103">
        <f t="shared" si="29"/>
        <v>0</v>
      </c>
      <c r="X78" s="245"/>
    </row>
    <row r="79" spans="1:24" ht="12.75" customHeight="1" x14ac:dyDescent="0.3">
      <c r="A79" s="38" t="s">
        <v>100</v>
      </c>
      <c r="B79" s="50"/>
      <c r="C79" s="217">
        <v>0</v>
      </c>
      <c r="D79" s="103">
        <f t="shared" si="20"/>
        <v>0</v>
      </c>
      <c r="E79" s="217">
        <v>0</v>
      </c>
      <c r="F79" s="103">
        <f t="shared" si="21"/>
        <v>0</v>
      </c>
      <c r="G79" s="217">
        <v>0</v>
      </c>
      <c r="H79" s="103">
        <f t="shared" si="22"/>
        <v>0</v>
      </c>
      <c r="I79" s="217">
        <v>0</v>
      </c>
      <c r="J79" s="103">
        <f t="shared" si="23"/>
        <v>0</v>
      </c>
      <c r="K79" s="217">
        <v>0</v>
      </c>
      <c r="L79" s="103">
        <f t="shared" si="24"/>
        <v>0</v>
      </c>
      <c r="M79" s="217">
        <v>0</v>
      </c>
      <c r="N79" s="103">
        <f t="shared" si="25"/>
        <v>0</v>
      </c>
      <c r="O79" s="217">
        <v>0</v>
      </c>
      <c r="P79" s="103">
        <f t="shared" si="26"/>
        <v>0</v>
      </c>
      <c r="Q79" s="217">
        <v>0</v>
      </c>
      <c r="R79" s="103">
        <f t="shared" si="27"/>
        <v>0</v>
      </c>
      <c r="S79" s="217">
        <v>0</v>
      </c>
      <c r="T79" s="103">
        <f t="shared" si="28"/>
        <v>0</v>
      </c>
      <c r="U79" s="217">
        <v>0</v>
      </c>
      <c r="V79" s="103">
        <f t="shared" si="29"/>
        <v>0</v>
      </c>
      <c r="X79" s="245"/>
    </row>
    <row r="80" spans="1:24" ht="12.75" customHeight="1" x14ac:dyDescent="0.3">
      <c r="A80" s="38" t="s">
        <v>101</v>
      </c>
      <c r="B80" s="50"/>
      <c r="C80" s="217">
        <v>0</v>
      </c>
      <c r="D80" s="103">
        <f t="shared" si="20"/>
        <v>0</v>
      </c>
      <c r="E80" s="217">
        <v>0</v>
      </c>
      <c r="F80" s="103">
        <f t="shared" si="21"/>
        <v>0</v>
      </c>
      <c r="G80" s="217">
        <v>0</v>
      </c>
      <c r="H80" s="103">
        <f t="shared" si="22"/>
        <v>0</v>
      </c>
      <c r="I80" s="217">
        <v>0</v>
      </c>
      <c r="J80" s="103">
        <f t="shared" si="23"/>
        <v>0</v>
      </c>
      <c r="K80" s="217">
        <v>0</v>
      </c>
      <c r="L80" s="103">
        <f t="shared" si="24"/>
        <v>0</v>
      </c>
      <c r="M80" s="217">
        <v>0</v>
      </c>
      <c r="N80" s="103">
        <f t="shared" si="25"/>
        <v>0</v>
      </c>
      <c r="O80" s="217">
        <v>0</v>
      </c>
      <c r="P80" s="103">
        <f t="shared" si="26"/>
        <v>0</v>
      </c>
      <c r="Q80" s="217">
        <v>0</v>
      </c>
      <c r="R80" s="103">
        <f t="shared" si="27"/>
        <v>0</v>
      </c>
      <c r="S80" s="217">
        <v>0</v>
      </c>
      <c r="T80" s="103">
        <f t="shared" si="28"/>
        <v>0</v>
      </c>
      <c r="U80" s="217">
        <v>0</v>
      </c>
      <c r="V80" s="103">
        <f t="shared" si="29"/>
        <v>0</v>
      </c>
      <c r="X80" s="245"/>
    </row>
    <row r="81" spans="1:24" ht="12.75" customHeight="1" x14ac:dyDescent="0.3">
      <c r="A81" s="38" t="s">
        <v>139</v>
      </c>
      <c r="B81" s="50"/>
      <c r="C81" s="217">
        <v>0</v>
      </c>
      <c r="D81" s="103">
        <f t="shared" si="20"/>
        <v>0</v>
      </c>
      <c r="E81" s="217">
        <v>0</v>
      </c>
      <c r="F81" s="103">
        <f t="shared" si="21"/>
        <v>0</v>
      </c>
      <c r="G81" s="217">
        <v>0</v>
      </c>
      <c r="H81" s="103">
        <f t="shared" si="22"/>
        <v>0</v>
      </c>
      <c r="I81" s="217">
        <v>0</v>
      </c>
      <c r="J81" s="103">
        <f t="shared" si="23"/>
        <v>0</v>
      </c>
      <c r="K81" s="217">
        <v>0</v>
      </c>
      <c r="L81" s="103">
        <f t="shared" si="24"/>
        <v>0</v>
      </c>
      <c r="M81" s="217">
        <v>0</v>
      </c>
      <c r="N81" s="103">
        <f t="shared" si="25"/>
        <v>0</v>
      </c>
      <c r="O81" s="217">
        <v>0</v>
      </c>
      <c r="P81" s="103">
        <f t="shared" si="26"/>
        <v>0</v>
      </c>
      <c r="Q81" s="217">
        <v>0</v>
      </c>
      <c r="R81" s="103">
        <f t="shared" si="27"/>
        <v>0</v>
      </c>
      <c r="S81" s="217">
        <v>0</v>
      </c>
      <c r="T81" s="103">
        <f t="shared" si="28"/>
        <v>0</v>
      </c>
      <c r="U81" s="217">
        <v>0</v>
      </c>
      <c r="V81" s="103">
        <f t="shared" si="29"/>
        <v>0</v>
      </c>
      <c r="X81" s="245"/>
    </row>
    <row r="82" spans="1:24" ht="12.75" customHeight="1" x14ac:dyDescent="0.3">
      <c r="A82" s="38" t="s">
        <v>155</v>
      </c>
      <c r="B82" s="50"/>
      <c r="C82" s="217">
        <v>0</v>
      </c>
      <c r="D82" s="103">
        <f t="shared" si="20"/>
        <v>0</v>
      </c>
      <c r="E82" s="217">
        <v>0</v>
      </c>
      <c r="F82" s="103">
        <f t="shared" si="21"/>
        <v>0</v>
      </c>
      <c r="G82" s="217">
        <v>0</v>
      </c>
      <c r="H82" s="103">
        <f t="shared" si="22"/>
        <v>0</v>
      </c>
      <c r="I82" s="217">
        <v>0</v>
      </c>
      <c r="J82" s="103">
        <f t="shared" si="23"/>
        <v>0</v>
      </c>
      <c r="K82" s="217">
        <v>0</v>
      </c>
      <c r="L82" s="103">
        <f t="shared" si="24"/>
        <v>0</v>
      </c>
      <c r="M82" s="217">
        <v>0</v>
      </c>
      <c r="N82" s="103">
        <f t="shared" si="25"/>
        <v>0</v>
      </c>
      <c r="O82" s="217">
        <v>0</v>
      </c>
      <c r="P82" s="103">
        <f t="shared" si="26"/>
        <v>0</v>
      </c>
      <c r="Q82" s="217">
        <v>0</v>
      </c>
      <c r="R82" s="103">
        <f t="shared" si="27"/>
        <v>0</v>
      </c>
      <c r="S82" s="217">
        <v>0</v>
      </c>
      <c r="T82" s="103">
        <f t="shared" si="28"/>
        <v>0</v>
      </c>
      <c r="U82" s="217">
        <v>0</v>
      </c>
      <c r="V82" s="103">
        <f t="shared" si="29"/>
        <v>0</v>
      </c>
      <c r="X82" s="245"/>
    </row>
    <row r="83" spans="1:24" ht="12.75" customHeight="1" x14ac:dyDescent="0.3">
      <c r="A83" s="38" t="s">
        <v>77</v>
      </c>
      <c r="B83" s="50"/>
      <c r="C83" s="217">
        <v>0</v>
      </c>
      <c r="D83" s="103">
        <f t="shared" si="20"/>
        <v>0</v>
      </c>
      <c r="E83" s="217">
        <v>0</v>
      </c>
      <c r="F83" s="103">
        <f t="shared" si="21"/>
        <v>0</v>
      </c>
      <c r="G83" s="217">
        <v>0</v>
      </c>
      <c r="H83" s="103">
        <f t="shared" si="22"/>
        <v>0</v>
      </c>
      <c r="I83" s="217">
        <v>0</v>
      </c>
      <c r="J83" s="103">
        <f t="shared" si="23"/>
        <v>0</v>
      </c>
      <c r="K83" s="217">
        <v>0</v>
      </c>
      <c r="L83" s="103">
        <f t="shared" si="24"/>
        <v>0</v>
      </c>
      <c r="M83" s="217">
        <v>0</v>
      </c>
      <c r="N83" s="103">
        <f t="shared" si="25"/>
        <v>0</v>
      </c>
      <c r="O83" s="217">
        <v>0</v>
      </c>
      <c r="P83" s="103">
        <f t="shared" si="26"/>
        <v>0</v>
      </c>
      <c r="Q83" s="217">
        <v>0</v>
      </c>
      <c r="R83" s="103">
        <f t="shared" si="27"/>
        <v>0</v>
      </c>
      <c r="S83" s="217">
        <v>0</v>
      </c>
      <c r="T83" s="103">
        <f t="shared" si="28"/>
        <v>0</v>
      </c>
      <c r="U83" s="217">
        <v>0</v>
      </c>
      <c r="V83" s="103">
        <f t="shared" si="29"/>
        <v>0</v>
      </c>
      <c r="X83" s="245"/>
    </row>
    <row r="84" spans="1:24" ht="12.75" customHeight="1" x14ac:dyDescent="0.3">
      <c r="A84" s="38" t="s">
        <v>98</v>
      </c>
      <c r="B84" s="50"/>
      <c r="C84" s="217">
        <v>0</v>
      </c>
      <c r="D84" s="103">
        <f t="shared" ref="D84:D105" si="30">IFERROR(C84/C$28,0)</f>
        <v>0</v>
      </c>
      <c r="E84" s="217">
        <v>0</v>
      </c>
      <c r="F84" s="103">
        <f t="shared" si="21"/>
        <v>0</v>
      </c>
      <c r="G84" s="217">
        <v>0</v>
      </c>
      <c r="H84" s="103">
        <f t="shared" si="22"/>
        <v>0</v>
      </c>
      <c r="I84" s="217">
        <v>0</v>
      </c>
      <c r="J84" s="103">
        <f t="shared" si="23"/>
        <v>0</v>
      </c>
      <c r="K84" s="217">
        <v>0</v>
      </c>
      <c r="L84" s="103">
        <f t="shared" si="24"/>
        <v>0</v>
      </c>
      <c r="M84" s="217">
        <v>0</v>
      </c>
      <c r="N84" s="103">
        <f t="shared" si="25"/>
        <v>0</v>
      </c>
      <c r="O84" s="217">
        <v>0</v>
      </c>
      <c r="P84" s="103">
        <f t="shared" si="26"/>
        <v>0</v>
      </c>
      <c r="Q84" s="217">
        <v>0</v>
      </c>
      <c r="R84" s="103">
        <f t="shared" si="27"/>
        <v>0</v>
      </c>
      <c r="S84" s="217">
        <v>0</v>
      </c>
      <c r="T84" s="103">
        <f t="shared" si="28"/>
        <v>0</v>
      </c>
      <c r="U84" s="217">
        <v>0</v>
      </c>
      <c r="V84" s="103">
        <f t="shared" si="29"/>
        <v>0</v>
      </c>
      <c r="X84" s="245"/>
    </row>
    <row r="85" spans="1:24" ht="12.75" customHeight="1" x14ac:dyDescent="0.3">
      <c r="A85" s="38" t="s">
        <v>79</v>
      </c>
      <c r="B85" s="50"/>
      <c r="C85" s="217">
        <v>0</v>
      </c>
      <c r="D85" s="103">
        <f t="shared" si="30"/>
        <v>0</v>
      </c>
      <c r="E85" s="217">
        <v>0</v>
      </c>
      <c r="F85" s="103">
        <f t="shared" si="21"/>
        <v>0</v>
      </c>
      <c r="G85" s="217">
        <v>0</v>
      </c>
      <c r="H85" s="103">
        <f t="shared" si="22"/>
        <v>0</v>
      </c>
      <c r="I85" s="217">
        <v>0</v>
      </c>
      <c r="J85" s="103">
        <f t="shared" si="23"/>
        <v>0</v>
      </c>
      <c r="K85" s="217">
        <v>0</v>
      </c>
      <c r="L85" s="103">
        <f t="shared" si="24"/>
        <v>0</v>
      </c>
      <c r="M85" s="217">
        <v>0</v>
      </c>
      <c r="N85" s="103">
        <f t="shared" si="25"/>
        <v>0</v>
      </c>
      <c r="O85" s="217">
        <v>0</v>
      </c>
      <c r="P85" s="103">
        <f t="shared" si="26"/>
        <v>0</v>
      </c>
      <c r="Q85" s="217">
        <v>0</v>
      </c>
      <c r="R85" s="103">
        <f t="shared" si="27"/>
        <v>0</v>
      </c>
      <c r="S85" s="217">
        <v>0</v>
      </c>
      <c r="T85" s="103">
        <f t="shared" si="28"/>
        <v>0</v>
      </c>
      <c r="U85" s="217">
        <v>0</v>
      </c>
      <c r="V85" s="103">
        <f t="shared" si="29"/>
        <v>0</v>
      </c>
      <c r="X85" s="245"/>
    </row>
    <row r="86" spans="1:24" ht="12.75" customHeight="1" x14ac:dyDescent="0.3">
      <c r="A86" s="38" t="s">
        <v>15</v>
      </c>
      <c r="B86" s="50"/>
      <c r="C86" s="217">
        <v>0</v>
      </c>
      <c r="D86" s="103">
        <f t="shared" si="30"/>
        <v>0</v>
      </c>
      <c r="E86" s="217">
        <v>0</v>
      </c>
      <c r="F86" s="103">
        <f t="shared" si="21"/>
        <v>0</v>
      </c>
      <c r="G86" s="217">
        <v>0</v>
      </c>
      <c r="H86" s="103">
        <f t="shared" si="22"/>
        <v>0</v>
      </c>
      <c r="I86" s="217">
        <v>0</v>
      </c>
      <c r="J86" s="103">
        <f t="shared" si="23"/>
        <v>0</v>
      </c>
      <c r="K86" s="217">
        <v>0</v>
      </c>
      <c r="L86" s="103">
        <f t="shared" si="24"/>
        <v>0</v>
      </c>
      <c r="M86" s="217">
        <v>0</v>
      </c>
      <c r="N86" s="103">
        <f t="shared" si="25"/>
        <v>0</v>
      </c>
      <c r="O86" s="217">
        <v>0</v>
      </c>
      <c r="P86" s="103">
        <f t="shared" si="26"/>
        <v>0</v>
      </c>
      <c r="Q86" s="217">
        <v>0</v>
      </c>
      <c r="R86" s="103">
        <f t="shared" si="27"/>
        <v>0</v>
      </c>
      <c r="S86" s="217">
        <v>0</v>
      </c>
      <c r="T86" s="103">
        <f t="shared" si="28"/>
        <v>0</v>
      </c>
      <c r="U86" s="217">
        <v>0</v>
      </c>
      <c r="V86" s="103">
        <f t="shared" si="29"/>
        <v>0</v>
      </c>
      <c r="X86" s="245"/>
    </row>
    <row r="87" spans="1:24" ht="12.75" customHeight="1" x14ac:dyDescent="0.3">
      <c r="A87" s="38" t="s">
        <v>152</v>
      </c>
      <c r="B87" s="50"/>
      <c r="C87" s="217">
        <v>0</v>
      </c>
      <c r="D87" s="103">
        <f t="shared" si="30"/>
        <v>0</v>
      </c>
      <c r="E87" s="217">
        <v>0</v>
      </c>
      <c r="F87" s="103">
        <f t="shared" si="21"/>
        <v>0</v>
      </c>
      <c r="G87" s="217">
        <v>0</v>
      </c>
      <c r="H87" s="103">
        <f t="shared" si="22"/>
        <v>0</v>
      </c>
      <c r="I87" s="217">
        <v>0</v>
      </c>
      <c r="J87" s="103">
        <f t="shared" si="23"/>
        <v>0</v>
      </c>
      <c r="K87" s="217">
        <v>0</v>
      </c>
      <c r="L87" s="103">
        <f t="shared" si="24"/>
        <v>0</v>
      </c>
      <c r="M87" s="217">
        <v>0</v>
      </c>
      <c r="N87" s="103">
        <f t="shared" si="25"/>
        <v>0</v>
      </c>
      <c r="O87" s="217">
        <v>0</v>
      </c>
      <c r="P87" s="103">
        <f t="shared" si="26"/>
        <v>0</v>
      </c>
      <c r="Q87" s="217">
        <v>0</v>
      </c>
      <c r="R87" s="103">
        <f t="shared" si="27"/>
        <v>0</v>
      </c>
      <c r="S87" s="217">
        <v>0</v>
      </c>
      <c r="T87" s="103">
        <f t="shared" si="28"/>
        <v>0</v>
      </c>
      <c r="U87" s="217">
        <v>0</v>
      </c>
      <c r="V87" s="103">
        <f t="shared" si="29"/>
        <v>0</v>
      </c>
      <c r="X87" s="245"/>
    </row>
    <row r="88" spans="1:24" ht="12.75" customHeight="1" x14ac:dyDescent="0.3">
      <c r="A88" s="38" t="s">
        <v>12</v>
      </c>
      <c r="B88" s="50"/>
      <c r="C88" s="217">
        <v>0</v>
      </c>
      <c r="D88" s="103">
        <f t="shared" si="30"/>
        <v>0</v>
      </c>
      <c r="E88" s="217">
        <v>0</v>
      </c>
      <c r="F88" s="103">
        <f t="shared" si="21"/>
        <v>0</v>
      </c>
      <c r="G88" s="217">
        <v>0</v>
      </c>
      <c r="H88" s="103">
        <f t="shared" si="22"/>
        <v>0</v>
      </c>
      <c r="I88" s="217">
        <v>0</v>
      </c>
      <c r="J88" s="103">
        <f t="shared" si="23"/>
        <v>0</v>
      </c>
      <c r="K88" s="217">
        <v>0</v>
      </c>
      <c r="L88" s="103">
        <f t="shared" si="24"/>
        <v>0</v>
      </c>
      <c r="M88" s="217">
        <v>0</v>
      </c>
      <c r="N88" s="103">
        <f t="shared" si="25"/>
        <v>0</v>
      </c>
      <c r="O88" s="217">
        <v>0</v>
      </c>
      <c r="P88" s="103">
        <f t="shared" si="26"/>
        <v>0</v>
      </c>
      <c r="Q88" s="217">
        <v>0</v>
      </c>
      <c r="R88" s="103">
        <f t="shared" si="27"/>
        <v>0</v>
      </c>
      <c r="S88" s="217">
        <v>0</v>
      </c>
      <c r="T88" s="103">
        <f t="shared" si="28"/>
        <v>0</v>
      </c>
      <c r="U88" s="217">
        <v>0</v>
      </c>
      <c r="V88" s="103">
        <f t="shared" si="29"/>
        <v>0</v>
      </c>
      <c r="X88" s="245"/>
    </row>
    <row r="89" spans="1:24" ht="12.75" customHeight="1" x14ac:dyDescent="0.3">
      <c r="A89" s="38" t="s">
        <v>172</v>
      </c>
      <c r="B89" s="50"/>
      <c r="C89" s="217">
        <v>0</v>
      </c>
      <c r="D89" s="103">
        <f t="shared" si="30"/>
        <v>0</v>
      </c>
      <c r="E89" s="217">
        <v>0</v>
      </c>
      <c r="F89" s="103">
        <f t="shared" si="21"/>
        <v>0</v>
      </c>
      <c r="G89" s="217">
        <v>0</v>
      </c>
      <c r="H89" s="103">
        <f t="shared" si="22"/>
        <v>0</v>
      </c>
      <c r="I89" s="217">
        <v>0</v>
      </c>
      <c r="J89" s="103">
        <f t="shared" si="23"/>
        <v>0</v>
      </c>
      <c r="K89" s="217">
        <v>0</v>
      </c>
      <c r="L89" s="103">
        <f t="shared" si="24"/>
        <v>0</v>
      </c>
      <c r="M89" s="217">
        <v>0</v>
      </c>
      <c r="N89" s="103">
        <f t="shared" si="25"/>
        <v>0</v>
      </c>
      <c r="O89" s="217">
        <v>0</v>
      </c>
      <c r="P89" s="103">
        <f t="shared" si="26"/>
        <v>0</v>
      </c>
      <c r="Q89" s="217">
        <v>0</v>
      </c>
      <c r="R89" s="103">
        <f t="shared" si="27"/>
        <v>0</v>
      </c>
      <c r="S89" s="217">
        <v>0</v>
      </c>
      <c r="T89" s="103">
        <f t="shared" si="28"/>
        <v>0</v>
      </c>
      <c r="U89" s="217">
        <v>0</v>
      </c>
      <c r="V89" s="103">
        <f t="shared" si="29"/>
        <v>0</v>
      </c>
      <c r="X89" s="245"/>
    </row>
    <row r="90" spans="1:24" ht="12.75" customHeight="1" x14ac:dyDescent="0.3">
      <c r="A90" s="38" t="s">
        <v>17</v>
      </c>
      <c r="B90" s="50"/>
      <c r="C90" s="217">
        <v>0</v>
      </c>
      <c r="D90" s="103">
        <f t="shared" si="30"/>
        <v>0</v>
      </c>
      <c r="E90" s="217">
        <v>0</v>
      </c>
      <c r="F90" s="103">
        <f t="shared" si="21"/>
        <v>0</v>
      </c>
      <c r="G90" s="217">
        <v>0</v>
      </c>
      <c r="H90" s="103">
        <f t="shared" si="22"/>
        <v>0</v>
      </c>
      <c r="I90" s="217">
        <v>0</v>
      </c>
      <c r="J90" s="103">
        <f t="shared" si="23"/>
        <v>0</v>
      </c>
      <c r="K90" s="217">
        <v>0</v>
      </c>
      <c r="L90" s="103">
        <f t="shared" si="24"/>
        <v>0</v>
      </c>
      <c r="M90" s="217">
        <v>0</v>
      </c>
      <c r="N90" s="103">
        <f t="shared" si="25"/>
        <v>0</v>
      </c>
      <c r="O90" s="217">
        <v>0</v>
      </c>
      <c r="P90" s="103">
        <f t="shared" si="26"/>
        <v>0</v>
      </c>
      <c r="Q90" s="217">
        <v>0</v>
      </c>
      <c r="R90" s="103">
        <f t="shared" si="27"/>
        <v>0</v>
      </c>
      <c r="S90" s="217">
        <v>0</v>
      </c>
      <c r="T90" s="103">
        <f t="shared" si="28"/>
        <v>0</v>
      </c>
      <c r="U90" s="217">
        <v>0</v>
      </c>
      <c r="V90" s="103">
        <f t="shared" si="29"/>
        <v>0</v>
      </c>
      <c r="X90" s="245"/>
    </row>
    <row r="91" spans="1:24" ht="12.75" customHeight="1" x14ac:dyDescent="0.3">
      <c r="A91" s="38" t="s">
        <v>143</v>
      </c>
      <c r="B91" s="38"/>
      <c r="C91" s="217">
        <v>0</v>
      </c>
      <c r="D91" s="103">
        <f t="shared" si="30"/>
        <v>0</v>
      </c>
      <c r="E91" s="217">
        <v>0</v>
      </c>
      <c r="F91" s="103">
        <f t="shared" si="21"/>
        <v>0</v>
      </c>
      <c r="G91" s="217">
        <v>0</v>
      </c>
      <c r="H91" s="103">
        <f t="shared" si="22"/>
        <v>0</v>
      </c>
      <c r="I91" s="217">
        <v>0</v>
      </c>
      <c r="J91" s="103">
        <f t="shared" si="23"/>
        <v>0</v>
      </c>
      <c r="K91" s="217">
        <v>0</v>
      </c>
      <c r="L91" s="103">
        <f t="shared" si="24"/>
        <v>0</v>
      </c>
      <c r="M91" s="217">
        <v>0</v>
      </c>
      <c r="N91" s="103">
        <f t="shared" si="25"/>
        <v>0</v>
      </c>
      <c r="O91" s="217">
        <v>0</v>
      </c>
      <c r="P91" s="103">
        <f t="shared" si="26"/>
        <v>0</v>
      </c>
      <c r="Q91" s="217">
        <v>0</v>
      </c>
      <c r="R91" s="103">
        <f t="shared" si="27"/>
        <v>0</v>
      </c>
      <c r="S91" s="217">
        <v>0</v>
      </c>
      <c r="T91" s="103">
        <f t="shared" si="28"/>
        <v>0</v>
      </c>
      <c r="U91" s="217">
        <v>0</v>
      </c>
      <c r="V91" s="103">
        <f t="shared" si="29"/>
        <v>0</v>
      </c>
      <c r="X91" s="245"/>
    </row>
    <row r="92" spans="1:24" ht="12.75" customHeight="1" x14ac:dyDescent="0.3">
      <c r="A92" s="38" t="s">
        <v>13</v>
      </c>
      <c r="B92" s="50"/>
      <c r="C92" s="217">
        <v>0</v>
      </c>
      <c r="D92" s="103">
        <f t="shared" si="30"/>
        <v>0</v>
      </c>
      <c r="E92" s="217">
        <v>0</v>
      </c>
      <c r="F92" s="103">
        <f t="shared" si="21"/>
        <v>0</v>
      </c>
      <c r="G92" s="217">
        <v>0</v>
      </c>
      <c r="H92" s="103">
        <f t="shared" si="22"/>
        <v>0</v>
      </c>
      <c r="I92" s="217">
        <v>0</v>
      </c>
      <c r="J92" s="103">
        <f t="shared" si="23"/>
        <v>0</v>
      </c>
      <c r="K92" s="217">
        <v>0</v>
      </c>
      <c r="L92" s="103">
        <f t="shared" si="24"/>
        <v>0</v>
      </c>
      <c r="M92" s="217">
        <v>0</v>
      </c>
      <c r="N92" s="103">
        <f t="shared" si="25"/>
        <v>0</v>
      </c>
      <c r="O92" s="217">
        <v>0</v>
      </c>
      <c r="P92" s="103">
        <f t="shared" si="26"/>
        <v>0</v>
      </c>
      <c r="Q92" s="217">
        <v>0</v>
      </c>
      <c r="R92" s="103">
        <f t="shared" si="27"/>
        <v>0</v>
      </c>
      <c r="S92" s="217">
        <v>0</v>
      </c>
      <c r="T92" s="103">
        <f t="shared" si="28"/>
        <v>0</v>
      </c>
      <c r="U92" s="217">
        <v>0</v>
      </c>
      <c r="V92" s="103">
        <f t="shared" si="29"/>
        <v>0</v>
      </c>
      <c r="X92" s="245"/>
    </row>
    <row r="93" spans="1:24" ht="12.75" customHeight="1" x14ac:dyDescent="0.3">
      <c r="A93" s="38" t="s">
        <v>144</v>
      </c>
      <c r="B93" s="50"/>
      <c r="C93" s="217">
        <v>0</v>
      </c>
      <c r="D93" s="103">
        <f t="shared" si="30"/>
        <v>0</v>
      </c>
      <c r="E93" s="217">
        <v>0</v>
      </c>
      <c r="F93" s="103">
        <f t="shared" si="21"/>
        <v>0</v>
      </c>
      <c r="G93" s="217">
        <v>0</v>
      </c>
      <c r="H93" s="103">
        <f t="shared" si="22"/>
        <v>0</v>
      </c>
      <c r="I93" s="217">
        <v>0</v>
      </c>
      <c r="J93" s="103">
        <f t="shared" si="23"/>
        <v>0</v>
      </c>
      <c r="K93" s="217">
        <v>0</v>
      </c>
      <c r="L93" s="103">
        <f t="shared" si="24"/>
        <v>0</v>
      </c>
      <c r="M93" s="217">
        <v>0</v>
      </c>
      <c r="N93" s="103">
        <f t="shared" si="25"/>
        <v>0</v>
      </c>
      <c r="O93" s="217">
        <v>0</v>
      </c>
      <c r="P93" s="103">
        <f t="shared" si="26"/>
        <v>0</v>
      </c>
      <c r="Q93" s="217">
        <v>0</v>
      </c>
      <c r="R93" s="103">
        <f t="shared" si="27"/>
        <v>0</v>
      </c>
      <c r="S93" s="217">
        <v>0</v>
      </c>
      <c r="T93" s="103">
        <f t="shared" si="28"/>
        <v>0</v>
      </c>
      <c r="U93" s="217">
        <v>0</v>
      </c>
      <c r="V93" s="103">
        <f t="shared" si="29"/>
        <v>0</v>
      </c>
      <c r="X93" s="245"/>
    </row>
    <row r="94" spans="1:24" ht="12.75" customHeight="1" x14ac:dyDescent="0.3">
      <c r="A94" s="38" t="s">
        <v>156</v>
      </c>
      <c r="B94" s="50"/>
      <c r="C94" s="217">
        <v>0</v>
      </c>
      <c r="D94" s="103">
        <f t="shared" si="30"/>
        <v>0</v>
      </c>
      <c r="E94" s="217">
        <v>0</v>
      </c>
      <c r="F94" s="103">
        <f t="shared" si="21"/>
        <v>0</v>
      </c>
      <c r="G94" s="217">
        <v>0</v>
      </c>
      <c r="H94" s="103">
        <f t="shared" si="22"/>
        <v>0</v>
      </c>
      <c r="I94" s="217">
        <v>0</v>
      </c>
      <c r="J94" s="103">
        <f t="shared" si="23"/>
        <v>0</v>
      </c>
      <c r="K94" s="217">
        <v>0</v>
      </c>
      <c r="L94" s="103">
        <f t="shared" si="24"/>
        <v>0</v>
      </c>
      <c r="M94" s="217">
        <v>0</v>
      </c>
      <c r="N94" s="103">
        <f t="shared" si="25"/>
        <v>0</v>
      </c>
      <c r="O94" s="217">
        <v>0</v>
      </c>
      <c r="P94" s="103">
        <f t="shared" si="26"/>
        <v>0</v>
      </c>
      <c r="Q94" s="217">
        <v>0</v>
      </c>
      <c r="R94" s="103">
        <f t="shared" si="27"/>
        <v>0</v>
      </c>
      <c r="S94" s="217">
        <v>0</v>
      </c>
      <c r="T94" s="103">
        <f t="shared" si="28"/>
        <v>0</v>
      </c>
      <c r="U94" s="217">
        <v>0</v>
      </c>
      <c r="V94" s="103">
        <f t="shared" si="29"/>
        <v>0</v>
      </c>
      <c r="X94" s="245"/>
    </row>
    <row r="95" spans="1:24" ht="12.75" customHeight="1" x14ac:dyDescent="0.3">
      <c r="A95" s="38" t="s">
        <v>150</v>
      </c>
      <c r="B95" s="50"/>
      <c r="C95" s="217">
        <v>0</v>
      </c>
      <c r="D95" s="103">
        <f t="shared" si="30"/>
        <v>0</v>
      </c>
      <c r="E95" s="217">
        <v>0</v>
      </c>
      <c r="F95" s="103">
        <f t="shared" si="21"/>
        <v>0</v>
      </c>
      <c r="G95" s="217">
        <v>0</v>
      </c>
      <c r="H95" s="103">
        <f t="shared" si="22"/>
        <v>0</v>
      </c>
      <c r="I95" s="217">
        <v>0</v>
      </c>
      <c r="J95" s="103">
        <f t="shared" si="23"/>
        <v>0</v>
      </c>
      <c r="K95" s="217">
        <v>0</v>
      </c>
      <c r="L95" s="103">
        <f t="shared" si="24"/>
        <v>0</v>
      </c>
      <c r="M95" s="217">
        <v>0</v>
      </c>
      <c r="N95" s="103">
        <f t="shared" si="25"/>
        <v>0</v>
      </c>
      <c r="O95" s="217">
        <v>0</v>
      </c>
      <c r="P95" s="103">
        <f t="shared" si="26"/>
        <v>0</v>
      </c>
      <c r="Q95" s="217">
        <v>0</v>
      </c>
      <c r="R95" s="103">
        <f t="shared" si="27"/>
        <v>0</v>
      </c>
      <c r="S95" s="217">
        <v>0</v>
      </c>
      <c r="T95" s="103">
        <f t="shared" si="28"/>
        <v>0</v>
      </c>
      <c r="U95" s="217">
        <v>0</v>
      </c>
      <c r="V95" s="103">
        <f t="shared" si="29"/>
        <v>0</v>
      </c>
      <c r="X95" s="245"/>
    </row>
    <row r="96" spans="1:24" ht="12.75" customHeight="1" x14ac:dyDescent="0.3">
      <c r="A96" s="38" t="s">
        <v>146</v>
      </c>
      <c r="B96" s="50"/>
      <c r="C96" s="217">
        <v>0</v>
      </c>
      <c r="D96" s="103">
        <f t="shared" si="30"/>
        <v>0</v>
      </c>
      <c r="E96" s="217">
        <v>0</v>
      </c>
      <c r="F96" s="103">
        <f t="shared" si="21"/>
        <v>0</v>
      </c>
      <c r="G96" s="217">
        <v>0</v>
      </c>
      <c r="H96" s="103">
        <f t="shared" si="22"/>
        <v>0</v>
      </c>
      <c r="I96" s="217">
        <v>0</v>
      </c>
      <c r="J96" s="103">
        <f t="shared" si="23"/>
        <v>0</v>
      </c>
      <c r="K96" s="217">
        <v>0</v>
      </c>
      <c r="L96" s="103">
        <f t="shared" si="24"/>
        <v>0</v>
      </c>
      <c r="M96" s="217">
        <v>0</v>
      </c>
      <c r="N96" s="103">
        <f t="shared" si="25"/>
        <v>0</v>
      </c>
      <c r="O96" s="217">
        <v>0</v>
      </c>
      <c r="P96" s="103">
        <f t="shared" si="26"/>
        <v>0</v>
      </c>
      <c r="Q96" s="217">
        <v>0</v>
      </c>
      <c r="R96" s="103">
        <f t="shared" si="27"/>
        <v>0</v>
      </c>
      <c r="S96" s="217">
        <v>0</v>
      </c>
      <c r="T96" s="103">
        <f t="shared" si="28"/>
        <v>0</v>
      </c>
      <c r="U96" s="217">
        <v>0</v>
      </c>
      <c r="V96" s="103">
        <f t="shared" si="29"/>
        <v>0</v>
      </c>
      <c r="X96" s="245"/>
    </row>
    <row r="97" spans="1:24" ht="12.75" customHeight="1" x14ac:dyDescent="0.3">
      <c r="A97" s="38" t="s">
        <v>7</v>
      </c>
      <c r="B97" s="50"/>
      <c r="C97" s="217">
        <v>0</v>
      </c>
      <c r="D97" s="103">
        <f t="shared" si="30"/>
        <v>0</v>
      </c>
      <c r="E97" s="217">
        <v>0</v>
      </c>
      <c r="F97" s="103">
        <f t="shared" si="21"/>
        <v>0</v>
      </c>
      <c r="G97" s="217">
        <v>0</v>
      </c>
      <c r="H97" s="103">
        <f t="shared" si="22"/>
        <v>0</v>
      </c>
      <c r="I97" s="217">
        <v>0</v>
      </c>
      <c r="J97" s="103">
        <f t="shared" si="23"/>
        <v>0</v>
      </c>
      <c r="K97" s="217">
        <v>0</v>
      </c>
      <c r="L97" s="103">
        <f t="shared" si="24"/>
        <v>0</v>
      </c>
      <c r="M97" s="217">
        <v>0</v>
      </c>
      <c r="N97" s="103">
        <f t="shared" si="25"/>
        <v>0</v>
      </c>
      <c r="O97" s="217">
        <v>0</v>
      </c>
      <c r="P97" s="103">
        <f t="shared" si="26"/>
        <v>0</v>
      </c>
      <c r="Q97" s="217">
        <v>0</v>
      </c>
      <c r="R97" s="103">
        <f t="shared" si="27"/>
        <v>0</v>
      </c>
      <c r="S97" s="217">
        <v>0</v>
      </c>
      <c r="T97" s="103">
        <f t="shared" si="28"/>
        <v>0</v>
      </c>
      <c r="U97" s="217">
        <v>0</v>
      </c>
      <c r="V97" s="103">
        <f t="shared" si="29"/>
        <v>0</v>
      </c>
      <c r="X97" s="245"/>
    </row>
    <row r="98" spans="1:24" ht="12.75" customHeight="1" x14ac:dyDescent="0.3">
      <c r="A98" s="145" t="s">
        <v>245</v>
      </c>
      <c r="B98" s="50"/>
      <c r="C98" s="217">
        <v>0</v>
      </c>
      <c r="D98" s="103">
        <f t="shared" si="30"/>
        <v>0</v>
      </c>
      <c r="E98" s="217">
        <v>0</v>
      </c>
      <c r="F98" s="103">
        <f t="shared" si="21"/>
        <v>0</v>
      </c>
      <c r="G98" s="217">
        <v>0</v>
      </c>
      <c r="H98" s="103">
        <f t="shared" si="22"/>
        <v>0</v>
      </c>
      <c r="I98" s="217">
        <v>0</v>
      </c>
      <c r="J98" s="103">
        <f t="shared" si="23"/>
        <v>0</v>
      </c>
      <c r="K98" s="217">
        <v>0</v>
      </c>
      <c r="L98" s="103">
        <f t="shared" si="24"/>
        <v>0</v>
      </c>
      <c r="M98" s="217">
        <v>0</v>
      </c>
      <c r="N98" s="103">
        <f t="shared" si="25"/>
        <v>0</v>
      </c>
      <c r="O98" s="217">
        <v>0</v>
      </c>
      <c r="P98" s="103">
        <f t="shared" si="26"/>
        <v>0</v>
      </c>
      <c r="Q98" s="217">
        <v>0</v>
      </c>
      <c r="R98" s="103">
        <f t="shared" si="27"/>
        <v>0</v>
      </c>
      <c r="S98" s="217">
        <v>0</v>
      </c>
      <c r="T98" s="103">
        <f t="shared" si="28"/>
        <v>0</v>
      </c>
      <c r="U98" s="217">
        <v>0</v>
      </c>
      <c r="V98" s="103">
        <f t="shared" si="29"/>
        <v>0</v>
      </c>
      <c r="X98" s="245"/>
    </row>
    <row r="99" spans="1:24" ht="12.75" customHeight="1" x14ac:dyDescent="0.3">
      <c r="A99" s="145" t="s">
        <v>245</v>
      </c>
      <c r="B99" s="50"/>
      <c r="C99" s="217">
        <v>0</v>
      </c>
      <c r="D99" s="103">
        <f t="shared" si="30"/>
        <v>0</v>
      </c>
      <c r="E99" s="217">
        <v>0</v>
      </c>
      <c r="F99" s="103">
        <f t="shared" si="21"/>
        <v>0</v>
      </c>
      <c r="G99" s="217">
        <v>0</v>
      </c>
      <c r="H99" s="103">
        <f t="shared" si="22"/>
        <v>0</v>
      </c>
      <c r="I99" s="217">
        <v>0</v>
      </c>
      <c r="J99" s="103">
        <f t="shared" si="23"/>
        <v>0</v>
      </c>
      <c r="K99" s="217">
        <v>0</v>
      </c>
      <c r="L99" s="103">
        <f t="shared" si="24"/>
        <v>0</v>
      </c>
      <c r="M99" s="217">
        <v>0</v>
      </c>
      <c r="N99" s="103">
        <f t="shared" si="25"/>
        <v>0</v>
      </c>
      <c r="O99" s="217">
        <v>0</v>
      </c>
      <c r="P99" s="103">
        <f t="shared" si="26"/>
        <v>0</v>
      </c>
      <c r="Q99" s="217">
        <v>0</v>
      </c>
      <c r="R99" s="103">
        <f t="shared" si="27"/>
        <v>0</v>
      </c>
      <c r="S99" s="217">
        <v>0</v>
      </c>
      <c r="T99" s="103">
        <f t="shared" si="28"/>
        <v>0</v>
      </c>
      <c r="U99" s="217">
        <v>0</v>
      </c>
      <c r="V99" s="103">
        <f t="shared" si="29"/>
        <v>0</v>
      </c>
      <c r="X99" s="245"/>
    </row>
    <row r="100" spans="1:24" ht="12.75" customHeight="1" x14ac:dyDescent="0.3">
      <c r="A100" s="145" t="s">
        <v>245</v>
      </c>
      <c r="B100" s="50"/>
      <c r="C100" s="217">
        <v>0</v>
      </c>
      <c r="D100" s="103">
        <f t="shared" si="30"/>
        <v>0</v>
      </c>
      <c r="E100" s="217">
        <v>0</v>
      </c>
      <c r="F100" s="103">
        <f t="shared" si="21"/>
        <v>0</v>
      </c>
      <c r="G100" s="217">
        <v>0</v>
      </c>
      <c r="H100" s="103">
        <f t="shared" si="22"/>
        <v>0</v>
      </c>
      <c r="I100" s="217">
        <v>0</v>
      </c>
      <c r="J100" s="103">
        <f t="shared" si="23"/>
        <v>0</v>
      </c>
      <c r="K100" s="217">
        <v>0</v>
      </c>
      <c r="L100" s="103">
        <f t="shared" si="24"/>
        <v>0</v>
      </c>
      <c r="M100" s="217">
        <v>0</v>
      </c>
      <c r="N100" s="103">
        <f t="shared" si="25"/>
        <v>0</v>
      </c>
      <c r="O100" s="217">
        <v>0</v>
      </c>
      <c r="P100" s="103">
        <f t="shared" si="26"/>
        <v>0</v>
      </c>
      <c r="Q100" s="217">
        <v>0</v>
      </c>
      <c r="R100" s="103">
        <f t="shared" si="27"/>
        <v>0</v>
      </c>
      <c r="S100" s="217">
        <v>0</v>
      </c>
      <c r="T100" s="103">
        <f t="shared" si="28"/>
        <v>0</v>
      </c>
      <c r="U100" s="217">
        <v>0</v>
      </c>
      <c r="V100" s="103">
        <f t="shared" si="29"/>
        <v>0</v>
      </c>
      <c r="X100" s="245"/>
    </row>
    <row r="101" spans="1:24" ht="12.75" customHeight="1" x14ac:dyDescent="0.3">
      <c r="A101" s="38" t="s">
        <v>99</v>
      </c>
      <c r="B101" s="50"/>
      <c r="C101" s="217"/>
      <c r="D101" s="103">
        <f t="shared" si="30"/>
        <v>0</v>
      </c>
      <c r="E101" s="217"/>
      <c r="F101" s="103">
        <f t="shared" si="21"/>
        <v>0</v>
      </c>
      <c r="G101" s="217"/>
      <c r="H101" s="103">
        <f t="shared" si="22"/>
        <v>0</v>
      </c>
      <c r="I101" s="217">
        <v>0</v>
      </c>
      <c r="J101" s="103">
        <f t="shared" si="23"/>
        <v>0</v>
      </c>
      <c r="K101" s="217">
        <v>0</v>
      </c>
      <c r="L101" s="103">
        <f t="shared" si="24"/>
        <v>0</v>
      </c>
      <c r="M101" s="217">
        <v>0</v>
      </c>
      <c r="N101" s="103">
        <f t="shared" si="25"/>
        <v>0</v>
      </c>
      <c r="O101" s="217">
        <v>0</v>
      </c>
      <c r="P101" s="103">
        <f t="shared" si="26"/>
        <v>0</v>
      </c>
      <c r="Q101" s="217">
        <v>0</v>
      </c>
      <c r="R101" s="103">
        <f t="shared" si="27"/>
        <v>0</v>
      </c>
      <c r="S101" s="217">
        <v>0</v>
      </c>
      <c r="T101" s="103">
        <f t="shared" si="28"/>
        <v>0</v>
      </c>
      <c r="U101" s="217">
        <v>0</v>
      </c>
      <c r="V101" s="103">
        <f t="shared" si="29"/>
        <v>0</v>
      </c>
      <c r="X101" s="245"/>
    </row>
    <row r="102" spans="1:24" ht="12.75" customHeight="1" x14ac:dyDescent="0.3">
      <c r="A102" s="145" t="s">
        <v>78</v>
      </c>
      <c r="B102" s="50"/>
      <c r="C102" s="217">
        <v>0</v>
      </c>
      <c r="D102" s="103">
        <f t="shared" si="30"/>
        <v>0</v>
      </c>
      <c r="E102" s="217">
        <v>0</v>
      </c>
      <c r="F102" s="103">
        <f t="shared" si="21"/>
        <v>0</v>
      </c>
      <c r="G102" s="217">
        <v>0</v>
      </c>
      <c r="H102" s="103">
        <f t="shared" si="22"/>
        <v>0</v>
      </c>
      <c r="I102" s="217">
        <v>0</v>
      </c>
      <c r="J102" s="103">
        <f t="shared" si="23"/>
        <v>0</v>
      </c>
      <c r="K102" s="217">
        <v>0</v>
      </c>
      <c r="L102" s="103">
        <f t="shared" si="24"/>
        <v>0</v>
      </c>
      <c r="M102" s="217">
        <v>0</v>
      </c>
      <c r="N102" s="103">
        <f t="shared" si="25"/>
        <v>0</v>
      </c>
      <c r="O102" s="217">
        <v>0</v>
      </c>
      <c r="P102" s="103">
        <f t="shared" si="26"/>
        <v>0</v>
      </c>
      <c r="Q102" s="217">
        <v>0</v>
      </c>
      <c r="R102" s="103">
        <f t="shared" si="27"/>
        <v>0</v>
      </c>
      <c r="S102" s="217">
        <v>0</v>
      </c>
      <c r="T102" s="103">
        <f t="shared" si="28"/>
        <v>0</v>
      </c>
      <c r="U102" s="217">
        <v>0</v>
      </c>
      <c r="V102" s="103">
        <f t="shared" si="29"/>
        <v>0</v>
      </c>
      <c r="X102" s="245"/>
    </row>
    <row r="103" spans="1:24" ht="12.75" customHeight="1" x14ac:dyDescent="0.3">
      <c r="A103" s="145" t="s">
        <v>78</v>
      </c>
      <c r="B103" s="50"/>
      <c r="C103" s="217">
        <v>0</v>
      </c>
      <c r="D103" s="103">
        <f t="shared" si="30"/>
        <v>0</v>
      </c>
      <c r="E103" s="217">
        <v>0</v>
      </c>
      <c r="F103" s="103">
        <f t="shared" si="21"/>
        <v>0</v>
      </c>
      <c r="G103" s="217">
        <v>0</v>
      </c>
      <c r="H103" s="103">
        <f t="shared" si="22"/>
        <v>0</v>
      </c>
      <c r="I103" s="217">
        <v>0</v>
      </c>
      <c r="J103" s="103">
        <f t="shared" si="23"/>
        <v>0</v>
      </c>
      <c r="K103" s="217">
        <v>0</v>
      </c>
      <c r="L103" s="103">
        <f t="shared" si="24"/>
        <v>0</v>
      </c>
      <c r="M103" s="217">
        <v>0</v>
      </c>
      <c r="N103" s="103">
        <f t="shared" si="25"/>
        <v>0</v>
      </c>
      <c r="O103" s="217">
        <v>0</v>
      </c>
      <c r="P103" s="103">
        <f t="shared" si="26"/>
        <v>0</v>
      </c>
      <c r="Q103" s="217">
        <v>0</v>
      </c>
      <c r="R103" s="103">
        <f t="shared" si="27"/>
        <v>0</v>
      </c>
      <c r="S103" s="217">
        <v>0</v>
      </c>
      <c r="T103" s="103">
        <f t="shared" si="28"/>
        <v>0</v>
      </c>
      <c r="U103" s="217">
        <v>0</v>
      </c>
      <c r="V103" s="103">
        <f t="shared" si="29"/>
        <v>0</v>
      </c>
      <c r="X103" s="245"/>
    </row>
    <row r="104" spans="1:24" ht="12.75" customHeight="1" x14ac:dyDescent="0.3">
      <c r="A104" s="145" t="s">
        <v>78</v>
      </c>
      <c r="B104" s="50"/>
      <c r="C104" s="217">
        <v>0</v>
      </c>
      <c r="D104" s="103">
        <f t="shared" si="30"/>
        <v>0</v>
      </c>
      <c r="E104" s="217">
        <v>0</v>
      </c>
      <c r="F104" s="103">
        <f t="shared" si="21"/>
        <v>0</v>
      </c>
      <c r="G104" s="217">
        <v>0</v>
      </c>
      <c r="H104" s="103">
        <f t="shared" si="22"/>
        <v>0</v>
      </c>
      <c r="I104" s="217">
        <v>0</v>
      </c>
      <c r="J104" s="103">
        <f t="shared" si="23"/>
        <v>0</v>
      </c>
      <c r="K104" s="217">
        <v>0</v>
      </c>
      <c r="L104" s="103">
        <f t="shared" si="24"/>
        <v>0</v>
      </c>
      <c r="M104" s="217">
        <v>0</v>
      </c>
      <c r="N104" s="103">
        <f t="shared" si="25"/>
        <v>0</v>
      </c>
      <c r="O104" s="217">
        <v>0</v>
      </c>
      <c r="P104" s="103">
        <f t="shared" si="26"/>
        <v>0</v>
      </c>
      <c r="Q104" s="217">
        <v>0</v>
      </c>
      <c r="R104" s="103">
        <f t="shared" si="27"/>
        <v>0</v>
      </c>
      <c r="S104" s="217">
        <v>0</v>
      </c>
      <c r="T104" s="103">
        <f t="shared" si="28"/>
        <v>0</v>
      </c>
      <c r="U104" s="217">
        <v>0</v>
      </c>
      <c r="V104" s="103">
        <f t="shared" si="29"/>
        <v>0</v>
      </c>
      <c r="X104" s="245"/>
    </row>
    <row r="105" spans="1:24" ht="12.75" customHeight="1" x14ac:dyDescent="0.3">
      <c r="A105" s="26" t="s">
        <v>36</v>
      </c>
      <c r="B105" s="69"/>
      <c r="C105" s="105">
        <f>SUM(C52:C104)</f>
        <v>4500</v>
      </c>
      <c r="D105" s="106">
        <f t="shared" si="30"/>
        <v>0.15</v>
      </c>
      <c r="E105" s="105">
        <f>SUM(E52:E104)</f>
        <v>4590</v>
      </c>
      <c r="F105" s="106">
        <f t="shared" si="21"/>
        <v>0.15</v>
      </c>
      <c r="G105" s="105">
        <f>SUM(G52:G104)</f>
        <v>4681.8</v>
      </c>
      <c r="H105" s="106">
        <f t="shared" si="22"/>
        <v>0.15</v>
      </c>
      <c r="I105" s="105">
        <f>SUM(I52:I104)</f>
        <v>4775.4359999999997</v>
      </c>
      <c r="J105" s="106">
        <f t="shared" si="23"/>
        <v>0.15</v>
      </c>
      <c r="K105" s="105">
        <f>SUM(K52:K104)</f>
        <v>4870.9447200000004</v>
      </c>
      <c r="L105" s="106">
        <f t="shared" si="24"/>
        <v>0.15</v>
      </c>
      <c r="M105" s="105">
        <f>SUM(M52:M104)</f>
        <v>4968.3636144000002</v>
      </c>
      <c r="N105" s="106">
        <f t="shared" si="25"/>
        <v>0.15</v>
      </c>
      <c r="O105" s="105">
        <f>SUM(O52:O104)</f>
        <v>5067.7308866880003</v>
      </c>
      <c r="P105" s="106">
        <f t="shared" si="26"/>
        <v>0.15</v>
      </c>
      <c r="Q105" s="105">
        <f>SUM(Q52:Q104)</f>
        <v>5169.0855044217606</v>
      </c>
      <c r="R105" s="106">
        <f t="shared" si="27"/>
        <v>0.15</v>
      </c>
      <c r="S105" s="105">
        <f>SUM(S52:S104)</f>
        <v>5272.4672145101958</v>
      </c>
      <c r="T105" s="106">
        <f t="shared" si="28"/>
        <v>0.15</v>
      </c>
      <c r="U105" s="105">
        <f>SUM(U52:U104)</f>
        <v>5377.9165588004007</v>
      </c>
      <c r="V105" s="106">
        <f t="shared" si="29"/>
        <v>0.15</v>
      </c>
    </row>
    <row r="106" spans="1:24" ht="12.75" customHeight="1" x14ac:dyDescent="0.3">
      <c r="A106" s="26"/>
      <c r="B106" s="26"/>
      <c r="C106" s="51"/>
      <c r="D106" s="52"/>
      <c r="E106" s="51"/>
      <c r="F106" s="52"/>
      <c r="G106" s="51"/>
      <c r="H106" s="52"/>
      <c r="I106" s="51"/>
      <c r="J106" s="52"/>
      <c r="K106" s="51"/>
      <c r="L106" s="52"/>
      <c r="M106" s="51"/>
      <c r="N106" s="52"/>
      <c r="O106" s="51"/>
      <c r="P106" s="52"/>
      <c r="Q106" s="51"/>
      <c r="R106" s="52"/>
      <c r="S106" s="51"/>
      <c r="T106" s="52"/>
      <c r="U106" s="51"/>
      <c r="V106" s="52"/>
    </row>
    <row r="107" spans="1:24" ht="12.75" customHeight="1" x14ac:dyDescent="0.3">
      <c r="A107" s="26" t="s">
        <v>19</v>
      </c>
      <c r="B107" s="69"/>
      <c r="C107" s="105">
        <f>C28-C33-C46-C105</f>
        <v>25500</v>
      </c>
      <c r="D107" s="106">
        <f>IFERROR(C107/C$28,0)</f>
        <v>0.85</v>
      </c>
      <c r="E107" s="105">
        <f>E28-E33-E46-E105</f>
        <v>26010</v>
      </c>
      <c r="F107" s="106">
        <f>IFERROR(E107/E$28,0)</f>
        <v>0.85</v>
      </c>
      <c r="G107" s="105">
        <f>G28-G33-G46-G105</f>
        <v>26530.2</v>
      </c>
      <c r="H107" s="106">
        <f>IFERROR(G107/G$28,0)</f>
        <v>0.85</v>
      </c>
      <c r="I107" s="105">
        <f>I28-I33-I46-I105</f>
        <v>27060.804000000004</v>
      </c>
      <c r="J107" s="106">
        <f>IFERROR(I107/I$28,0)</f>
        <v>0.85000000000000009</v>
      </c>
      <c r="K107" s="105">
        <f>K28-K33-K46-K105</f>
        <v>27602.020080000002</v>
      </c>
      <c r="L107" s="106">
        <f>IFERROR(K107/K$28,0)</f>
        <v>0.85</v>
      </c>
      <c r="M107" s="105">
        <f>M28-M33-M46-M105</f>
        <v>28154.060481600001</v>
      </c>
      <c r="N107" s="106">
        <f>IFERROR(M107/M$28,0)</f>
        <v>0.85</v>
      </c>
      <c r="O107" s="105">
        <f>O28-O33-O46-O105</f>
        <v>28717.141691232002</v>
      </c>
      <c r="P107" s="106">
        <f>IFERROR(O107/O$28,0)</f>
        <v>0.85</v>
      </c>
      <c r="Q107" s="105">
        <f>Q28-Q33-Q46-Q105</f>
        <v>29291.484525056643</v>
      </c>
      <c r="R107" s="106">
        <f>IFERROR(Q107/Q$28,0)</f>
        <v>0.85</v>
      </c>
      <c r="S107" s="105">
        <f>S28-S33-S46-S105</f>
        <v>29877.314215557781</v>
      </c>
      <c r="T107" s="106">
        <f>IFERROR(S107/S$28,0)</f>
        <v>0.85000000000000009</v>
      </c>
      <c r="U107" s="105">
        <f>U28-U33-U46-U105</f>
        <v>30474.860499868937</v>
      </c>
      <c r="V107" s="106">
        <f>IFERROR(U107/U$28,0)</f>
        <v>0.85</v>
      </c>
    </row>
    <row r="108" spans="1:24" ht="12.75" customHeight="1" x14ac:dyDescent="0.3">
      <c r="A108" s="26"/>
      <c r="B108" s="26"/>
      <c r="C108" s="53"/>
      <c r="D108" s="54"/>
      <c r="E108" s="53"/>
      <c r="F108" s="54"/>
      <c r="G108" s="53"/>
      <c r="H108" s="54"/>
      <c r="I108" s="53"/>
      <c r="J108" s="54"/>
      <c r="K108" s="53"/>
      <c r="L108" s="54"/>
      <c r="M108" s="53"/>
      <c r="N108" s="54"/>
      <c r="O108" s="53"/>
      <c r="P108" s="54"/>
      <c r="Q108" s="53"/>
      <c r="R108" s="54"/>
      <c r="S108" s="53"/>
      <c r="T108" s="54"/>
      <c r="U108" s="53"/>
      <c r="V108" s="54"/>
    </row>
    <row r="109" spans="1:24" ht="12.75" customHeight="1" x14ac:dyDescent="0.3">
      <c r="A109" s="26"/>
      <c r="B109" s="26"/>
      <c r="C109" s="53"/>
      <c r="D109" s="54"/>
      <c r="E109" s="53"/>
      <c r="F109" s="54"/>
      <c r="G109" s="53"/>
      <c r="H109" s="54"/>
      <c r="I109" s="53"/>
      <c r="J109" s="54"/>
      <c r="K109" s="53"/>
      <c r="L109" s="54"/>
      <c r="M109" s="53"/>
      <c r="N109" s="54"/>
      <c r="O109" s="53"/>
      <c r="P109" s="54"/>
      <c r="Q109" s="53"/>
      <c r="R109" s="54"/>
      <c r="S109" s="53"/>
      <c r="T109" s="54"/>
      <c r="U109" s="53"/>
      <c r="V109" s="54"/>
    </row>
    <row r="110" spans="1:24" ht="12.75" customHeight="1" x14ac:dyDescent="0.3">
      <c r="A110" s="55" t="s">
        <v>49</v>
      </c>
      <c r="B110" s="55"/>
      <c r="C110" s="109" t="str">
        <f>C50</f>
        <v>FY 2018-19</v>
      </c>
      <c r="D110" s="109" t="s">
        <v>9</v>
      </c>
      <c r="E110" s="109" t="str">
        <f>E50</f>
        <v>FY 2019-20</v>
      </c>
      <c r="F110" s="109" t="s">
        <v>9</v>
      </c>
      <c r="G110" s="109" t="str">
        <f>G50</f>
        <v>FY 2020-21</v>
      </c>
      <c r="H110" s="109" t="s">
        <v>9</v>
      </c>
      <c r="I110" s="109" t="str">
        <f>I50</f>
        <v>FY 2021-22</v>
      </c>
      <c r="J110" s="109" t="s">
        <v>9</v>
      </c>
      <c r="K110" s="109" t="str">
        <f>K50</f>
        <v>FY 2022-23</v>
      </c>
      <c r="L110" s="109" t="s">
        <v>9</v>
      </c>
      <c r="M110" s="109" t="str">
        <f>M50</f>
        <v>FY 2023-24</v>
      </c>
      <c r="N110" s="109" t="s">
        <v>9</v>
      </c>
      <c r="O110" s="109" t="str">
        <f>O50</f>
        <v>FY 2024-25</v>
      </c>
      <c r="P110" s="109" t="s">
        <v>9</v>
      </c>
      <c r="Q110" s="109" t="str">
        <f>Q50</f>
        <v>FY 2025-26</v>
      </c>
      <c r="R110" s="109" t="s">
        <v>9</v>
      </c>
      <c r="S110" s="109" t="str">
        <f>S50</f>
        <v>FY 2026-27</v>
      </c>
      <c r="T110" s="109" t="s">
        <v>9</v>
      </c>
      <c r="U110" s="109" t="str">
        <f>U50</f>
        <v>FY 2027-28</v>
      </c>
      <c r="V110" s="109" t="s">
        <v>9</v>
      </c>
    </row>
    <row r="111" spans="1:24" ht="12.75" customHeight="1" x14ac:dyDescent="0.3">
      <c r="A111" s="38" t="s">
        <v>141</v>
      </c>
      <c r="B111" s="50"/>
      <c r="C111" s="102">
        <f>C59</f>
        <v>4500</v>
      </c>
      <c r="D111" s="103">
        <f t="shared" ref="D111:D116" si="31">IFERROR(C111/C$28,0)</f>
        <v>0.15</v>
      </c>
      <c r="E111" s="102">
        <f>E59</f>
        <v>4590</v>
      </c>
      <c r="F111" s="103">
        <f t="shared" ref="F111:F116" si="32">IFERROR(E111/E$28,0)</f>
        <v>0.15</v>
      </c>
      <c r="G111" s="102">
        <f>G59</f>
        <v>4681.8</v>
      </c>
      <c r="H111" s="103">
        <f t="shared" ref="H111:H116" si="33">IFERROR(G111/G$28,0)</f>
        <v>0.15</v>
      </c>
      <c r="I111" s="102">
        <f>I59</f>
        <v>4775.4359999999997</v>
      </c>
      <c r="J111" s="103">
        <f t="shared" ref="J111:J116" si="34">IFERROR(I111/I$28,0)</f>
        <v>0.15</v>
      </c>
      <c r="K111" s="102">
        <f>K59</f>
        <v>4870.9447200000004</v>
      </c>
      <c r="L111" s="103">
        <f t="shared" ref="L111:L116" si="35">IFERROR(K111/K$28,0)</f>
        <v>0.15</v>
      </c>
      <c r="M111" s="102">
        <f>M59</f>
        <v>4968.3636144000002</v>
      </c>
      <c r="N111" s="103">
        <f t="shared" ref="N111:N116" si="36">IFERROR(M111/M$28,0)</f>
        <v>0.15</v>
      </c>
      <c r="O111" s="102">
        <f>O59</f>
        <v>5067.7308866880003</v>
      </c>
      <c r="P111" s="103">
        <f t="shared" ref="P111:P116" si="37">IFERROR(O111/O$28,0)</f>
        <v>0.15</v>
      </c>
      <c r="Q111" s="102">
        <f>Q59</f>
        <v>5169.0855044217606</v>
      </c>
      <c r="R111" s="103">
        <f t="shared" ref="R111:R116" si="38">IFERROR(Q111/Q$28,0)</f>
        <v>0.15</v>
      </c>
      <c r="S111" s="102">
        <f>S59</f>
        <v>5272.4672145101958</v>
      </c>
      <c r="T111" s="103">
        <f t="shared" ref="T111:T116" si="39">IFERROR(S111/S$28,0)</f>
        <v>0.15</v>
      </c>
      <c r="U111" s="102">
        <f>U59</f>
        <v>5377.9165588004007</v>
      </c>
      <c r="V111" s="103">
        <f t="shared" ref="V111:V116" si="40">IFERROR(U111/U$28,0)</f>
        <v>0.15</v>
      </c>
    </row>
    <row r="112" spans="1:24" ht="12.75" customHeight="1" x14ac:dyDescent="0.3">
      <c r="A112" s="38" t="s">
        <v>96</v>
      </c>
      <c r="B112" s="50"/>
      <c r="C112" s="102">
        <f>C62</f>
        <v>0</v>
      </c>
      <c r="D112" s="103">
        <f t="shared" si="31"/>
        <v>0</v>
      </c>
      <c r="E112" s="102">
        <f>E62</f>
        <v>0</v>
      </c>
      <c r="F112" s="103">
        <f t="shared" si="32"/>
        <v>0</v>
      </c>
      <c r="G112" s="102">
        <f>G62</f>
        <v>0</v>
      </c>
      <c r="H112" s="103">
        <f t="shared" si="33"/>
        <v>0</v>
      </c>
      <c r="I112" s="102">
        <f>I62</f>
        <v>0</v>
      </c>
      <c r="J112" s="103">
        <f t="shared" si="34"/>
        <v>0</v>
      </c>
      <c r="K112" s="102">
        <f>K62</f>
        <v>0</v>
      </c>
      <c r="L112" s="103">
        <f t="shared" si="35"/>
        <v>0</v>
      </c>
      <c r="M112" s="102">
        <f>M62</f>
        <v>0</v>
      </c>
      <c r="N112" s="103">
        <f t="shared" si="36"/>
        <v>0</v>
      </c>
      <c r="O112" s="102">
        <f>O62</f>
        <v>0</v>
      </c>
      <c r="P112" s="103">
        <f t="shared" si="37"/>
        <v>0</v>
      </c>
      <c r="Q112" s="102">
        <f>Q62</f>
        <v>0</v>
      </c>
      <c r="R112" s="103">
        <f t="shared" si="38"/>
        <v>0</v>
      </c>
      <c r="S112" s="102">
        <f>S62</f>
        <v>0</v>
      </c>
      <c r="T112" s="103">
        <f t="shared" si="39"/>
        <v>0</v>
      </c>
      <c r="U112" s="102">
        <f>U62</f>
        <v>0</v>
      </c>
      <c r="V112" s="103">
        <f t="shared" si="40"/>
        <v>0</v>
      </c>
    </row>
    <row r="113" spans="1:22" ht="12.75" customHeight="1" x14ac:dyDescent="0.3">
      <c r="A113" s="145" t="s">
        <v>78</v>
      </c>
      <c r="B113" s="56"/>
      <c r="C113" s="136">
        <v>0</v>
      </c>
      <c r="D113" s="103">
        <f t="shared" si="31"/>
        <v>0</v>
      </c>
      <c r="E113" s="136">
        <v>0</v>
      </c>
      <c r="F113" s="103">
        <f t="shared" si="32"/>
        <v>0</v>
      </c>
      <c r="G113" s="136">
        <v>0</v>
      </c>
      <c r="H113" s="103">
        <f t="shared" si="33"/>
        <v>0</v>
      </c>
      <c r="I113" s="136">
        <v>0</v>
      </c>
      <c r="J113" s="103">
        <f t="shared" si="34"/>
        <v>0</v>
      </c>
      <c r="K113" s="136">
        <v>0</v>
      </c>
      <c r="L113" s="103">
        <f t="shared" si="35"/>
        <v>0</v>
      </c>
      <c r="M113" s="136">
        <v>0</v>
      </c>
      <c r="N113" s="103">
        <f t="shared" si="36"/>
        <v>0</v>
      </c>
      <c r="O113" s="136">
        <v>0</v>
      </c>
      <c r="P113" s="103">
        <f t="shared" si="37"/>
        <v>0</v>
      </c>
      <c r="Q113" s="136">
        <v>0</v>
      </c>
      <c r="R113" s="103">
        <f t="shared" si="38"/>
        <v>0</v>
      </c>
      <c r="S113" s="136">
        <v>0</v>
      </c>
      <c r="T113" s="103">
        <f t="shared" si="39"/>
        <v>0</v>
      </c>
      <c r="U113" s="136">
        <v>0</v>
      </c>
      <c r="V113" s="103">
        <f t="shared" si="40"/>
        <v>0</v>
      </c>
    </row>
    <row r="114" spans="1:22" ht="12.75" customHeight="1" x14ac:dyDescent="0.3">
      <c r="A114" s="145" t="s">
        <v>78</v>
      </c>
      <c r="B114" s="56"/>
      <c r="C114" s="136">
        <v>0</v>
      </c>
      <c r="D114" s="103">
        <f t="shared" si="31"/>
        <v>0</v>
      </c>
      <c r="E114" s="136">
        <v>0</v>
      </c>
      <c r="F114" s="103">
        <f t="shared" si="32"/>
        <v>0</v>
      </c>
      <c r="G114" s="136">
        <v>0</v>
      </c>
      <c r="H114" s="103">
        <f t="shared" si="33"/>
        <v>0</v>
      </c>
      <c r="I114" s="136">
        <v>0</v>
      </c>
      <c r="J114" s="103">
        <f t="shared" si="34"/>
        <v>0</v>
      </c>
      <c r="K114" s="136">
        <v>0</v>
      </c>
      <c r="L114" s="103">
        <f t="shared" si="35"/>
        <v>0</v>
      </c>
      <c r="M114" s="136">
        <v>0</v>
      </c>
      <c r="N114" s="103">
        <f t="shared" si="36"/>
        <v>0</v>
      </c>
      <c r="O114" s="136">
        <v>0</v>
      </c>
      <c r="P114" s="103">
        <f t="shared" si="37"/>
        <v>0</v>
      </c>
      <c r="Q114" s="136">
        <v>0</v>
      </c>
      <c r="R114" s="103">
        <f t="shared" si="38"/>
        <v>0</v>
      </c>
      <c r="S114" s="136">
        <v>0</v>
      </c>
      <c r="T114" s="103">
        <f t="shared" si="39"/>
        <v>0</v>
      </c>
      <c r="U114" s="136">
        <v>0</v>
      </c>
      <c r="V114" s="103">
        <f t="shared" si="40"/>
        <v>0</v>
      </c>
    </row>
    <row r="115" spans="1:22" ht="12.75" customHeight="1" x14ac:dyDescent="0.3">
      <c r="A115" s="145" t="s">
        <v>78</v>
      </c>
      <c r="B115" s="56"/>
      <c r="C115" s="137">
        <v>0</v>
      </c>
      <c r="D115" s="103">
        <f t="shared" si="31"/>
        <v>0</v>
      </c>
      <c r="E115" s="137">
        <v>0</v>
      </c>
      <c r="F115" s="103">
        <f t="shared" si="32"/>
        <v>0</v>
      </c>
      <c r="G115" s="137">
        <v>0</v>
      </c>
      <c r="H115" s="103">
        <f t="shared" si="33"/>
        <v>0</v>
      </c>
      <c r="I115" s="137">
        <v>0</v>
      </c>
      <c r="J115" s="103">
        <f t="shared" si="34"/>
        <v>0</v>
      </c>
      <c r="K115" s="137">
        <v>0</v>
      </c>
      <c r="L115" s="103">
        <f t="shared" si="35"/>
        <v>0</v>
      </c>
      <c r="M115" s="137">
        <v>0</v>
      </c>
      <c r="N115" s="103">
        <f t="shared" si="36"/>
        <v>0</v>
      </c>
      <c r="O115" s="137">
        <v>0</v>
      </c>
      <c r="P115" s="103">
        <f t="shared" si="37"/>
        <v>0</v>
      </c>
      <c r="Q115" s="137">
        <v>0</v>
      </c>
      <c r="R115" s="103">
        <f t="shared" si="38"/>
        <v>0</v>
      </c>
      <c r="S115" s="137">
        <v>0</v>
      </c>
      <c r="T115" s="103">
        <f t="shared" si="39"/>
        <v>0</v>
      </c>
      <c r="U115" s="137">
        <v>0</v>
      </c>
      <c r="V115" s="103">
        <f t="shared" si="40"/>
        <v>0</v>
      </c>
    </row>
    <row r="116" spans="1:22" ht="12.75" customHeight="1" x14ac:dyDescent="0.3">
      <c r="A116" s="55" t="s">
        <v>83</v>
      </c>
      <c r="B116" s="57"/>
      <c r="C116" s="108">
        <f>SUM(C111:C115)</f>
        <v>4500</v>
      </c>
      <c r="D116" s="106">
        <f t="shared" si="31"/>
        <v>0.15</v>
      </c>
      <c r="E116" s="108">
        <f>SUM(E111:E115)</f>
        <v>4590</v>
      </c>
      <c r="F116" s="106">
        <f t="shared" si="32"/>
        <v>0.15</v>
      </c>
      <c r="G116" s="108">
        <f>SUM(G111:G115)</f>
        <v>4681.8</v>
      </c>
      <c r="H116" s="106">
        <f t="shared" si="33"/>
        <v>0.15</v>
      </c>
      <c r="I116" s="108">
        <f>SUM(I111:I115)</f>
        <v>4775.4359999999997</v>
      </c>
      <c r="J116" s="106">
        <f t="shared" si="34"/>
        <v>0.15</v>
      </c>
      <c r="K116" s="108">
        <f>SUM(K111:K115)</f>
        <v>4870.9447200000004</v>
      </c>
      <c r="L116" s="106">
        <f t="shared" si="35"/>
        <v>0.15</v>
      </c>
      <c r="M116" s="108">
        <f>SUM(M111:M115)</f>
        <v>4968.3636144000002</v>
      </c>
      <c r="N116" s="106">
        <f t="shared" si="36"/>
        <v>0.15</v>
      </c>
      <c r="O116" s="108">
        <f>SUM(O111:O115)</f>
        <v>5067.7308866880003</v>
      </c>
      <c r="P116" s="106">
        <f t="shared" si="37"/>
        <v>0.15</v>
      </c>
      <c r="Q116" s="108">
        <f>SUM(Q111:Q115)</f>
        <v>5169.0855044217606</v>
      </c>
      <c r="R116" s="106">
        <f t="shared" si="38"/>
        <v>0.15</v>
      </c>
      <c r="S116" s="108">
        <f>SUM(S111:S115)</f>
        <v>5272.4672145101958</v>
      </c>
      <c r="T116" s="106">
        <f t="shared" si="39"/>
        <v>0.15</v>
      </c>
      <c r="U116" s="108">
        <f>SUM(U111:U115)</f>
        <v>5377.9165588004007</v>
      </c>
      <c r="V116" s="106">
        <f t="shared" si="40"/>
        <v>0.15</v>
      </c>
    </row>
    <row r="117" spans="1:22" ht="12.75" customHeight="1" x14ac:dyDescent="0.3">
      <c r="A117" s="38"/>
      <c r="B117" s="38"/>
    </row>
    <row r="118" spans="1:22" ht="12.75" customHeight="1" x14ac:dyDescent="0.3">
      <c r="A118" s="58" t="s">
        <v>8</v>
      </c>
      <c r="B118" s="5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ht="12.75" customHeight="1" x14ac:dyDescent="0.3">
      <c r="A119" s="62" t="s">
        <v>37</v>
      </c>
      <c r="B119" s="6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ht="12.75" customHeight="1" x14ac:dyDescent="0.3">
      <c r="A120" s="38"/>
      <c r="B120" s="38"/>
    </row>
    <row r="121" spans="1:22" ht="12.75" customHeight="1" x14ac:dyDescent="0.3">
      <c r="A121" s="38"/>
      <c r="B121" s="38"/>
    </row>
    <row r="122" spans="1:22" ht="12.75" customHeight="1" x14ac:dyDescent="0.3">
      <c r="A122" s="38"/>
      <c r="B122" s="38"/>
    </row>
    <row r="123" spans="1:22" ht="12.75" customHeight="1" x14ac:dyDescent="0.3">
      <c r="A123" s="38"/>
      <c r="B123" s="38"/>
    </row>
    <row r="124" spans="1:22" ht="12.75" customHeight="1" x14ac:dyDescent="0.3">
      <c r="A124" s="38"/>
      <c r="B124" s="38"/>
    </row>
    <row r="125" spans="1:22" ht="12.75" customHeight="1" x14ac:dyDescent="0.3">
      <c r="A125" s="38"/>
      <c r="B125" s="38"/>
    </row>
    <row r="126" spans="1:22" ht="12.75" customHeight="1" x14ac:dyDescent="0.3">
      <c r="A126" s="38"/>
      <c r="B126" s="38"/>
    </row>
  </sheetData>
  <pageMargins left="0.45" right="0" top="0.5" bottom="0" header="0.3" footer="0.3"/>
  <pageSetup scale="49" orientation="landscape" r:id="rId1"/>
  <rowBreaks count="1" manualBreakCount="1">
    <brk id="47" max="2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X126"/>
  <sheetViews>
    <sheetView topLeftCell="A5" zoomScale="78" zoomScaleNormal="78" workbookViewId="0">
      <selection activeCell="B37" sqref="B37"/>
    </sheetView>
  </sheetViews>
  <sheetFormatPr defaultColWidth="9.109375" defaultRowHeight="12.75" customHeight="1" x14ac:dyDescent="0.3"/>
  <cols>
    <col min="1" max="1" width="9.5546875" style="5" customWidth="1"/>
    <col min="2" max="2" width="40.109375" style="5" customWidth="1"/>
    <col min="3" max="3" width="14.44140625" style="5" customWidth="1"/>
    <col min="4" max="4" width="8.6640625" style="5" customWidth="1"/>
    <col min="5" max="5" width="12.6640625" style="5" customWidth="1"/>
    <col min="6" max="6" width="8.6640625" style="5" customWidth="1"/>
    <col min="7" max="7" width="12.6640625" style="5" customWidth="1"/>
    <col min="8" max="8" width="8.6640625" style="5" customWidth="1"/>
    <col min="9" max="9" width="12.6640625" style="5" customWidth="1"/>
    <col min="10" max="10" width="8.6640625" style="5" customWidth="1"/>
    <col min="11" max="11" width="12.5546875" style="5" customWidth="1"/>
    <col min="12" max="12" width="8.6640625" style="5" customWidth="1"/>
    <col min="13" max="13" width="12.6640625" style="5" customWidth="1"/>
    <col min="14" max="14" width="8.6640625" style="5" customWidth="1"/>
    <col min="15" max="15" width="12.6640625" style="5" customWidth="1"/>
    <col min="16" max="16" width="8.6640625" style="5" customWidth="1"/>
    <col min="17" max="17" width="12.6640625" style="5" customWidth="1"/>
    <col min="18" max="18" width="8.6640625" style="5" customWidth="1"/>
    <col min="19" max="19" width="12.6640625" style="5" customWidth="1"/>
    <col min="20" max="20" width="8.6640625" style="5" customWidth="1"/>
    <col min="21" max="21" width="12.5546875" style="5" customWidth="1"/>
    <col min="22" max="22" width="8.6640625" style="5" customWidth="1"/>
    <col min="23" max="16384" width="9.109375" style="5"/>
  </cols>
  <sheetData>
    <row r="1" spans="1:22" ht="12.75" customHeight="1" x14ac:dyDescent="0.3">
      <c r="A1" s="1" t="s">
        <v>338</v>
      </c>
      <c r="B1" s="12"/>
    </row>
    <row r="2" spans="1:22" ht="12.75" customHeight="1" x14ac:dyDescent="0.3">
      <c r="A2" s="45" t="s">
        <v>105</v>
      </c>
      <c r="B2" s="45"/>
      <c r="D2" s="147" t="s">
        <v>20</v>
      </c>
      <c r="G2" s="46" t="s">
        <v>203</v>
      </c>
      <c r="H2" s="47"/>
      <c r="I2" s="47"/>
      <c r="V2" s="67"/>
    </row>
    <row r="3" spans="1:22" ht="12.75" customHeight="1" x14ac:dyDescent="0.3">
      <c r="A3" s="48" t="s">
        <v>291</v>
      </c>
      <c r="B3" s="30"/>
      <c r="D3" s="146" t="s">
        <v>21</v>
      </c>
      <c r="G3" s="140" t="str">
        <f>+G2</f>
        <v>Faculty Club (Graham Center)</v>
      </c>
      <c r="H3" s="141"/>
      <c r="I3" s="141"/>
      <c r="V3" s="67"/>
    </row>
    <row r="4" spans="1:22" ht="12.75" customHeight="1" x14ac:dyDescent="0.3">
      <c r="A4" s="48" t="s">
        <v>230</v>
      </c>
      <c r="B4" s="156" t="s">
        <v>375</v>
      </c>
      <c r="D4" s="146" t="s">
        <v>163</v>
      </c>
      <c r="G4" s="140" t="s">
        <v>410</v>
      </c>
      <c r="H4" s="141"/>
      <c r="I4" s="141"/>
      <c r="V4" s="67"/>
    </row>
    <row r="5" spans="1:22" ht="12.75" customHeight="1" x14ac:dyDescent="0.3">
      <c r="A5" s="143"/>
      <c r="B5" s="100"/>
      <c r="C5" s="45"/>
      <c r="D5" s="45"/>
      <c r="E5" s="45"/>
      <c r="F5" s="45"/>
      <c r="G5" s="67"/>
      <c r="H5" s="67"/>
      <c r="I5" s="48"/>
      <c r="J5" s="48"/>
      <c r="K5" s="48"/>
      <c r="L5" s="48"/>
      <c r="M5" s="45"/>
      <c r="N5" s="45"/>
      <c r="O5" s="45"/>
      <c r="P5" s="45"/>
      <c r="Q5" s="67"/>
      <c r="R5" s="67"/>
      <c r="S5" s="48"/>
      <c r="T5" s="48"/>
      <c r="U5" s="48"/>
      <c r="V5" s="48"/>
    </row>
    <row r="6" spans="1:22" ht="12.75" customHeight="1" x14ac:dyDescent="0.3">
      <c r="A6" s="38"/>
      <c r="B6" s="50"/>
      <c r="C6" s="109" t="s">
        <v>16</v>
      </c>
      <c r="D6" s="49"/>
      <c r="E6" s="109" t="s">
        <v>93</v>
      </c>
      <c r="F6" s="49"/>
      <c r="G6" s="109" t="s">
        <v>94</v>
      </c>
      <c r="H6" s="49"/>
      <c r="I6" s="109" t="s">
        <v>95</v>
      </c>
      <c r="J6" s="49"/>
      <c r="K6" s="109" t="s">
        <v>160</v>
      </c>
      <c r="L6" s="49"/>
      <c r="M6" s="109" t="s">
        <v>133</v>
      </c>
      <c r="N6" s="49"/>
      <c r="O6" s="109" t="s">
        <v>158</v>
      </c>
      <c r="P6" s="49"/>
      <c r="Q6" s="109" t="s">
        <v>159</v>
      </c>
      <c r="R6" s="49"/>
      <c r="S6" s="109" t="s">
        <v>161</v>
      </c>
      <c r="T6" s="49"/>
      <c r="U6" s="109" t="s">
        <v>162</v>
      </c>
      <c r="V6" s="49"/>
    </row>
    <row r="7" spans="1:22" ht="12.75" customHeight="1" x14ac:dyDescent="0.3">
      <c r="A7" s="26" t="s">
        <v>0</v>
      </c>
      <c r="B7" s="26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ht="12.75" customHeight="1" x14ac:dyDescent="0.3">
      <c r="A8" s="38" t="s">
        <v>10</v>
      </c>
      <c r="B8" s="38"/>
      <c r="C8" s="134">
        <v>220</v>
      </c>
      <c r="D8" s="38"/>
      <c r="E8" s="134">
        <v>220</v>
      </c>
      <c r="F8" s="38"/>
      <c r="G8" s="134">
        <v>220</v>
      </c>
      <c r="H8" s="38"/>
      <c r="I8" s="134">
        <v>220</v>
      </c>
      <c r="J8" s="38"/>
      <c r="K8" s="134">
        <v>220</v>
      </c>
      <c r="L8" s="38"/>
      <c r="M8" s="134">
        <v>220</v>
      </c>
      <c r="N8" s="38"/>
      <c r="O8" s="134">
        <v>220</v>
      </c>
      <c r="P8" s="38"/>
      <c r="Q8" s="134">
        <v>220</v>
      </c>
      <c r="R8" s="38"/>
      <c r="S8" s="134">
        <v>220</v>
      </c>
      <c r="T8" s="38"/>
      <c r="U8" s="134">
        <v>220</v>
      </c>
      <c r="V8" s="38"/>
    </row>
    <row r="9" spans="1:22" ht="12.75" customHeight="1" x14ac:dyDescent="0.3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ht="12.75" customHeight="1" x14ac:dyDescent="0.3">
      <c r="A10" s="38" t="s">
        <v>233</v>
      </c>
      <c r="B10" s="38"/>
      <c r="C10" s="257">
        <v>136.79999999999998</v>
      </c>
      <c r="D10" s="258"/>
      <c r="E10" s="257">
        <v>169.96363636363637</v>
      </c>
      <c r="F10" s="258"/>
      <c r="G10" s="257">
        <v>173.07272727272726</v>
      </c>
      <c r="H10" s="258"/>
      <c r="I10" s="257">
        <v>176.18181818181819</v>
      </c>
      <c r="J10" s="258"/>
      <c r="K10" s="257">
        <v>179.29090909090908</v>
      </c>
      <c r="L10" s="258"/>
      <c r="M10" s="257">
        <v>181.36363636363637</v>
      </c>
      <c r="N10" s="258"/>
      <c r="O10" s="257">
        <v>184.4727272727273</v>
      </c>
      <c r="P10" s="258"/>
      <c r="Q10" s="257">
        <v>187.58181818181822</v>
      </c>
      <c r="R10" s="258"/>
      <c r="S10" s="257">
        <v>190.69090909090909</v>
      </c>
      <c r="T10" s="258"/>
      <c r="U10" s="257">
        <v>193.79999999999998</v>
      </c>
      <c r="V10" s="38"/>
    </row>
    <row r="11" spans="1:22" ht="12.75" customHeigh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2" ht="12.75" customHeight="1" x14ac:dyDescent="0.3">
      <c r="A12" s="38" t="s">
        <v>231</v>
      </c>
      <c r="B12" s="38"/>
      <c r="C12" s="135">
        <v>6.49</v>
      </c>
      <c r="D12" s="38"/>
      <c r="E12" s="135">
        <v>6.5</v>
      </c>
      <c r="F12" s="38"/>
      <c r="G12" s="135">
        <v>6.52</v>
      </c>
      <c r="H12" s="38"/>
      <c r="I12" s="135">
        <v>6.53</v>
      </c>
      <c r="J12" s="38"/>
      <c r="K12" s="135">
        <v>6.54</v>
      </c>
      <c r="L12" s="38"/>
      <c r="M12" s="135">
        <v>6.59</v>
      </c>
      <c r="N12" s="38"/>
      <c r="O12" s="135">
        <v>6.61</v>
      </c>
      <c r="P12" s="38"/>
      <c r="Q12" s="135">
        <v>6.62</v>
      </c>
      <c r="R12" s="38"/>
      <c r="S12" s="135">
        <v>6.66</v>
      </c>
      <c r="T12" s="38"/>
      <c r="U12" s="135">
        <v>6.69</v>
      </c>
      <c r="V12" s="38"/>
    </row>
    <row r="13" spans="1:22" ht="12.75" customHeight="1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ht="12.75" customHeight="1" x14ac:dyDescent="0.3">
      <c r="A14" s="38" t="s">
        <v>234</v>
      </c>
      <c r="B14" s="38"/>
      <c r="C14" s="150">
        <v>195323.04</v>
      </c>
      <c r="D14" s="38"/>
      <c r="E14" s="150">
        <v>243048</v>
      </c>
      <c r="F14" s="38"/>
      <c r="G14" s="150">
        <v>248255.52</v>
      </c>
      <c r="H14" s="38"/>
      <c r="I14" s="150">
        <v>253102.80000000002</v>
      </c>
      <c r="J14" s="38"/>
      <c r="K14" s="150">
        <v>257963.76</v>
      </c>
      <c r="L14" s="38"/>
      <c r="M14" s="150">
        <v>262941</v>
      </c>
      <c r="N14" s="38"/>
      <c r="O14" s="150">
        <v>268260.24000000005</v>
      </c>
      <c r="P14" s="38"/>
      <c r="Q14" s="150">
        <v>273194.16000000003</v>
      </c>
      <c r="R14" s="38"/>
      <c r="S14" s="150">
        <v>279400.32000000001</v>
      </c>
      <c r="T14" s="38"/>
      <c r="U14" s="150">
        <v>285234.83999999997</v>
      </c>
      <c r="V14" s="38"/>
    </row>
    <row r="15" spans="1:22" ht="12.75" customHeight="1" x14ac:dyDescent="0.3">
      <c r="A15" s="54">
        <v>0.15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ht="12.75" customHeight="1" x14ac:dyDescent="0.3">
      <c r="A16" s="38"/>
      <c r="B16" s="50"/>
      <c r="C16" s="109" t="str">
        <f>C6</f>
        <v>FY 2018-19</v>
      </c>
      <c r="D16" s="109" t="s">
        <v>9</v>
      </c>
      <c r="E16" s="109" t="str">
        <f>E6</f>
        <v>FY 2019-20</v>
      </c>
      <c r="F16" s="109" t="s">
        <v>9</v>
      </c>
      <c r="G16" s="109" t="str">
        <f>G6</f>
        <v>FY 2020-21</v>
      </c>
      <c r="H16" s="109" t="s">
        <v>9</v>
      </c>
      <c r="I16" s="109" t="str">
        <f>I6</f>
        <v>FY 2021-22</v>
      </c>
      <c r="J16" s="109" t="s">
        <v>9</v>
      </c>
      <c r="K16" s="109" t="str">
        <f>K6</f>
        <v>FY 2022-23</v>
      </c>
      <c r="L16" s="109" t="s">
        <v>9</v>
      </c>
      <c r="M16" s="109" t="str">
        <f>M6</f>
        <v>FY 2023-24</v>
      </c>
      <c r="N16" s="109" t="s">
        <v>9</v>
      </c>
      <c r="O16" s="109" t="str">
        <f>O6</f>
        <v>FY 2024-25</v>
      </c>
      <c r="P16" s="109" t="s">
        <v>9</v>
      </c>
      <c r="Q16" s="109" t="str">
        <f>Q6</f>
        <v>FY 2025-26</v>
      </c>
      <c r="R16" s="109" t="s">
        <v>9</v>
      </c>
      <c r="S16" s="109" t="str">
        <f>S6</f>
        <v>FY 2026-27</v>
      </c>
      <c r="T16" s="109" t="s">
        <v>9</v>
      </c>
      <c r="U16" s="109" t="str">
        <f>U6</f>
        <v>FY 2027-28</v>
      </c>
      <c r="V16" s="109" t="s">
        <v>9</v>
      </c>
    </row>
    <row r="17" spans="1:24" ht="12.75" customHeight="1" x14ac:dyDescent="0.3">
      <c r="A17" s="26" t="s">
        <v>33</v>
      </c>
      <c r="B17" s="69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4" ht="12.75" customHeight="1" x14ac:dyDescent="0.3">
      <c r="A18" s="38" t="s">
        <v>236</v>
      </c>
      <c r="B18" s="5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X18" s="244"/>
    </row>
    <row r="19" spans="1:24" ht="12.75" customHeight="1" x14ac:dyDescent="0.3">
      <c r="A19" s="38" t="s">
        <v>237</v>
      </c>
      <c r="B19" s="50"/>
      <c r="C19" s="256">
        <v>171142.04764800001</v>
      </c>
      <c r="D19" s="103">
        <f>IFERROR(C19/C$28,0)</f>
        <v>0.87619999999999998</v>
      </c>
      <c r="E19" s="256">
        <v>113576.33039999999</v>
      </c>
      <c r="F19" s="103">
        <f>IFERROR(E19/E$28,0)</f>
        <v>0.46729999999999999</v>
      </c>
      <c r="G19" s="136">
        <v>115847.85700799999</v>
      </c>
      <c r="H19" s="103">
        <f>IFERROR(G19/G$28,0)</f>
        <v>0.46729999999999999</v>
      </c>
      <c r="I19" s="136">
        <v>118164.81414815999</v>
      </c>
      <c r="J19" s="103">
        <f>IFERROR(I19/I$28,0)</f>
        <v>0.46729999999999994</v>
      </c>
      <c r="K19" s="136">
        <v>120528.11043112319</v>
      </c>
      <c r="L19" s="103">
        <f>IFERROR(K19/K$28,0)</f>
        <v>0.46729999999999994</v>
      </c>
      <c r="M19" s="136">
        <v>122938.67263974565</v>
      </c>
      <c r="N19" s="103">
        <f>IFERROR(M19/M$28,0)</f>
        <v>0.46729999999999999</v>
      </c>
      <c r="O19" s="136">
        <v>125397.44609254057</v>
      </c>
      <c r="P19" s="103">
        <f>IFERROR(O19/O$28,0)</f>
        <v>0.46730000000000005</v>
      </c>
      <c r="Q19" s="136">
        <v>127905.39501439138</v>
      </c>
      <c r="R19" s="103">
        <f>IFERROR(Q19/Q$28,0)</f>
        <v>0.46729999999999994</v>
      </c>
      <c r="S19" s="136">
        <v>130463.50291467921</v>
      </c>
      <c r="T19" s="103">
        <f>IFERROR(S19/S$28,0)</f>
        <v>0.46729999999999999</v>
      </c>
      <c r="U19" s="136">
        <v>133072.7729729728</v>
      </c>
      <c r="V19" s="103">
        <f>IFERROR(U19/U$28,0)</f>
        <v>0.46729999999999999</v>
      </c>
    </row>
    <row r="20" spans="1:24" ht="12.75" customHeight="1" x14ac:dyDescent="0.3">
      <c r="A20" s="38" t="s">
        <v>238</v>
      </c>
      <c r="B20" s="50"/>
      <c r="C20" s="136">
        <v>24180.992352000001</v>
      </c>
      <c r="D20" s="103">
        <f>IFERROR(C20/C$28,0)</f>
        <v>0.12380000000000001</v>
      </c>
      <c r="E20" s="136">
        <v>129471.66960000001</v>
      </c>
      <c r="F20" s="103">
        <f>IFERROR(E20/E$28,0)</f>
        <v>0.53270000000000006</v>
      </c>
      <c r="G20" s="136">
        <v>132061.102992</v>
      </c>
      <c r="H20" s="103">
        <f>IFERROR(G20/G$28,0)</f>
        <v>0.53270000000000006</v>
      </c>
      <c r="I20" s="136">
        <v>134702.32505184002</v>
      </c>
      <c r="J20" s="103">
        <f>IFERROR(I20/I$28,0)</f>
        <v>0.53270000000000006</v>
      </c>
      <c r="K20" s="136">
        <v>137396.37155287681</v>
      </c>
      <c r="L20" s="103">
        <f>IFERROR(K20/K$28,0)</f>
        <v>0.53269999999999995</v>
      </c>
      <c r="M20" s="136">
        <v>140144.29898393434</v>
      </c>
      <c r="N20" s="103">
        <f>IFERROR(M20/M$28,0)</f>
        <v>0.53270000000000006</v>
      </c>
      <c r="O20" s="136">
        <v>142947.18496361302</v>
      </c>
      <c r="P20" s="103">
        <f>IFERROR(O20/O$28,0)</f>
        <v>0.53270000000000006</v>
      </c>
      <c r="Q20" s="136">
        <v>145806.12866288528</v>
      </c>
      <c r="R20" s="103">
        <f>IFERROR(Q20/Q$28,0)</f>
        <v>0.53269999999999995</v>
      </c>
      <c r="S20" s="136">
        <v>148722.251236143</v>
      </c>
      <c r="T20" s="103">
        <f>IFERROR(S20/S$28,0)</f>
        <v>0.53270000000000006</v>
      </c>
      <c r="U20" s="136">
        <v>151696.69626086587</v>
      </c>
      <c r="V20" s="103">
        <f>IFERROR(U20/U$28,0)</f>
        <v>0.53270000000000006</v>
      </c>
    </row>
    <row r="21" spans="1:24" ht="12.75" customHeight="1" x14ac:dyDescent="0.3">
      <c r="A21" s="38" t="s">
        <v>235</v>
      </c>
      <c r="B21" s="50"/>
      <c r="C21" s="136"/>
      <c r="D21" s="103">
        <f>IFERROR(C21/C$28,0)</f>
        <v>0</v>
      </c>
      <c r="E21" s="136">
        <v>0</v>
      </c>
      <c r="F21" s="103">
        <f>IFERROR(E21/E$28,0)</f>
        <v>0</v>
      </c>
      <c r="G21" s="136">
        <v>0</v>
      </c>
      <c r="H21" s="103">
        <f>IFERROR(G21/G$28,0)</f>
        <v>0</v>
      </c>
      <c r="I21" s="136">
        <v>0</v>
      </c>
      <c r="J21" s="103">
        <f>IFERROR(I21/I$28,0)</f>
        <v>0</v>
      </c>
      <c r="K21" s="136">
        <v>0</v>
      </c>
      <c r="L21" s="103">
        <f>IFERROR(K21/K$28,0)</f>
        <v>0</v>
      </c>
      <c r="M21" s="136">
        <v>0</v>
      </c>
      <c r="N21" s="103">
        <f>IFERROR(M21/M$28,0)</f>
        <v>0</v>
      </c>
      <c r="O21" s="136">
        <v>0</v>
      </c>
      <c r="P21" s="103">
        <f>IFERROR(O21/O$28,0)</f>
        <v>0</v>
      </c>
      <c r="Q21" s="136">
        <v>0</v>
      </c>
      <c r="R21" s="103">
        <f>IFERROR(Q21/Q$28,0)</f>
        <v>0</v>
      </c>
      <c r="S21" s="136">
        <v>0</v>
      </c>
      <c r="T21" s="103">
        <f>IFERROR(S21/S$28,0)</f>
        <v>0</v>
      </c>
      <c r="U21" s="136">
        <v>0</v>
      </c>
      <c r="V21" s="103">
        <f>IFERROR(U21/U$28,0)</f>
        <v>0</v>
      </c>
    </row>
    <row r="22" spans="1:24" ht="12.75" customHeight="1" x14ac:dyDescent="0.3">
      <c r="A22" s="38" t="s">
        <v>239</v>
      </c>
      <c r="B22" s="50"/>
      <c r="C22" s="102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</row>
    <row r="23" spans="1:24" ht="12.75" customHeight="1" x14ac:dyDescent="0.3">
      <c r="A23" s="38" t="s">
        <v>240</v>
      </c>
      <c r="B23" s="50"/>
      <c r="C23" s="136"/>
      <c r="D23" s="103">
        <f t="shared" ref="D23:D28" si="0">IFERROR(C23/C$28,0)</f>
        <v>0</v>
      </c>
      <c r="E23" s="136"/>
      <c r="F23" s="103">
        <f t="shared" ref="F23:F28" si="1">IFERROR(E23/E$28,0)</f>
        <v>0</v>
      </c>
      <c r="G23" s="136"/>
      <c r="H23" s="103">
        <f t="shared" ref="H23:H28" si="2">IFERROR(G23/G$28,0)</f>
        <v>0</v>
      </c>
      <c r="I23" s="136"/>
      <c r="J23" s="103">
        <f t="shared" ref="J23:J28" si="3">IFERROR(I23/I$28,0)</f>
        <v>0</v>
      </c>
      <c r="K23" s="136"/>
      <c r="L23" s="103">
        <f t="shared" ref="L23:L28" si="4">IFERROR(K23/K$28,0)</f>
        <v>0</v>
      </c>
      <c r="M23" s="136"/>
      <c r="N23" s="103">
        <f t="shared" ref="N23:N28" si="5">IFERROR(M23/M$28,0)</f>
        <v>0</v>
      </c>
      <c r="O23" s="136"/>
      <c r="P23" s="103">
        <f t="shared" ref="P23:P28" si="6">IFERROR(O23/O$28,0)</f>
        <v>0</v>
      </c>
      <c r="Q23" s="136"/>
      <c r="R23" s="103">
        <f t="shared" ref="R23:R28" si="7">IFERROR(Q23/Q$28,0)</f>
        <v>0</v>
      </c>
      <c r="S23" s="136"/>
      <c r="T23" s="103">
        <f t="shared" ref="T23:T28" si="8">IFERROR(S23/S$28,0)</f>
        <v>0</v>
      </c>
      <c r="U23" s="136"/>
      <c r="V23" s="103">
        <f t="shared" ref="V23:V28" si="9">IFERROR(U23/U$28,0)</f>
        <v>0</v>
      </c>
    </row>
    <row r="24" spans="1:24" ht="12.75" customHeight="1" x14ac:dyDescent="0.3">
      <c r="A24" s="38" t="s">
        <v>241</v>
      </c>
      <c r="B24" s="50"/>
      <c r="C24" s="136"/>
      <c r="D24" s="103">
        <f t="shared" si="0"/>
        <v>0</v>
      </c>
      <c r="E24" s="136"/>
      <c r="F24" s="103">
        <f t="shared" si="1"/>
        <v>0</v>
      </c>
      <c r="G24" s="136"/>
      <c r="H24" s="103">
        <f t="shared" si="2"/>
        <v>0</v>
      </c>
      <c r="I24" s="136"/>
      <c r="J24" s="103">
        <f t="shared" si="3"/>
        <v>0</v>
      </c>
      <c r="K24" s="136"/>
      <c r="L24" s="103">
        <f t="shared" si="4"/>
        <v>0</v>
      </c>
      <c r="M24" s="136"/>
      <c r="N24" s="103">
        <f t="shared" si="5"/>
        <v>0</v>
      </c>
      <c r="O24" s="136"/>
      <c r="P24" s="103">
        <f t="shared" si="6"/>
        <v>0</v>
      </c>
      <c r="Q24" s="136"/>
      <c r="R24" s="103">
        <f t="shared" si="7"/>
        <v>0</v>
      </c>
      <c r="S24" s="136"/>
      <c r="T24" s="103">
        <f t="shared" si="8"/>
        <v>0</v>
      </c>
      <c r="U24" s="136"/>
      <c r="V24" s="103">
        <f t="shared" si="9"/>
        <v>0</v>
      </c>
      <c r="X24" s="136"/>
    </row>
    <row r="25" spans="1:24" ht="12.75" customHeight="1" x14ac:dyDescent="0.3">
      <c r="A25" s="38" t="s">
        <v>242</v>
      </c>
      <c r="B25" s="50"/>
      <c r="C25" s="136"/>
      <c r="D25" s="103">
        <f t="shared" si="0"/>
        <v>0</v>
      </c>
      <c r="E25" s="136"/>
      <c r="F25" s="103">
        <f t="shared" si="1"/>
        <v>0</v>
      </c>
      <c r="G25" s="136"/>
      <c r="H25" s="103">
        <f t="shared" si="2"/>
        <v>0</v>
      </c>
      <c r="I25" s="136"/>
      <c r="J25" s="103">
        <f t="shared" si="3"/>
        <v>0</v>
      </c>
      <c r="K25" s="136"/>
      <c r="L25" s="103">
        <f t="shared" si="4"/>
        <v>0</v>
      </c>
      <c r="M25" s="136"/>
      <c r="N25" s="103">
        <f t="shared" si="5"/>
        <v>0</v>
      </c>
      <c r="O25" s="136"/>
      <c r="P25" s="103">
        <f t="shared" si="6"/>
        <v>0</v>
      </c>
      <c r="Q25" s="136"/>
      <c r="R25" s="103">
        <f t="shared" si="7"/>
        <v>0</v>
      </c>
      <c r="S25" s="136"/>
      <c r="T25" s="103">
        <f t="shared" si="8"/>
        <v>0</v>
      </c>
      <c r="U25" s="136"/>
      <c r="V25" s="103">
        <f t="shared" si="9"/>
        <v>0</v>
      </c>
      <c r="X25" s="136"/>
    </row>
    <row r="26" spans="1:24" ht="12.75" customHeight="1" x14ac:dyDescent="0.3">
      <c r="A26" s="151" t="s">
        <v>243</v>
      </c>
      <c r="B26" s="50"/>
      <c r="C26" s="102"/>
      <c r="D26" s="103">
        <f t="shared" si="0"/>
        <v>0</v>
      </c>
      <c r="E26" s="102"/>
      <c r="F26" s="103">
        <f t="shared" si="1"/>
        <v>0</v>
      </c>
      <c r="G26" s="102"/>
      <c r="H26" s="103">
        <f t="shared" si="2"/>
        <v>0</v>
      </c>
      <c r="I26" s="102"/>
      <c r="J26" s="103">
        <f t="shared" si="3"/>
        <v>0</v>
      </c>
      <c r="K26" s="102"/>
      <c r="L26" s="103">
        <f t="shared" si="4"/>
        <v>0</v>
      </c>
      <c r="M26" s="102"/>
      <c r="N26" s="103">
        <f t="shared" si="5"/>
        <v>0</v>
      </c>
      <c r="O26" s="102"/>
      <c r="P26" s="103">
        <f t="shared" si="6"/>
        <v>0</v>
      </c>
      <c r="Q26" s="102"/>
      <c r="R26" s="103">
        <f t="shared" si="7"/>
        <v>0</v>
      </c>
      <c r="S26" s="102"/>
      <c r="T26" s="103">
        <f t="shared" si="8"/>
        <v>0</v>
      </c>
      <c r="U26" s="102"/>
      <c r="V26" s="103">
        <f t="shared" si="9"/>
        <v>0</v>
      </c>
    </row>
    <row r="27" spans="1:24" ht="12.75" customHeight="1" x14ac:dyDescent="0.3">
      <c r="A27" s="38" t="s">
        <v>40</v>
      </c>
      <c r="B27" s="50"/>
      <c r="C27" s="137"/>
      <c r="D27" s="103">
        <f t="shared" si="0"/>
        <v>0</v>
      </c>
      <c r="E27" s="137"/>
      <c r="F27" s="103">
        <f t="shared" si="1"/>
        <v>0</v>
      </c>
      <c r="G27" s="137"/>
      <c r="H27" s="103">
        <f t="shared" si="2"/>
        <v>0</v>
      </c>
      <c r="I27" s="137"/>
      <c r="J27" s="103">
        <f t="shared" si="3"/>
        <v>0</v>
      </c>
      <c r="K27" s="137"/>
      <c r="L27" s="103">
        <f t="shared" si="4"/>
        <v>0</v>
      </c>
      <c r="M27" s="137"/>
      <c r="N27" s="103">
        <f t="shared" si="5"/>
        <v>0</v>
      </c>
      <c r="O27" s="137"/>
      <c r="P27" s="103">
        <f t="shared" si="6"/>
        <v>0</v>
      </c>
      <c r="Q27" s="137"/>
      <c r="R27" s="103">
        <f t="shared" si="7"/>
        <v>0</v>
      </c>
      <c r="S27" s="137"/>
      <c r="T27" s="103">
        <f t="shared" si="8"/>
        <v>0</v>
      </c>
      <c r="U27" s="137"/>
      <c r="V27" s="103">
        <f t="shared" si="9"/>
        <v>0</v>
      </c>
    </row>
    <row r="28" spans="1:24" ht="12.75" customHeight="1" x14ac:dyDescent="0.3">
      <c r="A28" s="26" t="s">
        <v>1</v>
      </c>
      <c r="B28" s="69"/>
      <c r="C28" s="105">
        <f>SUM(C19:C27)</f>
        <v>195323.04</v>
      </c>
      <c r="D28" s="106">
        <f t="shared" si="0"/>
        <v>1</v>
      </c>
      <c r="E28" s="105">
        <f>SUM(E19:E27)</f>
        <v>243048</v>
      </c>
      <c r="F28" s="106">
        <f t="shared" si="1"/>
        <v>1</v>
      </c>
      <c r="G28" s="105">
        <f>SUM(G19:G27)</f>
        <v>247908.96</v>
      </c>
      <c r="H28" s="106">
        <f t="shared" si="2"/>
        <v>1</v>
      </c>
      <c r="I28" s="105">
        <f>SUM(I19:I27)</f>
        <v>252867.13920000001</v>
      </c>
      <c r="J28" s="106">
        <f t="shared" si="3"/>
        <v>1</v>
      </c>
      <c r="K28" s="105">
        <f>SUM(K19:K27)</f>
        <v>257924.48198400001</v>
      </c>
      <c r="L28" s="106">
        <f t="shared" si="4"/>
        <v>1</v>
      </c>
      <c r="M28" s="105">
        <f>SUM(M19:M27)</f>
        <v>263082.97162367997</v>
      </c>
      <c r="N28" s="106">
        <f t="shared" si="5"/>
        <v>1</v>
      </c>
      <c r="O28" s="105">
        <f>SUM(O19:O27)</f>
        <v>268344.63105615356</v>
      </c>
      <c r="P28" s="106">
        <f t="shared" si="6"/>
        <v>1</v>
      </c>
      <c r="Q28" s="105">
        <f>SUM(Q19:Q27)</f>
        <v>273711.52367727668</v>
      </c>
      <c r="R28" s="106">
        <f t="shared" si="7"/>
        <v>1</v>
      </c>
      <c r="S28" s="105">
        <f>SUM(S19:S27)</f>
        <v>279185.75415082218</v>
      </c>
      <c r="T28" s="106">
        <f t="shared" si="8"/>
        <v>1</v>
      </c>
      <c r="U28" s="105">
        <f>SUM(U19:U27)</f>
        <v>284769.46923383867</v>
      </c>
      <c r="V28" s="106">
        <f t="shared" si="9"/>
        <v>1</v>
      </c>
    </row>
    <row r="29" spans="1:24" ht="12.75" customHeight="1" x14ac:dyDescent="0.3">
      <c r="A29" s="26"/>
      <c r="B29" s="69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4" ht="12.75" customHeight="1" x14ac:dyDescent="0.3">
      <c r="A30" s="26" t="s">
        <v>34</v>
      </c>
      <c r="B30" s="69"/>
      <c r="C30" s="25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4" ht="12.75" customHeight="1" x14ac:dyDescent="0.3">
      <c r="A31" s="38" t="s">
        <v>35</v>
      </c>
      <c r="B31" s="50"/>
      <c r="C31" s="217">
        <v>64456.603200000005</v>
      </c>
      <c r="D31" s="103">
        <f>IFERROR(C31/C$28,0)</f>
        <v>0.33</v>
      </c>
      <c r="E31" s="217">
        <v>80205.84</v>
      </c>
      <c r="F31" s="103">
        <f>IFERROR(E31/E$28,0)</f>
        <v>0.32999999999999996</v>
      </c>
      <c r="G31" s="217">
        <v>81924.321599999996</v>
      </c>
      <c r="H31" s="103">
        <f>IFERROR(G31/G$28,0)</f>
        <v>0.33046131773534931</v>
      </c>
      <c r="I31" s="217">
        <v>83523.924000000014</v>
      </c>
      <c r="J31" s="103">
        <f>IFERROR(I31/I$28,0)</f>
        <v>0.33030754515689958</v>
      </c>
      <c r="K31" s="217">
        <v>85128.040800000002</v>
      </c>
      <c r="L31" s="103">
        <f>IFERROR(K31/K$28,0)</f>
        <v>0.33005025403242177</v>
      </c>
      <c r="M31" s="217">
        <v>86770.53</v>
      </c>
      <c r="N31" s="103">
        <f>IFERROR(M31/M$28,0)</f>
        <v>0.32982191688224727</v>
      </c>
      <c r="O31" s="217">
        <v>88525.879200000025</v>
      </c>
      <c r="P31" s="103">
        <f>IFERROR(O31/O$28,0)</f>
        <v>0.32989621909549283</v>
      </c>
      <c r="Q31" s="217">
        <v>90154.072800000009</v>
      </c>
      <c r="R31" s="103">
        <f>IFERROR(Q31/Q$28,0)</f>
        <v>0.3293762410467504</v>
      </c>
      <c r="S31" s="217">
        <v>92202.10560000001</v>
      </c>
      <c r="T31" s="103">
        <f>IFERROR(S31/S$28,0)</f>
        <v>0.33025361870788877</v>
      </c>
      <c r="U31" s="217">
        <v>94127.497199999998</v>
      </c>
      <c r="V31" s="103">
        <f>IFERROR(U31/U$28,0)</f>
        <v>0.33053928657888226</v>
      </c>
    </row>
    <row r="32" spans="1:24" ht="12.75" customHeight="1" x14ac:dyDescent="0.3">
      <c r="A32" s="70" t="s">
        <v>75</v>
      </c>
      <c r="B32" s="70"/>
      <c r="C32" s="139"/>
      <c r="D32" s="103">
        <f>IFERROR(C32/C$28,0)</f>
        <v>0</v>
      </c>
      <c r="E32" s="139"/>
      <c r="F32" s="103">
        <f>IFERROR(E32/E$28,0)</f>
        <v>0</v>
      </c>
      <c r="G32" s="139"/>
      <c r="H32" s="103">
        <f>IFERROR(G32/G$28,0)</f>
        <v>0</v>
      </c>
      <c r="I32" s="139"/>
      <c r="J32" s="103">
        <f>IFERROR(I32/I$28,0)</f>
        <v>0</v>
      </c>
      <c r="K32" s="139"/>
      <c r="L32" s="103">
        <f>IFERROR(K32/K$28,0)</f>
        <v>0</v>
      </c>
      <c r="M32" s="139"/>
      <c r="N32" s="103">
        <f>IFERROR(M32/M$28,0)</f>
        <v>0</v>
      </c>
      <c r="O32" s="139"/>
      <c r="P32" s="103">
        <f>IFERROR(O32/O$28,0)</f>
        <v>0</v>
      </c>
      <c r="Q32" s="139"/>
      <c r="R32" s="103">
        <f>IFERROR(Q32/Q$28,0)</f>
        <v>0</v>
      </c>
      <c r="S32" s="139"/>
      <c r="T32" s="103">
        <f>IFERROR(S32/S$28,0)</f>
        <v>0</v>
      </c>
      <c r="U32" s="139"/>
      <c r="V32" s="103">
        <f>IFERROR(U32/U$28,0)</f>
        <v>0</v>
      </c>
    </row>
    <row r="33" spans="1:22" ht="12.75" customHeight="1" x14ac:dyDescent="0.3">
      <c r="A33" s="26" t="s">
        <v>2</v>
      </c>
      <c r="B33" s="69"/>
      <c r="C33" s="105">
        <f>SUM(C31:C32)</f>
        <v>64456.603200000005</v>
      </c>
      <c r="D33" s="106">
        <f>IFERROR(C33/C$28,0)</f>
        <v>0.33</v>
      </c>
      <c r="E33" s="105">
        <f>SUM(E31:E32)</f>
        <v>80205.84</v>
      </c>
      <c r="F33" s="106">
        <f>IFERROR(E33/E$28,0)</f>
        <v>0.32999999999999996</v>
      </c>
      <c r="G33" s="105">
        <f>SUM(G31:G32)</f>
        <v>81924.321599999996</v>
      </c>
      <c r="H33" s="106">
        <f>IFERROR(G33/G$28,0)</f>
        <v>0.33046131773534931</v>
      </c>
      <c r="I33" s="105">
        <f>SUM(I31:I32)</f>
        <v>83523.924000000014</v>
      </c>
      <c r="J33" s="106">
        <f>IFERROR(I33/I$28,0)</f>
        <v>0.33030754515689958</v>
      </c>
      <c r="K33" s="105">
        <f>SUM(K31:K32)</f>
        <v>85128.040800000002</v>
      </c>
      <c r="L33" s="106">
        <f>IFERROR(K33/K$28,0)</f>
        <v>0.33005025403242177</v>
      </c>
      <c r="M33" s="105">
        <f>SUM(M31:M32)</f>
        <v>86770.53</v>
      </c>
      <c r="N33" s="106">
        <f>IFERROR(M33/M$28,0)</f>
        <v>0.32982191688224727</v>
      </c>
      <c r="O33" s="105">
        <f>SUM(O31:O32)</f>
        <v>88525.879200000025</v>
      </c>
      <c r="P33" s="106">
        <f>IFERROR(O33/O$28,0)</f>
        <v>0.32989621909549283</v>
      </c>
      <c r="Q33" s="105">
        <f>SUM(Q31:Q32)</f>
        <v>90154.072800000009</v>
      </c>
      <c r="R33" s="106">
        <f>IFERROR(Q33/Q$28,0)</f>
        <v>0.3293762410467504</v>
      </c>
      <c r="S33" s="105">
        <f>SUM(S31:S32)</f>
        <v>92202.10560000001</v>
      </c>
      <c r="T33" s="106">
        <f>IFERROR(S33/S$28,0)</f>
        <v>0.33025361870788877</v>
      </c>
      <c r="U33" s="105">
        <f>SUM(U31:U32)</f>
        <v>94127.497199999998</v>
      </c>
      <c r="V33" s="106">
        <f>IFERROR(U33/U$28,0)</f>
        <v>0.33053928657888226</v>
      </c>
    </row>
    <row r="34" spans="1:22" ht="12.75" customHeight="1" x14ac:dyDescent="0.3">
      <c r="A34" s="38"/>
      <c r="B34" s="5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2.75" customHeight="1" x14ac:dyDescent="0.3">
      <c r="A35" s="26" t="s">
        <v>3</v>
      </c>
      <c r="B35" s="69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2.75" customHeight="1" x14ac:dyDescent="0.3">
      <c r="A36" s="38" t="s">
        <v>22</v>
      </c>
      <c r="B36" s="50"/>
      <c r="C36" s="217">
        <v>0</v>
      </c>
      <c r="D36" s="103">
        <f t="shared" ref="D36:D46" si="10">IFERROR(C36/C$28,0)</f>
        <v>0</v>
      </c>
      <c r="E36" s="217"/>
      <c r="F36" s="103">
        <f t="shared" ref="F36:F46" si="11">IFERROR(E36/E$28,0)</f>
        <v>0</v>
      </c>
      <c r="G36" s="217"/>
      <c r="H36" s="103">
        <f t="shared" ref="H36:H46" si="12">IFERROR(G36/G$28,0)</f>
        <v>0</v>
      </c>
      <c r="I36" s="217"/>
      <c r="J36" s="103">
        <f t="shared" ref="J36:J46" si="13">IFERROR(I36/I$28,0)</f>
        <v>0</v>
      </c>
      <c r="K36" s="217"/>
      <c r="L36" s="103">
        <f t="shared" ref="L36:L46" si="14">IFERROR(K36/K$28,0)</f>
        <v>0</v>
      </c>
      <c r="M36" s="217"/>
      <c r="N36" s="103">
        <f t="shared" ref="N36:N46" si="15">IFERROR(M36/M$28,0)</f>
        <v>0</v>
      </c>
      <c r="O36" s="217"/>
      <c r="P36" s="103">
        <f t="shared" ref="P36:P46" si="16">IFERROR(O36/O$28,0)</f>
        <v>0</v>
      </c>
      <c r="Q36" s="217"/>
      <c r="R36" s="103">
        <f t="shared" ref="R36:R46" si="17">IFERROR(Q36/Q$28,0)</f>
        <v>0</v>
      </c>
      <c r="S36" s="217"/>
      <c r="T36" s="103">
        <f t="shared" ref="T36:T46" si="18">IFERROR(S36/S$28,0)</f>
        <v>0</v>
      </c>
      <c r="U36" s="217"/>
      <c r="V36" s="103">
        <f t="shared" ref="V36:V46" si="19">IFERROR(U36/U$28,0)</f>
        <v>0</v>
      </c>
    </row>
    <row r="37" spans="1:22" ht="12.75" customHeight="1" x14ac:dyDescent="0.3">
      <c r="A37" s="38" t="s">
        <v>23</v>
      </c>
      <c r="B37" s="50"/>
      <c r="C37" s="217">
        <v>105082</v>
      </c>
      <c r="D37" s="103">
        <f t="shared" si="10"/>
        <v>0.537990807433675</v>
      </c>
      <c r="E37" s="217">
        <v>116851.18400000001</v>
      </c>
      <c r="F37" s="103">
        <f t="shared" si="11"/>
        <v>0.48077410223494949</v>
      </c>
      <c r="G37" s="217">
        <v>120940.97543999999</v>
      </c>
      <c r="H37" s="103">
        <f t="shared" si="12"/>
        <v>0.48784430962075753</v>
      </c>
      <c r="I37" s="217">
        <v>124811.08665407999</v>
      </c>
      <c r="J37" s="103">
        <f t="shared" si="13"/>
        <v>0.49358365443982527</v>
      </c>
      <c r="K37" s="217">
        <v>127931.36382043197</v>
      </c>
      <c r="L37" s="103">
        <f t="shared" si="14"/>
        <v>0.49600318215766742</v>
      </c>
      <c r="M37" s="217">
        <v>131129.64791594277</v>
      </c>
      <c r="N37" s="103">
        <f t="shared" si="15"/>
        <v>0.4984345703054992</v>
      </c>
      <c r="O37" s="217">
        <v>134407.88911384132</v>
      </c>
      <c r="P37" s="103">
        <f t="shared" si="16"/>
        <v>0.50087787702268294</v>
      </c>
      <c r="Q37" s="217">
        <v>137768.08634168733</v>
      </c>
      <c r="R37" s="103">
        <f t="shared" si="17"/>
        <v>0.50333316073357837</v>
      </c>
      <c r="S37" s="217">
        <v>141212.28850022951</v>
      </c>
      <c r="T37" s="103">
        <f t="shared" si="18"/>
        <v>0.50580048014893908</v>
      </c>
      <c r="U37" s="217">
        <v>144742.59571273523</v>
      </c>
      <c r="V37" s="103">
        <f t="shared" si="19"/>
        <v>0.50827989426731601</v>
      </c>
    </row>
    <row r="38" spans="1:22" ht="12.75" customHeight="1" x14ac:dyDescent="0.3">
      <c r="A38" s="38" t="s">
        <v>24</v>
      </c>
      <c r="B38" s="50"/>
      <c r="C38" s="217"/>
      <c r="D38" s="103">
        <f t="shared" si="10"/>
        <v>0</v>
      </c>
      <c r="E38" s="217">
        <v>0</v>
      </c>
      <c r="F38" s="103">
        <f t="shared" si="11"/>
        <v>0</v>
      </c>
      <c r="G38" s="217">
        <v>0</v>
      </c>
      <c r="H38" s="103">
        <f t="shared" si="12"/>
        <v>0</v>
      </c>
      <c r="I38" s="217">
        <v>0</v>
      </c>
      <c r="J38" s="103">
        <f t="shared" si="13"/>
        <v>0</v>
      </c>
      <c r="K38" s="217">
        <v>0</v>
      </c>
      <c r="L38" s="103">
        <f t="shared" si="14"/>
        <v>0</v>
      </c>
      <c r="M38" s="217">
        <v>0</v>
      </c>
      <c r="N38" s="103">
        <f t="shared" si="15"/>
        <v>0</v>
      </c>
      <c r="O38" s="217">
        <v>0</v>
      </c>
      <c r="P38" s="103">
        <f t="shared" si="16"/>
        <v>0</v>
      </c>
      <c r="Q38" s="217">
        <v>0</v>
      </c>
      <c r="R38" s="103">
        <f t="shared" si="17"/>
        <v>0</v>
      </c>
      <c r="S38" s="217">
        <v>0</v>
      </c>
      <c r="T38" s="103">
        <f t="shared" si="18"/>
        <v>0</v>
      </c>
      <c r="U38" s="217">
        <v>0</v>
      </c>
      <c r="V38" s="103">
        <f t="shared" si="19"/>
        <v>0</v>
      </c>
    </row>
    <row r="39" spans="1:22" ht="12.75" customHeight="1" x14ac:dyDescent="0.3">
      <c r="A39" s="38" t="s">
        <v>28</v>
      </c>
      <c r="B39" s="50"/>
      <c r="C39" s="217"/>
      <c r="D39" s="103">
        <f t="shared" si="10"/>
        <v>0</v>
      </c>
      <c r="E39" s="217">
        <v>0</v>
      </c>
      <c r="F39" s="103">
        <f t="shared" si="11"/>
        <v>0</v>
      </c>
      <c r="G39" s="217">
        <v>0</v>
      </c>
      <c r="H39" s="103">
        <f t="shared" si="12"/>
        <v>0</v>
      </c>
      <c r="I39" s="217">
        <v>0</v>
      </c>
      <c r="J39" s="103">
        <f t="shared" si="13"/>
        <v>0</v>
      </c>
      <c r="K39" s="217">
        <v>0</v>
      </c>
      <c r="L39" s="103">
        <f t="shared" si="14"/>
        <v>0</v>
      </c>
      <c r="M39" s="217">
        <v>0</v>
      </c>
      <c r="N39" s="103">
        <f t="shared" si="15"/>
        <v>0</v>
      </c>
      <c r="O39" s="217">
        <v>0</v>
      </c>
      <c r="P39" s="103">
        <f t="shared" si="16"/>
        <v>0</v>
      </c>
      <c r="Q39" s="217">
        <v>0</v>
      </c>
      <c r="R39" s="103">
        <f t="shared" si="17"/>
        <v>0</v>
      </c>
      <c r="S39" s="217">
        <v>0</v>
      </c>
      <c r="T39" s="103">
        <f t="shared" si="18"/>
        <v>0</v>
      </c>
      <c r="U39" s="217">
        <v>0</v>
      </c>
      <c r="V39" s="103">
        <f t="shared" si="19"/>
        <v>0</v>
      </c>
    </row>
    <row r="40" spans="1:22" ht="12.75" customHeight="1" x14ac:dyDescent="0.3">
      <c r="A40" s="38" t="s">
        <v>25</v>
      </c>
      <c r="B40" s="50"/>
      <c r="C40" s="217">
        <v>0</v>
      </c>
      <c r="D40" s="103">
        <f t="shared" si="10"/>
        <v>0</v>
      </c>
      <c r="E40" s="217">
        <v>0</v>
      </c>
      <c r="F40" s="103">
        <f t="shared" si="11"/>
        <v>0</v>
      </c>
      <c r="G40" s="217">
        <v>0</v>
      </c>
      <c r="H40" s="103">
        <f t="shared" si="12"/>
        <v>0</v>
      </c>
      <c r="I40" s="217">
        <v>0</v>
      </c>
      <c r="J40" s="103">
        <f t="shared" si="13"/>
        <v>0</v>
      </c>
      <c r="K40" s="217">
        <v>0</v>
      </c>
      <c r="L40" s="103">
        <f t="shared" si="14"/>
        <v>0</v>
      </c>
      <c r="M40" s="217">
        <v>0</v>
      </c>
      <c r="N40" s="103">
        <f t="shared" si="15"/>
        <v>0</v>
      </c>
      <c r="O40" s="217">
        <v>0</v>
      </c>
      <c r="P40" s="103">
        <f t="shared" si="16"/>
        <v>0</v>
      </c>
      <c r="Q40" s="217">
        <v>0</v>
      </c>
      <c r="R40" s="103">
        <f t="shared" si="17"/>
        <v>0</v>
      </c>
      <c r="S40" s="217">
        <v>0</v>
      </c>
      <c r="T40" s="103">
        <f t="shared" si="18"/>
        <v>0</v>
      </c>
      <c r="U40" s="217">
        <v>0</v>
      </c>
      <c r="V40" s="103">
        <f t="shared" si="19"/>
        <v>0</v>
      </c>
    </row>
    <row r="41" spans="1:22" ht="12.75" customHeight="1" x14ac:dyDescent="0.3">
      <c r="A41" s="38" t="s">
        <v>26</v>
      </c>
      <c r="B41" s="50"/>
      <c r="C41" s="217">
        <v>13030.168</v>
      </c>
      <c r="D41" s="103">
        <f t="shared" si="10"/>
        <v>6.6710860121775697E-2</v>
      </c>
      <c r="E41" s="217">
        <v>14489.546816</v>
      </c>
      <c r="F41" s="103">
        <f t="shared" si="11"/>
        <v>5.9615988677133733E-2</v>
      </c>
      <c r="G41" s="217">
        <v>14996.680954559999</v>
      </c>
      <c r="H41" s="103">
        <f t="shared" si="12"/>
        <v>6.0492694392973938E-2</v>
      </c>
      <c r="I41" s="217">
        <v>15476.574745105918</v>
      </c>
      <c r="J41" s="103">
        <f t="shared" si="13"/>
        <v>6.1204373150538324E-2</v>
      </c>
      <c r="K41" s="217">
        <v>15863.489113733565</v>
      </c>
      <c r="L41" s="103">
        <f t="shared" si="14"/>
        <v>6.1504394587550769E-2</v>
      </c>
      <c r="M41" s="217">
        <v>16260.076341576903</v>
      </c>
      <c r="N41" s="103">
        <f t="shared" si="15"/>
        <v>6.1805886717881904E-2</v>
      </c>
      <c r="O41" s="217">
        <v>16666.578250116323</v>
      </c>
      <c r="P41" s="103">
        <f t="shared" si="16"/>
        <v>6.2108856750812687E-2</v>
      </c>
      <c r="Q41" s="217">
        <v>17083.24270636923</v>
      </c>
      <c r="R41" s="103">
        <f t="shared" si="17"/>
        <v>6.2413311930963715E-2</v>
      </c>
      <c r="S41" s="217">
        <v>17510.32377402846</v>
      </c>
      <c r="T41" s="103">
        <f t="shared" si="18"/>
        <v>6.271925953846845E-2</v>
      </c>
      <c r="U41" s="217">
        <v>17948.081868379169</v>
      </c>
      <c r="V41" s="103">
        <f t="shared" si="19"/>
        <v>6.3026706889147188E-2</v>
      </c>
    </row>
    <row r="42" spans="1:22" ht="12.75" customHeight="1" x14ac:dyDescent="0.3">
      <c r="A42" s="38" t="s">
        <v>27</v>
      </c>
      <c r="B42" s="50"/>
      <c r="C42" s="217"/>
      <c r="D42" s="103">
        <f t="shared" si="10"/>
        <v>0</v>
      </c>
      <c r="E42" s="217"/>
      <c r="F42" s="103">
        <f t="shared" si="11"/>
        <v>0</v>
      </c>
      <c r="G42" s="217"/>
      <c r="H42" s="103">
        <f t="shared" si="12"/>
        <v>0</v>
      </c>
      <c r="I42" s="217"/>
      <c r="J42" s="103">
        <f t="shared" si="13"/>
        <v>0</v>
      </c>
      <c r="K42" s="217"/>
      <c r="L42" s="103">
        <f t="shared" si="14"/>
        <v>0</v>
      </c>
      <c r="M42" s="217"/>
      <c r="N42" s="103">
        <f t="shared" si="15"/>
        <v>0</v>
      </c>
      <c r="O42" s="217"/>
      <c r="P42" s="103">
        <f t="shared" si="16"/>
        <v>0</v>
      </c>
      <c r="Q42" s="217"/>
      <c r="R42" s="103">
        <f t="shared" si="17"/>
        <v>0</v>
      </c>
      <c r="S42" s="217"/>
      <c r="T42" s="103">
        <f t="shared" si="18"/>
        <v>0</v>
      </c>
      <c r="U42" s="217"/>
      <c r="V42" s="103">
        <f t="shared" si="19"/>
        <v>0</v>
      </c>
    </row>
    <row r="43" spans="1:22" ht="12.75" customHeight="1" x14ac:dyDescent="0.3">
      <c r="A43" s="38" t="s">
        <v>76</v>
      </c>
      <c r="B43" s="50"/>
      <c r="C43" s="217"/>
      <c r="D43" s="103">
        <f t="shared" si="10"/>
        <v>0</v>
      </c>
      <c r="E43" s="217"/>
      <c r="F43" s="103">
        <f t="shared" si="11"/>
        <v>0</v>
      </c>
      <c r="G43" s="217"/>
      <c r="H43" s="103">
        <f t="shared" si="12"/>
        <v>0</v>
      </c>
      <c r="I43" s="217"/>
      <c r="J43" s="103">
        <f t="shared" si="13"/>
        <v>0</v>
      </c>
      <c r="K43" s="217"/>
      <c r="L43" s="103">
        <f t="shared" si="14"/>
        <v>0</v>
      </c>
      <c r="M43" s="217"/>
      <c r="N43" s="103">
        <f t="shared" si="15"/>
        <v>0</v>
      </c>
      <c r="O43" s="217"/>
      <c r="P43" s="103">
        <f t="shared" si="16"/>
        <v>0</v>
      </c>
      <c r="Q43" s="217"/>
      <c r="R43" s="103">
        <f t="shared" si="17"/>
        <v>0</v>
      </c>
      <c r="S43" s="217"/>
      <c r="T43" s="103">
        <f t="shared" si="18"/>
        <v>0</v>
      </c>
      <c r="U43" s="217"/>
      <c r="V43" s="103">
        <f t="shared" si="19"/>
        <v>0</v>
      </c>
    </row>
    <row r="44" spans="1:22" ht="12.75" customHeight="1" x14ac:dyDescent="0.3">
      <c r="A44" s="38" t="s">
        <v>11</v>
      </c>
      <c r="B44" s="50"/>
      <c r="C44" s="217"/>
      <c r="D44" s="103">
        <f t="shared" si="10"/>
        <v>0</v>
      </c>
      <c r="E44" s="217"/>
      <c r="F44" s="103">
        <f t="shared" si="11"/>
        <v>0</v>
      </c>
      <c r="G44" s="217"/>
      <c r="H44" s="103">
        <f t="shared" si="12"/>
        <v>0</v>
      </c>
      <c r="I44" s="217"/>
      <c r="J44" s="103">
        <f t="shared" si="13"/>
        <v>0</v>
      </c>
      <c r="K44" s="217"/>
      <c r="L44" s="103">
        <f t="shared" si="14"/>
        <v>0</v>
      </c>
      <c r="M44" s="217"/>
      <c r="N44" s="103">
        <f t="shared" si="15"/>
        <v>0</v>
      </c>
      <c r="O44" s="217"/>
      <c r="P44" s="103">
        <f t="shared" si="16"/>
        <v>0</v>
      </c>
      <c r="Q44" s="217"/>
      <c r="R44" s="103">
        <f t="shared" si="17"/>
        <v>0</v>
      </c>
      <c r="S44" s="217"/>
      <c r="T44" s="103">
        <f t="shared" si="18"/>
        <v>0</v>
      </c>
      <c r="U44" s="217"/>
      <c r="V44" s="103">
        <f t="shared" si="19"/>
        <v>0</v>
      </c>
    </row>
    <row r="45" spans="1:22" ht="12.75" customHeight="1" x14ac:dyDescent="0.3">
      <c r="A45" s="38" t="s">
        <v>4</v>
      </c>
      <c r="B45" s="50"/>
      <c r="C45" s="220">
        <v>9877.7080000000005</v>
      </c>
      <c r="D45" s="103">
        <f t="shared" si="10"/>
        <v>5.0571135898765454E-2</v>
      </c>
      <c r="E45" s="220">
        <v>10984.011296000001</v>
      </c>
      <c r="F45" s="103">
        <f t="shared" si="11"/>
        <v>4.5192765610085256E-2</v>
      </c>
      <c r="G45" s="220">
        <v>11368.45169136</v>
      </c>
      <c r="H45" s="103">
        <f t="shared" si="12"/>
        <v>4.5857365104351212E-2</v>
      </c>
      <c r="I45" s="220">
        <v>11732.242145483518</v>
      </c>
      <c r="J45" s="103">
        <f t="shared" si="13"/>
        <v>4.6396863517343567E-2</v>
      </c>
      <c r="K45" s="220">
        <v>12025.548199120605</v>
      </c>
      <c r="L45" s="103">
        <f t="shared" si="14"/>
        <v>4.6624299122820741E-2</v>
      </c>
      <c r="M45" s="220">
        <v>12326.18690409862</v>
      </c>
      <c r="N45" s="103">
        <f t="shared" si="15"/>
        <v>4.6852849608716926E-2</v>
      </c>
      <c r="O45" s="220">
        <v>12634.341576701083</v>
      </c>
      <c r="P45" s="103">
        <f t="shared" si="16"/>
        <v>4.7082520440132197E-2</v>
      </c>
      <c r="Q45" s="220">
        <v>12950.200116118609</v>
      </c>
      <c r="R45" s="103">
        <f t="shared" si="17"/>
        <v>4.7313317108956358E-2</v>
      </c>
      <c r="S45" s="220">
        <v>13273.955119021573</v>
      </c>
      <c r="T45" s="103">
        <f t="shared" si="18"/>
        <v>4.7545245134000269E-2</v>
      </c>
      <c r="U45" s="220">
        <v>13605.803996997112</v>
      </c>
      <c r="V45" s="103">
        <f t="shared" si="19"/>
        <v>4.7778310061127711E-2</v>
      </c>
    </row>
    <row r="46" spans="1:22" ht="12.75" customHeight="1" x14ac:dyDescent="0.3">
      <c r="A46" s="26" t="s">
        <v>5</v>
      </c>
      <c r="B46" s="69"/>
      <c r="C46" s="105">
        <f>SUM(C36:C45)</f>
        <v>127989.876</v>
      </c>
      <c r="D46" s="106">
        <f t="shared" si="10"/>
        <v>0.65527280345421612</v>
      </c>
      <c r="E46" s="105">
        <f>SUM(E36:E45)</f>
        <v>142324.74211200001</v>
      </c>
      <c r="F46" s="106">
        <f t="shared" si="11"/>
        <v>0.58558285652216846</v>
      </c>
      <c r="G46" s="105">
        <f>SUM(G36:G45)</f>
        <v>147306.10808592002</v>
      </c>
      <c r="H46" s="106">
        <f t="shared" si="12"/>
        <v>0.59419436911808277</v>
      </c>
      <c r="I46" s="105">
        <f>SUM(I36:I45)</f>
        <v>152019.90354466945</v>
      </c>
      <c r="J46" s="106">
        <f t="shared" si="13"/>
        <v>0.60118489110770723</v>
      </c>
      <c r="K46" s="105">
        <f>SUM(K36:K45)</f>
        <v>155820.40113328616</v>
      </c>
      <c r="L46" s="106">
        <f t="shared" si="14"/>
        <v>0.60413187586803896</v>
      </c>
      <c r="M46" s="105">
        <f>SUM(M36:M45)</f>
        <v>159715.91116161831</v>
      </c>
      <c r="N46" s="106">
        <f t="shared" si="15"/>
        <v>0.60709330663209804</v>
      </c>
      <c r="O46" s="105">
        <f>SUM(O36:O45)</f>
        <v>163708.80894065872</v>
      </c>
      <c r="P46" s="106">
        <f t="shared" si="16"/>
        <v>0.6100692542136279</v>
      </c>
      <c r="Q46" s="105">
        <f>SUM(Q36:Q45)</f>
        <v>167801.52916417518</v>
      </c>
      <c r="R46" s="106">
        <f t="shared" si="17"/>
        <v>0.6130597897734984</v>
      </c>
      <c r="S46" s="105">
        <f>SUM(S36:S45)</f>
        <v>171996.56739327955</v>
      </c>
      <c r="T46" s="106">
        <f t="shared" si="18"/>
        <v>0.61606498482140781</v>
      </c>
      <c r="U46" s="105">
        <f>SUM(U36:U45)</f>
        <v>176296.4815781115</v>
      </c>
      <c r="V46" s="106">
        <f t="shared" si="19"/>
        <v>0.61908491121759091</v>
      </c>
    </row>
    <row r="47" spans="1:22" ht="12.75" customHeight="1" x14ac:dyDescent="0.3">
      <c r="A47" s="26"/>
      <c r="B47" s="26"/>
      <c r="C47" s="53"/>
      <c r="D47" s="111"/>
      <c r="E47" s="53"/>
      <c r="F47" s="111"/>
      <c r="G47" s="53"/>
      <c r="H47" s="111"/>
      <c r="I47" s="53"/>
      <c r="J47" s="111"/>
      <c r="K47" s="53"/>
      <c r="L47" s="111"/>
      <c r="M47" s="53"/>
      <c r="N47" s="111"/>
      <c r="O47" s="53"/>
      <c r="P47" s="111"/>
      <c r="Q47" s="53"/>
      <c r="R47" s="111"/>
      <c r="S47" s="53"/>
      <c r="T47" s="111"/>
      <c r="U47" s="53"/>
      <c r="V47" s="111"/>
    </row>
    <row r="48" spans="1:22" ht="12.75" customHeight="1" x14ac:dyDescent="0.3">
      <c r="A48" s="26" t="str">
        <f>A4</f>
        <v xml:space="preserve">VENDOR:  </v>
      </c>
      <c r="B48" s="46" t="str">
        <f>B4</f>
        <v>Aramark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4" ht="12.75" customHeight="1" x14ac:dyDescent="0.3">
      <c r="A49" s="26"/>
      <c r="B49" s="14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4" ht="12.75" customHeight="1" x14ac:dyDescent="0.3">
      <c r="A50" s="38"/>
      <c r="B50" s="38"/>
      <c r="C50" s="109" t="str">
        <f>C6</f>
        <v>FY 2018-19</v>
      </c>
      <c r="D50" s="109" t="s">
        <v>9</v>
      </c>
      <c r="E50" s="109" t="str">
        <f>E6</f>
        <v>FY 2019-20</v>
      </c>
      <c r="F50" s="109" t="s">
        <v>9</v>
      </c>
      <c r="G50" s="109" t="str">
        <f>G6</f>
        <v>FY 2020-21</v>
      </c>
      <c r="H50" s="109" t="s">
        <v>9</v>
      </c>
      <c r="I50" s="109" t="str">
        <f>I6</f>
        <v>FY 2021-22</v>
      </c>
      <c r="J50" s="109" t="s">
        <v>9</v>
      </c>
      <c r="K50" s="109" t="str">
        <f>K6</f>
        <v>FY 2022-23</v>
      </c>
      <c r="L50" s="109" t="s">
        <v>9</v>
      </c>
      <c r="M50" s="109" t="str">
        <f>M6</f>
        <v>FY 2023-24</v>
      </c>
      <c r="N50" s="109" t="s">
        <v>9</v>
      </c>
      <c r="O50" s="109" t="str">
        <f>O6</f>
        <v>FY 2024-25</v>
      </c>
      <c r="P50" s="109" t="s">
        <v>9</v>
      </c>
      <c r="Q50" s="109" t="str">
        <f>Q6</f>
        <v>FY 2025-26</v>
      </c>
      <c r="R50" s="109" t="s">
        <v>9</v>
      </c>
      <c r="S50" s="109" t="str">
        <f>S6</f>
        <v>FY 2026-27</v>
      </c>
      <c r="T50" s="109" t="s">
        <v>9</v>
      </c>
      <c r="U50" s="109" t="str">
        <f>U6</f>
        <v>FY 2027-28</v>
      </c>
      <c r="V50" s="109" t="s">
        <v>9</v>
      </c>
    </row>
    <row r="51" spans="1:24" ht="12.75" customHeight="1" x14ac:dyDescent="0.3">
      <c r="A51" s="26" t="s">
        <v>38</v>
      </c>
      <c r="B51" s="69"/>
      <c r="C51" s="101"/>
      <c r="D51" s="103"/>
      <c r="E51" s="101"/>
      <c r="F51" s="103"/>
      <c r="G51" s="101"/>
      <c r="H51" s="103"/>
      <c r="I51" s="101"/>
      <c r="J51" s="103"/>
      <c r="K51" s="101"/>
      <c r="L51" s="103"/>
      <c r="M51" s="101"/>
      <c r="N51" s="103"/>
      <c r="O51" s="101"/>
      <c r="P51" s="103"/>
      <c r="Q51" s="101"/>
      <c r="R51" s="103"/>
      <c r="S51" s="101"/>
      <c r="T51" s="103"/>
      <c r="U51" s="101"/>
      <c r="V51" s="103"/>
    </row>
    <row r="52" spans="1:24" ht="12.75" customHeight="1" x14ac:dyDescent="0.3">
      <c r="A52" s="38" t="s">
        <v>229</v>
      </c>
      <c r="B52" s="50"/>
      <c r="C52" s="217">
        <v>0</v>
      </c>
      <c r="D52" s="103">
        <f t="shared" ref="D52:D83" si="20">IFERROR(C52/C$28,0)</f>
        <v>0</v>
      </c>
      <c r="E52" s="217">
        <v>0</v>
      </c>
      <c r="F52" s="103">
        <f t="shared" ref="F52:F105" si="21">IFERROR(E52/E$28,0)</f>
        <v>0</v>
      </c>
      <c r="G52" s="217">
        <v>0</v>
      </c>
      <c r="H52" s="103">
        <f t="shared" ref="H52:H105" si="22">IFERROR(G52/G$28,0)</f>
        <v>0</v>
      </c>
      <c r="I52" s="217">
        <v>0</v>
      </c>
      <c r="J52" s="103">
        <f t="shared" ref="J52:J105" si="23">IFERROR(I52/I$28,0)</f>
        <v>0</v>
      </c>
      <c r="K52" s="217">
        <v>0</v>
      </c>
      <c r="L52" s="103">
        <f t="shared" ref="L52:L105" si="24">IFERROR(K52/K$28,0)</f>
        <v>0</v>
      </c>
      <c r="M52" s="217">
        <v>0</v>
      </c>
      <c r="N52" s="103">
        <f t="shared" ref="N52:N105" si="25">IFERROR(M52/M$28,0)</f>
        <v>0</v>
      </c>
      <c r="O52" s="217">
        <v>0</v>
      </c>
      <c r="P52" s="103">
        <f t="shared" ref="P52:P105" si="26">IFERROR(O52/O$28,0)</f>
        <v>0</v>
      </c>
      <c r="Q52" s="217">
        <v>0</v>
      </c>
      <c r="R52" s="103">
        <f t="shared" ref="R52:R105" si="27">IFERROR(Q52/Q$28,0)</f>
        <v>0</v>
      </c>
      <c r="S52" s="217">
        <v>0</v>
      </c>
      <c r="T52" s="103">
        <f t="shared" ref="T52:T105" si="28">IFERROR(S52/S$28,0)</f>
        <v>0</v>
      </c>
      <c r="U52" s="217">
        <v>0</v>
      </c>
      <c r="V52" s="103">
        <f t="shared" ref="V52:V105" si="29">IFERROR(U52/U$28,0)</f>
        <v>0</v>
      </c>
      <c r="X52" s="245"/>
    </row>
    <row r="53" spans="1:24" ht="12.75" customHeight="1" x14ac:dyDescent="0.3">
      <c r="A53" s="38" t="s">
        <v>97</v>
      </c>
      <c r="B53" s="50"/>
      <c r="C53" s="217">
        <v>0</v>
      </c>
      <c r="D53" s="103">
        <f t="shared" si="20"/>
        <v>0</v>
      </c>
      <c r="E53" s="217">
        <v>0</v>
      </c>
      <c r="F53" s="103">
        <f t="shared" si="21"/>
        <v>0</v>
      </c>
      <c r="G53" s="217">
        <v>0</v>
      </c>
      <c r="H53" s="103">
        <f t="shared" si="22"/>
        <v>0</v>
      </c>
      <c r="I53" s="217">
        <v>0</v>
      </c>
      <c r="J53" s="103">
        <f t="shared" si="23"/>
        <v>0</v>
      </c>
      <c r="K53" s="217">
        <v>0</v>
      </c>
      <c r="L53" s="103">
        <f t="shared" si="24"/>
        <v>0</v>
      </c>
      <c r="M53" s="217">
        <v>0</v>
      </c>
      <c r="N53" s="103">
        <f t="shared" si="25"/>
        <v>0</v>
      </c>
      <c r="O53" s="217">
        <v>0</v>
      </c>
      <c r="P53" s="103">
        <f t="shared" si="26"/>
        <v>0</v>
      </c>
      <c r="Q53" s="217">
        <v>0</v>
      </c>
      <c r="R53" s="103">
        <f t="shared" si="27"/>
        <v>0</v>
      </c>
      <c r="S53" s="217">
        <v>0</v>
      </c>
      <c r="T53" s="103">
        <f t="shared" si="28"/>
        <v>0</v>
      </c>
      <c r="U53" s="217">
        <v>0</v>
      </c>
      <c r="V53" s="103">
        <f t="shared" si="29"/>
        <v>0</v>
      </c>
      <c r="X53" s="245"/>
    </row>
    <row r="54" spans="1:24" ht="12.75" customHeight="1" x14ac:dyDescent="0.3">
      <c r="A54" s="38" t="s">
        <v>30</v>
      </c>
      <c r="B54" s="50"/>
      <c r="C54" s="217">
        <v>136.72612800000002</v>
      </c>
      <c r="D54" s="103">
        <f t="shared" si="20"/>
        <v>7.000000000000001E-4</v>
      </c>
      <c r="E54" s="217">
        <v>170.1336</v>
      </c>
      <c r="F54" s="103">
        <f t="shared" si="21"/>
        <v>6.9999999999999999E-4</v>
      </c>
      <c r="G54" s="217">
        <v>173.536272</v>
      </c>
      <c r="H54" s="103">
        <f t="shared" si="22"/>
        <v>6.9999999999999999E-4</v>
      </c>
      <c r="I54" s="217">
        <v>177.00699743999999</v>
      </c>
      <c r="J54" s="103">
        <f t="shared" si="23"/>
        <v>6.9999999999999999E-4</v>
      </c>
      <c r="K54" s="217">
        <v>180.54713738880002</v>
      </c>
      <c r="L54" s="103">
        <f t="shared" si="24"/>
        <v>7.000000000000001E-4</v>
      </c>
      <c r="M54" s="217">
        <v>184.15808013657596</v>
      </c>
      <c r="N54" s="103">
        <f t="shared" si="25"/>
        <v>6.9999999999999988E-4</v>
      </c>
      <c r="O54" s="217">
        <v>187.84124173930749</v>
      </c>
      <c r="P54" s="103">
        <f t="shared" si="26"/>
        <v>6.9999999999999999E-4</v>
      </c>
      <c r="Q54" s="217">
        <v>191.59806657409371</v>
      </c>
      <c r="R54" s="103">
        <f t="shared" si="27"/>
        <v>7.000000000000001E-4</v>
      </c>
      <c r="S54" s="217">
        <v>195.43002790557554</v>
      </c>
      <c r="T54" s="103">
        <f t="shared" si="28"/>
        <v>7.000000000000001E-4</v>
      </c>
      <c r="U54" s="217">
        <v>199.33862846368706</v>
      </c>
      <c r="V54" s="103">
        <f t="shared" si="29"/>
        <v>6.9999999999999999E-4</v>
      </c>
      <c r="X54" s="245"/>
    </row>
    <row r="55" spans="1:24" ht="12.75" customHeight="1" x14ac:dyDescent="0.3">
      <c r="A55" s="38" t="s">
        <v>153</v>
      </c>
      <c r="B55" s="50"/>
      <c r="C55" s="217"/>
      <c r="D55" s="103">
        <f t="shared" si="20"/>
        <v>0</v>
      </c>
      <c r="E55" s="217"/>
      <c r="F55" s="103">
        <f t="shared" si="21"/>
        <v>0</v>
      </c>
      <c r="G55" s="217"/>
      <c r="H55" s="103">
        <f t="shared" si="22"/>
        <v>0</v>
      </c>
      <c r="I55" s="217"/>
      <c r="J55" s="103">
        <f t="shared" si="23"/>
        <v>0</v>
      </c>
      <c r="K55" s="217"/>
      <c r="L55" s="103">
        <f t="shared" si="24"/>
        <v>0</v>
      </c>
      <c r="M55" s="217"/>
      <c r="N55" s="103">
        <f t="shared" si="25"/>
        <v>0</v>
      </c>
      <c r="O55" s="217"/>
      <c r="P55" s="103">
        <f t="shared" si="26"/>
        <v>0</v>
      </c>
      <c r="Q55" s="217"/>
      <c r="R55" s="103">
        <f t="shared" si="27"/>
        <v>0</v>
      </c>
      <c r="S55" s="217"/>
      <c r="T55" s="103">
        <f t="shared" si="28"/>
        <v>0</v>
      </c>
      <c r="U55" s="217"/>
      <c r="V55" s="103">
        <f t="shared" si="29"/>
        <v>0</v>
      </c>
      <c r="X55" s="245"/>
    </row>
    <row r="56" spans="1:24" ht="12.75" customHeight="1" x14ac:dyDescent="0.3">
      <c r="A56" s="38" t="s">
        <v>88</v>
      </c>
      <c r="B56" s="50"/>
      <c r="C56" s="217">
        <v>99.61475040000002</v>
      </c>
      <c r="D56" s="103">
        <f t="shared" si="20"/>
        <v>5.1000000000000004E-4</v>
      </c>
      <c r="E56" s="217">
        <v>123.95448000000002</v>
      </c>
      <c r="F56" s="103">
        <f t="shared" si="21"/>
        <v>5.1000000000000004E-4</v>
      </c>
      <c r="G56" s="217">
        <v>126.4335696</v>
      </c>
      <c r="H56" s="103">
        <f t="shared" si="22"/>
        <v>5.1000000000000004E-4</v>
      </c>
      <c r="I56" s="217">
        <v>128.96224099200001</v>
      </c>
      <c r="J56" s="103">
        <f t="shared" si="23"/>
        <v>5.1000000000000004E-4</v>
      </c>
      <c r="K56" s="217">
        <v>131.54148581184</v>
      </c>
      <c r="L56" s="103">
        <f t="shared" si="24"/>
        <v>5.1000000000000004E-4</v>
      </c>
      <c r="M56" s="217">
        <v>134.17231552807681</v>
      </c>
      <c r="N56" s="103">
        <f t="shared" si="25"/>
        <v>5.1000000000000004E-4</v>
      </c>
      <c r="O56" s="217">
        <v>136.85576183863833</v>
      </c>
      <c r="P56" s="103">
        <f t="shared" si="26"/>
        <v>5.1000000000000004E-4</v>
      </c>
      <c r="Q56" s="217">
        <v>139.59287707541111</v>
      </c>
      <c r="R56" s="103">
        <f t="shared" si="27"/>
        <v>5.1000000000000004E-4</v>
      </c>
      <c r="S56" s="217">
        <v>142.38473461691933</v>
      </c>
      <c r="T56" s="103">
        <f t="shared" si="28"/>
        <v>5.1000000000000004E-4</v>
      </c>
      <c r="U56" s="217">
        <v>145.23242930925772</v>
      </c>
      <c r="V56" s="103">
        <f t="shared" si="29"/>
        <v>5.1000000000000004E-4</v>
      </c>
      <c r="X56" s="245"/>
    </row>
    <row r="57" spans="1:24" ht="12.75" customHeight="1" x14ac:dyDescent="0.3">
      <c r="A57" s="38" t="s">
        <v>14</v>
      </c>
      <c r="B57" s="50"/>
      <c r="C57" s="217">
        <v>0</v>
      </c>
      <c r="D57" s="103">
        <f t="shared" si="20"/>
        <v>0</v>
      </c>
      <c r="E57" s="217">
        <v>0</v>
      </c>
      <c r="F57" s="103">
        <f t="shared" si="21"/>
        <v>0</v>
      </c>
      <c r="G57" s="217">
        <v>0</v>
      </c>
      <c r="H57" s="103">
        <f t="shared" si="22"/>
        <v>0</v>
      </c>
      <c r="I57" s="217">
        <v>0</v>
      </c>
      <c r="J57" s="103">
        <f t="shared" si="23"/>
        <v>0</v>
      </c>
      <c r="K57" s="217">
        <v>0</v>
      </c>
      <c r="L57" s="103">
        <f t="shared" si="24"/>
        <v>0</v>
      </c>
      <c r="M57" s="217">
        <v>0</v>
      </c>
      <c r="N57" s="103">
        <f t="shared" si="25"/>
        <v>0</v>
      </c>
      <c r="O57" s="217">
        <v>0</v>
      </c>
      <c r="P57" s="103">
        <f t="shared" si="26"/>
        <v>0</v>
      </c>
      <c r="Q57" s="217">
        <v>0</v>
      </c>
      <c r="R57" s="103">
        <f t="shared" si="27"/>
        <v>0</v>
      </c>
      <c r="S57" s="217">
        <v>0</v>
      </c>
      <c r="T57" s="103">
        <f t="shared" si="28"/>
        <v>0</v>
      </c>
      <c r="U57" s="217">
        <v>0</v>
      </c>
      <c r="V57" s="103">
        <f t="shared" si="29"/>
        <v>0</v>
      </c>
      <c r="X57" s="245"/>
    </row>
    <row r="58" spans="1:24" ht="12.75" customHeight="1" x14ac:dyDescent="0.3">
      <c r="A58" s="38" t="s">
        <v>31</v>
      </c>
      <c r="B58" s="50"/>
      <c r="C58" s="217">
        <v>0</v>
      </c>
      <c r="D58" s="103">
        <f t="shared" si="20"/>
        <v>0</v>
      </c>
      <c r="E58" s="217">
        <v>0</v>
      </c>
      <c r="F58" s="103">
        <f t="shared" si="21"/>
        <v>0</v>
      </c>
      <c r="G58" s="217">
        <v>0</v>
      </c>
      <c r="H58" s="103">
        <f t="shared" si="22"/>
        <v>0</v>
      </c>
      <c r="I58" s="217">
        <v>0</v>
      </c>
      <c r="J58" s="103">
        <f t="shared" si="23"/>
        <v>0</v>
      </c>
      <c r="K58" s="217">
        <v>0</v>
      </c>
      <c r="L58" s="103">
        <f t="shared" si="24"/>
        <v>0</v>
      </c>
      <c r="M58" s="217">
        <v>0</v>
      </c>
      <c r="N58" s="103">
        <f t="shared" si="25"/>
        <v>0</v>
      </c>
      <c r="O58" s="217">
        <v>0</v>
      </c>
      <c r="P58" s="103">
        <f t="shared" si="26"/>
        <v>0</v>
      </c>
      <c r="Q58" s="217">
        <v>0</v>
      </c>
      <c r="R58" s="103">
        <f t="shared" si="27"/>
        <v>0</v>
      </c>
      <c r="S58" s="217">
        <v>0</v>
      </c>
      <c r="T58" s="103">
        <f t="shared" si="28"/>
        <v>0</v>
      </c>
      <c r="U58" s="217">
        <v>0</v>
      </c>
      <c r="V58" s="103">
        <f t="shared" si="29"/>
        <v>0</v>
      </c>
      <c r="X58" s="245"/>
    </row>
    <row r="59" spans="1:24" ht="12.75" customHeight="1" x14ac:dyDescent="0.3">
      <c r="A59" s="38" t="s">
        <v>141</v>
      </c>
      <c r="B59" s="50"/>
      <c r="C59" s="217">
        <v>29298.456000000002</v>
      </c>
      <c r="D59" s="103">
        <f t="shared" si="20"/>
        <v>0.15</v>
      </c>
      <c r="E59" s="217">
        <v>36457.199999999997</v>
      </c>
      <c r="F59" s="103">
        <f t="shared" si="21"/>
        <v>0.15</v>
      </c>
      <c r="G59" s="217">
        <v>37186.343999999997</v>
      </c>
      <c r="H59" s="103">
        <f t="shared" si="22"/>
        <v>0.15</v>
      </c>
      <c r="I59" s="217">
        <v>37930.070879999999</v>
      </c>
      <c r="J59" s="103">
        <f t="shared" si="23"/>
        <v>0.15</v>
      </c>
      <c r="K59" s="217">
        <v>38688.672297600002</v>
      </c>
      <c r="L59" s="103">
        <f t="shared" si="24"/>
        <v>0.15</v>
      </c>
      <c r="M59" s="217">
        <v>39462.445743551994</v>
      </c>
      <c r="N59" s="103">
        <f t="shared" si="25"/>
        <v>0.15</v>
      </c>
      <c r="O59" s="217">
        <v>40251.694658423032</v>
      </c>
      <c r="P59" s="103">
        <f t="shared" si="26"/>
        <v>0.15</v>
      </c>
      <c r="Q59" s="217">
        <v>41056.728551591499</v>
      </c>
      <c r="R59" s="103">
        <f t="shared" si="27"/>
        <v>0.15</v>
      </c>
      <c r="S59" s="217">
        <v>41877.863122623326</v>
      </c>
      <c r="T59" s="103">
        <f t="shared" si="28"/>
        <v>0.15</v>
      </c>
      <c r="U59" s="217">
        <v>42715.420385075799</v>
      </c>
      <c r="V59" s="103">
        <f t="shared" si="29"/>
        <v>0.15</v>
      </c>
      <c r="X59" s="245"/>
    </row>
    <row r="60" spans="1:24" ht="12.75" customHeight="1" x14ac:dyDescent="0.3">
      <c r="A60" s="38" t="s">
        <v>149</v>
      </c>
      <c r="B60" s="50"/>
      <c r="C60" s="217">
        <v>0</v>
      </c>
      <c r="D60" s="103">
        <f t="shared" si="20"/>
        <v>0</v>
      </c>
      <c r="E60" s="217">
        <v>0</v>
      </c>
      <c r="F60" s="103">
        <f t="shared" si="21"/>
        <v>0</v>
      </c>
      <c r="G60" s="217">
        <v>0</v>
      </c>
      <c r="H60" s="103">
        <f t="shared" si="22"/>
        <v>0</v>
      </c>
      <c r="I60" s="217">
        <v>0</v>
      </c>
      <c r="J60" s="103">
        <f t="shared" si="23"/>
        <v>0</v>
      </c>
      <c r="K60" s="217">
        <v>0</v>
      </c>
      <c r="L60" s="103">
        <f t="shared" si="24"/>
        <v>0</v>
      </c>
      <c r="M60" s="217">
        <v>0</v>
      </c>
      <c r="N60" s="103">
        <f t="shared" si="25"/>
        <v>0</v>
      </c>
      <c r="O60" s="217">
        <v>0</v>
      </c>
      <c r="P60" s="103">
        <f t="shared" si="26"/>
        <v>0</v>
      </c>
      <c r="Q60" s="217">
        <v>0</v>
      </c>
      <c r="R60" s="103">
        <f t="shared" si="27"/>
        <v>0</v>
      </c>
      <c r="S60" s="217">
        <v>0</v>
      </c>
      <c r="T60" s="103">
        <f t="shared" si="28"/>
        <v>0</v>
      </c>
      <c r="U60" s="217">
        <v>0</v>
      </c>
      <c r="V60" s="103">
        <f t="shared" si="29"/>
        <v>0</v>
      </c>
      <c r="X60" s="245"/>
    </row>
    <row r="61" spans="1:24" ht="12.75" customHeight="1" x14ac:dyDescent="0.3">
      <c r="A61" s="38" t="s">
        <v>157</v>
      </c>
      <c r="B61" s="50"/>
      <c r="C61" s="217">
        <v>0</v>
      </c>
      <c r="D61" s="103">
        <f t="shared" si="20"/>
        <v>0</v>
      </c>
      <c r="E61" s="217">
        <v>0</v>
      </c>
      <c r="F61" s="103">
        <f t="shared" si="21"/>
        <v>0</v>
      </c>
      <c r="G61" s="217">
        <v>0</v>
      </c>
      <c r="H61" s="103">
        <f t="shared" si="22"/>
        <v>0</v>
      </c>
      <c r="I61" s="217">
        <v>0</v>
      </c>
      <c r="J61" s="103">
        <f t="shared" si="23"/>
        <v>0</v>
      </c>
      <c r="K61" s="217">
        <v>0</v>
      </c>
      <c r="L61" s="103">
        <f t="shared" si="24"/>
        <v>0</v>
      </c>
      <c r="M61" s="217">
        <v>0</v>
      </c>
      <c r="N61" s="103">
        <f t="shared" si="25"/>
        <v>0</v>
      </c>
      <c r="O61" s="217">
        <v>0</v>
      </c>
      <c r="P61" s="103">
        <f t="shared" si="26"/>
        <v>0</v>
      </c>
      <c r="Q61" s="217">
        <v>0</v>
      </c>
      <c r="R61" s="103">
        <f t="shared" si="27"/>
        <v>0</v>
      </c>
      <c r="S61" s="217">
        <v>0</v>
      </c>
      <c r="T61" s="103">
        <f t="shared" si="28"/>
        <v>0</v>
      </c>
      <c r="U61" s="217">
        <v>0</v>
      </c>
      <c r="V61" s="103">
        <f t="shared" si="29"/>
        <v>0</v>
      </c>
      <c r="X61" s="245"/>
    </row>
    <row r="62" spans="1:24" ht="12.75" customHeight="1" x14ac:dyDescent="0.3">
      <c r="A62" s="38" t="s">
        <v>294</v>
      </c>
      <c r="B62" s="50"/>
      <c r="C62" s="217">
        <v>0</v>
      </c>
      <c r="D62" s="103">
        <f t="shared" si="20"/>
        <v>0</v>
      </c>
      <c r="E62" s="217">
        <v>0</v>
      </c>
      <c r="F62" s="103">
        <f t="shared" si="21"/>
        <v>0</v>
      </c>
      <c r="G62" s="217">
        <v>0</v>
      </c>
      <c r="H62" s="103">
        <f t="shared" si="22"/>
        <v>0</v>
      </c>
      <c r="I62" s="217">
        <v>0</v>
      </c>
      <c r="J62" s="103">
        <f t="shared" si="23"/>
        <v>0</v>
      </c>
      <c r="K62" s="217">
        <v>0</v>
      </c>
      <c r="L62" s="103">
        <f t="shared" si="24"/>
        <v>0</v>
      </c>
      <c r="M62" s="217">
        <v>0</v>
      </c>
      <c r="N62" s="103">
        <f t="shared" si="25"/>
        <v>0</v>
      </c>
      <c r="O62" s="217">
        <v>0</v>
      </c>
      <c r="P62" s="103">
        <f t="shared" si="26"/>
        <v>0</v>
      </c>
      <c r="Q62" s="217">
        <v>0</v>
      </c>
      <c r="R62" s="103">
        <f t="shared" si="27"/>
        <v>0</v>
      </c>
      <c r="S62" s="217">
        <v>0</v>
      </c>
      <c r="T62" s="103">
        <f t="shared" si="28"/>
        <v>0</v>
      </c>
      <c r="U62" s="217">
        <v>0</v>
      </c>
      <c r="V62" s="103">
        <f t="shared" si="29"/>
        <v>0</v>
      </c>
      <c r="X62" s="245"/>
    </row>
    <row r="63" spans="1:24" ht="12.75" customHeight="1" x14ac:dyDescent="0.3">
      <c r="A63" s="38" t="s">
        <v>29</v>
      </c>
      <c r="B63" s="50"/>
      <c r="C63" s="217">
        <v>3052.0458342670076</v>
      </c>
      <c r="D63" s="103">
        <f t="shared" si="20"/>
        <v>1.5625631437371688E-2</v>
      </c>
      <c r="E63" s="217">
        <v>2437.7511319566115</v>
      </c>
      <c r="F63" s="103">
        <f t="shared" si="21"/>
        <v>1.0029916444309813E-2</v>
      </c>
      <c r="G63" s="217">
        <v>2728.5113557830259</v>
      </c>
      <c r="H63" s="103">
        <f t="shared" si="22"/>
        <v>1.1006102223102488E-2</v>
      </c>
      <c r="I63" s="217">
        <v>2697.8811023596754</v>
      </c>
      <c r="J63" s="103">
        <f t="shared" si="23"/>
        <v>1.066916449047119E-2</v>
      </c>
      <c r="K63" s="217">
        <v>2753.1667818332439</v>
      </c>
      <c r="L63" s="103">
        <f t="shared" si="24"/>
        <v>1.0674313507021147E-2</v>
      </c>
      <c r="M63" s="217">
        <v>2809.7707561095153</v>
      </c>
      <c r="N63" s="103">
        <f t="shared" si="25"/>
        <v>1.06801696011275E-2</v>
      </c>
      <c r="O63" s="217">
        <v>2867.3759909416085</v>
      </c>
      <c r="P63" s="103">
        <f t="shared" si="26"/>
        <v>1.0685423366423098E-2</v>
      </c>
      <c r="Q63" s="217">
        <v>2926.4590222563797</v>
      </c>
      <c r="R63" s="103">
        <f t="shared" si="27"/>
        <v>1.0691764025642052E-2</v>
      </c>
      <c r="S63" s="217">
        <v>2986.5910411675177</v>
      </c>
      <c r="T63" s="103">
        <f t="shared" si="28"/>
        <v>1.0697505144027144E-2</v>
      </c>
      <c r="U63" s="217">
        <v>3043.1178920924867</v>
      </c>
      <c r="V63" s="103">
        <f t="shared" si="29"/>
        <v>1.0686250531982515E-2</v>
      </c>
      <c r="X63" s="245"/>
    </row>
    <row r="64" spans="1:24" ht="12.75" customHeight="1" x14ac:dyDescent="0.3">
      <c r="A64" s="38" t="s">
        <v>148</v>
      </c>
      <c r="B64" s="50"/>
      <c r="C64" s="217">
        <v>937.55059200000005</v>
      </c>
      <c r="D64" s="103">
        <f t="shared" si="20"/>
        <v>4.8000000000000004E-3</v>
      </c>
      <c r="E64" s="217">
        <v>1166.6304</v>
      </c>
      <c r="F64" s="103">
        <f t="shared" si="21"/>
        <v>4.8000000000000004E-3</v>
      </c>
      <c r="G64" s="217">
        <v>1189.9630079999997</v>
      </c>
      <c r="H64" s="103">
        <f t="shared" si="22"/>
        <v>4.7999999999999987E-3</v>
      </c>
      <c r="I64" s="217">
        <v>1213.7622681599998</v>
      </c>
      <c r="J64" s="103">
        <f t="shared" si="23"/>
        <v>4.7999999999999996E-3</v>
      </c>
      <c r="K64" s="217">
        <v>1238.0375135232</v>
      </c>
      <c r="L64" s="103">
        <f t="shared" si="24"/>
        <v>4.7999999999999996E-3</v>
      </c>
      <c r="M64" s="217">
        <v>1262.7982637936636</v>
      </c>
      <c r="N64" s="103">
        <f t="shared" si="25"/>
        <v>4.7999999999999987E-3</v>
      </c>
      <c r="O64" s="217">
        <v>1288.0542290695371</v>
      </c>
      <c r="P64" s="103">
        <f t="shared" si="26"/>
        <v>4.7999999999999996E-3</v>
      </c>
      <c r="Q64" s="217">
        <v>1313.8153136509281</v>
      </c>
      <c r="R64" s="103">
        <f t="shared" si="27"/>
        <v>4.8000000000000004E-3</v>
      </c>
      <c r="S64" s="217">
        <v>1340.0916199239464</v>
      </c>
      <c r="T64" s="103">
        <f t="shared" si="28"/>
        <v>4.7999999999999996E-3</v>
      </c>
      <c r="U64" s="217">
        <v>1366.8934523224254</v>
      </c>
      <c r="V64" s="103">
        <f t="shared" si="29"/>
        <v>4.7999999999999996E-3</v>
      </c>
      <c r="X64" s="245"/>
    </row>
    <row r="65" spans="1:24" ht="12.75" customHeight="1" x14ac:dyDescent="0.3">
      <c r="A65" s="38" t="s">
        <v>39</v>
      </c>
      <c r="B65" s="50"/>
      <c r="C65" s="217">
        <v>97.66152000000001</v>
      </c>
      <c r="D65" s="103">
        <f t="shared" si="20"/>
        <v>5.0000000000000001E-4</v>
      </c>
      <c r="E65" s="217">
        <v>121.524</v>
      </c>
      <c r="F65" s="103">
        <f t="shared" si="21"/>
        <v>5.0000000000000001E-4</v>
      </c>
      <c r="G65" s="217">
        <v>123.95448</v>
      </c>
      <c r="H65" s="103">
        <f t="shared" si="22"/>
        <v>5.0000000000000001E-4</v>
      </c>
      <c r="I65" s="217">
        <v>126.43356959999998</v>
      </c>
      <c r="J65" s="103">
        <f t="shared" si="23"/>
        <v>4.999999999999999E-4</v>
      </c>
      <c r="K65" s="217">
        <v>128.96224099200001</v>
      </c>
      <c r="L65" s="103">
        <f t="shared" si="24"/>
        <v>5.0000000000000001E-4</v>
      </c>
      <c r="M65" s="217">
        <v>131.54148581183998</v>
      </c>
      <c r="N65" s="103">
        <f t="shared" si="25"/>
        <v>5.0000000000000001E-4</v>
      </c>
      <c r="O65" s="217">
        <v>134.17231552807678</v>
      </c>
      <c r="P65" s="103">
        <f t="shared" si="26"/>
        <v>5.0000000000000001E-4</v>
      </c>
      <c r="Q65" s="217">
        <v>136.85576183863836</v>
      </c>
      <c r="R65" s="103">
        <f t="shared" si="27"/>
        <v>5.0000000000000012E-4</v>
      </c>
      <c r="S65" s="217">
        <v>139.59287707541111</v>
      </c>
      <c r="T65" s="103">
        <f t="shared" si="28"/>
        <v>5.0000000000000012E-4</v>
      </c>
      <c r="U65" s="217">
        <v>142.3847346169193</v>
      </c>
      <c r="V65" s="103">
        <f t="shared" si="29"/>
        <v>4.999999999999999E-4</v>
      </c>
      <c r="X65" s="245"/>
    </row>
    <row r="66" spans="1:24" ht="12.75" customHeight="1" x14ac:dyDescent="0.3">
      <c r="A66" s="38" t="s">
        <v>147</v>
      </c>
      <c r="B66" s="50"/>
      <c r="C66" s="217">
        <v>546.90451200000007</v>
      </c>
      <c r="D66" s="103">
        <f t="shared" si="20"/>
        <v>2.8000000000000004E-3</v>
      </c>
      <c r="E66" s="217">
        <v>680.53440000000001</v>
      </c>
      <c r="F66" s="103">
        <f t="shared" si="21"/>
        <v>2.8E-3</v>
      </c>
      <c r="G66" s="217">
        <v>694.14508799999999</v>
      </c>
      <c r="H66" s="103">
        <f t="shared" si="22"/>
        <v>2.8E-3</v>
      </c>
      <c r="I66" s="217">
        <v>708.02798975999997</v>
      </c>
      <c r="J66" s="103">
        <f t="shared" si="23"/>
        <v>2.8E-3</v>
      </c>
      <c r="K66" s="217">
        <v>722.1885495552001</v>
      </c>
      <c r="L66" s="103">
        <f t="shared" si="24"/>
        <v>2.8000000000000004E-3</v>
      </c>
      <c r="M66" s="217">
        <v>736.63232054630384</v>
      </c>
      <c r="N66" s="103">
        <f t="shared" si="25"/>
        <v>2.7999999999999995E-3</v>
      </c>
      <c r="O66" s="217">
        <v>751.36496695722997</v>
      </c>
      <c r="P66" s="103">
        <f t="shared" si="26"/>
        <v>2.8E-3</v>
      </c>
      <c r="Q66" s="217">
        <v>766.39226629637483</v>
      </c>
      <c r="R66" s="103">
        <f t="shared" si="27"/>
        <v>2.8000000000000004E-3</v>
      </c>
      <c r="S66" s="217">
        <v>781.72011162230217</v>
      </c>
      <c r="T66" s="103">
        <f t="shared" si="28"/>
        <v>2.8000000000000004E-3</v>
      </c>
      <c r="U66" s="217">
        <v>797.35451385474823</v>
      </c>
      <c r="V66" s="103">
        <f t="shared" si="29"/>
        <v>2.8E-3</v>
      </c>
      <c r="X66" s="245"/>
    </row>
    <row r="67" spans="1:24" ht="12.75" customHeight="1" x14ac:dyDescent="0.3">
      <c r="A67" s="38" t="s">
        <v>140</v>
      </c>
      <c r="B67" s="50"/>
      <c r="C67" s="217">
        <v>2929.8456000000001</v>
      </c>
      <c r="D67" s="103">
        <f t="shared" si="20"/>
        <v>1.4999999999999999E-2</v>
      </c>
      <c r="E67" s="217">
        <v>3645.7200000000003</v>
      </c>
      <c r="F67" s="103">
        <f t="shared" si="21"/>
        <v>1.5000000000000001E-2</v>
      </c>
      <c r="G67" s="217">
        <v>3718.6343999999995</v>
      </c>
      <c r="H67" s="103">
        <f t="shared" si="22"/>
        <v>1.4999999999999998E-2</v>
      </c>
      <c r="I67" s="217">
        <v>3793.0070879999994</v>
      </c>
      <c r="J67" s="103">
        <f t="shared" si="23"/>
        <v>1.4999999999999998E-2</v>
      </c>
      <c r="K67" s="217">
        <v>3868.8672297600001</v>
      </c>
      <c r="L67" s="103">
        <f t="shared" si="24"/>
        <v>1.4999999999999999E-2</v>
      </c>
      <c r="M67" s="217">
        <v>3946.2445743551993</v>
      </c>
      <c r="N67" s="103">
        <f t="shared" si="25"/>
        <v>1.4999999999999999E-2</v>
      </c>
      <c r="O67" s="217">
        <v>4025.1694658423035</v>
      </c>
      <c r="P67" s="103">
        <f t="shared" si="26"/>
        <v>1.4999999999999999E-2</v>
      </c>
      <c r="Q67" s="217">
        <v>4105.6728551591505</v>
      </c>
      <c r="R67" s="103">
        <f t="shared" si="27"/>
        <v>1.5000000000000001E-2</v>
      </c>
      <c r="S67" s="217">
        <v>4187.786312262333</v>
      </c>
      <c r="T67" s="103">
        <f t="shared" si="28"/>
        <v>1.5000000000000001E-2</v>
      </c>
      <c r="U67" s="217">
        <v>4271.5420385075795</v>
      </c>
      <c r="V67" s="103">
        <f t="shared" si="29"/>
        <v>1.4999999999999998E-2</v>
      </c>
      <c r="X67" s="245"/>
    </row>
    <row r="68" spans="1:24" ht="12.75" customHeight="1" x14ac:dyDescent="0.3">
      <c r="A68" s="38" t="s">
        <v>6</v>
      </c>
      <c r="B68" s="50"/>
      <c r="C68" s="217">
        <v>332.04916800000001</v>
      </c>
      <c r="D68" s="103">
        <f t="shared" si="20"/>
        <v>1.6999999999999999E-3</v>
      </c>
      <c r="E68" s="217">
        <v>413.1816</v>
      </c>
      <c r="F68" s="103">
        <f t="shared" si="21"/>
        <v>1.6999999999999999E-3</v>
      </c>
      <c r="G68" s="217">
        <v>421.44523199999998</v>
      </c>
      <c r="H68" s="103">
        <f t="shared" si="22"/>
        <v>1.6999999999999999E-3</v>
      </c>
      <c r="I68" s="217">
        <v>429.87413663999996</v>
      </c>
      <c r="J68" s="103">
        <f t="shared" si="23"/>
        <v>1.6999999999999999E-3</v>
      </c>
      <c r="K68" s="217">
        <v>438.47161937279998</v>
      </c>
      <c r="L68" s="103">
        <f t="shared" si="24"/>
        <v>1.6999999999999999E-3</v>
      </c>
      <c r="M68" s="217">
        <v>447.24105176025591</v>
      </c>
      <c r="N68" s="103">
        <f t="shared" si="25"/>
        <v>1.6999999999999999E-3</v>
      </c>
      <c r="O68" s="217">
        <v>456.18587279546102</v>
      </c>
      <c r="P68" s="103">
        <f t="shared" si="26"/>
        <v>1.6999999999999999E-3</v>
      </c>
      <c r="Q68" s="217">
        <v>465.30959025137037</v>
      </c>
      <c r="R68" s="103">
        <f t="shared" si="27"/>
        <v>1.7000000000000001E-3</v>
      </c>
      <c r="S68" s="217">
        <v>474.61578205639768</v>
      </c>
      <c r="T68" s="103">
        <f t="shared" si="28"/>
        <v>1.6999999999999999E-3</v>
      </c>
      <c r="U68" s="217">
        <v>484.10809769752564</v>
      </c>
      <c r="V68" s="103">
        <f t="shared" si="29"/>
        <v>1.6999999999999997E-3</v>
      </c>
      <c r="X68" s="245"/>
    </row>
    <row r="69" spans="1:24" ht="12.75" customHeight="1" x14ac:dyDescent="0.3">
      <c r="A69" s="38" t="s">
        <v>142</v>
      </c>
      <c r="B69" s="50"/>
      <c r="C69" s="217">
        <v>0</v>
      </c>
      <c r="D69" s="103">
        <f t="shared" si="20"/>
        <v>0</v>
      </c>
      <c r="E69" s="217">
        <v>0</v>
      </c>
      <c r="F69" s="103">
        <f t="shared" si="21"/>
        <v>0</v>
      </c>
      <c r="G69" s="217">
        <v>0</v>
      </c>
      <c r="H69" s="103">
        <f t="shared" si="22"/>
        <v>0</v>
      </c>
      <c r="I69" s="217">
        <v>0</v>
      </c>
      <c r="J69" s="103">
        <f t="shared" si="23"/>
        <v>0</v>
      </c>
      <c r="K69" s="217">
        <v>0</v>
      </c>
      <c r="L69" s="103">
        <f t="shared" si="24"/>
        <v>0</v>
      </c>
      <c r="M69" s="217">
        <v>0</v>
      </c>
      <c r="N69" s="103">
        <f t="shared" si="25"/>
        <v>0</v>
      </c>
      <c r="O69" s="217">
        <v>0</v>
      </c>
      <c r="P69" s="103">
        <f t="shared" si="26"/>
        <v>0</v>
      </c>
      <c r="Q69" s="217">
        <v>0</v>
      </c>
      <c r="R69" s="103">
        <f t="shared" si="27"/>
        <v>0</v>
      </c>
      <c r="S69" s="217">
        <v>0</v>
      </c>
      <c r="T69" s="103">
        <f t="shared" si="28"/>
        <v>0</v>
      </c>
      <c r="U69" s="217">
        <v>0</v>
      </c>
      <c r="V69" s="103">
        <f t="shared" si="29"/>
        <v>0</v>
      </c>
      <c r="X69" s="245"/>
    </row>
    <row r="70" spans="1:24" ht="12.75" customHeight="1" x14ac:dyDescent="0.3">
      <c r="A70" s="38" t="s">
        <v>32</v>
      </c>
      <c r="B70" s="50"/>
      <c r="C70" s="217">
        <v>19.532304000000003</v>
      </c>
      <c r="D70" s="103">
        <f t="shared" si="20"/>
        <v>1.0000000000000002E-4</v>
      </c>
      <c r="E70" s="217">
        <v>24.3048</v>
      </c>
      <c r="F70" s="103">
        <f t="shared" si="21"/>
        <v>1E-4</v>
      </c>
      <c r="G70" s="217">
        <v>24.790896</v>
      </c>
      <c r="H70" s="103">
        <f t="shared" si="22"/>
        <v>1E-4</v>
      </c>
      <c r="I70" s="217">
        <v>25.286713919999997</v>
      </c>
      <c r="J70" s="103">
        <f t="shared" si="23"/>
        <v>9.9999999999999991E-5</v>
      </c>
      <c r="K70" s="217">
        <v>25.792448198400002</v>
      </c>
      <c r="L70" s="103">
        <f t="shared" si="24"/>
        <v>1E-4</v>
      </c>
      <c r="M70" s="217">
        <v>26.308297162367996</v>
      </c>
      <c r="N70" s="103">
        <f t="shared" si="25"/>
        <v>9.9999999999999991E-5</v>
      </c>
      <c r="O70" s="217">
        <v>26.83446310561536</v>
      </c>
      <c r="P70" s="103">
        <f t="shared" si="26"/>
        <v>1E-4</v>
      </c>
      <c r="Q70" s="217">
        <v>27.371152367727671</v>
      </c>
      <c r="R70" s="103">
        <f t="shared" si="27"/>
        <v>1E-4</v>
      </c>
      <c r="S70" s="217">
        <v>27.91857541508222</v>
      </c>
      <c r="T70" s="103">
        <f t="shared" si="28"/>
        <v>1E-4</v>
      </c>
      <c r="U70" s="217">
        <v>28.476946923383867</v>
      </c>
      <c r="V70" s="103">
        <f t="shared" si="29"/>
        <v>1E-4</v>
      </c>
      <c r="X70" s="245"/>
    </row>
    <row r="71" spans="1:24" ht="12.75" customHeight="1" x14ac:dyDescent="0.3">
      <c r="A71" s="38" t="s">
        <v>138</v>
      </c>
      <c r="B71" s="50"/>
      <c r="C71" s="217">
        <v>0</v>
      </c>
      <c r="D71" s="103">
        <f t="shared" si="20"/>
        <v>0</v>
      </c>
      <c r="E71" s="217">
        <v>0</v>
      </c>
      <c r="F71" s="103">
        <f t="shared" si="21"/>
        <v>0</v>
      </c>
      <c r="G71" s="217">
        <v>0</v>
      </c>
      <c r="H71" s="103">
        <f t="shared" si="22"/>
        <v>0</v>
      </c>
      <c r="I71" s="217">
        <v>0</v>
      </c>
      <c r="J71" s="103">
        <f t="shared" si="23"/>
        <v>0</v>
      </c>
      <c r="K71" s="217">
        <v>0</v>
      </c>
      <c r="L71" s="103">
        <f t="shared" si="24"/>
        <v>0</v>
      </c>
      <c r="M71" s="217">
        <v>0</v>
      </c>
      <c r="N71" s="103">
        <f t="shared" si="25"/>
        <v>0</v>
      </c>
      <c r="O71" s="217">
        <v>0</v>
      </c>
      <c r="P71" s="103">
        <f t="shared" si="26"/>
        <v>0</v>
      </c>
      <c r="Q71" s="217">
        <v>0</v>
      </c>
      <c r="R71" s="103">
        <f t="shared" si="27"/>
        <v>0</v>
      </c>
      <c r="S71" s="217">
        <v>0</v>
      </c>
      <c r="T71" s="103">
        <f t="shared" si="28"/>
        <v>0</v>
      </c>
      <c r="U71" s="217">
        <v>0</v>
      </c>
      <c r="V71" s="103">
        <f t="shared" si="29"/>
        <v>0</v>
      </c>
      <c r="X71" s="245"/>
    </row>
    <row r="72" spans="1:24" ht="12.75" customHeight="1" x14ac:dyDescent="0.3">
      <c r="A72" s="38" t="s">
        <v>154</v>
      </c>
      <c r="B72" s="50"/>
      <c r="C72" s="217">
        <v>0</v>
      </c>
      <c r="D72" s="103">
        <f t="shared" si="20"/>
        <v>0</v>
      </c>
      <c r="E72" s="217">
        <v>0</v>
      </c>
      <c r="F72" s="103">
        <f t="shared" si="21"/>
        <v>0</v>
      </c>
      <c r="G72" s="217">
        <v>0</v>
      </c>
      <c r="H72" s="103">
        <f t="shared" si="22"/>
        <v>0</v>
      </c>
      <c r="I72" s="217">
        <v>0</v>
      </c>
      <c r="J72" s="103">
        <f t="shared" si="23"/>
        <v>0</v>
      </c>
      <c r="K72" s="217">
        <v>0</v>
      </c>
      <c r="L72" s="103">
        <f t="shared" si="24"/>
        <v>0</v>
      </c>
      <c r="M72" s="217">
        <v>0</v>
      </c>
      <c r="N72" s="103">
        <f t="shared" si="25"/>
        <v>0</v>
      </c>
      <c r="O72" s="217">
        <v>0</v>
      </c>
      <c r="P72" s="103">
        <f t="shared" si="26"/>
        <v>0</v>
      </c>
      <c r="Q72" s="217">
        <v>0</v>
      </c>
      <c r="R72" s="103">
        <f t="shared" si="27"/>
        <v>0</v>
      </c>
      <c r="S72" s="217">
        <v>0</v>
      </c>
      <c r="T72" s="103">
        <f t="shared" si="28"/>
        <v>0</v>
      </c>
      <c r="U72" s="217">
        <v>0</v>
      </c>
      <c r="V72" s="103">
        <f t="shared" si="29"/>
        <v>0</v>
      </c>
      <c r="X72" s="245"/>
    </row>
    <row r="73" spans="1:24" ht="12.75" customHeight="1" x14ac:dyDescent="0.3">
      <c r="A73" s="38" t="s">
        <v>145</v>
      </c>
      <c r="B73" s="50"/>
      <c r="C73" s="217">
        <v>0</v>
      </c>
      <c r="D73" s="103">
        <f t="shared" si="20"/>
        <v>0</v>
      </c>
      <c r="E73" s="217">
        <v>0</v>
      </c>
      <c r="F73" s="103">
        <f t="shared" si="21"/>
        <v>0</v>
      </c>
      <c r="G73" s="217">
        <v>0</v>
      </c>
      <c r="H73" s="103">
        <f t="shared" si="22"/>
        <v>0</v>
      </c>
      <c r="I73" s="217">
        <v>0</v>
      </c>
      <c r="J73" s="103">
        <f t="shared" si="23"/>
        <v>0</v>
      </c>
      <c r="K73" s="217">
        <v>0</v>
      </c>
      <c r="L73" s="103">
        <f t="shared" si="24"/>
        <v>0</v>
      </c>
      <c r="M73" s="217">
        <v>0</v>
      </c>
      <c r="N73" s="103">
        <f t="shared" si="25"/>
        <v>0</v>
      </c>
      <c r="O73" s="217">
        <v>0</v>
      </c>
      <c r="P73" s="103">
        <f t="shared" si="26"/>
        <v>0</v>
      </c>
      <c r="Q73" s="217">
        <v>0</v>
      </c>
      <c r="R73" s="103">
        <f t="shared" si="27"/>
        <v>0</v>
      </c>
      <c r="S73" s="217">
        <v>0</v>
      </c>
      <c r="T73" s="103">
        <f t="shared" si="28"/>
        <v>0</v>
      </c>
      <c r="U73" s="217">
        <v>0</v>
      </c>
      <c r="V73" s="103">
        <f t="shared" si="29"/>
        <v>0</v>
      </c>
      <c r="X73" s="245"/>
    </row>
    <row r="74" spans="1:24" ht="12.75" customHeight="1" x14ac:dyDescent="0.3">
      <c r="A74" s="38" t="s">
        <v>134</v>
      </c>
      <c r="B74" s="50"/>
      <c r="C74" s="217">
        <v>0</v>
      </c>
      <c r="D74" s="103">
        <f t="shared" si="20"/>
        <v>0</v>
      </c>
      <c r="E74" s="217">
        <v>0</v>
      </c>
      <c r="F74" s="103">
        <f t="shared" si="21"/>
        <v>0</v>
      </c>
      <c r="G74" s="217">
        <v>0</v>
      </c>
      <c r="H74" s="103">
        <f t="shared" si="22"/>
        <v>0</v>
      </c>
      <c r="I74" s="217">
        <v>0</v>
      </c>
      <c r="J74" s="103">
        <f t="shared" si="23"/>
        <v>0</v>
      </c>
      <c r="K74" s="217">
        <v>0</v>
      </c>
      <c r="L74" s="103">
        <f t="shared" si="24"/>
        <v>0</v>
      </c>
      <c r="M74" s="217">
        <v>0</v>
      </c>
      <c r="N74" s="103">
        <f t="shared" si="25"/>
        <v>0</v>
      </c>
      <c r="O74" s="217">
        <v>0</v>
      </c>
      <c r="P74" s="103">
        <f t="shared" si="26"/>
        <v>0</v>
      </c>
      <c r="Q74" s="217">
        <v>0</v>
      </c>
      <c r="R74" s="103">
        <f t="shared" si="27"/>
        <v>0</v>
      </c>
      <c r="S74" s="217">
        <v>0</v>
      </c>
      <c r="T74" s="103">
        <f t="shared" si="28"/>
        <v>0</v>
      </c>
      <c r="U74" s="217">
        <v>0</v>
      </c>
      <c r="V74" s="103">
        <f t="shared" si="29"/>
        <v>0</v>
      </c>
      <c r="X74" s="245"/>
    </row>
    <row r="75" spans="1:24" ht="12.75" customHeight="1" x14ac:dyDescent="0.3">
      <c r="A75" s="38" t="s">
        <v>151</v>
      </c>
      <c r="B75" s="50"/>
      <c r="C75" s="217">
        <v>1953.2304000000004</v>
      </c>
      <c r="D75" s="103">
        <f t="shared" si="20"/>
        <v>1.0000000000000002E-2</v>
      </c>
      <c r="E75" s="217">
        <v>2430.4800000000005</v>
      </c>
      <c r="F75" s="103">
        <f t="shared" si="21"/>
        <v>1.0000000000000002E-2</v>
      </c>
      <c r="G75" s="217">
        <v>2479.0895999999998</v>
      </c>
      <c r="H75" s="103">
        <f t="shared" si="22"/>
        <v>0.01</v>
      </c>
      <c r="I75" s="217">
        <v>2528.6713919999997</v>
      </c>
      <c r="J75" s="103">
        <f t="shared" si="23"/>
        <v>9.9999999999999985E-3</v>
      </c>
      <c r="K75" s="217">
        <v>2579.2448198400002</v>
      </c>
      <c r="L75" s="103">
        <f t="shared" si="24"/>
        <v>0.01</v>
      </c>
      <c r="M75" s="217">
        <v>2630.8297162367994</v>
      </c>
      <c r="N75" s="103">
        <f t="shared" si="25"/>
        <v>9.9999999999999985E-3</v>
      </c>
      <c r="O75" s="217">
        <v>2683.4463105615355</v>
      </c>
      <c r="P75" s="103">
        <f t="shared" si="26"/>
        <v>0.01</v>
      </c>
      <c r="Q75" s="217">
        <v>2737.1152367727668</v>
      </c>
      <c r="R75" s="103">
        <f t="shared" si="27"/>
        <v>0.01</v>
      </c>
      <c r="S75" s="217">
        <v>2791.8575415082219</v>
      </c>
      <c r="T75" s="103">
        <f t="shared" si="28"/>
        <v>0.01</v>
      </c>
      <c r="U75" s="217">
        <v>2847.6946923383866</v>
      </c>
      <c r="V75" s="103">
        <f t="shared" si="29"/>
        <v>0.01</v>
      </c>
      <c r="X75" s="245"/>
    </row>
    <row r="76" spans="1:24" ht="12.75" customHeight="1" x14ac:dyDescent="0.3">
      <c r="A76" s="38" t="s">
        <v>137</v>
      </c>
      <c r="B76" s="50"/>
      <c r="C76" s="217">
        <v>78.129216000000014</v>
      </c>
      <c r="D76" s="103">
        <f t="shared" si="20"/>
        <v>4.0000000000000007E-4</v>
      </c>
      <c r="E76" s="217">
        <v>97.219200000000001</v>
      </c>
      <c r="F76" s="103">
        <f t="shared" si="21"/>
        <v>4.0000000000000002E-4</v>
      </c>
      <c r="G76" s="217">
        <v>99.163584</v>
      </c>
      <c r="H76" s="103">
        <f t="shared" si="22"/>
        <v>4.0000000000000002E-4</v>
      </c>
      <c r="I76" s="217">
        <v>101.14685567999999</v>
      </c>
      <c r="J76" s="103">
        <f t="shared" si="23"/>
        <v>3.9999999999999996E-4</v>
      </c>
      <c r="K76" s="217">
        <v>103.16979279360001</v>
      </c>
      <c r="L76" s="103">
        <f t="shared" si="24"/>
        <v>4.0000000000000002E-4</v>
      </c>
      <c r="M76" s="217">
        <v>105.23318864947198</v>
      </c>
      <c r="N76" s="103">
        <f t="shared" si="25"/>
        <v>3.9999999999999996E-4</v>
      </c>
      <c r="O76" s="217">
        <v>107.33785242246144</v>
      </c>
      <c r="P76" s="103">
        <f t="shared" si="26"/>
        <v>4.0000000000000002E-4</v>
      </c>
      <c r="Q76" s="217">
        <v>109.48460947091068</v>
      </c>
      <c r="R76" s="103">
        <f t="shared" si="27"/>
        <v>4.0000000000000002E-4</v>
      </c>
      <c r="S76" s="217">
        <v>111.67430166032888</v>
      </c>
      <c r="T76" s="103">
        <f t="shared" si="28"/>
        <v>4.0000000000000002E-4</v>
      </c>
      <c r="U76" s="217">
        <v>113.90778769353547</v>
      </c>
      <c r="V76" s="103">
        <f t="shared" si="29"/>
        <v>4.0000000000000002E-4</v>
      </c>
      <c r="X76" s="245"/>
    </row>
    <row r="77" spans="1:24" ht="12.75" customHeight="1" x14ac:dyDescent="0.3">
      <c r="A77" s="38" t="s">
        <v>136</v>
      </c>
      <c r="B77" s="50"/>
      <c r="C77" s="217">
        <v>253.91995200000002</v>
      </c>
      <c r="D77" s="103">
        <f t="shared" si="20"/>
        <v>1.3000000000000002E-3</v>
      </c>
      <c r="E77" s="217">
        <v>315.9624</v>
      </c>
      <c r="F77" s="103">
        <f t="shared" si="21"/>
        <v>1.2999999999999999E-3</v>
      </c>
      <c r="G77" s="217">
        <v>322.28164799999996</v>
      </c>
      <c r="H77" s="103">
        <f t="shared" si="22"/>
        <v>1.2999999999999999E-3</v>
      </c>
      <c r="I77" s="217">
        <v>328.72728095999992</v>
      </c>
      <c r="J77" s="103">
        <f t="shared" si="23"/>
        <v>1.2999999999999997E-3</v>
      </c>
      <c r="K77" s="217">
        <v>335.3018265792</v>
      </c>
      <c r="L77" s="103">
        <f t="shared" si="24"/>
        <v>1.2999999999999999E-3</v>
      </c>
      <c r="M77" s="217">
        <v>342.00786311078394</v>
      </c>
      <c r="N77" s="103">
        <f t="shared" si="25"/>
        <v>1.2999999999999999E-3</v>
      </c>
      <c r="O77" s="217">
        <v>348.8480203729996</v>
      </c>
      <c r="P77" s="103">
        <f t="shared" si="26"/>
        <v>1.2999999999999999E-3</v>
      </c>
      <c r="Q77" s="217">
        <v>355.82498078045967</v>
      </c>
      <c r="R77" s="103">
        <f t="shared" si="27"/>
        <v>1.2999999999999999E-3</v>
      </c>
      <c r="S77" s="217">
        <v>362.94148039606887</v>
      </c>
      <c r="T77" s="103">
        <f t="shared" si="28"/>
        <v>1.3000000000000002E-3</v>
      </c>
      <c r="U77" s="217">
        <v>370.20031000399024</v>
      </c>
      <c r="V77" s="103">
        <f t="shared" si="29"/>
        <v>1.2999999999999999E-3</v>
      </c>
      <c r="X77" s="245"/>
    </row>
    <row r="78" spans="1:24" ht="12.75" customHeight="1" x14ac:dyDescent="0.3">
      <c r="A78" s="38" t="s">
        <v>135</v>
      </c>
      <c r="B78" s="50"/>
      <c r="C78" s="217">
        <v>4297.1068800000003</v>
      </c>
      <c r="D78" s="103">
        <f t="shared" si="20"/>
        <v>2.2000000000000002E-2</v>
      </c>
      <c r="E78" s="217">
        <v>5347.0559999999996</v>
      </c>
      <c r="F78" s="103">
        <f t="shared" si="21"/>
        <v>2.1999999999999999E-2</v>
      </c>
      <c r="G78" s="217">
        <v>5453.99712</v>
      </c>
      <c r="H78" s="103">
        <f t="shared" si="22"/>
        <v>2.2000000000000002E-2</v>
      </c>
      <c r="I78" s="217">
        <v>5563.0770623999988</v>
      </c>
      <c r="J78" s="103">
        <f t="shared" si="23"/>
        <v>2.1999999999999995E-2</v>
      </c>
      <c r="K78" s="217">
        <v>5674.3386036479997</v>
      </c>
      <c r="L78" s="103">
        <f t="shared" si="24"/>
        <v>2.1999999999999999E-2</v>
      </c>
      <c r="M78" s="217">
        <v>5787.8253757209586</v>
      </c>
      <c r="N78" s="103">
        <f t="shared" si="25"/>
        <v>2.1999999999999999E-2</v>
      </c>
      <c r="O78" s="217">
        <v>5903.5818832353789</v>
      </c>
      <c r="P78" s="103">
        <f t="shared" si="26"/>
        <v>2.2000000000000002E-2</v>
      </c>
      <c r="Q78" s="217">
        <v>6021.6535209000867</v>
      </c>
      <c r="R78" s="103">
        <f t="shared" si="27"/>
        <v>2.1999999999999999E-2</v>
      </c>
      <c r="S78" s="217">
        <v>6142.0865913180878</v>
      </c>
      <c r="T78" s="103">
        <f t="shared" si="28"/>
        <v>2.1999999999999999E-2</v>
      </c>
      <c r="U78" s="217">
        <v>6264.9283231444497</v>
      </c>
      <c r="V78" s="103">
        <f t="shared" si="29"/>
        <v>2.1999999999999995E-2</v>
      </c>
      <c r="X78" s="245"/>
    </row>
    <row r="79" spans="1:24" ht="12.75" customHeight="1" x14ac:dyDescent="0.3">
      <c r="A79" s="38" t="s">
        <v>100</v>
      </c>
      <c r="B79" s="50"/>
      <c r="C79" s="217">
        <v>0</v>
      </c>
      <c r="D79" s="103">
        <f t="shared" si="20"/>
        <v>0</v>
      </c>
      <c r="E79" s="217">
        <v>0</v>
      </c>
      <c r="F79" s="103">
        <f t="shared" si="21"/>
        <v>0</v>
      </c>
      <c r="G79" s="217">
        <v>0</v>
      </c>
      <c r="H79" s="103">
        <f t="shared" si="22"/>
        <v>0</v>
      </c>
      <c r="I79" s="217">
        <v>0</v>
      </c>
      <c r="J79" s="103">
        <f t="shared" si="23"/>
        <v>0</v>
      </c>
      <c r="K79" s="217">
        <v>0</v>
      </c>
      <c r="L79" s="103">
        <f t="shared" si="24"/>
        <v>0</v>
      </c>
      <c r="M79" s="217">
        <v>0</v>
      </c>
      <c r="N79" s="103">
        <f t="shared" si="25"/>
        <v>0</v>
      </c>
      <c r="O79" s="217">
        <v>0</v>
      </c>
      <c r="P79" s="103">
        <f t="shared" si="26"/>
        <v>0</v>
      </c>
      <c r="Q79" s="217">
        <v>0</v>
      </c>
      <c r="R79" s="103">
        <f t="shared" si="27"/>
        <v>0</v>
      </c>
      <c r="S79" s="217">
        <v>0</v>
      </c>
      <c r="T79" s="103">
        <f t="shared" si="28"/>
        <v>0</v>
      </c>
      <c r="U79" s="217">
        <v>0</v>
      </c>
      <c r="V79" s="103">
        <f t="shared" si="29"/>
        <v>0</v>
      </c>
      <c r="X79" s="245"/>
    </row>
    <row r="80" spans="1:24" ht="12.75" customHeight="1" x14ac:dyDescent="0.3">
      <c r="A80" s="38" t="s">
        <v>101</v>
      </c>
      <c r="B80" s="50"/>
      <c r="C80" s="217">
        <v>0</v>
      </c>
      <c r="D80" s="103">
        <f t="shared" si="20"/>
        <v>0</v>
      </c>
      <c r="E80" s="217">
        <v>0</v>
      </c>
      <c r="F80" s="103">
        <f t="shared" si="21"/>
        <v>0</v>
      </c>
      <c r="G80" s="217">
        <v>0</v>
      </c>
      <c r="H80" s="103">
        <f t="shared" si="22"/>
        <v>0</v>
      </c>
      <c r="I80" s="217">
        <v>0</v>
      </c>
      <c r="J80" s="103">
        <f t="shared" si="23"/>
        <v>0</v>
      </c>
      <c r="K80" s="217">
        <v>0</v>
      </c>
      <c r="L80" s="103">
        <f t="shared" si="24"/>
        <v>0</v>
      </c>
      <c r="M80" s="217">
        <v>0</v>
      </c>
      <c r="N80" s="103">
        <f t="shared" si="25"/>
        <v>0</v>
      </c>
      <c r="O80" s="217">
        <v>0</v>
      </c>
      <c r="P80" s="103">
        <f t="shared" si="26"/>
        <v>0</v>
      </c>
      <c r="Q80" s="217">
        <v>0</v>
      </c>
      <c r="R80" s="103">
        <f t="shared" si="27"/>
        <v>0</v>
      </c>
      <c r="S80" s="217">
        <v>0</v>
      </c>
      <c r="T80" s="103">
        <f t="shared" si="28"/>
        <v>0</v>
      </c>
      <c r="U80" s="217">
        <v>0</v>
      </c>
      <c r="V80" s="103">
        <f t="shared" si="29"/>
        <v>0</v>
      </c>
      <c r="X80" s="245"/>
    </row>
    <row r="81" spans="1:24" ht="12.75" customHeight="1" x14ac:dyDescent="0.3">
      <c r="A81" s="38" t="s">
        <v>139</v>
      </c>
      <c r="B81" s="50"/>
      <c r="C81" s="217">
        <v>0</v>
      </c>
      <c r="D81" s="103">
        <f t="shared" si="20"/>
        <v>0</v>
      </c>
      <c r="E81" s="217">
        <v>0</v>
      </c>
      <c r="F81" s="103">
        <f t="shared" si="21"/>
        <v>0</v>
      </c>
      <c r="G81" s="217">
        <v>0</v>
      </c>
      <c r="H81" s="103">
        <f t="shared" si="22"/>
        <v>0</v>
      </c>
      <c r="I81" s="217">
        <v>0</v>
      </c>
      <c r="J81" s="103">
        <f t="shared" si="23"/>
        <v>0</v>
      </c>
      <c r="K81" s="217">
        <v>0</v>
      </c>
      <c r="L81" s="103">
        <f t="shared" si="24"/>
        <v>0</v>
      </c>
      <c r="M81" s="217">
        <v>0</v>
      </c>
      <c r="N81" s="103">
        <f t="shared" si="25"/>
        <v>0</v>
      </c>
      <c r="O81" s="217">
        <v>0</v>
      </c>
      <c r="P81" s="103">
        <f t="shared" si="26"/>
        <v>0</v>
      </c>
      <c r="Q81" s="217">
        <v>0</v>
      </c>
      <c r="R81" s="103">
        <f t="shared" si="27"/>
        <v>0</v>
      </c>
      <c r="S81" s="217">
        <v>0</v>
      </c>
      <c r="T81" s="103">
        <f t="shared" si="28"/>
        <v>0</v>
      </c>
      <c r="U81" s="217">
        <v>0</v>
      </c>
      <c r="V81" s="103">
        <f t="shared" si="29"/>
        <v>0</v>
      </c>
      <c r="X81" s="245"/>
    </row>
    <row r="82" spans="1:24" ht="12.75" customHeight="1" x14ac:dyDescent="0.3">
      <c r="A82" s="38" t="s">
        <v>155</v>
      </c>
      <c r="B82" s="50"/>
      <c r="C82" s="217">
        <v>0</v>
      </c>
      <c r="D82" s="103">
        <f t="shared" si="20"/>
        <v>0</v>
      </c>
      <c r="E82" s="217">
        <v>0</v>
      </c>
      <c r="F82" s="103">
        <f t="shared" si="21"/>
        <v>0</v>
      </c>
      <c r="G82" s="217">
        <v>0</v>
      </c>
      <c r="H82" s="103">
        <f t="shared" si="22"/>
        <v>0</v>
      </c>
      <c r="I82" s="217">
        <v>0</v>
      </c>
      <c r="J82" s="103">
        <f t="shared" si="23"/>
        <v>0</v>
      </c>
      <c r="K82" s="217">
        <v>0</v>
      </c>
      <c r="L82" s="103">
        <f t="shared" si="24"/>
        <v>0</v>
      </c>
      <c r="M82" s="217">
        <v>0</v>
      </c>
      <c r="N82" s="103">
        <f t="shared" si="25"/>
        <v>0</v>
      </c>
      <c r="O82" s="217">
        <v>0</v>
      </c>
      <c r="P82" s="103">
        <f t="shared" si="26"/>
        <v>0</v>
      </c>
      <c r="Q82" s="217">
        <v>0</v>
      </c>
      <c r="R82" s="103">
        <f t="shared" si="27"/>
        <v>0</v>
      </c>
      <c r="S82" s="217">
        <v>0</v>
      </c>
      <c r="T82" s="103">
        <f t="shared" si="28"/>
        <v>0</v>
      </c>
      <c r="U82" s="217">
        <v>0</v>
      </c>
      <c r="V82" s="103">
        <f t="shared" si="29"/>
        <v>0</v>
      </c>
      <c r="X82" s="245"/>
    </row>
    <row r="83" spans="1:24" ht="12.75" customHeight="1" x14ac:dyDescent="0.3">
      <c r="A83" s="38" t="s">
        <v>77</v>
      </c>
      <c r="B83" s="50"/>
      <c r="C83" s="217">
        <v>0</v>
      </c>
      <c r="D83" s="103">
        <f t="shared" si="20"/>
        <v>0</v>
      </c>
      <c r="E83" s="217">
        <v>0</v>
      </c>
      <c r="F83" s="103">
        <f t="shared" si="21"/>
        <v>0</v>
      </c>
      <c r="G83" s="217">
        <v>0</v>
      </c>
      <c r="H83" s="103">
        <f t="shared" si="22"/>
        <v>0</v>
      </c>
      <c r="I83" s="217">
        <v>0</v>
      </c>
      <c r="J83" s="103">
        <f t="shared" si="23"/>
        <v>0</v>
      </c>
      <c r="K83" s="217">
        <v>0</v>
      </c>
      <c r="L83" s="103">
        <f t="shared" si="24"/>
        <v>0</v>
      </c>
      <c r="M83" s="217">
        <v>0</v>
      </c>
      <c r="N83" s="103">
        <f t="shared" si="25"/>
        <v>0</v>
      </c>
      <c r="O83" s="217">
        <v>0</v>
      </c>
      <c r="P83" s="103">
        <f t="shared" si="26"/>
        <v>0</v>
      </c>
      <c r="Q83" s="217">
        <v>0</v>
      </c>
      <c r="R83" s="103">
        <f t="shared" si="27"/>
        <v>0</v>
      </c>
      <c r="S83" s="217">
        <v>0</v>
      </c>
      <c r="T83" s="103">
        <f t="shared" si="28"/>
        <v>0</v>
      </c>
      <c r="U83" s="217">
        <v>0</v>
      </c>
      <c r="V83" s="103">
        <f t="shared" si="29"/>
        <v>0</v>
      </c>
      <c r="X83" s="245"/>
    </row>
    <row r="84" spans="1:24" ht="12.75" customHeight="1" x14ac:dyDescent="0.3">
      <c r="A84" s="38" t="s">
        <v>98</v>
      </c>
      <c r="B84" s="50"/>
      <c r="C84" s="217">
        <v>0</v>
      </c>
      <c r="D84" s="103">
        <f t="shared" ref="D84:D105" si="30">IFERROR(C84/C$28,0)</f>
        <v>0</v>
      </c>
      <c r="E84" s="217">
        <v>0</v>
      </c>
      <c r="F84" s="103">
        <f t="shared" si="21"/>
        <v>0</v>
      </c>
      <c r="G84" s="217">
        <v>0</v>
      </c>
      <c r="H84" s="103">
        <f t="shared" si="22"/>
        <v>0</v>
      </c>
      <c r="I84" s="217">
        <v>0</v>
      </c>
      <c r="J84" s="103">
        <f t="shared" si="23"/>
        <v>0</v>
      </c>
      <c r="K84" s="217">
        <v>0</v>
      </c>
      <c r="L84" s="103">
        <f t="shared" si="24"/>
        <v>0</v>
      </c>
      <c r="M84" s="217">
        <v>0</v>
      </c>
      <c r="N84" s="103">
        <f t="shared" si="25"/>
        <v>0</v>
      </c>
      <c r="O84" s="217">
        <v>0</v>
      </c>
      <c r="P84" s="103">
        <f t="shared" si="26"/>
        <v>0</v>
      </c>
      <c r="Q84" s="217">
        <v>0</v>
      </c>
      <c r="R84" s="103">
        <f t="shared" si="27"/>
        <v>0</v>
      </c>
      <c r="S84" s="217">
        <v>0</v>
      </c>
      <c r="T84" s="103">
        <f t="shared" si="28"/>
        <v>0</v>
      </c>
      <c r="U84" s="217">
        <v>0</v>
      </c>
      <c r="V84" s="103">
        <f t="shared" si="29"/>
        <v>0</v>
      </c>
      <c r="X84" s="245"/>
    </row>
    <row r="85" spans="1:24" ht="12.75" customHeight="1" x14ac:dyDescent="0.3">
      <c r="A85" s="38" t="s">
        <v>79</v>
      </c>
      <c r="B85" s="50"/>
      <c r="C85" s="217">
        <v>0</v>
      </c>
      <c r="D85" s="103">
        <f t="shared" si="30"/>
        <v>0</v>
      </c>
      <c r="E85" s="217">
        <v>0</v>
      </c>
      <c r="F85" s="103">
        <f t="shared" si="21"/>
        <v>0</v>
      </c>
      <c r="G85" s="217">
        <v>0</v>
      </c>
      <c r="H85" s="103">
        <f t="shared" si="22"/>
        <v>0</v>
      </c>
      <c r="I85" s="217">
        <v>0</v>
      </c>
      <c r="J85" s="103">
        <f t="shared" si="23"/>
        <v>0</v>
      </c>
      <c r="K85" s="217">
        <v>0</v>
      </c>
      <c r="L85" s="103">
        <f t="shared" si="24"/>
        <v>0</v>
      </c>
      <c r="M85" s="217">
        <v>0</v>
      </c>
      <c r="N85" s="103">
        <f t="shared" si="25"/>
        <v>0</v>
      </c>
      <c r="O85" s="217">
        <v>0</v>
      </c>
      <c r="P85" s="103">
        <f t="shared" si="26"/>
        <v>0</v>
      </c>
      <c r="Q85" s="217">
        <v>0</v>
      </c>
      <c r="R85" s="103">
        <f t="shared" si="27"/>
        <v>0</v>
      </c>
      <c r="S85" s="217">
        <v>0</v>
      </c>
      <c r="T85" s="103">
        <f t="shared" si="28"/>
        <v>0</v>
      </c>
      <c r="U85" s="217">
        <v>0</v>
      </c>
      <c r="V85" s="103">
        <f t="shared" si="29"/>
        <v>0</v>
      </c>
      <c r="X85" s="245"/>
    </row>
    <row r="86" spans="1:24" ht="12.75" customHeight="1" x14ac:dyDescent="0.3">
      <c r="A86" s="38" t="s">
        <v>15</v>
      </c>
      <c r="B86" s="50"/>
      <c r="C86" s="217">
        <v>781.29216000000008</v>
      </c>
      <c r="D86" s="103">
        <f t="shared" si="30"/>
        <v>4.0000000000000001E-3</v>
      </c>
      <c r="E86" s="217">
        <v>972.19200000000001</v>
      </c>
      <c r="F86" s="103">
        <f t="shared" si="21"/>
        <v>4.0000000000000001E-3</v>
      </c>
      <c r="G86" s="217">
        <v>991.63584000000003</v>
      </c>
      <c r="H86" s="103">
        <f t="shared" si="22"/>
        <v>4.0000000000000001E-3</v>
      </c>
      <c r="I86" s="217">
        <v>1011.4685567999999</v>
      </c>
      <c r="J86" s="103">
        <f t="shared" si="23"/>
        <v>3.9999999999999992E-3</v>
      </c>
      <c r="K86" s="217">
        <v>1031.697927936</v>
      </c>
      <c r="L86" s="103">
        <f t="shared" si="24"/>
        <v>4.0000000000000001E-3</v>
      </c>
      <c r="M86" s="217">
        <v>1052.3318864947198</v>
      </c>
      <c r="N86" s="103">
        <f t="shared" si="25"/>
        <v>4.0000000000000001E-3</v>
      </c>
      <c r="O86" s="217">
        <v>1073.3785242246142</v>
      </c>
      <c r="P86" s="103">
        <f t="shared" si="26"/>
        <v>4.0000000000000001E-3</v>
      </c>
      <c r="Q86" s="217">
        <v>1094.8460947091069</v>
      </c>
      <c r="R86" s="103">
        <f t="shared" si="27"/>
        <v>4.000000000000001E-3</v>
      </c>
      <c r="S86" s="217">
        <v>1116.7430166032889</v>
      </c>
      <c r="T86" s="103">
        <f t="shared" si="28"/>
        <v>4.000000000000001E-3</v>
      </c>
      <c r="U86" s="217">
        <v>1139.0778769353544</v>
      </c>
      <c r="V86" s="103">
        <f t="shared" si="29"/>
        <v>3.9999999999999992E-3</v>
      </c>
      <c r="X86" s="245"/>
    </row>
    <row r="87" spans="1:24" ht="12.75" customHeight="1" x14ac:dyDescent="0.3">
      <c r="A87" s="38" t="s">
        <v>152</v>
      </c>
      <c r="B87" s="50"/>
      <c r="C87" s="217">
        <v>0</v>
      </c>
      <c r="D87" s="103">
        <f t="shared" si="30"/>
        <v>0</v>
      </c>
      <c r="E87" s="217">
        <v>0</v>
      </c>
      <c r="F87" s="103">
        <f t="shared" si="21"/>
        <v>0</v>
      </c>
      <c r="G87" s="217">
        <v>0</v>
      </c>
      <c r="H87" s="103">
        <f t="shared" si="22"/>
        <v>0</v>
      </c>
      <c r="I87" s="217">
        <v>0</v>
      </c>
      <c r="J87" s="103">
        <f t="shared" si="23"/>
        <v>0</v>
      </c>
      <c r="K87" s="217">
        <v>0</v>
      </c>
      <c r="L87" s="103">
        <f t="shared" si="24"/>
        <v>0</v>
      </c>
      <c r="M87" s="217">
        <v>0</v>
      </c>
      <c r="N87" s="103">
        <f t="shared" si="25"/>
        <v>0</v>
      </c>
      <c r="O87" s="217">
        <v>0</v>
      </c>
      <c r="P87" s="103">
        <f t="shared" si="26"/>
        <v>0</v>
      </c>
      <c r="Q87" s="217">
        <v>0</v>
      </c>
      <c r="R87" s="103">
        <f t="shared" si="27"/>
        <v>0</v>
      </c>
      <c r="S87" s="217">
        <v>0</v>
      </c>
      <c r="T87" s="103">
        <f t="shared" si="28"/>
        <v>0</v>
      </c>
      <c r="U87" s="217">
        <v>0</v>
      </c>
      <c r="V87" s="103">
        <f t="shared" si="29"/>
        <v>0</v>
      </c>
      <c r="X87" s="245"/>
    </row>
    <row r="88" spans="1:24" ht="12.75" customHeight="1" x14ac:dyDescent="0.3">
      <c r="A88" s="38" t="s">
        <v>12</v>
      </c>
      <c r="B88" s="50"/>
      <c r="C88" s="217">
        <v>996.14750400000014</v>
      </c>
      <c r="D88" s="103">
        <f t="shared" si="30"/>
        <v>5.1000000000000004E-3</v>
      </c>
      <c r="E88" s="217">
        <v>1239.5448000000004</v>
      </c>
      <c r="F88" s="103">
        <f t="shared" si="21"/>
        <v>5.1000000000000012E-3</v>
      </c>
      <c r="G88" s="217">
        <v>1264.3356960000001</v>
      </c>
      <c r="H88" s="103">
        <f t="shared" si="22"/>
        <v>5.1000000000000004E-3</v>
      </c>
      <c r="I88" s="217">
        <v>1289.6224099200001</v>
      </c>
      <c r="J88" s="103">
        <f t="shared" si="23"/>
        <v>5.1000000000000004E-3</v>
      </c>
      <c r="K88" s="217">
        <v>1315.4148581184002</v>
      </c>
      <c r="L88" s="103">
        <f t="shared" si="24"/>
        <v>5.1000000000000004E-3</v>
      </c>
      <c r="M88" s="217">
        <v>1341.7231552807677</v>
      </c>
      <c r="N88" s="103">
        <f t="shared" si="25"/>
        <v>5.0999999999999995E-3</v>
      </c>
      <c r="O88" s="217">
        <v>1368.5576183863832</v>
      </c>
      <c r="P88" s="103">
        <f t="shared" si="26"/>
        <v>5.1000000000000004E-3</v>
      </c>
      <c r="Q88" s="217">
        <v>1395.9287707541114</v>
      </c>
      <c r="R88" s="103">
        <f t="shared" si="27"/>
        <v>5.1000000000000012E-3</v>
      </c>
      <c r="S88" s="217">
        <v>1423.8473461691933</v>
      </c>
      <c r="T88" s="103">
        <f t="shared" si="28"/>
        <v>5.1000000000000004E-3</v>
      </c>
      <c r="U88" s="217">
        <v>1452.3242930925774</v>
      </c>
      <c r="V88" s="103">
        <f t="shared" si="29"/>
        <v>5.1000000000000004E-3</v>
      </c>
      <c r="X88" s="245"/>
    </row>
    <row r="89" spans="1:24" ht="12.75" customHeight="1" x14ac:dyDescent="0.3">
      <c r="A89" s="38" t="s">
        <v>172</v>
      </c>
      <c r="B89" s="50"/>
      <c r="C89" s="217">
        <v>0</v>
      </c>
      <c r="D89" s="103">
        <f t="shared" si="30"/>
        <v>0</v>
      </c>
      <c r="E89" s="217">
        <v>0</v>
      </c>
      <c r="F89" s="103">
        <f t="shared" si="21"/>
        <v>0</v>
      </c>
      <c r="G89" s="217">
        <v>0</v>
      </c>
      <c r="H89" s="103">
        <f t="shared" si="22"/>
        <v>0</v>
      </c>
      <c r="I89" s="217">
        <v>0</v>
      </c>
      <c r="J89" s="103">
        <f t="shared" si="23"/>
        <v>0</v>
      </c>
      <c r="K89" s="217">
        <v>0</v>
      </c>
      <c r="L89" s="103">
        <f t="shared" si="24"/>
        <v>0</v>
      </c>
      <c r="M89" s="217">
        <v>0</v>
      </c>
      <c r="N89" s="103">
        <f t="shared" si="25"/>
        <v>0</v>
      </c>
      <c r="O89" s="217">
        <v>0</v>
      </c>
      <c r="P89" s="103">
        <f t="shared" si="26"/>
        <v>0</v>
      </c>
      <c r="Q89" s="217">
        <v>0</v>
      </c>
      <c r="R89" s="103">
        <f t="shared" si="27"/>
        <v>0</v>
      </c>
      <c r="S89" s="217">
        <v>0</v>
      </c>
      <c r="T89" s="103">
        <f t="shared" si="28"/>
        <v>0</v>
      </c>
      <c r="U89" s="217">
        <v>0</v>
      </c>
      <c r="V89" s="103">
        <f t="shared" si="29"/>
        <v>0</v>
      </c>
      <c r="X89" s="245"/>
    </row>
    <row r="90" spans="1:24" ht="12.75" customHeight="1" x14ac:dyDescent="0.3">
      <c r="A90" s="38" t="s">
        <v>17</v>
      </c>
      <c r="B90" s="50"/>
      <c r="C90" s="217">
        <v>39.064608000000007</v>
      </c>
      <c r="D90" s="103">
        <f t="shared" si="30"/>
        <v>2.0000000000000004E-4</v>
      </c>
      <c r="E90" s="217">
        <v>48.6096</v>
      </c>
      <c r="F90" s="103">
        <f t="shared" si="21"/>
        <v>2.0000000000000001E-4</v>
      </c>
      <c r="G90" s="217">
        <v>49.581792</v>
      </c>
      <c r="H90" s="103">
        <f t="shared" si="22"/>
        <v>2.0000000000000001E-4</v>
      </c>
      <c r="I90" s="217">
        <v>50.573427839999994</v>
      </c>
      <c r="J90" s="103">
        <f t="shared" si="23"/>
        <v>1.9999999999999998E-4</v>
      </c>
      <c r="K90" s="217">
        <v>51.584896396800005</v>
      </c>
      <c r="L90" s="103">
        <f t="shared" si="24"/>
        <v>2.0000000000000001E-4</v>
      </c>
      <c r="M90" s="217">
        <v>52.616594324735992</v>
      </c>
      <c r="N90" s="103">
        <f t="shared" si="25"/>
        <v>1.9999999999999998E-4</v>
      </c>
      <c r="O90" s="217">
        <v>53.668926211230719</v>
      </c>
      <c r="P90" s="103">
        <f t="shared" si="26"/>
        <v>2.0000000000000001E-4</v>
      </c>
      <c r="Q90" s="217">
        <v>54.742304735455342</v>
      </c>
      <c r="R90" s="103">
        <f t="shared" si="27"/>
        <v>2.0000000000000001E-4</v>
      </c>
      <c r="S90" s="217">
        <v>55.83715083016444</v>
      </c>
      <c r="T90" s="103">
        <f t="shared" si="28"/>
        <v>2.0000000000000001E-4</v>
      </c>
      <c r="U90" s="217">
        <v>56.953893846767734</v>
      </c>
      <c r="V90" s="103">
        <f t="shared" si="29"/>
        <v>2.0000000000000001E-4</v>
      </c>
      <c r="X90" s="245"/>
    </row>
    <row r="91" spans="1:24" ht="12.75" customHeight="1" x14ac:dyDescent="0.3">
      <c r="A91" s="38" t="s">
        <v>143</v>
      </c>
      <c r="B91" s="38"/>
      <c r="C91" s="217">
        <v>0</v>
      </c>
      <c r="D91" s="103">
        <f t="shared" si="30"/>
        <v>0</v>
      </c>
      <c r="E91" s="217">
        <v>0</v>
      </c>
      <c r="F91" s="103">
        <f t="shared" si="21"/>
        <v>0</v>
      </c>
      <c r="G91" s="217">
        <v>0</v>
      </c>
      <c r="H91" s="103">
        <f t="shared" si="22"/>
        <v>0</v>
      </c>
      <c r="I91" s="217">
        <v>0</v>
      </c>
      <c r="J91" s="103">
        <f t="shared" si="23"/>
        <v>0</v>
      </c>
      <c r="K91" s="217">
        <v>0</v>
      </c>
      <c r="L91" s="103">
        <f t="shared" si="24"/>
        <v>0</v>
      </c>
      <c r="M91" s="217">
        <v>0</v>
      </c>
      <c r="N91" s="103">
        <f t="shared" si="25"/>
        <v>0</v>
      </c>
      <c r="O91" s="217">
        <v>0</v>
      </c>
      <c r="P91" s="103">
        <f t="shared" si="26"/>
        <v>0</v>
      </c>
      <c r="Q91" s="217">
        <v>0</v>
      </c>
      <c r="R91" s="103">
        <f t="shared" si="27"/>
        <v>0</v>
      </c>
      <c r="S91" s="217">
        <v>0</v>
      </c>
      <c r="T91" s="103">
        <f t="shared" si="28"/>
        <v>0</v>
      </c>
      <c r="U91" s="217">
        <v>0</v>
      </c>
      <c r="V91" s="103">
        <f t="shared" si="29"/>
        <v>0</v>
      </c>
      <c r="X91" s="245"/>
    </row>
    <row r="92" spans="1:24" ht="12.75" customHeight="1" x14ac:dyDescent="0.3">
      <c r="A92" s="38" t="s">
        <v>13</v>
      </c>
      <c r="B92" s="50"/>
      <c r="C92" s="217">
        <v>1015.6798080000001</v>
      </c>
      <c r="D92" s="103">
        <f t="shared" si="30"/>
        <v>5.2000000000000006E-3</v>
      </c>
      <c r="E92" s="217">
        <v>1263.8496</v>
      </c>
      <c r="F92" s="103">
        <f t="shared" si="21"/>
        <v>5.1999999999999998E-3</v>
      </c>
      <c r="G92" s="217">
        <v>1289.1265919999998</v>
      </c>
      <c r="H92" s="103">
        <f t="shared" si="22"/>
        <v>5.1999999999999998E-3</v>
      </c>
      <c r="I92" s="217">
        <v>1314.9091238399997</v>
      </c>
      <c r="J92" s="103">
        <f t="shared" si="23"/>
        <v>5.1999999999999989E-3</v>
      </c>
      <c r="K92" s="217">
        <v>1341.2073063168</v>
      </c>
      <c r="L92" s="103">
        <f t="shared" si="24"/>
        <v>5.1999999999999998E-3</v>
      </c>
      <c r="M92" s="217">
        <v>1368.0314524431358</v>
      </c>
      <c r="N92" s="103">
        <f t="shared" si="25"/>
        <v>5.1999999999999998E-3</v>
      </c>
      <c r="O92" s="217">
        <v>1395.3920814919984</v>
      </c>
      <c r="P92" s="103">
        <f t="shared" si="26"/>
        <v>5.1999999999999998E-3</v>
      </c>
      <c r="Q92" s="217">
        <v>1423.2999231218387</v>
      </c>
      <c r="R92" s="103">
        <f t="shared" si="27"/>
        <v>5.1999999999999998E-3</v>
      </c>
      <c r="S92" s="217">
        <v>1451.7659215842755</v>
      </c>
      <c r="T92" s="103">
        <f t="shared" si="28"/>
        <v>5.2000000000000006E-3</v>
      </c>
      <c r="U92" s="217">
        <v>1480.801240015961</v>
      </c>
      <c r="V92" s="103">
        <f t="shared" si="29"/>
        <v>5.1999999999999998E-3</v>
      </c>
      <c r="X92" s="245"/>
    </row>
    <row r="93" spans="1:24" ht="12.75" customHeight="1" x14ac:dyDescent="0.3">
      <c r="A93" s="38" t="s">
        <v>144</v>
      </c>
      <c r="B93" s="50"/>
      <c r="C93" s="217">
        <v>0</v>
      </c>
      <c r="D93" s="103">
        <f t="shared" si="30"/>
        <v>0</v>
      </c>
      <c r="E93" s="217">
        <v>0</v>
      </c>
      <c r="F93" s="103">
        <f t="shared" si="21"/>
        <v>0</v>
      </c>
      <c r="G93" s="217">
        <v>0</v>
      </c>
      <c r="H93" s="103">
        <f t="shared" si="22"/>
        <v>0</v>
      </c>
      <c r="I93" s="217">
        <v>0</v>
      </c>
      <c r="J93" s="103">
        <f t="shared" si="23"/>
        <v>0</v>
      </c>
      <c r="K93" s="217">
        <v>0</v>
      </c>
      <c r="L93" s="103">
        <f t="shared" si="24"/>
        <v>0</v>
      </c>
      <c r="M93" s="217">
        <v>0</v>
      </c>
      <c r="N93" s="103">
        <f t="shared" si="25"/>
        <v>0</v>
      </c>
      <c r="O93" s="217">
        <v>0</v>
      </c>
      <c r="P93" s="103">
        <f t="shared" si="26"/>
        <v>0</v>
      </c>
      <c r="Q93" s="217">
        <v>0</v>
      </c>
      <c r="R93" s="103">
        <f t="shared" si="27"/>
        <v>0</v>
      </c>
      <c r="S93" s="217">
        <v>0</v>
      </c>
      <c r="T93" s="103">
        <f t="shared" si="28"/>
        <v>0</v>
      </c>
      <c r="U93" s="217">
        <v>0</v>
      </c>
      <c r="V93" s="103">
        <f t="shared" si="29"/>
        <v>0</v>
      </c>
      <c r="X93" s="245"/>
    </row>
    <row r="94" spans="1:24" ht="12.75" customHeight="1" x14ac:dyDescent="0.3">
      <c r="A94" s="38" t="s">
        <v>156</v>
      </c>
      <c r="B94" s="50"/>
      <c r="C94" s="217">
        <v>0</v>
      </c>
      <c r="D94" s="103">
        <f t="shared" si="30"/>
        <v>0</v>
      </c>
      <c r="E94" s="217">
        <v>0</v>
      </c>
      <c r="F94" s="103">
        <f t="shared" si="21"/>
        <v>0</v>
      </c>
      <c r="G94" s="217">
        <v>0</v>
      </c>
      <c r="H94" s="103">
        <f t="shared" si="22"/>
        <v>0</v>
      </c>
      <c r="I94" s="217">
        <v>0</v>
      </c>
      <c r="J94" s="103">
        <f t="shared" si="23"/>
        <v>0</v>
      </c>
      <c r="K94" s="217">
        <v>0</v>
      </c>
      <c r="L94" s="103">
        <f t="shared" si="24"/>
        <v>0</v>
      </c>
      <c r="M94" s="217">
        <v>0</v>
      </c>
      <c r="N94" s="103">
        <f t="shared" si="25"/>
        <v>0</v>
      </c>
      <c r="O94" s="217">
        <v>0</v>
      </c>
      <c r="P94" s="103">
        <f t="shared" si="26"/>
        <v>0</v>
      </c>
      <c r="Q94" s="217">
        <v>0</v>
      </c>
      <c r="R94" s="103">
        <f t="shared" si="27"/>
        <v>0</v>
      </c>
      <c r="S94" s="217">
        <v>0</v>
      </c>
      <c r="T94" s="103">
        <f t="shared" si="28"/>
        <v>0</v>
      </c>
      <c r="U94" s="217">
        <v>0</v>
      </c>
      <c r="V94" s="103">
        <f t="shared" si="29"/>
        <v>0</v>
      </c>
      <c r="X94" s="245"/>
    </row>
    <row r="95" spans="1:24" ht="12.75" customHeight="1" x14ac:dyDescent="0.3">
      <c r="A95" s="38" t="s">
        <v>150</v>
      </c>
      <c r="B95" s="50"/>
      <c r="C95" s="217">
        <v>0</v>
      </c>
      <c r="D95" s="103">
        <f t="shared" si="30"/>
        <v>0</v>
      </c>
      <c r="E95" s="217">
        <v>0</v>
      </c>
      <c r="F95" s="103">
        <f t="shared" si="21"/>
        <v>0</v>
      </c>
      <c r="G95" s="217">
        <v>0</v>
      </c>
      <c r="H95" s="103">
        <f t="shared" si="22"/>
        <v>0</v>
      </c>
      <c r="I95" s="217">
        <v>0</v>
      </c>
      <c r="J95" s="103">
        <f t="shared" si="23"/>
        <v>0</v>
      </c>
      <c r="K95" s="217">
        <v>0</v>
      </c>
      <c r="L95" s="103">
        <f t="shared" si="24"/>
        <v>0</v>
      </c>
      <c r="M95" s="217">
        <v>0</v>
      </c>
      <c r="N95" s="103">
        <f t="shared" si="25"/>
        <v>0</v>
      </c>
      <c r="O95" s="217">
        <v>0</v>
      </c>
      <c r="P95" s="103">
        <f t="shared" si="26"/>
        <v>0</v>
      </c>
      <c r="Q95" s="217">
        <v>0</v>
      </c>
      <c r="R95" s="103">
        <f t="shared" si="27"/>
        <v>0</v>
      </c>
      <c r="S95" s="217">
        <v>0</v>
      </c>
      <c r="T95" s="103">
        <f t="shared" si="28"/>
        <v>0</v>
      </c>
      <c r="U95" s="217">
        <v>0</v>
      </c>
      <c r="V95" s="103">
        <f t="shared" si="29"/>
        <v>0</v>
      </c>
      <c r="X95" s="245"/>
    </row>
    <row r="96" spans="1:24" ht="12.75" customHeight="1" x14ac:dyDescent="0.3">
      <c r="A96" s="38" t="s">
        <v>146</v>
      </c>
      <c r="B96" s="50"/>
      <c r="C96" s="217">
        <v>0</v>
      </c>
      <c r="D96" s="103">
        <f t="shared" si="30"/>
        <v>0</v>
      </c>
      <c r="E96" s="217">
        <v>0</v>
      </c>
      <c r="F96" s="103">
        <f t="shared" si="21"/>
        <v>0</v>
      </c>
      <c r="G96" s="217">
        <v>0</v>
      </c>
      <c r="H96" s="103">
        <f t="shared" si="22"/>
        <v>0</v>
      </c>
      <c r="I96" s="217">
        <v>0</v>
      </c>
      <c r="J96" s="103">
        <f t="shared" si="23"/>
        <v>0</v>
      </c>
      <c r="K96" s="217">
        <v>0</v>
      </c>
      <c r="L96" s="103">
        <f t="shared" si="24"/>
        <v>0</v>
      </c>
      <c r="M96" s="217">
        <v>0</v>
      </c>
      <c r="N96" s="103">
        <f t="shared" si="25"/>
        <v>0</v>
      </c>
      <c r="O96" s="217">
        <v>0</v>
      </c>
      <c r="P96" s="103">
        <f t="shared" si="26"/>
        <v>0</v>
      </c>
      <c r="Q96" s="217">
        <v>0</v>
      </c>
      <c r="R96" s="103">
        <f t="shared" si="27"/>
        <v>0</v>
      </c>
      <c r="S96" s="217">
        <v>0</v>
      </c>
      <c r="T96" s="103">
        <f t="shared" si="28"/>
        <v>0</v>
      </c>
      <c r="U96" s="217">
        <v>0</v>
      </c>
      <c r="V96" s="103">
        <f t="shared" si="29"/>
        <v>0</v>
      </c>
      <c r="X96" s="245"/>
    </row>
    <row r="97" spans="1:24" ht="12.75" customHeight="1" x14ac:dyDescent="0.3">
      <c r="A97" s="38" t="s">
        <v>7</v>
      </c>
      <c r="B97" s="50"/>
      <c r="C97" s="217">
        <v>4655.1325999999999</v>
      </c>
      <c r="D97" s="103">
        <f t="shared" si="30"/>
        <v>2.3832992769311803E-2</v>
      </c>
      <c r="E97" s="217">
        <v>5176.5074512000001</v>
      </c>
      <c r="F97" s="103">
        <f t="shared" si="21"/>
        <v>2.1298292729008263E-2</v>
      </c>
      <c r="G97" s="217">
        <v>5357.6852119919995</v>
      </c>
      <c r="H97" s="103">
        <f t="shared" si="22"/>
        <v>2.1611502916199558E-2</v>
      </c>
      <c r="I97" s="217">
        <v>5529.1311387757432</v>
      </c>
      <c r="J97" s="103">
        <f t="shared" si="23"/>
        <v>2.1865755891684258E-2</v>
      </c>
      <c r="K97" s="217">
        <v>5667.3594172451367</v>
      </c>
      <c r="L97" s="103">
        <f t="shared" si="24"/>
        <v>2.1972940969584669E-2</v>
      </c>
      <c r="M97" s="217">
        <v>5809.0434026762641</v>
      </c>
      <c r="N97" s="103">
        <f t="shared" si="25"/>
        <v>2.2080651464533613E-2</v>
      </c>
      <c r="O97" s="217">
        <v>5954.2694877431704</v>
      </c>
      <c r="P97" s="103">
        <f t="shared" si="26"/>
        <v>2.2188889952104857E-2</v>
      </c>
      <c r="Q97" s="217">
        <v>6103.1262249367483</v>
      </c>
      <c r="R97" s="103">
        <f t="shared" si="27"/>
        <v>2.2297659020497518E-2</v>
      </c>
      <c r="S97" s="217">
        <v>6255.704380560167</v>
      </c>
      <c r="T97" s="103">
        <f t="shared" si="28"/>
        <v>2.2406961270597998E-2</v>
      </c>
      <c r="U97" s="217">
        <v>6412.0969900741702</v>
      </c>
      <c r="V97" s="103">
        <f t="shared" si="29"/>
        <v>2.2516799316042099E-2</v>
      </c>
      <c r="X97" s="245"/>
    </row>
    <row r="98" spans="1:24" ht="12.75" customHeight="1" x14ac:dyDescent="0.3">
      <c r="A98" s="145" t="s">
        <v>245</v>
      </c>
      <c r="B98" s="50"/>
      <c r="C98" s="217">
        <v>234.38764800000001</v>
      </c>
      <c r="D98" s="103">
        <f t="shared" si="30"/>
        <v>1.2000000000000001E-3</v>
      </c>
      <c r="E98" s="217">
        <v>291.6576</v>
      </c>
      <c r="F98" s="103">
        <f t="shared" si="21"/>
        <v>1.2000000000000001E-3</v>
      </c>
      <c r="G98" s="217">
        <v>297.49075199999993</v>
      </c>
      <c r="H98" s="103">
        <f t="shared" si="22"/>
        <v>1.1999999999999997E-3</v>
      </c>
      <c r="I98" s="217">
        <v>303.44056703999996</v>
      </c>
      <c r="J98" s="103">
        <f t="shared" si="23"/>
        <v>1.1999999999999999E-3</v>
      </c>
      <c r="K98" s="217">
        <v>309.5093783808</v>
      </c>
      <c r="L98" s="103">
        <f t="shared" si="24"/>
        <v>1.1999999999999999E-3</v>
      </c>
      <c r="M98" s="217">
        <v>315.69956594841591</v>
      </c>
      <c r="N98" s="103">
        <f t="shared" si="25"/>
        <v>1.1999999999999997E-3</v>
      </c>
      <c r="O98" s="217">
        <v>322.01355726738427</v>
      </c>
      <c r="P98" s="103">
        <f t="shared" si="26"/>
        <v>1.1999999999999999E-3</v>
      </c>
      <c r="Q98" s="217">
        <v>328.45382841273204</v>
      </c>
      <c r="R98" s="103">
        <f t="shared" si="27"/>
        <v>1.2000000000000001E-3</v>
      </c>
      <c r="S98" s="217">
        <v>335.0229049809866</v>
      </c>
      <c r="T98" s="103">
        <f t="shared" si="28"/>
        <v>1.1999999999999999E-3</v>
      </c>
      <c r="U98" s="217">
        <v>341.72336308060636</v>
      </c>
      <c r="V98" s="103">
        <f t="shared" si="29"/>
        <v>1.1999999999999999E-3</v>
      </c>
      <c r="X98" s="245"/>
    </row>
    <row r="99" spans="1:24" ht="12.75" customHeight="1" x14ac:dyDescent="0.3">
      <c r="A99" s="145" t="s">
        <v>245</v>
      </c>
      <c r="B99" s="50"/>
      <c r="C99" s="217">
        <v>0</v>
      </c>
      <c r="D99" s="103">
        <f t="shared" si="30"/>
        <v>0</v>
      </c>
      <c r="E99" s="217">
        <v>0</v>
      </c>
      <c r="F99" s="103">
        <f t="shared" si="21"/>
        <v>0</v>
      </c>
      <c r="G99" s="217">
        <v>0</v>
      </c>
      <c r="H99" s="103">
        <f t="shared" si="22"/>
        <v>0</v>
      </c>
      <c r="I99" s="217">
        <v>0</v>
      </c>
      <c r="J99" s="103">
        <f t="shared" si="23"/>
        <v>0</v>
      </c>
      <c r="K99" s="217">
        <v>0</v>
      </c>
      <c r="L99" s="103">
        <f t="shared" si="24"/>
        <v>0</v>
      </c>
      <c r="M99" s="217">
        <v>0</v>
      </c>
      <c r="N99" s="103">
        <f t="shared" si="25"/>
        <v>0</v>
      </c>
      <c r="O99" s="217">
        <v>0</v>
      </c>
      <c r="P99" s="103">
        <f t="shared" si="26"/>
        <v>0</v>
      </c>
      <c r="Q99" s="217">
        <v>0</v>
      </c>
      <c r="R99" s="103">
        <f t="shared" si="27"/>
        <v>0</v>
      </c>
      <c r="S99" s="217">
        <v>0</v>
      </c>
      <c r="T99" s="103">
        <f t="shared" si="28"/>
        <v>0</v>
      </c>
      <c r="U99" s="217">
        <v>0</v>
      </c>
      <c r="V99" s="103">
        <f t="shared" si="29"/>
        <v>0</v>
      </c>
      <c r="X99" s="245"/>
    </row>
    <row r="100" spans="1:24" ht="12.75" customHeight="1" x14ac:dyDescent="0.3">
      <c r="A100" s="145" t="s">
        <v>245</v>
      </c>
      <c r="B100" s="50"/>
      <c r="C100" s="217">
        <v>0</v>
      </c>
      <c r="D100" s="103">
        <f t="shared" si="30"/>
        <v>0</v>
      </c>
      <c r="E100" s="217">
        <v>0</v>
      </c>
      <c r="F100" s="103">
        <f t="shared" si="21"/>
        <v>0</v>
      </c>
      <c r="G100" s="217">
        <v>0</v>
      </c>
      <c r="H100" s="103">
        <f t="shared" si="22"/>
        <v>0</v>
      </c>
      <c r="I100" s="217">
        <v>0</v>
      </c>
      <c r="J100" s="103">
        <f t="shared" si="23"/>
        <v>0</v>
      </c>
      <c r="K100" s="217">
        <v>0</v>
      </c>
      <c r="L100" s="103">
        <f t="shared" si="24"/>
        <v>0</v>
      </c>
      <c r="M100" s="217">
        <v>0</v>
      </c>
      <c r="N100" s="103">
        <f t="shared" si="25"/>
        <v>0</v>
      </c>
      <c r="O100" s="217">
        <v>0</v>
      </c>
      <c r="P100" s="103">
        <f t="shared" si="26"/>
        <v>0</v>
      </c>
      <c r="Q100" s="217">
        <v>0</v>
      </c>
      <c r="R100" s="103">
        <f t="shared" si="27"/>
        <v>0</v>
      </c>
      <c r="S100" s="217">
        <v>0</v>
      </c>
      <c r="T100" s="103">
        <f t="shared" si="28"/>
        <v>0</v>
      </c>
      <c r="U100" s="217">
        <v>0</v>
      </c>
      <c r="V100" s="103">
        <f t="shared" si="29"/>
        <v>0</v>
      </c>
      <c r="X100" s="245"/>
    </row>
    <row r="101" spans="1:24" ht="12.75" customHeight="1" x14ac:dyDescent="0.3">
      <c r="A101" s="38" t="s">
        <v>99</v>
      </c>
      <c r="B101" s="50"/>
      <c r="C101" s="217"/>
      <c r="D101" s="103">
        <f t="shared" si="30"/>
        <v>0</v>
      </c>
      <c r="E101" s="217"/>
      <c r="F101" s="103">
        <f t="shared" si="21"/>
        <v>0</v>
      </c>
      <c r="G101" s="217"/>
      <c r="H101" s="103">
        <f t="shared" si="22"/>
        <v>0</v>
      </c>
      <c r="I101" s="217">
        <v>0</v>
      </c>
      <c r="J101" s="103">
        <f t="shared" si="23"/>
        <v>0</v>
      </c>
      <c r="K101" s="217">
        <v>0</v>
      </c>
      <c r="L101" s="103">
        <f t="shared" si="24"/>
        <v>0</v>
      </c>
      <c r="M101" s="217">
        <v>0</v>
      </c>
      <c r="N101" s="103">
        <f t="shared" si="25"/>
        <v>0</v>
      </c>
      <c r="O101" s="217">
        <v>0</v>
      </c>
      <c r="P101" s="103">
        <f t="shared" si="26"/>
        <v>0</v>
      </c>
      <c r="Q101" s="217">
        <v>0</v>
      </c>
      <c r="R101" s="103">
        <f t="shared" si="27"/>
        <v>0</v>
      </c>
      <c r="S101" s="217">
        <v>0</v>
      </c>
      <c r="T101" s="103">
        <f t="shared" si="28"/>
        <v>0</v>
      </c>
      <c r="U101" s="217">
        <v>0</v>
      </c>
      <c r="V101" s="103">
        <f t="shared" si="29"/>
        <v>0</v>
      </c>
      <c r="X101" s="245"/>
    </row>
    <row r="102" spans="1:24" ht="12.75" customHeight="1" x14ac:dyDescent="0.3">
      <c r="A102" s="145" t="s">
        <v>78</v>
      </c>
      <c r="B102" s="50"/>
      <c r="C102" s="217">
        <v>0</v>
      </c>
      <c r="D102" s="103">
        <f t="shared" si="30"/>
        <v>0</v>
      </c>
      <c r="E102" s="217">
        <v>0</v>
      </c>
      <c r="F102" s="103">
        <f t="shared" si="21"/>
        <v>0</v>
      </c>
      <c r="G102" s="217">
        <v>0</v>
      </c>
      <c r="H102" s="103">
        <f t="shared" si="22"/>
        <v>0</v>
      </c>
      <c r="I102" s="217">
        <v>0</v>
      </c>
      <c r="J102" s="103">
        <f t="shared" si="23"/>
        <v>0</v>
      </c>
      <c r="K102" s="217">
        <v>0</v>
      </c>
      <c r="L102" s="103">
        <f t="shared" si="24"/>
        <v>0</v>
      </c>
      <c r="M102" s="217">
        <v>0</v>
      </c>
      <c r="N102" s="103">
        <f t="shared" si="25"/>
        <v>0</v>
      </c>
      <c r="O102" s="217">
        <v>0</v>
      </c>
      <c r="P102" s="103">
        <f t="shared" si="26"/>
        <v>0</v>
      </c>
      <c r="Q102" s="217">
        <v>0</v>
      </c>
      <c r="R102" s="103">
        <f t="shared" si="27"/>
        <v>0</v>
      </c>
      <c r="S102" s="217">
        <v>0</v>
      </c>
      <c r="T102" s="103">
        <f t="shared" si="28"/>
        <v>0</v>
      </c>
      <c r="U102" s="217">
        <v>0</v>
      </c>
      <c r="V102" s="103">
        <f t="shared" si="29"/>
        <v>0</v>
      </c>
      <c r="X102" s="245"/>
    </row>
    <row r="103" spans="1:24" ht="12.75" customHeight="1" x14ac:dyDescent="0.3">
      <c r="A103" s="145" t="s">
        <v>78</v>
      </c>
      <c r="B103" s="50"/>
      <c r="C103" s="217">
        <v>0</v>
      </c>
      <c r="D103" s="103">
        <f t="shared" si="30"/>
        <v>0</v>
      </c>
      <c r="E103" s="217">
        <v>0</v>
      </c>
      <c r="F103" s="103">
        <f t="shared" si="21"/>
        <v>0</v>
      </c>
      <c r="G103" s="217">
        <v>0</v>
      </c>
      <c r="H103" s="103">
        <f t="shared" si="22"/>
        <v>0</v>
      </c>
      <c r="I103" s="217">
        <v>0</v>
      </c>
      <c r="J103" s="103">
        <f t="shared" si="23"/>
        <v>0</v>
      </c>
      <c r="K103" s="217">
        <v>0</v>
      </c>
      <c r="L103" s="103">
        <f t="shared" si="24"/>
        <v>0</v>
      </c>
      <c r="M103" s="217">
        <v>0</v>
      </c>
      <c r="N103" s="103">
        <f t="shared" si="25"/>
        <v>0</v>
      </c>
      <c r="O103" s="217">
        <v>0</v>
      </c>
      <c r="P103" s="103">
        <f t="shared" si="26"/>
        <v>0</v>
      </c>
      <c r="Q103" s="217">
        <v>0</v>
      </c>
      <c r="R103" s="103">
        <f t="shared" si="27"/>
        <v>0</v>
      </c>
      <c r="S103" s="217">
        <v>0</v>
      </c>
      <c r="T103" s="103">
        <f t="shared" si="28"/>
        <v>0</v>
      </c>
      <c r="U103" s="217">
        <v>0</v>
      </c>
      <c r="V103" s="103">
        <f t="shared" si="29"/>
        <v>0</v>
      </c>
      <c r="X103" s="245"/>
    </row>
    <row r="104" spans="1:24" ht="12.75" customHeight="1" x14ac:dyDescent="0.3">
      <c r="A104" s="145" t="s">
        <v>78</v>
      </c>
      <c r="B104" s="50"/>
      <c r="C104" s="217">
        <v>0</v>
      </c>
      <c r="D104" s="103">
        <f t="shared" si="30"/>
        <v>0</v>
      </c>
      <c r="E104" s="217">
        <v>0</v>
      </c>
      <c r="F104" s="103">
        <f t="shared" si="21"/>
        <v>0</v>
      </c>
      <c r="G104" s="217">
        <v>0</v>
      </c>
      <c r="H104" s="103">
        <f t="shared" si="22"/>
        <v>0</v>
      </c>
      <c r="I104" s="217">
        <v>0</v>
      </c>
      <c r="J104" s="103">
        <f t="shared" si="23"/>
        <v>0</v>
      </c>
      <c r="K104" s="217">
        <v>0</v>
      </c>
      <c r="L104" s="103">
        <f t="shared" si="24"/>
        <v>0</v>
      </c>
      <c r="M104" s="217">
        <v>0</v>
      </c>
      <c r="N104" s="103">
        <f t="shared" si="25"/>
        <v>0</v>
      </c>
      <c r="O104" s="217">
        <v>0</v>
      </c>
      <c r="P104" s="103">
        <f t="shared" si="26"/>
        <v>0</v>
      </c>
      <c r="Q104" s="217">
        <v>0</v>
      </c>
      <c r="R104" s="103">
        <f t="shared" si="27"/>
        <v>0</v>
      </c>
      <c r="S104" s="217">
        <v>0</v>
      </c>
      <c r="T104" s="103">
        <f t="shared" si="28"/>
        <v>0</v>
      </c>
      <c r="U104" s="217">
        <v>0</v>
      </c>
      <c r="V104" s="103">
        <f t="shared" si="29"/>
        <v>0</v>
      </c>
      <c r="X104" s="245"/>
    </row>
    <row r="105" spans="1:24" ht="12.75" customHeight="1" x14ac:dyDescent="0.3">
      <c r="A105" s="26" t="s">
        <v>36</v>
      </c>
      <c r="B105" s="69"/>
      <c r="C105" s="105">
        <f>SUM(C52:C104)</f>
        <v>51754.477184667005</v>
      </c>
      <c r="D105" s="106">
        <f t="shared" si="30"/>
        <v>0.26496862420668349</v>
      </c>
      <c r="E105" s="105">
        <f>SUM(E52:E104)</f>
        <v>62424.013063156613</v>
      </c>
      <c r="F105" s="106">
        <f t="shared" si="21"/>
        <v>0.25683820917331807</v>
      </c>
      <c r="G105" s="105">
        <f>SUM(G52:G104)</f>
        <v>63992.146137375021</v>
      </c>
      <c r="H105" s="106">
        <f t="shared" si="22"/>
        <v>0.25812760513930205</v>
      </c>
      <c r="I105" s="105">
        <f>SUM(I52:I104)</f>
        <v>65251.080802127399</v>
      </c>
      <c r="J105" s="106">
        <f t="shared" si="23"/>
        <v>0.25804492038215537</v>
      </c>
      <c r="K105" s="105">
        <f>SUM(K52:K104)</f>
        <v>66585.076131290218</v>
      </c>
      <c r="L105" s="106">
        <f t="shared" si="24"/>
        <v>0.25815725447660581</v>
      </c>
      <c r="M105" s="105">
        <f>SUM(M52:M104)</f>
        <v>67946.655089641834</v>
      </c>
      <c r="N105" s="106">
        <f t="shared" si="25"/>
        <v>0.25827082106566107</v>
      </c>
      <c r="O105" s="105">
        <f>SUM(O52:O104)</f>
        <v>69336.043228157971</v>
      </c>
      <c r="P105" s="106">
        <f t="shared" si="26"/>
        <v>0.25838431331852796</v>
      </c>
      <c r="Q105" s="105">
        <f>SUM(Q52:Q104)</f>
        <v>70754.270951655795</v>
      </c>
      <c r="R105" s="106">
        <f t="shared" si="27"/>
        <v>0.2584994230461396</v>
      </c>
      <c r="S105" s="105">
        <f>SUM(S52:S104)</f>
        <v>72201.474840279581</v>
      </c>
      <c r="T105" s="106">
        <f t="shared" si="28"/>
        <v>0.2586144664146251</v>
      </c>
      <c r="U105" s="105">
        <f>SUM(U52:U104)</f>
        <v>73673.577889089618</v>
      </c>
      <c r="V105" s="106">
        <f t="shared" si="29"/>
        <v>0.25871304984802462</v>
      </c>
    </row>
    <row r="106" spans="1:24" ht="12.75" customHeight="1" x14ac:dyDescent="0.3">
      <c r="A106" s="26"/>
      <c r="B106" s="26"/>
      <c r="C106" s="51"/>
      <c r="D106" s="52"/>
      <c r="E106" s="51"/>
      <c r="F106" s="52"/>
      <c r="G106" s="51"/>
      <c r="H106" s="52"/>
      <c r="I106" s="51"/>
      <c r="J106" s="52"/>
      <c r="K106" s="51"/>
      <c r="L106" s="52"/>
      <c r="M106" s="51"/>
      <c r="N106" s="52"/>
      <c r="O106" s="51"/>
      <c r="P106" s="52"/>
      <c r="Q106" s="51"/>
      <c r="R106" s="52"/>
      <c r="S106" s="51"/>
      <c r="T106" s="52"/>
      <c r="U106" s="51"/>
      <c r="V106" s="52"/>
    </row>
    <row r="107" spans="1:24" ht="12.75" customHeight="1" x14ac:dyDescent="0.3">
      <c r="A107" s="26" t="s">
        <v>19</v>
      </c>
      <c r="B107" s="69"/>
      <c r="C107" s="105">
        <f>C28-C33-C46-C105</f>
        <v>-48877.916384667013</v>
      </c>
      <c r="D107" s="106">
        <f>IFERROR(C107/C$28,0)</f>
        <v>-0.25024142766089968</v>
      </c>
      <c r="E107" s="105">
        <f>E28-E33-E46-E105</f>
        <v>-41906.595175156617</v>
      </c>
      <c r="F107" s="106">
        <f>IFERROR(E107/E$28,0)</f>
        <v>-0.17242106569548657</v>
      </c>
      <c r="G107" s="105">
        <f>G28-G33-G46-G105</f>
        <v>-45313.61582329504</v>
      </c>
      <c r="H107" s="106">
        <f>IFERROR(G107/G$28,0)</f>
        <v>-0.1827832919927341</v>
      </c>
      <c r="I107" s="105">
        <f>I28-I33-I46-I105</f>
        <v>-47927.769146796869</v>
      </c>
      <c r="J107" s="106">
        <f>IFERROR(I107/I$28,0)</f>
        <v>-0.18953735664676222</v>
      </c>
      <c r="K107" s="105">
        <f>K28-K33-K46-K105</f>
        <v>-49609.036080576378</v>
      </c>
      <c r="L107" s="106">
        <f>IFERROR(K107/K$28,0)</f>
        <v>-0.19233938437706663</v>
      </c>
      <c r="M107" s="105">
        <f>M28-M33-M46-M105</f>
        <v>-51350.124627580168</v>
      </c>
      <c r="N107" s="106">
        <f>IFERROR(M107/M$28,0)</f>
        <v>-0.19518604458000643</v>
      </c>
      <c r="O107" s="105">
        <f>O28-O33-O46-O105</f>
        <v>-53226.100312663155</v>
      </c>
      <c r="P107" s="106">
        <f>IFERROR(O107/O$28,0)</f>
        <v>-0.19834978662764863</v>
      </c>
      <c r="Q107" s="105">
        <f>Q28-Q33-Q46-Q105</f>
        <v>-54998.349238554321</v>
      </c>
      <c r="R107" s="106">
        <f>IFERROR(Q107/Q$28,0)</f>
        <v>-0.20093545386638847</v>
      </c>
      <c r="S107" s="105">
        <f>S28-S33-S46-S105</f>
        <v>-57214.393682736962</v>
      </c>
      <c r="T107" s="106">
        <f>IFERROR(S107/S$28,0)</f>
        <v>-0.20493306994392169</v>
      </c>
      <c r="U107" s="105">
        <f>U28-U33-U46-U105</f>
        <v>-59328.087433362438</v>
      </c>
      <c r="V107" s="106">
        <f>IFERROR(U107/U$28,0)</f>
        <v>-0.20833724764449779</v>
      </c>
    </row>
    <row r="108" spans="1:24" ht="12.75" customHeight="1" x14ac:dyDescent="0.3">
      <c r="A108" s="26"/>
      <c r="B108" s="26"/>
      <c r="C108" s="53"/>
      <c r="D108" s="54"/>
      <c r="E108" s="53"/>
      <c r="F108" s="54"/>
      <c r="G108" s="53"/>
      <c r="H108" s="54"/>
      <c r="I108" s="53"/>
      <c r="J108" s="54"/>
      <c r="K108" s="53"/>
      <c r="L108" s="54"/>
      <c r="M108" s="53"/>
      <c r="N108" s="54"/>
      <c r="O108" s="53"/>
      <c r="P108" s="54"/>
      <c r="Q108" s="53"/>
      <c r="R108" s="54"/>
      <c r="S108" s="53"/>
      <c r="T108" s="54"/>
      <c r="U108" s="53"/>
      <c r="V108" s="54"/>
    </row>
    <row r="109" spans="1:24" ht="12.75" customHeight="1" x14ac:dyDescent="0.3">
      <c r="A109" s="26"/>
      <c r="B109" s="26"/>
      <c r="C109" s="53"/>
      <c r="D109" s="54"/>
      <c r="E109" s="53"/>
      <c r="F109" s="54"/>
      <c r="G109" s="53"/>
      <c r="H109" s="54"/>
      <c r="I109" s="53"/>
      <c r="J109" s="54"/>
      <c r="K109" s="53"/>
      <c r="L109" s="54"/>
      <c r="M109" s="53"/>
      <c r="N109" s="54"/>
      <c r="O109" s="53"/>
      <c r="P109" s="54"/>
      <c r="Q109" s="53"/>
      <c r="R109" s="54"/>
      <c r="S109" s="53"/>
      <c r="T109" s="54"/>
      <c r="U109" s="53"/>
      <c r="V109" s="54"/>
    </row>
    <row r="110" spans="1:24" ht="12.75" customHeight="1" x14ac:dyDescent="0.3">
      <c r="A110" s="55" t="s">
        <v>49</v>
      </c>
      <c r="B110" s="55"/>
      <c r="C110" s="109" t="str">
        <f>C50</f>
        <v>FY 2018-19</v>
      </c>
      <c r="D110" s="109" t="s">
        <v>9</v>
      </c>
      <c r="E110" s="109" t="str">
        <f>E50</f>
        <v>FY 2019-20</v>
      </c>
      <c r="F110" s="109" t="s">
        <v>9</v>
      </c>
      <c r="G110" s="109" t="str">
        <f>G50</f>
        <v>FY 2020-21</v>
      </c>
      <c r="H110" s="109" t="s">
        <v>9</v>
      </c>
      <c r="I110" s="109" t="str">
        <f>I50</f>
        <v>FY 2021-22</v>
      </c>
      <c r="J110" s="109" t="s">
        <v>9</v>
      </c>
      <c r="K110" s="109" t="str">
        <f>K50</f>
        <v>FY 2022-23</v>
      </c>
      <c r="L110" s="109" t="s">
        <v>9</v>
      </c>
      <c r="M110" s="109" t="str">
        <f>M50</f>
        <v>FY 2023-24</v>
      </c>
      <c r="N110" s="109" t="s">
        <v>9</v>
      </c>
      <c r="O110" s="109" t="str">
        <f>O50</f>
        <v>FY 2024-25</v>
      </c>
      <c r="P110" s="109" t="s">
        <v>9</v>
      </c>
      <c r="Q110" s="109" t="str">
        <f>Q50</f>
        <v>FY 2025-26</v>
      </c>
      <c r="R110" s="109" t="s">
        <v>9</v>
      </c>
      <c r="S110" s="109" t="str">
        <f>S50</f>
        <v>FY 2026-27</v>
      </c>
      <c r="T110" s="109" t="s">
        <v>9</v>
      </c>
      <c r="U110" s="109" t="str">
        <f>U50</f>
        <v>FY 2027-28</v>
      </c>
      <c r="V110" s="109" t="s">
        <v>9</v>
      </c>
    </row>
    <row r="111" spans="1:24" ht="12.75" customHeight="1" x14ac:dyDescent="0.3">
      <c r="A111" s="38" t="s">
        <v>141</v>
      </c>
      <c r="B111" s="50"/>
      <c r="C111" s="102">
        <f>C59</f>
        <v>29298.456000000002</v>
      </c>
      <c r="D111" s="103">
        <f t="shared" ref="D111:D116" si="31">IFERROR(C111/C$28,0)</f>
        <v>0.15</v>
      </c>
      <c r="E111" s="102">
        <f>E59</f>
        <v>36457.199999999997</v>
      </c>
      <c r="F111" s="103">
        <f t="shared" ref="F111:F116" si="32">IFERROR(E111/E$28,0)</f>
        <v>0.15</v>
      </c>
      <c r="G111" s="102">
        <f>G59</f>
        <v>37186.343999999997</v>
      </c>
      <c r="H111" s="103">
        <f t="shared" ref="H111:H116" si="33">IFERROR(G111/G$28,0)</f>
        <v>0.15</v>
      </c>
      <c r="I111" s="102">
        <f>I59</f>
        <v>37930.070879999999</v>
      </c>
      <c r="J111" s="103">
        <f t="shared" ref="J111:J116" si="34">IFERROR(I111/I$28,0)</f>
        <v>0.15</v>
      </c>
      <c r="K111" s="102">
        <f>K59</f>
        <v>38688.672297600002</v>
      </c>
      <c r="L111" s="103">
        <f t="shared" ref="L111:L116" si="35">IFERROR(K111/K$28,0)</f>
        <v>0.15</v>
      </c>
      <c r="M111" s="102">
        <f>M59</f>
        <v>39462.445743551994</v>
      </c>
      <c r="N111" s="103">
        <f t="shared" ref="N111:N116" si="36">IFERROR(M111/M$28,0)</f>
        <v>0.15</v>
      </c>
      <c r="O111" s="102">
        <f>O59</f>
        <v>40251.694658423032</v>
      </c>
      <c r="P111" s="103">
        <f t="shared" ref="P111:P116" si="37">IFERROR(O111/O$28,0)</f>
        <v>0.15</v>
      </c>
      <c r="Q111" s="102">
        <f>Q59</f>
        <v>41056.728551591499</v>
      </c>
      <c r="R111" s="103">
        <f t="shared" ref="R111:R116" si="38">IFERROR(Q111/Q$28,0)</f>
        <v>0.15</v>
      </c>
      <c r="S111" s="102">
        <f>S59</f>
        <v>41877.863122623326</v>
      </c>
      <c r="T111" s="103">
        <f t="shared" ref="T111:T116" si="39">IFERROR(S111/S$28,0)</f>
        <v>0.15</v>
      </c>
      <c r="U111" s="102">
        <f>U59</f>
        <v>42715.420385075799</v>
      </c>
      <c r="V111" s="103">
        <f t="shared" ref="V111:V116" si="40">IFERROR(U111/U$28,0)</f>
        <v>0.15</v>
      </c>
    </row>
    <row r="112" spans="1:24" ht="12.75" customHeight="1" x14ac:dyDescent="0.3">
      <c r="A112" s="38" t="s">
        <v>96</v>
      </c>
      <c r="B112" s="50"/>
      <c r="C112" s="102">
        <f>C62</f>
        <v>0</v>
      </c>
      <c r="D112" s="103">
        <f t="shared" si="31"/>
        <v>0</v>
      </c>
      <c r="E112" s="102">
        <f>E62</f>
        <v>0</v>
      </c>
      <c r="F112" s="103">
        <f t="shared" si="32"/>
        <v>0</v>
      </c>
      <c r="G112" s="102">
        <f>G62</f>
        <v>0</v>
      </c>
      <c r="H112" s="103">
        <f t="shared" si="33"/>
        <v>0</v>
      </c>
      <c r="I112" s="102">
        <f>I62</f>
        <v>0</v>
      </c>
      <c r="J112" s="103">
        <f t="shared" si="34"/>
        <v>0</v>
      </c>
      <c r="K112" s="102">
        <f>K62</f>
        <v>0</v>
      </c>
      <c r="L112" s="103">
        <f t="shared" si="35"/>
        <v>0</v>
      </c>
      <c r="M112" s="102">
        <f>M62</f>
        <v>0</v>
      </c>
      <c r="N112" s="103">
        <f t="shared" si="36"/>
        <v>0</v>
      </c>
      <c r="O112" s="102">
        <f>O62</f>
        <v>0</v>
      </c>
      <c r="P112" s="103">
        <f t="shared" si="37"/>
        <v>0</v>
      </c>
      <c r="Q112" s="102">
        <f>Q62</f>
        <v>0</v>
      </c>
      <c r="R112" s="103">
        <f t="shared" si="38"/>
        <v>0</v>
      </c>
      <c r="S112" s="102">
        <f>S62</f>
        <v>0</v>
      </c>
      <c r="T112" s="103">
        <f t="shared" si="39"/>
        <v>0</v>
      </c>
      <c r="U112" s="102">
        <f>U62</f>
        <v>0</v>
      </c>
      <c r="V112" s="103">
        <f t="shared" si="40"/>
        <v>0</v>
      </c>
    </row>
    <row r="113" spans="1:22" ht="12.75" customHeight="1" x14ac:dyDescent="0.3">
      <c r="A113" s="145" t="s">
        <v>78</v>
      </c>
      <c r="B113" s="56"/>
      <c r="C113" s="136">
        <v>0</v>
      </c>
      <c r="D113" s="103">
        <f t="shared" si="31"/>
        <v>0</v>
      </c>
      <c r="E113" s="136">
        <v>0</v>
      </c>
      <c r="F113" s="103">
        <f t="shared" si="32"/>
        <v>0</v>
      </c>
      <c r="G113" s="136">
        <v>0</v>
      </c>
      <c r="H113" s="103">
        <f t="shared" si="33"/>
        <v>0</v>
      </c>
      <c r="I113" s="136">
        <v>0</v>
      </c>
      <c r="J113" s="103">
        <f t="shared" si="34"/>
        <v>0</v>
      </c>
      <c r="K113" s="136">
        <v>0</v>
      </c>
      <c r="L113" s="103">
        <f t="shared" si="35"/>
        <v>0</v>
      </c>
      <c r="M113" s="136">
        <v>0</v>
      </c>
      <c r="N113" s="103">
        <f t="shared" si="36"/>
        <v>0</v>
      </c>
      <c r="O113" s="136">
        <v>0</v>
      </c>
      <c r="P113" s="103">
        <f t="shared" si="37"/>
        <v>0</v>
      </c>
      <c r="Q113" s="136">
        <v>0</v>
      </c>
      <c r="R113" s="103">
        <f t="shared" si="38"/>
        <v>0</v>
      </c>
      <c r="S113" s="136">
        <v>0</v>
      </c>
      <c r="T113" s="103">
        <f t="shared" si="39"/>
        <v>0</v>
      </c>
      <c r="U113" s="136">
        <v>0</v>
      </c>
      <c r="V113" s="103">
        <f t="shared" si="40"/>
        <v>0</v>
      </c>
    </row>
    <row r="114" spans="1:22" ht="12.75" customHeight="1" x14ac:dyDescent="0.3">
      <c r="A114" s="145" t="s">
        <v>78</v>
      </c>
      <c r="B114" s="56"/>
      <c r="C114" s="136">
        <v>0</v>
      </c>
      <c r="D114" s="103">
        <f t="shared" si="31"/>
        <v>0</v>
      </c>
      <c r="E114" s="136">
        <v>0</v>
      </c>
      <c r="F114" s="103">
        <f t="shared" si="32"/>
        <v>0</v>
      </c>
      <c r="G114" s="136">
        <v>0</v>
      </c>
      <c r="H114" s="103">
        <f t="shared" si="33"/>
        <v>0</v>
      </c>
      <c r="I114" s="136">
        <v>0</v>
      </c>
      <c r="J114" s="103">
        <f t="shared" si="34"/>
        <v>0</v>
      </c>
      <c r="K114" s="136">
        <v>0</v>
      </c>
      <c r="L114" s="103">
        <f t="shared" si="35"/>
        <v>0</v>
      </c>
      <c r="M114" s="136">
        <v>0</v>
      </c>
      <c r="N114" s="103">
        <f t="shared" si="36"/>
        <v>0</v>
      </c>
      <c r="O114" s="136">
        <v>0</v>
      </c>
      <c r="P114" s="103">
        <f t="shared" si="37"/>
        <v>0</v>
      </c>
      <c r="Q114" s="136">
        <v>0</v>
      </c>
      <c r="R114" s="103">
        <f t="shared" si="38"/>
        <v>0</v>
      </c>
      <c r="S114" s="136">
        <v>0</v>
      </c>
      <c r="T114" s="103">
        <f t="shared" si="39"/>
        <v>0</v>
      </c>
      <c r="U114" s="136">
        <v>0</v>
      </c>
      <c r="V114" s="103">
        <f t="shared" si="40"/>
        <v>0</v>
      </c>
    </row>
    <row r="115" spans="1:22" ht="12.75" customHeight="1" x14ac:dyDescent="0.3">
      <c r="A115" s="145" t="s">
        <v>78</v>
      </c>
      <c r="B115" s="56"/>
      <c r="C115" s="137">
        <v>0</v>
      </c>
      <c r="D115" s="103">
        <f t="shared" si="31"/>
        <v>0</v>
      </c>
      <c r="E115" s="137">
        <v>0</v>
      </c>
      <c r="F115" s="103">
        <f t="shared" si="32"/>
        <v>0</v>
      </c>
      <c r="G115" s="137">
        <v>0</v>
      </c>
      <c r="H115" s="103">
        <f t="shared" si="33"/>
        <v>0</v>
      </c>
      <c r="I115" s="137">
        <v>0</v>
      </c>
      <c r="J115" s="103">
        <f t="shared" si="34"/>
        <v>0</v>
      </c>
      <c r="K115" s="137">
        <v>0</v>
      </c>
      <c r="L115" s="103">
        <f t="shared" si="35"/>
        <v>0</v>
      </c>
      <c r="M115" s="137">
        <v>0</v>
      </c>
      <c r="N115" s="103">
        <f t="shared" si="36"/>
        <v>0</v>
      </c>
      <c r="O115" s="137">
        <v>0</v>
      </c>
      <c r="P115" s="103">
        <f t="shared" si="37"/>
        <v>0</v>
      </c>
      <c r="Q115" s="137">
        <v>0</v>
      </c>
      <c r="R115" s="103">
        <f t="shared" si="38"/>
        <v>0</v>
      </c>
      <c r="S115" s="137">
        <v>0</v>
      </c>
      <c r="T115" s="103">
        <f t="shared" si="39"/>
        <v>0</v>
      </c>
      <c r="U115" s="137">
        <v>0</v>
      </c>
      <c r="V115" s="103">
        <f t="shared" si="40"/>
        <v>0</v>
      </c>
    </row>
    <row r="116" spans="1:22" ht="12.75" customHeight="1" x14ac:dyDescent="0.3">
      <c r="A116" s="55" t="s">
        <v>83</v>
      </c>
      <c r="B116" s="57"/>
      <c r="C116" s="108">
        <f>SUM(C111:C115)</f>
        <v>29298.456000000002</v>
      </c>
      <c r="D116" s="106">
        <f t="shared" si="31"/>
        <v>0.15</v>
      </c>
      <c r="E116" s="108">
        <f>SUM(E111:E115)</f>
        <v>36457.199999999997</v>
      </c>
      <c r="F116" s="106">
        <f t="shared" si="32"/>
        <v>0.15</v>
      </c>
      <c r="G116" s="108">
        <f>SUM(G111:G115)</f>
        <v>37186.343999999997</v>
      </c>
      <c r="H116" s="106">
        <f t="shared" si="33"/>
        <v>0.15</v>
      </c>
      <c r="I116" s="108">
        <f>SUM(I111:I115)</f>
        <v>37930.070879999999</v>
      </c>
      <c r="J116" s="106">
        <f t="shared" si="34"/>
        <v>0.15</v>
      </c>
      <c r="K116" s="108">
        <f>SUM(K111:K115)</f>
        <v>38688.672297600002</v>
      </c>
      <c r="L116" s="106">
        <f t="shared" si="35"/>
        <v>0.15</v>
      </c>
      <c r="M116" s="108">
        <f>SUM(M111:M115)</f>
        <v>39462.445743551994</v>
      </c>
      <c r="N116" s="106">
        <f t="shared" si="36"/>
        <v>0.15</v>
      </c>
      <c r="O116" s="108">
        <f>SUM(O111:O115)</f>
        <v>40251.694658423032</v>
      </c>
      <c r="P116" s="106">
        <f t="shared" si="37"/>
        <v>0.15</v>
      </c>
      <c r="Q116" s="108">
        <f>SUM(Q111:Q115)</f>
        <v>41056.728551591499</v>
      </c>
      <c r="R116" s="106">
        <f t="shared" si="38"/>
        <v>0.15</v>
      </c>
      <c r="S116" s="108">
        <f>SUM(S111:S115)</f>
        <v>41877.863122623326</v>
      </c>
      <c r="T116" s="106">
        <f t="shared" si="39"/>
        <v>0.15</v>
      </c>
      <c r="U116" s="108">
        <f>SUM(U111:U115)</f>
        <v>42715.420385075799</v>
      </c>
      <c r="V116" s="106">
        <f t="shared" si="40"/>
        <v>0.15</v>
      </c>
    </row>
    <row r="117" spans="1:22" ht="12.75" customHeight="1" x14ac:dyDescent="0.3">
      <c r="A117" s="38"/>
      <c r="B117" s="38"/>
    </row>
    <row r="118" spans="1:22" ht="12.75" customHeight="1" x14ac:dyDescent="0.3">
      <c r="A118" s="58" t="s">
        <v>8</v>
      </c>
      <c r="B118" s="5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ht="12.75" customHeight="1" x14ac:dyDescent="0.3">
      <c r="A119" s="62" t="s">
        <v>37</v>
      </c>
      <c r="B119" s="6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ht="12.75" customHeight="1" x14ac:dyDescent="0.3">
      <c r="A120" s="38"/>
      <c r="B120" s="38"/>
    </row>
    <row r="121" spans="1:22" ht="12.75" customHeight="1" x14ac:dyDescent="0.3">
      <c r="A121" s="38"/>
      <c r="B121" s="38"/>
    </row>
    <row r="122" spans="1:22" ht="12.75" customHeight="1" x14ac:dyDescent="0.3">
      <c r="A122" s="38"/>
      <c r="B122" s="38"/>
    </row>
    <row r="123" spans="1:22" ht="12.75" customHeight="1" x14ac:dyDescent="0.3">
      <c r="A123" s="38"/>
      <c r="B123" s="38"/>
    </row>
    <row r="124" spans="1:22" ht="12.75" customHeight="1" x14ac:dyDescent="0.3">
      <c r="A124" s="38"/>
      <c r="B124" s="38"/>
    </row>
    <row r="125" spans="1:22" ht="12.75" customHeight="1" x14ac:dyDescent="0.3">
      <c r="A125" s="38"/>
      <c r="B125" s="38"/>
    </row>
    <row r="126" spans="1:22" ht="12.75" customHeight="1" x14ac:dyDescent="0.3">
      <c r="A126" s="38"/>
      <c r="B126" s="38"/>
    </row>
  </sheetData>
  <pageMargins left="0.45" right="0" top="0.5" bottom="0" header="0.3" footer="0.3"/>
  <pageSetup scale="49" orientation="landscape" r:id="rId1"/>
  <rowBreaks count="1" manualBreakCount="1">
    <brk id="47" max="21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X126"/>
  <sheetViews>
    <sheetView zoomScale="78" zoomScaleNormal="78" workbookViewId="0">
      <selection activeCell="B37" sqref="B37"/>
    </sheetView>
  </sheetViews>
  <sheetFormatPr defaultColWidth="9.109375" defaultRowHeight="12.75" customHeight="1" x14ac:dyDescent="0.3"/>
  <cols>
    <col min="1" max="1" width="9.5546875" style="5" customWidth="1"/>
    <col min="2" max="2" width="40.109375" style="5" customWidth="1"/>
    <col min="3" max="3" width="14.44140625" style="5" customWidth="1"/>
    <col min="4" max="4" width="8.6640625" style="5" customWidth="1"/>
    <col min="5" max="5" width="12.6640625" style="5" customWidth="1"/>
    <col min="6" max="6" width="8.6640625" style="5" customWidth="1"/>
    <col min="7" max="7" width="12.6640625" style="5" customWidth="1"/>
    <col min="8" max="8" width="8.6640625" style="5" customWidth="1"/>
    <col min="9" max="9" width="12.6640625" style="5" customWidth="1"/>
    <col min="10" max="10" width="8.6640625" style="5" customWidth="1"/>
    <col min="11" max="11" width="12.5546875" style="5" customWidth="1"/>
    <col min="12" max="12" width="8.6640625" style="5" customWidth="1"/>
    <col min="13" max="13" width="12.6640625" style="5" customWidth="1"/>
    <col min="14" max="14" width="8.6640625" style="5" customWidth="1"/>
    <col min="15" max="15" width="12.6640625" style="5" customWidth="1"/>
    <col min="16" max="16" width="8.6640625" style="5" customWidth="1"/>
    <col min="17" max="17" width="12.6640625" style="5" customWidth="1"/>
    <col min="18" max="18" width="8.6640625" style="5" customWidth="1"/>
    <col min="19" max="19" width="12.6640625" style="5" customWidth="1"/>
    <col min="20" max="20" width="8.6640625" style="5" customWidth="1"/>
    <col min="21" max="21" width="12.5546875" style="5" customWidth="1"/>
    <col min="22" max="22" width="8.6640625" style="5" customWidth="1"/>
    <col min="23" max="16384" width="9.109375" style="5"/>
  </cols>
  <sheetData>
    <row r="1" spans="1:22" ht="12.75" customHeight="1" x14ac:dyDescent="0.3">
      <c r="A1" s="1" t="s">
        <v>338</v>
      </c>
      <c r="B1" s="12"/>
    </row>
    <row r="2" spans="1:22" ht="12.75" customHeight="1" x14ac:dyDescent="0.3">
      <c r="A2" s="45" t="s">
        <v>105</v>
      </c>
      <c r="B2" s="45"/>
      <c r="D2" s="147" t="s">
        <v>20</v>
      </c>
      <c r="G2" s="46" t="s">
        <v>204</v>
      </c>
      <c r="H2" s="47"/>
      <c r="I2" s="47"/>
      <c r="V2" s="67"/>
    </row>
    <row r="3" spans="1:22" ht="12.75" customHeight="1" x14ac:dyDescent="0.3">
      <c r="A3" s="48" t="s">
        <v>291</v>
      </c>
      <c r="B3" s="30"/>
      <c r="D3" s="146" t="s">
        <v>21</v>
      </c>
      <c r="G3" s="140" t="str">
        <f>+G2</f>
        <v>Almazar (Graham Center)</v>
      </c>
      <c r="H3" s="141"/>
      <c r="I3" s="141"/>
      <c r="V3" s="67"/>
    </row>
    <row r="4" spans="1:22" ht="12.75" customHeight="1" x14ac:dyDescent="0.3">
      <c r="A4" s="48" t="s">
        <v>230</v>
      </c>
      <c r="B4" s="156" t="s">
        <v>375</v>
      </c>
      <c r="D4" s="146" t="s">
        <v>163</v>
      </c>
      <c r="G4" s="140" t="s">
        <v>442</v>
      </c>
      <c r="H4" s="141"/>
      <c r="I4" s="141"/>
      <c r="V4" s="67"/>
    </row>
    <row r="5" spans="1:22" ht="12.75" customHeight="1" x14ac:dyDescent="0.3">
      <c r="A5" s="143"/>
      <c r="B5" s="100"/>
      <c r="C5" s="45"/>
      <c r="D5" s="45"/>
      <c r="E5" s="45"/>
      <c r="F5" s="45"/>
      <c r="G5" s="67"/>
      <c r="H5" s="67"/>
      <c r="I5" s="48"/>
      <c r="J5" s="48"/>
      <c r="K5" s="48"/>
      <c r="L5" s="48"/>
      <c r="M5" s="45"/>
      <c r="N5" s="45"/>
      <c r="O5" s="45"/>
      <c r="P5" s="45"/>
      <c r="Q5" s="67"/>
      <c r="R5" s="67"/>
      <c r="S5" s="48"/>
      <c r="T5" s="48"/>
      <c r="U5" s="48"/>
      <c r="V5" s="48"/>
    </row>
    <row r="6" spans="1:22" ht="12.75" customHeight="1" x14ac:dyDescent="0.3">
      <c r="A6" s="38"/>
      <c r="B6" s="50"/>
      <c r="C6" s="109" t="s">
        <v>16</v>
      </c>
      <c r="D6" s="49"/>
      <c r="E6" s="109" t="s">
        <v>93</v>
      </c>
      <c r="F6" s="49"/>
      <c r="G6" s="109" t="s">
        <v>94</v>
      </c>
      <c r="H6" s="49"/>
      <c r="I6" s="109" t="s">
        <v>95</v>
      </c>
      <c r="J6" s="49"/>
      <c r="K6" s="109" t="s">
        <v>160</v>
      </c>
      <c r="L6" s="49"/>
      <c r="M6" s="109" t="s">
        <v>133</v>
      </c>
      <c r="N6" s="49"/>
      <c r="O6" s="109" t="s">
        <v>158</v>
      </c>
      <c r="P6" s="49"/>
      <c r="Q6" s="109" t="s">
        <v>159</v>
      </c>
      <c r="R6" s="49"/>
      <c r="S6" s="109" t="s">
        <v>161</v>
      </c>
      <c r="T6" s="49"/>
      <c r="U6" s="109" t="s">
        <v>162</v>
      </c>
      <c r="V6" s="49"/>
    </row>
    <row r="7" spans="1:22" ht="12.75" customHeight="1" x14ac:dyDescent="0.3">
      <c r="A7" s="26" t="s">
        <v>0</v>
      </c>
      <c r="B7" s="26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ht="12.75" customHeight="1" x14ac:dyDescent="0.3">
      <c r="A8" s="38" t="s">
        <v>10</v>
      </c>
      <c r="B8" s="38"/>
      <c r="C8" s="134">
        <v>235</v>
      </c>
      <c r="D8" s="38"/>
      <c r="E8" s="134">
        <v>235</v>
      </c>
      <c r="F8" s="38"/>
      <c r="G8" s="134">
        <v>235</v>
      </c>
      <c r="H8" s="38"/>
      <c r="I8" s="134">
        <v>235</v>
      </c>
      <c r="J8" s="38"/>
      <c r="K8" s="134">
        <v>235</v>
      </c>
      <c r="L8" s="38"/>
      <c r="M8" s="134">
        <v>235</v>
      </c>
      <c r="N8" s="38"/>
      <c r="O8" s="134">
        <v>235</v>
      </c>
      <c r="P8" s="38"/>
      <c r="Q8" s="134">
        <v>235</v>
      </c>
      <c r="R8" s="38"/>
      <c r="S8" s="134">
        <v>235</v>
      </c>
      <c r="T8" s="38"/>
      <c r="U8" s="134">
        <v>235</v>
      </c>
      <c r="V8" s="38"/>
    </row>
    <row r="9" spans="1:22" ht="12.75" customHeight="1" x14ac:dyDescent="0.3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ht="12.75" customHeight="1" x14ac:dyDescent="0.3">
      <c r="A10" s="38" t="s">
        <v>233</v>
      </c>
      <c r="B10" s="38"/>
      <c r="C10" s="134"/>
      <c r="D10" s="38"/>
      <c r="E10" s="134"/>
      <c r="F10" s="38"/>
      <c r="G10" s="134"/>
      <c r="H10" s="38"/>
      <c r="I10" s="134"/>
      <c r="J10" s="38"/>
      <c r="K10" s="134"/>
      <c r="L10" s="38"/>
      <c r="M10" s="134"/>
      <c r="N10" s="38"/>
      <c r="O10" s="134"/>
      <c r="P10" s="38"/>
      <c r="Q10" s="134"/>
      <c r="R10" s="38"/>
      <c r="S10" s="134"/>
      <c r="T10" s="38"/>
      <c r="U10" s="134"/>
      <c r="V10" s="38"/>
    </row>
    <row r="11" spans="1:22" ht="12.75" customHeigh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2" ht="12.75" customHeight="1" x14ac:dyDescent="0.3">
      <c r="A12" s="38" t="s">
        <v>231</v>
      </c>
      <c r="B12" s="38"/>
      <c r="C12" s="135"/>
      <c r="D12" s="38"/>
      <c r="E12" s="135"/>
      <c r="F12" s="38"/>
      <c r="G12" s="135"/>
      <c r="H12" s="38"/>
      <c r="I12" s="135"/>
      <c r="J12" s="38"/>
      <c r="K12" s="135"/>
      <c r="L12" s="38"/>
      <c r="M12" s="135"/>
      <c r="N12" s="38"/>
      <c r="O12" s="135"/>
      <c r="P12" s="38"/>
      <c r="Q12" s="135"/>
      <c r="R12" s="38"/>
      <c r="S12" s="135"/>
      <c r="T12" s="38"/>
      <c r="U12" s="135"/>
      <c r="V12" s="38"/>
    </row>
    <row r="13" spans="1:22" ht="12.75" customHeight="1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ht="12.75" customHeight="1" x14ac:dyDescent="0.3">
      <c r="A14" s="38" t="s">
        <v>234</v>
      </c>
      <c r="B14" s="38"/>
      <c r="C14" s="150">
        <v>0</v>
      </c>
      <c r="D14" s="38"/>
      <c r="E14" s="150">
        <v>0</v>
      </c>
      <c r="F14" s="38"/>
      <c r="G14" s="150">
        <v>0</v>
      </c>
      <c r="H14" s="38"/>
      <c r="I14" s="150">
        <v>0</v>
      </c>
      <c r="J14" s="38"/>
      <c r="K14" s="150">
        <v>0</v>
      </c>
      <c r="L14" s="38"/>
      <c r="M14" s="150">
        <v>0</v>
      </c>
      <c r="N14" s="38"/>
      <c r="O14" s="150">
        <v>0</v>
      </c>
      <c r="P14" s="38"/>
      <c r="Q14" s="150">
        <v>0</v>
      </c>
      <c r="R14" s="38"/>
      <c r="S14" s="150">
        <v>0</v>
      </c>
      <c r="T14" s="38"/>
      <c r="U14" s="150">
        <v>0</v>
      </c>
      <c r="V14" s="38"/>
    </row>
    <row r="15" spans="1:22" ht="12.75" customHeight="1" x14ac:dyDescent="0.3">
      <c r="A15" s="54">
        <v>0.15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ht="12.75" customHeight="1" x14ac:dyDescent="0.3">
      <c r="A16" s="38"/>
      <c r="B16" s="50"/>
      <c r="C16" s="109" t="str">
        <f>C6</f>
        <v>FY 2018-19</v>
      </c>
      <c r="D16" s="109" t="s">
        <v>9</v>
      </c>
      <c r="E16" s="109" t="str">
        <f>E6</f>
        <v>FY 2019-20</v>
      </c>
      <c r="F16" s="109" t="s">
        <v>9</v>
      </c>
      <c r="G16" s="109" t="str">
        <f>G6</f>
        <v>FY 2020-21</v>
      </c>
      <c r="H16" s="109" t="s">
        <v>9</v>
      </c>
      <c r="I16" s="109" t="str">
        <f>I6</f>
        <v>FY 2021-22</v>
      </c>
      <c r="J16" s="109" t="s">
        <v>9</v>
      </c>
      <c r="K16" s="109" t="str">
        <f>K6</f>
        <v>FY 2022-23</v>
      </c>
      <c r="L16" s="109" t="s">
        <v>9</v>
      </c>
      <c r="M16" s="109" t="str">
        <f>M6</f>
        <v>FY 2023-24</v>
      </c>
      <c r="N16" s="109" t="s">
        <v>9</v>
      </c>
      <c r="O16" s="109" t="str">
        <f>O6</f>
        <v>FY 2024-25</v>
      </c>
      <c r="P16" s="109" t="s">
        <v>9</v>
      </c>
      <c r="Q16" s="109" t="str">
        <f>Q6</f>
        <v>FY 2025-26</v>
      </c>
      <c r="R16" s="109" t="s">
        <v>9</v>
      </c>
      <c r="S16" s="109" t="str">
        <f>S6</f>
        <v>FY 2026-27</v>
      </c>
      <c r="T16" s="109" t="s">
        <v>9</v>
      </c>
      <c r="U16" s="109" t="str">
        <f>U6</f>
        <v>FY 2027-28</v>
      </c>
      <c r="V16" s="109" t="s">
        <v>9</v>
      </c>
    </row>
    <row r="17" spans="1:24" ht="12.75" customHeight="1" x14ac:dyDescent="0.3">
      <c r="A17" s="26" t="s">
        <v>33</v>
      </c>
      <c r="B17" s="69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4" ht="12.75" customHeight="1" x14ac:dyDescent="0.3">
      <c r="A18" s="38" t="s">
        <v>236</v>
      </c>
      <c r="B18" s="5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X18" s="244"/>
    </row>
    <row r="19" spans="1:24" ht="12.75" customHeight="1" x14ac:dyDescent="0.3">
      <c r="A19" s="38" t="s">
        <v>237</v>
      </c>
      <c r="B19" s="50"/>
      <c r="C19" s="256">
        <v>0</v>
      </c>
      <c r="D19" s="103">
        <f>IFERROR(C19/C$28,0)</f>
        <v>0</v>
      </c>
      <c r="E19" s="256">
        <v>0</v>
      </c>
      <c r="F19" s="103">
        <f>IFERROR(E19/E$28,0)</f>
        <v>0</v>
      </c>
      <c r="G19" s="136">
        <v>0</v>
      </c>
      <c r="H19" s="103">
        <f>IFERROR(G19/G$28,0)</f>
        <v>0</v>
      </c>
      <c r="I19" s="136">
        <v>0</v>
      </c>
      <c r="J19" s="103">
        <f>IFERROR(I19/I$28,0)</f>
        <v>0</v>
      </c>
      <c r="K19" s="136">
        <v>0</v>
      </c>
      <c r="L19" s="103">
        <f>IFERROR(K19/K$28,0)</f>
        <v>0</v>
      </c>
      <c r="M19" s="136">
        <v>0</v>
      </c>
      <c r="N19" s="103">
        <f>IFERROR(M19/M$28,0)</f>
        <v>0</v>
      </c>
      <c r="O19" s="136">
        <v>0</v>
      </c>
      <c r="P19" s="103">
        <f>IFERROR(O19/O$28,0)</f>
        <v>0</v>
      </c>
      <c r="Q19" s="136">
        <v>0</v>
      </c>
      <c r="R19" s="103">
        <f>IFERROR(Q19/Q$28,0)</f>
        <v>0</v>
      </c>
      <c r="S19" s="136">
        <v>0</v>
      </c>
      <c r="T19" s="103">
        <f>IFERROR(S19/S$28,0)</f>
        <v>0</v>
      </c>
      <c r="U19" s="136">
        <v>0</v>
      </c>
      <c r="V19" s="103">
        <f>IFERROR(U19/U$28,0)</f>
        <v>0</v>
      </c>
    </row>
    <row r="20" spans="1:24" ht="12.75" customHeight="1" x14ac:dyDescent="0.3">
      <c r="A20" s="38" t="s">
        <v>238</v>
      </c>
      <c r="B20" s="50"/>
      <c r="C20" s="136">
        <v>0</v>
      </c>
      <c r="D20" s="103">
        <f>IFERROR(C20/C$28,0)</f>
        <v>0</v>
      </c>
      <c r="E20" s="136">
        <v>0</v>
      </c>
      <c r="F20" s="103">
        <f>IFERROR(E20/E$28,0)</f>
        <v>0</v>
      </c>
      <c r="G20" s="136">
        <v>0</v>
      </c>
      <c r="H20" s="103">
        <f>IFERROR(G20/G$28,0)</f>
        <v>0</v>
      </c>
      <c r="I20" s="136">
        <v>0</v>
      </c>
      <c r="J20" s="103">
        <f>IFERROR(I20/I$28,0)</f>
        <v>0</v>
      </c>
      <c r="K20" s="136">
        <v>0</v>
      </c>
      <c r="L20" s="103">
        <f>IFERROR(K20/K$28,0)</f>
        <v>0</v>
      </c>
      <c r="M20" s="136">
        <v>0</v>
      </c>
      <c r="N20" s="103">
        <f>IFERROR(M20/M$28,0)</f>
        <v>0</v>
      </c>
      <c r="O20" s="136">
        <v>0</v>
      </c>
      <c r="P20" s="103">
        <f>IFERROR(O20/O$28,0)</f>
        <v>0</v>
      </c>
      <c r="Q20" s="136">
        <v>0</v>
      </c>
      <c r="R20" s="103">
        <f>IFERROR(Q20/Q$28,0)</f>
        <v>0</v>
      </c>
      <c r="S20" s="136">
        <v>0</v>
      </c>
      <c r="T20" s="103">
        <f>IFERROR(S20/S$28,0)</f>
        <v>0</v>
      </c>
      <c r="U20" s="136">
        <v>0</v>
      </c>
      <c r="V20" s="103">
        <f>IFERROR(U20/U$28,0)</f>
        <v>0</v>
      </c>
    </row>
    <row r="21" spans="1:24" ht="12.75" customHeight="1" x14ac:dyDescent="0.3">
      <c r="A21" s="38" t="s">
        <v>235</v>
      </c>
      <c r="B21" s="50"/>
      <c r="C21" s="136"/>
      <c r="D21" s="103">
        <f>IFERROR(C21/C$28,0)</f>
        <v>0</v>
      </c>
      <c r="E21" s="136">
        <v>0</v>
      </c>
      <c r="F21" s="103">
        <f>IFERROR(E21/E$28,0)</f>
        <v>0</v>
      </c>
      <c r="G21" s="136">
        <v>0</v>
      </c>
      <c r="H21" s="103">
        <f>IFERROR(G21/G$28,0)</f>
        <v>0</v>
      </c>
      <c r="I21" s="136">
        <v>0</v>
      </c>
      <c r="J21" s="103">
        <f>IFERROR(I21/I$28,0)</f>
        <v>0</v>
      </c>
      <c r="K21" s="136">
        <v>0</v>
      </c>
      <c r="L21" s="103">
        <f>IFERROR(K21/K$28,0)</f>
        <v>0</v>
      </c>
      <c r="M21" s="136">
        <v>0</v>
      </c>
      <c r="N21" s="103">
        <f>IFERROR(M21/M$28,0)</f>
        <v>0</v>
      </c>
      <c r="O21" s="136">
        <v>0</v>
      </c>
      <c r="P21" s="103">
        <f>IFERROR(O21/O$28,0)</f>
        <v>0</v>
      </c>
      <c r="Q21" s="136">
        <v>0</v>
      </c>
      <c r="R21" s="103">
        <f>IFERROR(Q21/Q$28,0)</f>
        <v>0</v>
      </c>
      <c r="S21" s="136">
        <v>0</v>
      </c>
      <c r="T21" s="103">
        <f>IFERROR(S21/S$28,0)</f>
        <v>0</v>
      </c>
      <c r="U21" s="136">
        <v>0</v>
      </c>
      <c r="V21" s="103">
        <f>IFERROR(U21/U$28,0)</f>
        <v>0</v>
      </c>
    </row>
    <row r="22" spans="1:24" ht="12.75" customHeight="1" x14ac:dyDescent="0.3">
      <c r="A22" s="38" t="s">
        <v>239</v>
      </c>
      <c r="B22" s="152"/>
      <c r="C22" s="102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</row>
    <row r="23" spans="1:24" ht="12.75" customHeight="1" x14ac:dyDescent="0.3">
      <c r="A23" s="151" t="s">
        <v>240</v>
      </c>
      <c r="B23" s="152"/>
      <c r="C23" s="102"/>
      <c r="D23" s="103">
        <f t="shared" ref="D23:D28" si="0">IFERROR(C23/C$28,0)</f>
        <v>0</v>
      </c>
      <c r="E23" s="102"/>
      <c r="F23" s="103">
        <f t="shared" ref="F23:F28" si="1">IFERROR(E23/E$28,0)</f>
        <v>0</v>
      </c>
      <c r="G23" s="102"/>
      <c r="H23" s="103">
        <f t="shared" ref="H23:H28" si="2">IFERROR(G23/G$28,0)</f>
        <v>0</v>
      </c>
      <c r="I23" s="102"/>
      <c r="J23" s="103">
        <f t="shared" ref="J23:J28" si="3">IFERROR(I23/I$28,0)</f>
        <v>0</v>
      </c>
      <c r="K23" s="102"/>
      <c r="L23" s="103">
        <f t="shared" ref="L23:L28" si="4">IFERROR(K23/K$28,0)</f>
        <v>0</v>
      </c>
      <c r="M23" s="102"/>
      <c r="N23" s="103">
        <f t="shared" ref="N23:N28" si="5">IFERROR(M23/M$28,0)</f>
        <v>0</v>
      </c>
      <c r="O23" s="102"/>
      <c r="P23" s="103">
        <f t="shared" ref="P23:P28" si="6">IFERROR(O23/O$28,0)</f>
        <v>0</v>
      </c>
      <c r="Q23" s="102"/>
      <c r="R23" s="103">
        <f t="shared" ref="R23:R28" si="7">IFERROR(Q23/Q$28,0)</f>
        <v>0</v>
      </c>
      <c r="S23" s="102"/>
      <c r="T23" s="103">
        <f t="shared" ref="T23:T28" si="8">IFERROR(S23/S$28,0)</f>
        <v>0</v>
      </c>
      <c r="U23" s="102"/>
      <c r="V23" s="103">
        <f t="shared" ref="V23:V28" si="9">IFERROR(U23/U$28,0)</f>
        <v>0</v>
      </c>
    </row>
    <row r="24" spans="1:24" ht="12.75" customHeight="1" x14ac:dyDescent="0.3">
      <c r="A24" s="151" t="s">
        <v>241</v>
      </c>
      <c r="B24" s="152"/>
      <c r="C24" s="102"/>
      <c r="D24" s="103">
        <f t="shared" si="0"/>
        <v>0</v>
      </c>
      <c r="E24" s="102"/>
      <c r="F24" s="103">
        <f t="shared" si="1"/>
        <v>0</v>
      </c>
      <c r="G24" s="102"/>
      <c r="H24" s="103">
        <f t="shared" si="2"/>
        <v>0</v>
      </c>
      <c r="I24" s="102"/>
      <c r="J24" s="103">
        <f t="shared" si="3"/>
        <v>0</v>
      </c>
      <c r="K24" s="102"/>
      <c r="L24" s="103">
        <f t="shared" si="4"/>
        <v>0</v>
      </c>
      <c r="M24" s="102"/>
      <c r="N24" s="103">
        <f t="shared" si="5"/>
        <v>0</v>
      </c>
      <c r="O24" s="102"/>
      <c r="P24" s="103">
        <f t="shared" si="6"/>
        <v>0</v>
      </c>
      <c r="Q24" s="102"/>
      <c r="R24" s="103">
        <f t="shared" si="7"/>
        <v>0</v>
      </c>
      <c r="S24" s="102"/>
      <c r="T24" s="103">
        <f t="shared" si="8"/>
        <v>0</v>
      </c>
      <c r="U24" s="102"/>
      <c r="V24" s="103">
        <f t="shared" si="9"/>
        <v>0</v>
      </c>
      <c r="X24" s="102"/>
    </row>
    <row r="25" spans="1:24" ht="12.75" customHeight="1" x14ac:dyDescent="0.3">
      <c r="A25" s="38" t="s">
        <v>242</v>
      </c>
      <c r="B25" s="50"/>
      <c r="C25" s="136"/>
      <c r="D25" s="103">
        <f t="shared" si="0"/>
        <v>0</v>
      </c>
      <c r="E25" s="136"/>
      <c r="F25" s="103">
        <f t="shared" si="1"/>
        <v>0</v>
      </c>
      <c r="G25" s="136"/>
      <c r="H25" s="103">
        <f t="shared" si="2"/>
        <v>0</v>
      </c>
      <c r="I25" s="136"/>
      <c r="J25" s="103">
        <f t="shared" si="3"/>
        <v>0</v>
      </c>
      <c r="K25" s="136"/>
      <c r="L25" s="103">
        <f t="shared" si="4"/>
        <v>0</v>
      </c>
      <c r="M25" s="136"/>
      <c r="N25" s="103">
        <f t="shared" si="5"/>
        <v>0</v>
      </c>
      <c r="O25" s="136"/>
      <c r="P25" s="103">
        <f t="shared" si="6"/>
        <v>0</v>
      </c>
      <c r="Q25" s="136"/>
      <c r="R25" s="103">
        <f t="shared" si="7"/>
        <v>0</v>
      </c>
      <c r="S25" s="136"/>
      <c r="T25" s="103">
        <f t="shared" si="8"/>
        <v>0</v>
      </c>
      <c r="U25" s="136"/>
      <c r="V25" s="103">
        <f t="shared" si="9"/>
        <v>0</v>
      </c>
      <c r="X25" s="102"/>
    </row>
    <row r="26" spans="1:24" ht="12.75" customHeight="1" x14ac:dyDescent="0.3">
      <c r="A26" s="151" t="s">
        <v>243</v>
      </c>
      <c r="B26" s="50"/>
      <c r="C26" s="102"/>
      <c r="D26" s="103">
        <f t="shared" si="0"/>
        <v>0</v>
      </c>
      <c r="E26" s="102"/>
      <c r="F26" s="103">
        <f t="shared" si="1"/>
        <v>0</v>
      </c>
      <c r="G26" s="102"/>
      <c r="H26" s="103">
        <f t="shared" si="2"/>
        <v>0</v>
      </c>
      <c r="I26" s="102"/>
      <c r="J26" s="103">
        <f t="shared" si="3"/>
        <v>0</v>
      </c>
      <c r="K26" s="102"/>
      <c r="L26" s="103">
        <f t="shared" si="4"/>
        <v>0</v>
      </c>
      <c r="M26" s="102"/>
      <c r="N26" s="103">
        <f t="shared" si="5"/>
        <v>0</v>
      </c>
      <c r="O26" s="102"/>
      <c r="P26" s="103">
        <f t="shared" si="6"/>
        <v>0</v>
      </c>
      <c r="Q26" s="102"/>
      <c r="R26" s="103">
        <f t="shared" si="7"/>
        <v>0</v>
      </c>
      <c r="S26" s="102"/>
      <c r="T26" s="103">
        <f t="shared" si="8"/>
        <v>0</v>
      </c>
      <c r="U26" s="102"/>
      <c r="V26" s="103">
        <f t="shared" si="9"/>
        <v>0</v>
      </c>
    </row>
    <row r="27" spans="1:24" ht="12.75" customHeight="1" x14ac:dyDescent="0.3">
      <c r="A27" s="38" t="s">
        <v>451</v>
      </c>
      <c r="B27" s="50"/>
      <c r="C27" s="137">
        <v>57000</v>
      </c>
      <c r="D27" s="103">
        <f t="shared" si="0"/>
        <v>1</v>
      </c>
      <c r="E27" s="137">
        <v>58140</v>
      </c>
      <c r="F27" s="103">
        <f t="shared" si="1"/>
        <v>1</v>
      </c>
      <c r="G27" s="137">
        <v>59302.8</v>
      </c>
      <c r="H27" s="103">
        <f t="shared" si="2"/>
        <v>1</v>
      </c>
      <c r="I27" s="137">
        <v>60488.856000000007</v>
      </c>
      <c r="J27" s="103">
        <f t="shared" si="3"/>
        <v>1</v>
      </c>
      <c r="K27" s="137">
        <v>61698.633120000006</v>
      </c>
      <c r="L27" s="103">
        <f t="shared" si="4"/>
        <v>1</v>
      </c>
      <c r="M27" s="137">
        <v>62932.605782400009</v>
      </c>
      <c r="N27" s="103">
        <f t="shared" si="5"/>
        <v>1</v>
      </c>
      <c r="O27" s="137">
        <v>64191.25789804801</v>
      </c>
      <c r="P27" s="103">
        <f t="shared" si="6"/>
        <v>1</v>
      </c>
      <c r="Q27" s="137">
        <v>65475.083056008974</v>
      </c>
      <c r="R27" s="103">
        <f t="shared" si="7"/>
        <v>1</v>
      </c>
      <c r="S27" s="137">
        <v>66784.584717129153</v>
      </c>
      <c r="T27" s="103">
        <f t="shared" si="8"/>
        <v>1</v>
      </c>
      <c r="U27" s="137">
        <v>68120.276411471743</v>
      </c>
      <c r="V27" s="103">
        <f t="shared" si="9"/>
        <v>1</v>
      </c>
    </row>
    <row r="28" spans="1:24" ht="12.75" customHeight="1" x14ac:dyDescent="0.3">
      <c r="A28" s="26" t="s">
        <v>1</v>
      </c>
      <c r="B28" s="69"/>
      <c r="C28" s="105">
        <f>SUM(C19:C27)</f>
        <v>57000</v>
      </c>
      <c r="D28" s="106">
        <f t="shared" si="0"/>
        <v>1</v>
      </c>
      <c r="E28" s="105">
        <f>SUM(E19:E27)</f>
        <v>58140</v>
      </c>
      <c r="F28" s="106">
        <f t="shared" si="1"/>
        <v>1</v>
      </c>
      <c r="G28" s="105">
        <f>SUM(G19:G27)</f>
        <v>59302.8</v>
      </c>
      <c r="H28" s="106">
        <f t="shared" si="2"/>
        <v>1</v>
      </c>
      <c r="I28" s="105">
        <f>SUM(I19:I27)</f>
        <v>60488.856000000007</v>
      </c>
      <c r="J28" s="106">
        <f t="shared" si="3"/>
        <v>1</v>
      </c>
      <c r="K28" s="105">
        <f>SUM(K19:K27)</f>
        <v>61698.633120000006</v>
      </c>
      <c r="L28" s="106">
        <f t="shared" si="4"/>
        <v>1</v>
      </c>
      <c r="M28" s="105">
        <f>SUM(M19:M27)</f>
        <v>62932.605782400009</v>
      </c>
      <c r="N28" s="106">
        <f t="shared" si="5"/>
        <v>1</v>
      </c>
      <c r="O28" s="105">
        <f>SUM(O19:O27)</f>
        <v>64191.25789804801</v>
      </c>
      <c r="P28" s="106">
        <f t="shared" si="6"/>
        <v>1</v>
      </c>
      <c r="Q28" s="105">
        <f>SUM(Q19:Q27)</f>
        <v>65475.083056008974</v>
      </c>
      <c r="R28" s="106">
        <f t="shared" si="7"/>
        <v>1</v>
      </c>
      <c r="S28" s="105">
        <f>SUM(S19:S27)</f>
        <v>66784.584717129153</v>
      </c>
      <c r="T28" s="106">
        <f t="shared" si="8"/>
        <v>1</v>
      </c>
      <c r="U28" s="105">
        <f>SUM(U19:U27)</f>
        <v>68120.276411471743</v>
      </c>
      <c r="V28" s="106">
        <f t="shared" si="9"/>
        <v>1</v>
      </c>
    </row>
    <row r="29" spans="1:24" ht="12.75" customHeight="1" x14ac:dyDescent="0.3">
      <c r="A29" s="26"/>
      <c r="B29" s="69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4" ht="12.75" customHeight="1" x14ac:dyDescent="0.3">
      <c r="A30" s="26" t="s">
        <v>34</v>
      </c>
      <c r="B30" s="69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4" ht="12.75" customHeight="1" x14ac:dyDescent="0.3">
      <c r="A31" s="38" t="s">
        <v>35</v>
      </c>
      <c r="B31" s="50"/>
      <c r="C31" s="217">
        <v>0</v>
      </c>
      <c r="D31" s="103">
        <f>IFERROR(C31/C$28,0)</f>
        <v>0</v>
      </c>
      <c r="E31" s="217">
        <v>0</v>
      </c>
      <c r="F31" s="103">
        <f>IFERROR(E31/E$28,0)</f>
        <v>0</v>
      </c>
      <c r="G31" s="217">
        <v>0</v>
      </c>
      <c r="H31" s="103">
        <f>IFERROR(G31/G$28,0)</f>
        <v>0</v>
      </c>
      <c r="I31" s="217">
        <v>0</v>
      </c>
      <c r="J31" s="103">
        <f>IFERROR(I31/I$28,0)</f>
        <v>0</v>
      </c>
      <c r="K31" s="217">
        <v>0</v>
      </c>
      <c r="L31" s="103">
        <f>IFERROR(K31/K$28,0)</f>
        <v>0</v>
      </c>
      <c r="M31" s="217">
        <v>0</v>
      </c>
      <c r="N31" s="103">
        <f>IFERROR(M31/M$28,0)</f>
        <v>0</v>
      </c>
      <c r="O31" s="217">
        <v>0</v>
      </c>
      <c r="P31" s="103">
        <f>IFERROR(O31/O$28,0)</f>
        <v>0</v>
      </c>
      <c r="Q31" s="217">
        <v>0</v>
      </c>
      <c r="R31" s="103">
        <f>IFERROR(Q31/Q$28,0)</f>
        <v>0</v>
      </c>
      <c r="S31" s="217">
        <v>0</v>
      </c>
      <c r="T31" s="103">
        <f>IFERROR(S31/S$28,0)</f>
        <v>0</v>
      </c>
      <c r="U31" s="217">
        <v>0</v>
      </c>
      <c r="V31" s="103">
        <f>IFERROR(U31/U$28,0)</f>
        <v>0</v>
      </c>
    </row>
    <row r="32" spans="1:24" ht="12.75" customHeight="1" x14ac:dyDescent="0.3">
      <c r="A32" s="70" t="s">
        <v>75</v>
      </c>
      <c r="B32" s="70"/>
      <c r="C32" s="139"/>
      <c r="D32" s="103">
        <f>IFERROR(C32/C$28,0)</f>
        <v>0</v>
      </c>
      <c r="E32" s="139"/>
      <c r="F32" s="103">
        <f>IFERROR(E32/E$28,0)</f>
        <v>0</v>
      </c>
      <c r="G32" s="139"/>
      <c r="H32" s="103">
        <f>IFERROR(G32/G$28,0)</f>
        <v>0</v>
      </c>
      <c r="I32" s="139"/>
      <c r="J32" s="103">
        <f>IFERROR(I32/I$28,0)</f>
        <v>0</v>
      </c>
      <c r="K32" s="139"/>
      <c r="L32" s="103">
        <f>IFERROR(K32/K$28,0)</f>
        <v>0</v>
      </c>
      <c r="M32" s="139"/>
      <c r="N32" s="103">
        <f>IFERROR(M32/M$28,0)</f>
        <v>0</v>
      </c>
      <c r="O32" s="139"/>
      <c r="P32" s="103">
        <f>IFERROR(O32/O$28,0)</f>
        <v>0</v>
      </c>
      <c r="Q32" s="139"/>
      <c r="R32" s="103">
        <f>IFERROR(Q32/Q$28,0)</f>
        <v>0</v>
      </c>
      <c r="S32" s="139"/>
      <c r="T32" s="103">
        <f>IFERROR(S32/S$28,0)</f>
        <v>0</v>
      </c>
      <c r="U32" s="139"/>
      <c r="V32" s="103">
        <f>IFERROR(U32/U$28,0)</f>
        <v>0</v>
      </c>
    </row>
    <row r="33" spans="1:22" ht="12.75" customHeight="1" x14ac:dyDescent="0.3">
      <c r="A33" s="26" t="s">
        <v>2</v>
      </c>
      <c r="B33" s="69"/>
      <c r="C33" s="105">
        <f>SUM(C31:C32)</f>
        <v>0</v>
      </c>
      <c r="D33" s="106">
        <f>IFERROR(C33/C$28,0)</f>
        <v>0</v>
      </c>
      <c r="E33" s="105">
        <f>SUM(E31:E32)</f>
        <v>0</v>
      </c>
      <c r="F33" s="106">
        <f>IFERROR(E33/E$28,0)</f>
        <v>0</v>
      </c>
      <c r="G33" s="105">
        <f>SUM(G31:G32)</f>
        <v>0</v>
      </c>
      <c r="H33" s="106">
        <f>IFERROR(G33/G$28,0)</f>
        <v>0</v>
      </c>
      <c r="I33" s="105">
        <f>SUM(I31:I32)</f>
        <v>0</v>
      </c>
      <c r="J33" s="106">
        <f>IFERROR(I33/I$28,0)</f>
        <v>0</v>
      </c>
      <c r="K33" s="105">
        <f>SUM(K31:K32)</f>
        <v>0</v>
      </c>
      <c r="L33" s="106">
        <f>IFERROR(K33/K$28,0)</f>
        <v>0</v>
      </c>
      <c r="M33" s="105">
        <f>SUM(M31:M32)</f>
        <v>0</v>
      </c>
      <c r="N33" s="106">
        <f>IFERROR(M33/M$28,0)</f>
        <v>0</v>
      </c>
      <c r="O33" s="105">
        <f>SUM(O31:O32)</f>
        <v>0</v>
      </c>
      <c r="P33" s="106">
        <f>IFERROR(O33/O$28,0)</f>
        <v>0</v>
      </c>
      <c r="Q33" s="105">
        <f>SUM(Q31:Q32)</f>
        <v>0</v>
      </c>
      <c r="R33" s="106">
        <f>IFERROR(Q33/Q$28,0)</f>
        <v>0</v>
      </c>
      <c r="S33" s="105">
        <f>SUM(S31:S32)</f>
        <v>0</v>
      </c>
      <c r="T33" s="106">
        <f>IFERROR(S33/S$28,0)</f>
        <v>0</v>
      </c>
      <c r="U33" s="105">
        <f>SUM(U31:U32)</f>
        <v>0</v>
      </c>
      <c r="V33" s="106">
        <f>IFERROR(U33/U$28,0)</f>
        <v>0</v>
      </c>
    </row>
    <row r="34" spans="1:22" ht="12.75" customHeight="1" x14ac:dyDescent="0.3">
      <c r="A34" s="38"/>
      <c r="B34" s="5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2.75" customHeight="1" x14ac:dyDescent="0.3">
      <c r="A35" s="26" t="s">
        <v>3</v>
      </c>
      <c r="B35" s="69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2.75" customHeight="1" x14ac:dyDescent="0.3">
      <c r="A36" s="38" t="s">
        <v>22</v>
      </c>
      <c r="B36" s="50"/>
      <c r="C36" s="138"/>
      <c r="D36" s="103">
        <f t="shared" ref="D36:D46" si="10">IFERROR(C36/C$28,0)</f>
        <v>0</v>
      </c>
      <c r="E36" s="217"/>
      <c r="F36" s="103">
        <f t="shared" ref="F36:F46" si="11">IFERROR(E36/E$28,0)</f>
        <v>0</v>
      </c>
      <c r="G36" s="217"/>
      <c r="H36" s="103">
        <f t="shared" ref="H36:H46" si="12">IFERROR(G36/G$28,0)</f>
        <v>0</v>
      </c>
      <c r="I36" s="217"/>
      <c r="J36" s="103">
        <f t="shared" ref="J36:J46" si="13">IFERROR(I36/I$28,0)</f>
        <v>0</v>
      </c>
      <c r="K36" s="217"/>
      <c r="L36" s="103">
        <f t="shared" ref="L36:L46" si="14">IFERROR(K36/K$28,0)</f>
        <v>0</v>
      </c>
      <c r="M36" s="217"/>
      <c r="N36" s="103">
        <f t="shared" ref="N36:N46" si="15">IFERROR(M36/M$28,0)</f>
        <v>0</v>
      </c>
      <c r="O36" s="217"/>
      <c r="P36" s="103">
        <f t="shared" ref="P36:P46" si="16">IFERROR(O36/O$28,0)</f>
        <v>0</v>
      </c>
      <c r="Q36" s="217"/>
      <c r="R36" s="103">
        <f t="shared" ref="R36:R46" si="17">IFERROR(Q36/Q$28,0)</f>
        <v>0</v>
      </c>
      <c r="S36" s="217"/>
      <c r="T36" s="103">
        <f t="shared" ref="T36:T46" si="18">IFERROR(S36/S$28,0)</f>
        <v>0</v>
      </c>
      <c r="U36" s="217"/>
      <c r="V36" s="103">
        <f t="shared" ref="V36:V46" si="19">IFERROR(U36/U$28,0)</f>
        <v>0</v>
      </c>
    </row>
    <row r="37" spans="1:22" ht="12.75" customHeight="1" x14ac:dyDescent="0.3">
      <c r="A37" s="38" t="s">
        <v>23</v>
      </c>
      <c r="B37" s="50"/>
      <c r="C37" s="138"/>
      <c r="D37" s="103">
        <f t="shared" si="10"/>
        <v>0</v>
      </c>
      <c r="E37" s="217">
        <v>0</v>
      </c>
      <c r="F37" s="103">
        <f t="shared" si="11"/>
        <v>0</v>
      </c>
      <c r="G37" s="217">
        <v>0</v>
      </c>
      <c r="H37" s="103">
        <f t="shared" si="12"/>
        <v>0</v>
      </c>
      <c r="I37" s="217">
        <v>0</v>
      </c>
      <c r="J37" s="103">
        <f t="shared" si="13"/>
        <v>0</v>
      </c>
      <c r="K37" s="217">
        <v>0</v>
      </c>
      <c r="L37" s="103">
        <f t="shared" si="14"/>
        <v>0</v>
      </c>
      <c r="M37" s="217">
        <v>0</v>
      </c>
      <c r="N37" s="103">
        <f t="shared" si="15"/>
        <v>0</v>
      </c>
      <c r="O37" s="217">
        <v>0</v>
      </c>
      <c r="P37" s="103">
        <f t="shared" si="16"/>
        <v>0</v>
      </c>
      <c r="Q37" s="217">
        <v>0</v>
      </c>
      <c r="R37" s="103">
        <f t="shared" si="17"/>
        <v>0</v>
      </c>
      <c r="S37" s="217">
        <v>0</v>
      </c>
      <c r="T37" s="103">
        <f t="shared" si="18"/>
        <v>0</v>
      </c>
      <c r="U37" s="217">
        <v>0</v>
      </c>
      <c r="V37" s="103">
        <f t="shared" si="19"/>
        <v>0</v>
      </c>
    </row>
    <row r="38" spans="1:22" ht="12.75" customHeight="1" x14ac:dyDescent="0.3">
      <c r="A38" s="38" t="s">
        <v>24</v>
      </c>
      <c r="B38" s="50"/>
      <c r="C38" s="138"/>
      <c r="D38" s="103">
        <f t="shared" si="10"/>
        <v>0</v>
      </c>
      <c r="E38" s="217">
        <v>0</v>
      </c>
      <c r="F38" s="103">
        <f t="shared" si="11"/>
        <v>0</v>
      </c>
      <c r="G38" s="217">
        <v>0</v>
      </c>
      <c r="H38" s="103">
        <f t="shared" si="12"/>
        <v>0</v>
      </c>
      <c r="I38" s="217">
        <v>0</v>
      </c>
      <c r="J38" s="103">
        <f t="shared" si="13"/>
        <v>0</v>
      </c>
      <c r="K38" s="217">
        <v>0</v>
      </c>
      <c r="L38" s="103">
        <f t="shared" si="14"/>
        <v>0</v>
      </c>
      <c r="M38" s="217">
        <v>0</v>
      </c>
      <c r="N38" s="103">
        <f t="shared" si="15"/>
        <v>0</v>
      </c>
      <c r="O38" s="217">
        <v>0</v>
      </c>
      <c r="P38" s="103">
        <f t="shared" si="16"/>
        <v>0</v>
      </c>
      <c r="Q38" s="217">
        <v>0</v>
      </c>
      <c r="R38" s="103">
        <f t="shared" si="17"/>
        <v>0</v>
      </c>
      <c r="S38" s="217">
        <v>0</v>
      </c>
      <c r="T38" s="103">
        <f t="shared" si="18"/>
        <v>0</v>
      </c>
      <c r="U38" s="217">
        <v>0</v>
      </c>
      <c r="V38" s="103">
        <f t="shared" si="19"/>
        <v>0</v>
      </c>
    </row>
    <row r="39" spans="1:22" ht="12.75" customHeight="1" x14ac:dyDescent="0.3">
      <c r="A39" s="38" t="s">
        <v>28</v>
      </c>
      <c r="B39" s="50"/>
      <c r="C39" s="138"/>
      <c r="D39" s="103">
        <f t="shared" si="10"/>
        <v>0</v>
      </c>
      <c r="E39" s="217">
        <v>0</v>
      </c>
      <c r="F39" s="103">
        <f t="shared" si="11"/>
        <v>0</v>
      </c>
      <c r="G39" s="217">
        <v>0</v>
      </c>
      <c r="H39" s="103">
        <f t="shared" si="12"/>
        <v>0</v>
      </c>
      <c r="I39" s="217">
        <v>0</v>
      </c>
      <c r="J39" s="103">
        <f t="shared" si="13"/>
        <v>0</v>
      </c>
      <c r="K39" s="217">
        <v>0</v>
      </c>
      <c r="L39" s="103">
        <f t="shared" si="14"/>
        <v>0</v>
      </c>
      <c r="M39" s="217">
        <v>0</v>
      </c>
      <c r="N39" s="103">
        <f t="shared" si="15"/>
        <v>0</v>
      </c>
      <c r="O39" s="217">
        <v>0</v>
      </c>
      <c r="P39" s="103">
        <f t="shared" si="16"/>
        <v>0</v>
      </c>
      <c r="Q39" s="217">
        <v>0</v>
      </c>
      <c r="R39" s="103">
        <f t="shared" si="17"/>
        <v>0</v>
      </c>
      <c r="S39" s="217">
        <v>0</v>
      </c>
      <c r="T39" s="103">
        <f t="shared" si="18"/>
        <v>0</v>
      </c>
      <c r="U39" s="217">
        <v>0</v>
      </c>
      <c r="V39" s="103">
        <f t="shared" si="19"/>
        <v>0</v>
      </c>
    </row>
    <row r="40" spans="1:22" ht="12.75" customHeight="1" x14ac:dyDescent="0.3">
      <c r="A40" s="38" t="s">
        <v>25</v>
      </c>
      <c r="B40" s="50"/>
      <c r="C40" s="138">
        <v>0</v>
      </c>
      <c r="D40" s="103">
        <f t="shared" si="10"/>
        <v>0</v>
      </c>
      <c r="E40" s="138">
        <v>0</v>
      </c>
      <c r="F40" s="103">
        <f t="shared" si="11"/>
        <v>0</v>
      </c>
      <c r="G40" s="138">
        <v>0</v>
      </c>
      <c r="H40" s="103">
        <f t="shared" si="12"/>
        <v>0</v>
      </c>
      <c r="I40" s="138">
        <v>0</v>
      </c>
      <c r="J40" s="103">
        <f t="shared" si="13"/>
        <v>0</v>
      </c>
      <c r="K40" s="138">
        <v>0</v>
      </c>
      <c r="L40" s="103">
        <f t="shared" si="14"/>
        <v>0</v>
      </c>
      <c r="M40" s="138">
        <v>0</v>
      </c>
      <c r="N40" s="103">
        <f t="shared" si="15"/>
        <v>0</v>
      </c>
      <c r="O40" s="138">
        <v>0</v>
      </c>
      <c r="P40" s="103">
        <f t="shared" si="16"/>
        <v>0</v>
      </c>
      <c r="Q40" s="138">
        <v>0</v>
      </c>
      <c r="R40" s="103">
        <f t="shared" si="17"/>
        <v>0</v>
      </c>
      <c r="S40" s="138">
        <v>0</v>
      </c>
      <c r="T40" s="103">
        <f t="shared" si="18"/>
        <v>0</v>
      </c>
      <c r="U40" s="138">
        <v>0</v>
      </c>
      <c r="V40" s="103">
        <f t="shared" si="19"/>
        <v>0</v>
      </c>
    </row>
    <row r="41" spans="1:22" ht="12.75" customHeight="1" x14ac:dyDescent="0.3">
      <c r="A41" s="38" t="s">
        <v>26</v>
      </c>
      <c r="B41" s="50"/>
      <c r="C41" s="138">
        <v>0</v>
      </c>
      <c r="D41" s="103">
        <f t="shared" si="10"/>
        <v>0</v>
      </c>
      <c r="E41" s="138">
        <v>0</v>
      </c>
      <c r="F41" s="103">
        <f t="shared" si="11"/>
        <v>0</v>
      </c>
      <c r="G41" s="138">
        <v>0</v>
      </c>
      <c r="H41" s="103">
        <f t="shared" si="12"/>
        <v>0</v>
      </c>
      <c r="I41" s="138">
        <v>0</v>
      </c>
      <c r="J41" s="103">
        <f t="shared" si="13"/>
        <v>0</v>
      </c>
      <c r="K41" s="138">
        <v>0</v>
      </c>
      <c r="L41" s="103">
        <f t="shared" si="14"/>
        <v>0</v>
      </c>
      <c r="M41" s="138">
        <v>0</v>
      </c>
      <c r="N41" s="103">
        <f t="shared" si="15"/>
        <v>0</v>
      </c>
      <c r="O41" s="138">
        <v>0</v>
      </c>
      <c r="P41" s="103">
        <f t="shared" si="16"/>
        <v>0</v>
      </c>
      <c r="Q41" s="138">
        <v>0</v>
      </c>
      <c r="R41" s="103">
        <f t="shared" si="17"/>
        <v>0</v>
      </c>
      <c r="S41" s="138">
        <v>0</v>
      </c>
      <c r="T41" s="103">
        <f t="shared" si="18"/>
        <v>0</v>
      </c>
      <c r="U41" s="138">
        <v>0</v>
      </c>
      <c r="V41" s="103">
        <f t="shared" si="19"/>
        <v>0</v>
      </c>
    </row>
    <row r="42" spans="1:22" ht="12.75" customHeight="1" x14ac:dyDescent="0.3">
      <c r="A42" s="38" t="s">
        <v>27</v>
      </c>
      <c r="B42" s="50"/>
      <c r="C42" s="138"/>
      <c r="D42" s="103">
        <f t="shared" si="10"/>
        <v>0</v>
      </c>
      <c r="E42" s="217"/>
      <c r="F42" s="103">
        <f t="shared" si="11"/>
        <v>0</v>
      </c>
      <c r="G42" s="217"/>
      <c r="H42" s="103">
        <f t="shared" si="12"/>
        <v>0</v>
      </c>
      <c r="I42" s="217"/>
      <c r="J42" s="103">
        <f t="shared" si="13"/>
        <v>0</v>
      </c>
      <c r="K42" s="217"/>
      <c r="L42" s="103">
        <f t="shared" si="14"/>
        <v>0</v>
      </c>
      <c r="M42" s="217"/>
      <c r="N42" s="103">
        <f t="shared" si="15"/>
        <v>0</v>
      </c>
      <c r="O42" s="217"/>
      <c r="P42" s="103">
        <f t="shared" si="16"/>
        <v>0</v>
      </c>
      <c r="Q42" s="217"/>
      <c r="R42" s="103">
        <f t="shared" si="17"/>
        <v>0</v>
      </c>
      <c r="S42" s="217"/>
      <c r="T42" s="103">
        <f t="shared" si="18"/>
        <v>0</v>
      </c>
      <c r="U42" s="217"/>
      <c r="V42" s="103">
        <f t="shared" si="19"/>
        <v>0</v>
      </c>
    </row>
    <row r="43" spans="1:22" ht="12.75" customHeight="1" x14ac:dyDescent="0.3">
      <c r="A43" s="38" t="s">
        <v>76</v>
      </c>
      <c r="B43" s="50"/>
      <c r="C43" s="138"/>
      <c r="D43" s="103">
        <f t="shared" si="10"/>
        <v>0</v>
      </c>
      <c r="E43" s="217"/>
      <c r="F43" s="103">
        <f t="shared" si="11"/>
        <v>0</v>
      </c>
      <c r="G43" s="217"/>
      <c r="H43" s="103">
        <f t="shared" si="12"/>
        <v>0</v>
      </c>
      <c r="I43" s="217"/>
      <c r="J43" s="103">
        <f t="shared" si="13"/>
        <v>0</v>
      </c>
      <c r="K43" s="217"/>
      <c r="L43" s="103">
        <f t="shared" si="14"/>
        <v>0</v>
      </c>
      <c r="M43" s="217"/>
      <c r="N43" s="103">
        <f t="shared" si="15"/>
        <v>0</v>
      </c>
      <c r="O43" s="217"/>
      <c r="P43" s="103">
        <f t="shared" si="16"/>
        <v>0</v>
      </c>
      <c r="Q43" s="217"/>
      <c r="R43" s="103">
        <f t="shared" si="17"/>
        <v>0</v>
      </c>
      <c r="S43" s="217"/>
      <c r="T43" s="103">
        <f t="shared" si="18"/>
        <v>0</v>
      </c>
      <c r="U43" s="217"/>
      <c r="V43" s="103">
        <f t="shared" si="19"/>
        <v>0</v>
      </c>
    </row>
    <row r="44" spans="1:22" ht="12.75" customHeight="1" x14ac:dyDescent="0.3">
      <c r="A44" s="38" t="s">
        <v>11</v>
      </c>
      <c r="B44" s="50"/>
      <c r="C44" s="138"/>
      <c r="D44" s="103">
        <f t="shared" si="10"/>
        <v>0</v>
      </c>
      <c r="E44" s="217"/>
      <c r="F44" s="103">
        <f t="shared" si="11"/>
        <v>0</v>
      </c>
      <c r="G44" s="217"/>
      <c r="H44" s="103">
        <f t="shared" si="12"/>
        <v>0</v>
      </c>
      <c r="I44" s="217"/>
      <c r="J44" s="103">
        <f t="shared" si="13"/>
        <v>0</v>
      </c>
      <c r="K44" s="217"/>
      <c r="L44" s="103">
        <f t="shared" si="14"/>
        <v>0</v>
      </c>
      <c r="M44" s="217"/>
      <c r="N44" s="103">
        <f t="shared" si="15"/>
        <v>0</v>
      </c>
      <c r="O44" s="217"/>
      <c r="P44" s="103">
        <f t="shared" si="16"/>
        <v>0</v>
      </c>
      <c r="Q44" s="217"/>
      <c r="R44" s="103">
        <f t="shared" si="17"/>
        <v>0</v>
      </c>
      <c r="S44" s="217"/>
      <c r="T44" s="103">
        <f t="shared" si="18"/>
        <v>0</v>
      </c>
      <c r="U44" s="217"/>
      <c r="V44" s="103">
        <f t="shared" si="19"/>
        <v>0</v>
      </c>
    </row>
    <row r="45" spans="1:22" ht="12.75" customHeight="1" x14ac:dyDescent="0.3">
      <c r="A45" s="38" t="s">
        <v>4</v>
      </c>
      <c r="B45" s="50"/>
      <c r="C45" s="139">
        <v>0</v>
      </c>
      <c r="D45" s="103">
        <f t="shared" si="10"/>
        <v>0</v>
      </c>
      <c r="E45" s="139">
        <v>0</v>
      </c>
      <c r="F45" s="103">
        <f t="shared" si="11"/>
        <v>0</v>
      </c>
      <c r="G45" s="139">
        <v>0</v>
      </c>
      <c r="H45" s="103">
        <f t="shared" si="12"/>
        <v>0</v>
      </c>
      <c r="I45" s="139">
        <v>0</v>
      </c>
      <c r="J45" s="103">
        <f t="shared" si="13"/>
        <v>0</v>
      </c>
      <c r="K45" s="139">
        <v>0</v>
      </c>
      <c r="L45" s="103">
        <f t="shared" si="14"/>
        <v>0</v>
      </c>
      <c r="M45" s="139">
        <v>0</v>
      </c>
      <c r="N45" s="103">
        <f t="shared" si="15"/>
        <v>0</v>
      </c>
      <c r="O45" s="139">
        <v>0</v>
      </c>
      <c r="P45" s="103">
        <f t="shared" si="16"/>
        <v>0</v>
      </c>
      <c r="Q45" s="139">
        <v>0</v>
      </c>
      <c r="R45" s="103">
        <f t="shared" si="17"/>
        <v>0</v>
      </c>
      <c r="S45" s="139">
        <v>0</v>
      </c>
      <c r="T45" s="103">
        <f t="shared" si="18"/>
        <v>0</v>
      </c>
      <c r="U45" s="139">
        <v>0</v>
      </c>
      <c r="V45" s="103">
        <f t="shared" si="19"/>
        <v>0</v>
      </c>
    </row>
    <row r="46" spans="1:22" ht="12.75" customHeight="1" x14ac:dyDescent="0.3">
      <c r="A46" s="26" t="s">
        <v>5</v>
      </c>
      <c r="B46" s="69"/>
      <c r="C46" s="105">
        <f>SUM(C36:C45)</f>
        <v>0</v>
      </c>
      <c r="D46" s="106">
        <f t="shared" si="10"/>
        <v>0</v>
      </c>
      <c r="E46" s="105">
        <f>SUM(E36:E45)</f>
        <v>0</v>
      </c>
      <c r="F46" s="106">
        <f t="shared" si="11"/>
        <v>0</v>
      </c>
      <c r="G46" s="105">
        <f>SUM(G36:G45)</f>
        <v>0</v>
      </c>
      <c r="H46" s="106">
        <f t="shared" si="12"/>
        <v>0</v>
      </c>
      <c r="I46" s="105">
        <f>SUM(I36:I45)</f>
        <v>0</v>
      </c>
      <c r="J46" s="106">
        <f t="shared" si="13"/>
        <v>0</v>
      </c>
      <c r="K46" s="105">
        <f>SUM(K36:K45)</f>
        <v>0</v>
      </c>
      <c r="L46" s="106">
        <f t="shared" si="14"/>
        <v>0</v>
      </c>
      <c r="M46" s="105">
        <f>SUM(M36:M45)</f>
        <v>0</v>
      </c>
      <c r="N46" s="106">
        <f t="shared" si="15"/>
        <v>0</v>
      </c>
      <c r="O46" s="105">
        <f>SUM(O36:O45)</f>
        <v>0</v>
      </c>
      <c r="P46" s="106">
        <f t="shared" si="16"/>
        <v>0</v>
      </c>
      <c r="Q46" s="105">
        <f>SUM(Q36:Q45)</f>
        <v>0</v>
      </c>
      <c r="R46" s="106">
        <f t="shared" si="17"/>
        <v>0</v>
      </c>
      <c r="S46" s="105">
        <f>SUM(S36:S45)</f>
        <v>0</v>
      </c>
      <c r="T46" s="106">
        <f t="shared" si="18"/>
        <v>0</v>
      </c>
      <c r="U46" s="105">
        <f>SUM(U36:U45)</f>
        <v>0</v>
      </c>
      <c r="V46" s="106">
        <f t="shared" si="19"/>
        <v>0</v>
      </c>
    </row>
    <row r="47" spans="1:22" ht="12.75" customHeight="1" x14ac:dyDescent="0.3">
      <c r="A47" s="26"/>
      <c r="B47" s="26"/>
      <c r="C47" s="53"/>
      <c r="D47" s="111"/>
      <c r="E47" s="53"/>
      <c r="F47" s="111"/>
      <c r="G47" s="53"/>
      <c r="H47" s="111"/>
      <c r="I47" s="53"/>
      <c r="J47" s="111"/>
      <c r="K47" s="53"/>
      <c r="L47" s="111"/>
      <c r="M47" s="53"/>
      <c r="N47" s="111"/>
      <c r="O47" s="53"/>
      <c r="P47" s="111"/>
      <c r="Q47" s="53"/>
      <c r="R47" s="111"/>
      <c r="S47" s="53"/>
      <c r="T47" s="111"/>
      <c r="U47" s="53"/>
      <c r="V47" s="111"/>
    </row>
    <row r="48" spans="1:22" ht="12.75" customHeight="1" x14ac:dyDescent="0.3">
      <c r="A48" s="26" t="str">
        <f>A4</f>
        <v xml:space="preserve">VENDOR:  </v>
      </c>
      <c r="B48" s="46" t="str">
        <f>B4</f>
        <v>Aramark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4" ht="12.75" customHeight="1" x14ac:dyDescent="0.3">
      <c r="A49" s="26"/>
      <c r="B49" s="14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4" ht="12.75" customHeight="1" x14ac:dyDescent="0.3">
      <c r="A50" s="38"/>
      <c r="B50" s="38"/>
      <c r="C50" s="109" t="str">
        <f>C6</f>
        <v>FY 2018-19</v>
      </c>
      <c r="D50" s="109" t="s">
        <v>9</v>
      </c>
      <c r="E50" s="109" t="str">
        <f>E6</f>
        <v>FY 2019-20</v>
      </c>
      <c r="F50" s="109" t="s">
        <v>9</v>
      </c>
      <c r="G50" s="109" t="str">
        <f>G6</f>
        <v>FY 2020-21</v>
      </c>
      <c r="H50" s="109" t="s">
        <v>9</v>
      </c>
      <c r="I50" s="109" t="str">
        <f>I6</f>
        <v>FY 2021-22</v>
      </c>
      <c r="J50" s="109" t="s">
        <v>9</v>
      </c>
      <c r="K50" s="109" t="str">
        <f>K6</f>
        <v>FY 2022-23</v>
      </c>
      <c r="L50" s="109" t="s">
        <v>9</v>
      </c>
      <c r="M50" s="109" t="str">
        <f>M6</f>
        <v>FY 2023-24</v>
      </c>
      <c r="N50" s="109" t="s">
        <v>9</v>
      </c>
      <c r="O50" s="109" t="str">
        <f>O6</f>
        <v>FY 2024-25</v>
      </c>
      <c r="P50" s="109" t="s">
        <v>9</v>
      </c>
      <c r="Q50" s="109" t="str">
        <f>Q6</f>
        <v>FY 2025-26</v>
      </c>
      <c r="R50" s="109" t="s">
        <v>9</v>
      </c>
      <c r="S50" s="109" t="str">
        <f>S6</f>
        <v>FY 2026-27</v>
      </c>
      <c r="T50" s="109" t="s">
        <v>9</v>
      </c>
      <c r="U50" s="109" t="str">
        <f>U6</f>
        <v>FY 2027-28</v>
      </c>
      <c r="V50" s="109" t="s">
        <v>9</v>
      </c>
    </row>
    <row r="51" spans="1:24" ht="12.75" customHeight="1" x14ac:dyDescent="0.3">
      <c r="A51" s="26" t="s">
        <v>38</v>
      </c>
      <c r="B51" s="69"/>
      <c r="C51" s="101"/>
      <c r="D51" s="103"/>
      <c r="E51" s="101"/>
      <c r="F51" s="103"/>
      <c r="G51" s="101"/>
      <c r="H51" s="103"/>
      <c r="I51" s="101"/>
      <c r="J51" s="103"/>
      <c r="K51" s="101"/>
      <c r="L51" s="103"/>
      <c r="M51" s="101"/>
      <c r="N51" s="103"/>
      <c r="O51" s="101"/>
      <c r="P51" s="103"/>
      <c r="Q51" s="101"/>
      <c r="R51" s="103"/>
      <c r="S51" s="101"/>
      <c r="T51" s="103"/>
      <c r="U51" s="101"/>
      <c r="V51" s="103"/>
    </row>
    <row r="52" spans="1:24" ht="12.75" customHeight="1" x14ac:dyDescent="0.3">
      <c r="A52" s="38" t="s">
        <v>229</v>
      </c>
      <c r="B52" s="50"/>
      <c r="C52" s="217">
        <v>0</v>
      </c>
      <c r="D52" s="103">
        <f t="shared" ref="D52:D83" si="20">IFERROR(C52/C$28,0)</f>
        <v>0</v>
      </c>
      <c r="E52" s="217">
        <v>0</v>
      </c>
      <c r="F52" s="103">
        <f t="shared" ref="F52:F105" si="21">IFERROR(E52/E$28,0)</f>
        <v>0</v>
      </c>
      <c r="G52" s="217">
        <v>0</v>
      </c>
      <c r="H52" s="103">
        <f t="shared" ref="H52:H105" si="22">IFERROR(G52/G$28,0)</f>
        <v>0</v>
      </c>
      <c r="I52" s="217">
        <v>0</v>
      </c>
      <c r="J52" s="103">
        <f t="shared" ref="J52:J105" si="23">IFERROR(I52/I$28,0)</f>
        <v>0</v>
      </c>
      <c r="K52" s="217">
        <v>0</v>
      </c>
      <c r="L52" s="103">
        <f t="shared" ref="L52:L105" si="24">IFERROR(K52/K$28,0)</f>
        <v>0</v>
      </c>
      <c r="M52" s="217">
        <v>0</v>
      </c>
      <c r="N52" s="103">
        <f t="shared" ref="N52:N105" si="25">IFERROR(M52/M$28,0)</f>
        <v>0</v>
      </c>
      <c r="O52" s="217">
        <v>0</v>
      </c>
      <c r="P52" s="103">
        <f t="shared" ref="P52:P105" si="26">IFERROR(O52/O$28,0)</f>
        <v>0</v>
      </c>
      <c r="Q52" s="217">
        <v>0</v>
      </c>
      <c r="R52" s="103">
        <f t="shared" ref="R52:R105" si="27">IFERROR(Q52/Q$28,0)</f>
        <v>0</v>
      </c>
      <c r="S52" s="217">
        <v>0</v>
      </c>
      <c r="T52" s="103">
        <f t="shared" ref="T52:T105" si="28">IFERROR(S52/S$28,0)</f>
        <v>0</v>
      </c>
      <c r="U52" s="217">
        <v>0</v>
      </c>
      <c r="V52" s="103">
        <f t="shared" ref="V52:V105" si="29">IFERROR(U52/U$28,0)</f>
        <v>0</v>
      </c>
      <c r="X52" s="245"/>
    </row>
    <row r="53" spans="1:24" ht="12.75" customHeight="1" x14ac:dyDescent="0.3">
      <c r="A53" s="38" t="s">
        <v>97</v>
      </c>
      <c r="B53" s="50"/>
      <c r="C53" s="217">
        <v>0</v>
      </c>
      <c r="D53" s="103">
        <f t="shared" si="20"/>
        <v>0</v>
      </c>
      <c r="E53" s="217">
        <v>0</v>
      </c>
      <c r="F53" s="103">
        <f t="shared" si="21"/>
        <v>0</v>
      </c>
      <c r="G53" s="217">
        <v>0</v>
      </c>
      <c r="H53" s="103">
        <f t="shared" si="22"/>
        <v>0</v>
      </c>
      <c r="I53" s="217">
        <v>0</v>
      </c>
      <c r="J53" s="103">
        <f t="shared" si="23"/>
        <v>0</v>
      </c>
      <c r="K53" s="217">
        <v>0</v>
      </c>
      <c r="L53" s="103">
        <f t="shared" si="24"/>
        <v>0</v>
      </c>
      <c r="M53" s="217">
        <v>0</v>
      </c>
      <c r="N53" s="103">
        <f t="shared" si="25"/>
        <v>0</v>
      </c>
      <c r="O53" s="217">
        <v>0</v>
      </c>
      <c r="P53" s="103">
        <f t="shared" si="26"/>
        <v>0</v>
      </c>
      <c r="Q53" s="217">
        <v>0</v>
      </c>
      <c r="R53" s="103">
        <f t="shared" si="27"/>
        <v>0</v>
      </c>
      <c r="S53" s="217">
        <v>0</v>
      </c>
      <c r="T53" s="103">
        <f t="shared" si="28"/>
        <v>0</v>
      </c>
      <c r="U53" s="217">
        <v>0</v>
      </c>
      <c r="V53" s="103">
        <f t="shared" si="29"/>
        <v>0</v>
      </c>
      <c r="X53" s="245"/>
    </row>
    <row r="54" spans="1:24" ht="12.75" customHeight="1" x14ac:dyDescent="0.3">
      <c r="A54" s="38" t="s">
        <v>30</v>
      </c>
      <c r="B54" s="50"/>
      <c r="C54" s="217">
        <v>0</v>
      </c>
      <c r="D54" s="103">
        <f t="shared" si="20"/>
        <v>0</v>
      </c>
      <c r="E54" s="217">
        <v>0</v>
      </c>
      <c r="F54" s="103">
        <f t="shared" si="21"/>
        <v>0</v>
      </c>
      <c r="G54" s="217">
        <v>0</v>
      </c>
      <c r="H54" s="103">
        <f t="shared" si="22"/>
        <v>0</v>
      </c>
      <c r="I54" s="217">
        <v>0</v>
      </c>
      <c r="J54" s="103">
        <f t="shared" si="23"/>
        <v>0</v>
      </c>
      <c r="K54" s="217">
        <v>0</v>
      </c>
      <c r="L54" s="103">
        <f t="shared" si="24"/>
        <v>0</v>
      </c>
      <c r="M54" s="217">
        <v>0</v>
      </c>
      <c r="N54" s="103">
        <f t="shared" si="25"/>
        <v>0</v>
      </c>
      <c r="O54" s="217">
        <v>0</v>
      </c>
      <c r="P54" s="103">
        <f t="shared" si="26"/>
        <v>0</v>
      </c>
      <c r="Q54" s="217">
        <v>0</v>
      </c>
      <c r="R54" s="103">
        <f t="shared" si="27"/>
        <v>0</v>
      </c>
      <c r="S54" s="217">
        <v>0</v>
      </c>
      <c r="T54" s="103">
        <f t="shared" si="28"/>
        <v>0</v>
      </c>
      <c r="U54" s="217">
        <v>0</v>
      </c>
      <c r="V54" s="103">
        <f t="shared" si="29"/>
        <v>0</v>
      </c>
      <c r="X54" s="245"/>
    </row>
    <row r="55" spans="1:24" ht="12.75" customHeight="1" x14ac:dyDescent="0.3">
      <c r="A55" s="38" t="s">
        <v>153</v>
      </c>
      <c r="B55" s="50"/>
      <c r="C55" s="217">
        <v>0</v>
      </c>
      <c r="D55" s="103">
        <f t="shared" si="20"/>
        <v>0</v>
      </c>
      <c r="E55" s="217">
        <v>0</v>
      </c>
      <c r="F55" s="103">
        <f t="shared" si="21"/>
        <v>0</v>
      </c>
      <c r="G55" s="217">
        <v>0</v>
      </c>
      <c r="H55" s="103">
        <f t="shared" si="22"/>
        <v>0</v>
      </c>
      <c r="I55" s="217">
        <v>0</v>
      </c>
      <c r="J55" s="103">
        <f t="shared" si="23"/>
        <v>0</v>
      </c>
      <c r="K55" s="217">
        <v>0</v>
      </c>
      <c r="L55" s="103">
        <f t="shared" si="24"/>
        <v>0</v>
      </c>
      <c r="M55" s="217">
        <v>0</v>
      </c>
      <c r="N55" s="103">
        <f t="shared" si="25"/>
        <v>0</v>
      </c>
      <c r="O55" s="217">
        <v>0</v>
      </c>
      <c r="P55" s="103">
        <f t="shared" si="26"/>
        <v>0</v>
      </c>
      <c r="Q55" s="217">
        <v>0</v>
      </c>
      <c r="R55" s="103">
        <f t="shared" si="27"/>
        <v>0</v>
      </c>
      <c r="S55" s="217">
        <v>0</v>
      </c>
      <c r="T55" s="103">
        <f t="shared" si="28"/>
        <v>0</v>
      </c>
      <c r="U55" s="217">
        <v>0</v>
      </c>
      <c r="V55" s="103">
        <f t="shared" si="29"/>
        <v>0</v>
      </c>
      <c r="X55" s="245"/>
    </row>
    <row r="56" spans="1:24" ht="12.75" customHeight="1" x14ac:dyDescent="0.3">
      <c r="A56" s="38" t="s">
        <v>88</v>
      </c>
      <c r="B56" s="50"/>
      <c r="C56" s="217">
        <v>0</v>
      </c>
      <c r="D56" s="103">
        <f t="shared" si="20"/>
        <v>0</v>
      </c>
      <c r="E56" s="217">
        <v>0</v>
      </c>
      <c r="F56" s="103">
        <f t="shared" si="21"/>
        <v>0</v>
      </c>
      <c r="G56" s="217">
        <v>0</v>
      </c>
      <c r="H56" s="103">
        <f t="shared" si="22"/>
        <v>0</v>
      </c>
      <c r="I56" s="217">
        <v>0</v>
      </c>
      <c r="J56" s="103">
        <f t="shared" si="23"/>
        <v>0</v>
      </c>
      <c r="K56" s="217">
        <v>0</v>
      </c>
      <c r="L56" s="103">
        <f t="shared" si="24"/>
        <v>0</v>
      </c>
      <c r="M56" s="217">
        <v>0</v>
      </c>
      <c r="N56" s="103">
        <f t="shared" si="25"/>
        <v>0</v>
      </c>
      <c r="O56" s="217">
        <v>0</v>
      </c>
      <c r="P56" s="103">
        <f t="shared" si="26"/>
        <v>0</v>
      </c>
      <c r="Q56" s="217">
        <v>0</v>
      </c>
      <c r="R56" s="103">
        <f t="shared" si="27"/>
        <v>0</v>
      </c>
      <c r="S56" s="217">
        <v>0</v>
      </c>
      <c r="T56" s="103">
        <f t="shared" si="28"/>
        <v>0</v>
      </c>
      <c r="U56" s="217">
        <v>0</v>
      </c>
      <c r="V56" s="103">
        <f t="shared" si="29"/>
        <v>0</v>
      </c>
      <c r="X56" s="245"/>
    </row>
    <row r="57" spans="1:24" ht="12.75" customHeight="1" x14ac:dyDescent="0.3">
      <c r="A57" s="38" t="s">
        <v>14</v>
      </c>
      <c r="B57" s="50"/>
      <c r="C57" s="217">
        <v>0</v>
      </c>
      <c r="D57" s="103">
        <f t="shared" si="20"/>
        <v>0</v>
      </c>
      <c r="E57" s="217">
        <v>0</v>
      </c>
      <c r="F57" s="103">
        <f t="shared" si="21"/>
        <v>0</v>
      </c>
      <c r="G57" s="217">
        <v>0</v>
      </c>
      <c r="H57" s="103">
        <f t="shared" si="22"/>
        <v>0</v>
      </c>
      <c r="I57" s="217">
        <v>0</v>
      </c>
      <c r="J57" s="103">
        <f t="shared" si="23"/>
        <v>0</v>
      </c>
      <c r="K57" s="217">
        <v>0</v>
      </c>
      <c r="L57" s="103">
        <f t="shared" si="24"/>
        <v>0</v>
      </c>
      <c r="M57" s="217">
        <v>0</v>
      </c>
      <c r="N57" s="103">
        <f t="shared" si="25"/>
        <v>0</v>
      </c>
      <c r="O57" s="217">
        <v>0</v>
      </c>
      <c r="P57" s="103">
        <f t="shared" si="26"/>
        <v>0</v>
      </c>
      <c r="Q57" s="217">
        <v>0</v>
      </c>
      <c r="R57" s="103">
        <f t="shared" si="27"/>
        <v>0</v>
      </c>
      <c r="S57" s="217">
        <v>0</v>
      </c>
      <c r="T57" s="103">
        <f t="shared" si="28"/>
        <v>0</v>
      </c>
      <c r="U57" s="217">
        <v>0</v>
      </c>
      <c r="V57" s="103">
        <f t="shared" si="29"/>
        <v>0</v>
      </c>
      <c r="X57" s="245"/>
    </row>
    <row r="58" spans="1:24" ht="12.75" customHeight="1" x14ac:dyDescent="0.3">
      <c r="A58" s="38" t="s">
        <v>31</v>
      </c>
      <c r="B58" s="50"/>
      <c r="C58" s="217">
        <v>0</v>
      </c>
      <c r="D58" s="103">
        <f t="shared" si="20"/>
        <v>0</v>
      </c>
      <c r="E58" s="217">
        <v>0</v>
      </c>
      <c r="F58" s="103">
        <f t="shared" si="21"/>
        <v>0</v>
      </c>
      <c r="G58" s="217">
        <v>0</v>
      </c>
      <c r="H58" s="103">
        <f t="shared" si="22"/>
        <v>0</v>
      </c>
      <c r="I58" s="217">
        <v>0</v>
      </c>
      <c r="J58" s="103">
        <f t="shared" si="23"/>
        <v>0</v>
      </c>
      <c r="K58" s="217">
        <v>0</v>
      </c>
      <c r="L58" s="103">
        <f t="shared" si="24"/>
        <v>0</v>
      </c>
      <c r="M58" s="217">
        <v>0</v>
      </c>
      <c r="N58" s="103">
        <f t="shared" si="25"/>
        <v>0</v>
      </c>
      <c r="O58" s="217">
        <v>0</v>
      </c>
      <c r="P58" s="103">
        <f t="shared" si="26"/>
        <v>0</v>
      </c>
      <c r="Q58" s="217">
        <v>0</v>
      </c>
      <c r="R58" s="103">
        <f t="shared" si="27"/>
        <v>0</v>
      </c>
      <c r="S58" s="217">
        <v>0</v>
      </c>
      <c r="T58" s="103">
        <f t="shared" si="28"/>
        <v>0</v>
      </c>
      <c r="U58" s="217">
        <v>0</v>
      </c>
      <c r="V58" s="103">
        <f t="shared" si="29"/>
        <v>0</v>
      </c>
      <c r="X58" s="245"/>
    </row>
    <row r="59" spans="1:24" ht="12.75" customHeight="1" x14ac:dyDescent="0.3">
      <c r="A59" s="38" t="s">
        <v>141</v>
      </c>
      <c r="B59" s="50"/>
      <c r="C59" s="217">
        <v>8550</v>
      </c>
      <c r="D59" s="103">
        <f t="shared" si="20"/>
        <v>0.15</v>
      </c>
      <c r="E59" s="217">
        <v>8721</v>
      </c>
      <c r="F59" s="103">
        <f t="shared" si="21"/>
        <v>0.15</v>
      </c>
      <c r="G59" s="217">
        <v>8895.42</v>
      </c>
      <c r="H59" s="103">
        <f t="shared" si="22"/>
        <v>0.15</v>
      </c>
      <c r="I59" s="217">
        <v>9073.3284000000003</v>
      </c>
      <c r="J59" s="103">
        <f t="shared" si="23"/>
        <v>0.15</v>
      </c>
      <c r="K59" s="217">
        <v>9254.7949680000002</v>
      </c>
      <c r="L59" s="103">
        <f t="shared" si="24"/>
        <v>0.15</v>
      </c>
      <c r="M59" s="217">
        <v>9439.8908673600017</v>
      </c>
      <c r="N59" s="103">
        <f t="shared" si="25"/>
        <v>0.15</v>
      </c>
      <c r="O59" s="217">
        <v>9628.6886847072019</v>
      </c>
      <c r="P59" s="103">
        <f t="shared" si="26"/>
        <v>0.15</v>
      </c>
      <c r="Q59" s="217">
        <v>9821.2624584013465</v>
      </c>
      <c r="R59" s="103">
        <f t="shared" si="27"/>
        <v>0.15</v>
      </c>
      <c r="S59" s="217">
        <v>10017.687707569372</v>
      </c>
      <c r="T59" s="103">
        <f t="shared" si="28"/>
        <v>0.15</v>
      </c>
      <c r="U59" s="217">
        <v>10218.041461720761</v>
      </c>
      <c r="V59" s="103">
        <f t="shared" si="29"/>
        <v>0.15</v>
      </c>
      <c r="X59" s="245"/>
    </row>
    <row r="60" spans="1:24" ht="12.75" customHeight="1" x14ac:dyDescent="0.3">
      <c r="A60" s="38" t="s">
        <v>149</v>
      </c>
      <c r="B60" s="50"/>
      <c r="C60" s="217">
        <v>0</v>
      </c>
      <c r="D60" s="103">
        <f t="shared" si="20"/>
        <v>0</v>
      </c>
      <c r="E60" s="217">
        <v>0</v>
      </c>
      <c r="F60" s="103">
        <f t="shared" si="21"/>
        <v>0</v>
      </c>
      <c r="G60" s="217">
        <v>0</v>
      </c>
      <c r="H60" s="103">
        <f t="shared" si="22"/>
        <v>0</v>
      </c>
      <c r="I60" s="217">
        <v>0</v>
      </c>
      <c r="J60" s="103">
        <f t="shared" si="23"/>
        <v>0</v>
      </c>
      <c r="K60" s="217">
        <v>0</v>
      </c>
      <c r="L60" s="103">
        <f t="shared" si="24"/>
        <v>0</v>
      </c>
      <c r="M60" s="217">
        <v>0</v>
      </c>
      <c r="N60" s="103">
        <f t="shared" si="25"/>
        <v>0</v>
      </c>
      <c r="O60" s="217">
        <v>0</v>
      </c>
      <c r="P60" s="103">
        <f t="shared" si="26"/>
        <v>0</v>
      </c>
      <c r="Q60" s="217">
        <v>0</v>
      </c>
      <c r="R60" s="103">
        <f t="shared" si="27"/>
        <v>0</v>
      </c>
      <c r="S60" s="217">
        <v>0</v>
      </c>
      <c r="T60" s="103">
        <f t="shared" si="28"/>
        <v>0</v>
      </c>
      <c r="U60" s="217">
        <v>0</v>
      </c>
      <c r="V60" s="103">
        <f t="shared" si="29"/>
        <v>0</v>
      </c>
      <c r="X60" s="245"/>
    </row>
    <row r="61" spans="1:24" ht="12.75" customHeight="1" x14ac:dyDescent="0.3">
      <c r="A61" s="38" t="s">
        <v>157</v>
      </c>
      <c r="B61" s="50"/>
      <c r="C61" s="217">
        <v>0</v>
      </c>
      <c r="D61" s="103">
        <f t="shared" si="20"/>
        <v>0</v>
      </c>
      <c r="E61" s="217">
        <v>0</v>
      </c>
      <c r="F61" s="103">
        <f t="shared" si="21"/>
        <v>0</v>
      </c>
      <c r="G61" s="217">
        <v>0</v>
      </c>
      <c r="H61" s="103">
        <f t="shared" si="22"/>
        <v>0</v>
      </c>
      <c r="I61" s="217">
        <v>0</v>
      </c>
      <c r="J61" s="103">
        <f t="shared" si="23"/>
        <v>0</v>
      </c>
      <c r="K61" s="217">
        <v>0</v>
      </c>
      <c r="L61" s="103">
        <f t="shared" si="24"/>
        <v>0</v>
      </c>
      <c r="M61" s="217">
        <v>0</v>
      </c>
      <c r="N61" s="103">
        <f t="shared" si="25"/>
        <v>0</v>
      </c>
      <c r="O61" s="217">
        <v>0</v>
      </c>
      <c r="P61" s="103">
        <f t="shared" si="26"/>
        <v>0</v>
      </c>
      <c r="Q61" s="217">
        <v>0</v>
      </c>
      <c r="R61" s="103">
        <f t="shared" si="27"/>
        <v>0</v>
      </c>
      <c r="S61" s="217">
        <v>0</v>
      </c>
      <c r="T61" s="103">
        <f t="shared" si="28"/>
        <v>0</v>
      </c>
      <c r="U61" s="217">
        <v>0</v>
      </c>
      <c r="V61" s="103">
        <f t="shared" si="29"/>
        <v>0</v>
      </c>
      <c r="X61" s="245"/>
    </row>
    <row r="62" spans="1:24" ht="12.75" customHeight="1" x14ac:dyDescent="0.3">
      <c r="A62" s="38" t="s">
        <v>294</v>
      </c>
      <c r="B62" s="50"/>
      <c r="C62" s="217">
        <v>0</v>
      </c>
      <c r="D62" s="103">
        <f t="shared" si="20"/>
        <v>0</v>
      </c>
      <c r="E62" s="217">
        <v>0</v>
      </c>
      <c r="F62" s="103">
        <f t="shared" si="21"/>
        <v>0</v>
      </c>
      <c r="G62" s="217">
        <v>0</v>
      </c>
      <c r="H62" s="103">
        <f t="shared" si="22"/>
        <v>0</v>
      </c>
      <c r="I62" s="217">
        <v>0</v>
      </c>
      <c r="J62" s="103">
        <f t="shared" si="23"/>
        <v>0</v>
      </c>
      <c r="K62" s="217">
        <v>0</v>
      </c>
      <c r="L62" s="103">
        <f t="shared" si="24"/>
        <v>0</v>
      </c>
      <c r="M62" s="217">
        <v>0</v>
      </c>
      <c r="N62" s="103">
        <f t="shared" si="25"/>
        <v>0</v>
      </c>
      <c r="O62" s="217">
        <v>0</v>
      </c>
      <c r="P62" s="103">
        <f t="shared" si="26"/>
        <v>0</v>
      </c>
      <c r="Q62" s="217">
        <v>0</v>
      </c>
      <c r="R62" s="103">
        <f t="shared" si="27"/>
        <v>0</v>
      </c>
      <c r="S62" s="217">
        <v>0</v>
      </c>
      <c r="T62" s="103">
        <f t="shared" si="28"/>
        <v>0</v>
      </c>
      <c r="U62" s="217">
        <v>0</v>
      </c>
      <c r="V62" s="103">
        <f t="shared" si="29"/>
        <v>0</v>
      </c>
      <c r="X62" s="245"/>
    </row>
    <row r="63" spans="1:24" ht="12.75" customHeight="1" x14ac:dyDescent="0.3">
      <c r="A63" s="38" t="s">
        <v>29</v>
      </c>
      <c r="B63" s="50"/>
      <c r="C63" s="217">
        <v>0</v>
      </c>
      <c r="D63" s="103">
        <f t="shared" si="20"/>
        <v>0</v>
      </c>
      <c r="E63" s="217">
        <v>0</v>
      </c>
      <c r="F63" s="103">
        <f t="shared" si="21"/>
        <v>0</v>
      </c>
      <c r="G63" s="217">
        <v>0</v>
      </c>
      <c r="H63" s="103">
        <f t="shared" si="22"/>
        <v>0</v>
      </c>
      <c r="I63" s="217">
        <v>0</v>
      </c>
      <c r="J63" s="103">
        <f t="shared" si="23"/>
        <v>0</v>
      </c>
      <c r="K63" s="217">
        <v>0</v>
      </c>
      <c r="L63" s="103">
        <f t="shared" si="24"/>
        <v>0</v>
      </c>
      <c r="M63" s="217">
        <v>0</v>
      </c>
      <c r="N63" s="103">
        <f t="shared" si="25"/>
        <v>0</v>
      </c>
      <c r="O63" s="217">
        <v>0</v>
      </c>
      <c r="P63" s="103">
        <f t="shared" si="26"/>
        <v>0</v>
      </c>
      <c r="Q63" s="217">
        <v>0</v>
      </c>
      <c r="R63" s="103">
        <f t="shared" si="27"/>
        <v>0</v>
      </c>
      <c r="S63" s="217">
        <v>0</v>
      </c>
      <c r="T63" s="103">
        <f t="shared" si="28"/>
        <v>0</v>
      </c>
      <c r="U63" s="217">
        <v>0</v>
      </c>
      <c r="V63" s="103">
        <f t="shared" si="29"/>
        <v>0</v>
      </c>
      <c r="X63" s="245"/>
    </row>
    <row r="64" spans="1:24" ht="12.75" customHeight="1" x14ac:dyDescent="0.3">
      <c r="A64" s="38" t="s">
        <v>148</v>
      </c>
      <c r="B64" s="50"/>
      <c r="C64" s="217">
        <v>0</v>
      </c>
      <c r="D64" s="103">
        <f t="shared" si="20"/>
        <v>0</v>
      </c>
      <c r="E64" s="217">
        <v>0</v>
      </c>
      <c r="F64" s="103">
        <f t="shared" si="21"/>
        <v>0</v>
      </c>
      <c r="G64" s="217">
        <v>0</v>
      </c>
      <c r="H64" s="103">
        <f t="shared" si="22"/>
        <v>0</v>
      </c>
      <c r="I64" s="217">
        <v>0</v>
      </c>
      <c r="J64" s="103">
        <f t="shared" si="23"/>
        <v>0</v>
      </c>
      <c r="K64" s="217">
        <v>0</v>
      </c>
      <c r="L64" s="103">
        <f t="shared" si="24"/>
        <v>0</v>
      </c>
      <c r="M64" s="217">
        <v>0</v>
      </c>
      <c r="N64" s="103">
        <f t="shared" si="25"/>
        <v>0</v>
      </c>
      <c r="O64" s="217">
        <v>0</v>
      </c>
      <c r="P64" s="103">
        <f t="shared" si="26"/>
        <v>0</v>
      </c>
      <c r="Q64" s="217">
        <v>0</v>
      </c>
      <c r="R64" s="103">
        <f t="shared" si="27"/>
        <v>0</v>
      </c>
      <c r="S64" s="217">
        <v>0</v>
      </c>
      <c r="T64" s="103">
        <f t="shared" si="28"/>
        <v>0</v>
      </c>
      <c r="U64" s="217">
        <v>0</v>
      </c>
      <c r="V64" s="103">
        <f t="shared" si="29"/>
        <v>0</v>
      </c>
      <c r="X64" s="245"/>
    </row>
    <row r="65" spans="1:24" ht="12.75" customHeight="1" x14ac:dyDescent="0.3">
      <c r="A65" s="38" t="s">
        <v>39</v>
      </c>
      <c r="B65" s="50"/>
      <c r="C65" s="217">
        <v>0</v>
      </c>
      <c r="D65" s="103">
        <f t="shared" si="20"/>
        <v>0</v>
      </c>
      <c r="E65" s="217">
        <v>0</v>
      </c>
      <c r="F65" s="103">
        <f t="shared" si="21"/>
        <v>0</v>
      </c>
      <c r="G65" s="217">
        <v>0</v>
      </c>
      <c r="H65" s="103">
        <f t="shared" si="22"/>
        <v>0</v>
      </c>
      <c r="I65" s="217">
        <v>0</v>
      </c>
      <c r="J65" s="103">
        <f t="shared" si="23"/>
        <v>0</v>
      </c>
      <c r="K65" s="217">
        <v>0</v>
      </c>
      <c r="L65" s="103">
        <f t="shared" si="24"/>
        <v>0</v>
      </c>
      <c r="M65" s="217">
        <v>0</v>
      </c>
      <c r="N65" s="103">
        <f t="shared" si="25"/>
        <v>0</v>
      </c>
      <c r="O65" s="217">
        <v>0</v>
      </c>
      <c r="P65" s="103">
        <f t="shared" si="26"/>
        <v>0</v>
      </c>
      <c r="Q65" s="217">
        <v>0</v>
      </c>
      <c r="R65" s="103">
        <f t="shared" si="27"/>
        <v>0</v>
      </c>
      <c r="S65" s="217">
        <v>0</v>
      </c>
      <c r="T65" s="103">
        <f t="shared" si="28"/>
        <v>0</v>
      </c>
      <c r="U65" s="217">
        <v>0</v>
      </c>
      <c r="V65" s="103">
        <f t="shared" si="29"/>
        <v>0</v>
      </c>
      <c r="X65" s="245"/>
    </row>
    <row r="66" spans="1:24" ht="12.75" customHeight="1" x14ac:dyDescent="0.3">
      <c r="A66" s="38" t="s">
        <v>147</v>
      </c>
      <c r="B66" s="50"/>
      <c r="C66" s="217">
        <v>0</v>
      </c>
      <c r="D66" s="103">
        <f t="shared" si="20"/>
        <v>0</v>
      </c>
      <c r="E66" s="217">
        <v>0</v>
      </c>
      <c r="F66" s="103">
        <f t="shared" si="21"/>
        <v>0</v>
      </c>
      <c r="G66" s="217">
        <v>0</v>
      </c>
      <c r="H66" s="103">
        <f t="shared" si="22"/>
        <v>0</v>
      </c>
      <c r="I66" s="217">
        <v>0</v>
      </c>
      <c r="J66" s="103">
        <f t="shared" si="23"/>
        <v>0</v>
      </c>
      <c r="K66" s="217">
        <v>0</v>
      </c>
      <c r="L66" s="103">
        <f t="shared" si="24"/>
        <v>0</v>
      </c>
      <c r="M66" s="217">
        <v>0</v>
      </c>
      <c r="N66" s="103">
        <f t="shared" si="25"/>
        <v>0</v>
      </c>
      <c r="O66" s="217">
        <v>0</v>
      </c>
      <c r="P66" s="103">
        <f t="shared" si="26"/>
        <v>0</v>
      </c>
      <c r="Q66" s="217">
        <v>0</v>
      </c>
      <c r="R66" s="103">
        <f t="shared" si="27"/>
        <v>0</v>
      </c>
      <c r="S66" s="217">
        <v>0</v>
      </c>
      <c r="T66" s="103">
        <f t="shared" si="28"/>
        <v>0</v>
      </c>
      <c r="U66" s="217">
        <v>0</v>
      </c>
      <c r="V66" s="103">
        <f t="shared" si="29"/>
        <v>0</v>
      </c>
      <c r="X66" s="245"/>
    </row>
    <row r="67" spans="1:24" ht="12.75" customHeight="1" x14ac:dyDescent="0.3">
      <c r="A67" s="38" t="s">
        <v>140</v>
      </c>
      <c r="B67" s="50"/>
      <c r="C67" s="217">
        <v>0</v>
      </c>
      <c r="D67" s="103">
        <f t="shared" si="20"/>
        <v>0</v>
      </c>
      <c r="E67" s="217">
        <v>0</v>
      </c>
      <c r="F67" s="103">
        <f t="shared" si="21"/>
        <v>0</v>
      </c>
      <c r="G67" s="217">
        <v>0</v>
      </c>
      <c r="H67" s="103">
        <f t="shared" si="22"/>
        <v>0</v>
      </c>
      <c r="I67" s="217">
        <v>0</v>
      </c>
      <c r="J67" s="103">
        <f t="shared" si="23"/>
        <v>0</v>
      </c>
      <c r="K67" s="217">
        <v>0</v>
      </c>
      <c r="L67" s="103">
        <f t="shared" si="24"/>
        <v>0</v>
      </c>
      <c r="M67" s="217">
        <v>0</v>
      </c>
      <c r="N67" s="103">
        <f t="shared" si="25"/>
        <v>0</v>
      </c>
      <c r="O67" s="217">
        <v>0</v>
      </c>
      <c r="P67" s="103">
        <f t="shared" si="26"/>
        <v>0</v>
      </c>
      <c r="Q67" s="217">
        <v>0</v>
      </c>
      <c r="R67" s="103">
        <f t="shared" si="27"/>
        <v>0</v>
      </c>
      <c r="S67" s="217">
        <v>0</v>
      </c>
      <c r="T67" s="103">
        <f t="shared" si="28"/>
        <v>0</v>
      </c>
      <c r="U67" s="217">
        <v>0</v>
      </c>
      <c r="V67" s="103">
        <f t="shared" si="29"/>
        <v>0</v>
      </c>
      <c r="X67" s="245"/>
    </row>
    <row r="68" spans="1:24" ht="12.75" customHeight="1" x14ac:dyDescent="0.3">
      <c r="A68" s="38" t="s">
        <v>6</v>
      </c>
      <c r="B68" s="50"/>
      <c r="C68" s="217">
        <v>0</v>
      </c>
      <c r="D68" s="103">
        <f t="shared" si="20"/>
        <v>0</v>
      </c>
      <c r="E68" s="217">
        <v>0</v>
      </c>
      <c r="F68" s="103">
        <f t="shared" si="21"/>
        <v>0</v>
      </c>
      <c r="G68" s="217">
        <v>0</v>
      </c>
      <c r="H68" s="103">
        <f t="shared" si="22"/>
        <v>0</v>
      </c>
      <c r="I68" s="217">
        <v>0</v>
      </c>
      <c r="J68" s="103">
        <f t="shared" si="23"/>
        <v>0</v>
      </c>
      <c r="K68" s="217">
        <v>0</v>
      </c>
      <c r="L68" s="103">
        <f t="shared" si="24"/>
        <v>0</v>
      </c>
      <c r="M68" s="217">
        <v>0</v>
      </c>
      <c r="N68" s="103">
        <f t="shared" si="25"/>
        <v>0</v>
      </c>
      <c r="O68" s="217">
        <v>0</v>
      </c>
      <c r="P68" s="103">
        <f t="shared" si="26"/>
        <v>0</v>
      </c>
      <c r="Q68" s="217">
        <v>0</v>
      </c>
      <c r="R68" s="103">
        <f t="shared" si="27"/>
        <v>0</v>
      </c>
      <c r="S68" s="217">
        <v>0</v>
      </c>
      <c r="T68" s="103">
        <f t="shared" si="28"/>
        <v>0</v>
      </c>
      <c r="U68" s="217">
        <v>0</v>
      </c>
      <c r="V68" s="103">
        <f t="shared" si="29"/>
        <v>0</v>
      </c>
      <c r="X68" s="245"/>
    </row>
    <row r="69" spans="1:24" ht="12.75" customHeight="1" x14ac:dyDescent="0.3">
      <c r="A69" s="38" t="s">
        <v>142</v>
      </c>
      <c r="B69" s="50"/>
      <c r="C69" s="217">
        <v>0</v>
      </c>
      <c r="D69" s="103">
        <f t="shared" si="20"/>
        <v>0</v>
      </c>
      <c r="E69" s="217">
        <v>0</v>
      </c>
      <c r="F69" s="103">
        <f t="shared" si="21"/>
        <v>0</v>
      </c>
      <c r="G69" s="217">
        <v>0</v>
      </c>
      <c r="H69" s="103">
        <f t="shared" si="22"/>
        <v>0</v>
      </c>
      <c r="I69" s="217">
        <v>0</v>
      </c>
      <c r="J69" s="103">
        <f t="shared" si="23"/>
        <v>0</v>
      </c>
      <c r="K69" s="217">
        <v>0</v>
      </c>
      <c r="L69" s="103">
        <f t="shared" si="24"/>
        <v>0</v>
      </c>
      <c r="M69" s="217">
        <v>0</v>
      </c>
      <c r="N69" s="103">
        <f t="shared" si="25"/>
        <v>0</v>
      </c>
      <c r="O69" s="217">
        <v>0</v>
      </c>
      <c r="P69" s="103">
        <f t="shared" si="26"/>
        <v>0</v>
      </c>
      <c r="Q69" s="217">
        <v>0</v>
      </c>
      <c r="R69" s="103">
        <f t="shared" si="27"/>
        <v>0</v>
      </c>
      <c r="S69" s="217">
        <v>0</v>
      </c>
      <c r="T69" s="103">
        <f t="shared" si="28"/>
        <v>0</v>
      </c>
      <c r="U69" s="217">
        <v>0</v>
      </c>
      <c r="V69" s="103">
        <f t="shared" si="29"/>
        <v>0</v>
      </c>
      <c r="X69" s="245"/>
    </row>
    <row r="70" spans="1:24" ht="12.75" customHeight="1" x14ac:dyDescent="0.3">
      <c r="A70" s="38" t="s">
        <v>32</v>
      </c>
      <c r="B70" s="50"/>
      <c r="C70" s="217">
        <v>0</v>
      </c>
      <c r="D70" s="103">
        <f t="shared" si="20"/>
        <v>0</v>
      </c>
      <c r="E70" s="217">
        <v>0</v>
      </c>
      <c r="F70" s="103">
        <f t="shared" si="21"/>
        <v>0</v>
      </c>
      <c r="G70" s="217">
        <v>0</v>
      </c>
      <c r="H70" s="103">
        <f t="shared" si="22"/>
        <v>0</v>
      </c>
      <c r="I70" s="217">
        <v>0</v>
      </c>
      <c r="J70" s="103">
        <f t="shared" si="23"/>
        <v>0</v>
      </c>
      <c r="K70" s="217">
        <v>0</v>
      </c>
      <c r="L70" s="103">
        <f t="shared" si="24"/>
        <v>0</v>
      </c>
      <c r="M70" s="217">
        <v>0</v>
      </c>
      <c r="N70" s="103">
        <f t="shared" si="25"/>
        <v>0</v>
      </c>
      <c r="O70" s="217">
        <v>0</v>
      </c>
      <c r="P70" s="103">
        <f t="shared" si="26"/>
        <v>0</v>
      </c>
      <c r="Q70" s="217">
        <v>0</v>
      </c>
      <c r="R70" s="103">
        <f t="shared" si="27"/>
        <v>0</v>
      </c>
      <c r="S70" s="217">
        <v>0</v>
      </c>
      <c r="T70" s="103">
        <f t="shared" si="28"/>
        <v>0</v>
      </c>
      <c r="U70" s="217">
        <v>0</v>
      </c>
      <c r="V70" s="103">
        <f t="shared" si="29"/>
        <v>0</v>
      </c>
      <c r="X70" s="245"/>
    </row>
    <row r="71" spans="1:24" ht="12.75" customHeight="1" x14ac:dyDescent="0.3">
      <c r="A71" s="38" t="s">
        <v>138</v>
      </c>
      <c r="B71" s="50"/>
      <c r="C71" s="217">
        <v>0</v>
      </c>
      <c r="D71" s="103">
        <f t="shared" si="20"/>
        <v>0</v>
      </c>
      <c r="E71" s="217">
        <v>0</v>
      </c>
      <c r="F71" s="103">
        <f t="shared" si="21"/>
        <v>0</v>
      </c>
      <c r="G71" s="217">
        <v>0</v>
      </c>
      <c r="H71" s="103">
        <f t="shared" si="22"/>
        <v>0</v>
      </c>
      <c r="I71" s="217">
        <v>0</v>
      </c>
      <c r="J71" s="103">
        <f t="shared" si="23"/>
        <v>0</v>
      </c>
      <c r="K71" s="217">
        <v>0</v>
      </c>
      <c r="L71" s="103">
        <f t="shared" si="24"/>
        <v>0</v>
      </c>
      <c r="M71" s="217">
        <v>0</v>
      </c>
      <c r="N71" s="103">
        <f t="shared" si="25"/>
        <v>0</v>
      </c>
      <c r="O71" s="217">
        <v>0</v>
      </c>
      <c r="P71" s="103">
        <f t="shared" si="26"/>
        <v>0</v>
      </c>
      <c r="Q71" s="217">
        <v>0</v>
      </c>
      <c r="R71" s="103">
        <f t="shared" si="27"/>
        <v>0</v>
      </c>
      <c r="S71" s="217">
        <v>0</v>
      </c>
      <c r="T71" s="103">
        <f t="shared" si="28"/>
        <v>0</v>
      </c>
      <c r="U71" s="217">
        <v>0</v>
      </c>
      <c r="V71" s="103">
        <f t="shared" si="29"/>
        <v>0</v>
      </c>
      <c r="X71" s="245"/>
    </row>
    <row r="72" spans="1:24" ht="12.75" customHeight="1" x14ac:dyDescent="0.3">
      <c r="A72" s="38" t="s">
        <v>154</v>
      </c>
      <c r="B72" s="50"/>
      <c r="C72" s="217">
        <v>0</v>
      </c>
      <c r="D72" s="103">
        <f t="shared" si="20"/>
        <v>0</v>
      </c>
      <c r="E72" s="217">
        <v>0</v>
      </c>
      <c r="F72" s="103">
        <f t="shared" si="21"/>
        <v>0</v>
      </c>
      <c r="G72" s="217">
        <v>0</v>
      </c>
      <c r="H72" s="103">
        <f t="shared" si="22"/>
        <v>0</v>
      </c>
      <c r="I72" s="217">
        <v>0</v>
      </c>
      <c r="J72" s="103">
        <f t="shared" si="23"/>
        <v>0</v>
      </c>
      <c r="K72" s="217">
        <v>0</v>
      </c>
      <c r="L72" s="103">
        <f t="shared" si="24"/>
        <v>0</v>
      </c>
      <c r="M72" s="217">
        <v>0</v>
      </c>
      <c r="N72" s="103">
        <f t="shared" si="25"/>
        <v>0</v>
      </c>
      <c r="O72" s="217">
        <v>0</v>
      </c>
      <c r="P72" s="103">
        <f t="shared" si="26"/>
        <v>0</v>
      </c>
      <c r="Q72" s="217">
        <v>0</v>
      </c>
      <c r="R72" s="103">
        <f t="shared" si="27"/>
        <v>0</v>
      </c>
      <c r="S72" s="217">
        <v>0</v>
      </c>
      <c r="T72" s="103">
        <f t="shared" si="28"/>
        <v>0</v>
      </c>
      <c r="U72" s="217">
        <v>0</v>
      </c>
      <c r="V72" s="103">
        <f t="shared" si="29"/>
        <v>0</v>
      </c>
      <c r="X72" s="245"/>
    </row>
    <row r="73" spans="1:24" ht="12.75" customHeight="1" x14ac:dyDescent="0.3">
      <c r="A73" s="38" t="s">
        <v>145</v>
      </c>
      <c r="B73" s="50"/>
      <c r="C73" s="217">
        <v>0</v>
      </c>
      <c r="D73" s="103">
        <f t="shared" si="20"/>
        <v>0</v>
      </c>
      <c r="E73" s="217">
        <v>0</v>
      </c>
      <c r="F73" s="103">
        <f t="shared" si="21"/>
        <v>0</v>
      </c>
      <c r="G73" s="217">
        <v>0</v>
      </c>
      <c r="H73" s="103">
        <f t="shared" si="22"/>
        <v>0</v>
      </c>
      <c r="I73" s="217">
        <v>0</v>
      </c>
      <c r="J73" s="103">
        <f t="shared" si="23"/>
        <v>0</v>
      </c>
      <c r="K73" s="217">
        <v>0</v>
      </c>
      <c r="L73" s="103">
        <f t="shared" si="24"/>
        <v>0</v>
      </c>
      <c r="M73" s="217">
        <v>0</v>
      </c>
      <c r="N73" s="103">
        <f t="shared" si="25"/>
        <v>0</v>
      </c>
      <c r="O73" s="217">
        <v>0</v>
      </c>
      <c r="P73" s="103">
        <f t="shared" si="26"/>
        <v>0</v>
      </c>
      <c r="Q73" s="217">
        <v>0</v>
      </c>
      <c r="R73" s="103">
        <f t="shared" si="27"/>
        <v>0</v>
      </c>
      <c r="S73" s="217">
        <v>0</v>
      </c>
      <c r="T73" s="103">
        <f t="shared" si="28"/>
        <v>0</v>
      </c>
      <c r="U73" s="217">
        <v>0</v>
      </c>
      <c r="V73" s="103">
        <f t="shared" si="29"/>
        <v>0</v>
      </c>
      <c r="X73" s="245"/>
    </row>
    <row r="74" spans="1:24" ht="12.75" customHeight="1" x14ac:dyDescent="0.3">
      <c r="A74" s="38" t="s">
        <v>134</v>
      </c>
      <c r="B74" s="50"/>
      <c r="C74" s="217">
        <v>0</v>
      </c>
      <c r="D74" s="103">
        <f t="shared" si="20"/>
        <v>0</v>
      </c>
      <c r="E74" s="217">
        <v>0</v>
      </c>
      <c r="F74" s="103">
        <f t="shared" si="21"/>
        <v>0</v>
      </c>
      <c r="G74" s="217">
        <v>0</v>
      </c>
      <c r="H74" s="103">
        <f t="shared" si="22"/>
        <v>0</v>
      </c>
      <c r="I74" s="217">
        <v>0</v>
      </c>
      <c r="J74" s="103">
        <f t="shared" si="23"/>
        <v>0</v>
      </c>
      <c r="K74" s="217">
        <v>0</v>
      </c>
      <c r="L74" s="103">
        <f t="shared" si="24"/>
        <v>0</v>
      </c>
      <c r="M74" s="217">
        <v>0</v>
      </c>
      <c r="N74" s="103">
        <f t="shared" si="25"/>
        <v>0</v>
      </c>
      <c r="O74" s="217">
        <v>0</v>
      </c>
      <c r="P74" s="103">
        <f t="shared" si="26"/>
        <v>0</v>
      </c>
      <c r="Q74" s="217">
        <v>0</v>
      </c>
      <c r="R74" s="103">
        <f t="shared" si="27"/>
        <v>0</v>
      </c>
      <c r="S74" s="217">
        <v>0</v>
      </c>
      <c r="T74" s="103">
        <f t="shared" si="28"/>
        <v>0</v>
      </c>
      <c r="U74" s="217">
        <v>0</v>
      </c>
      <c r="V74" s="103">
        <f t="shared" si="29"/>
        <v>0</v>
      </c>
      <c r="X74" s="245"/>
    </row>
    <row r="75" spans="1:24" ht="12.75" customHeight="1" x14ac:dyDescent="0.3">
      <c r="A75" s="38" t="s">
        <v>151</v>
      </c>
      <c r="B75" s="50"/>
      <c r="C75" s="217">
        <v>0</v>
      </c>
      <c r="D75" s="103">
        <f t="shared" si="20"/>
        <v>0</v>
      </c>
      <c r="E75" s="217">
        <v>0</v>
      </c>
      <c r="F75" s="103">
        <f t="shared" si="21"/>
        <v>0</v>
      </c>
      <c r="G75" s="217">
        <v>0</v>
      </c>
      <c r="H75" s="103">
        <f t="shared" si="22"/>
        <v>0</v>
      </c>
      <c r="I75" s="217">
        <v>0</v>
      </c>
      <c r="J75" s="103">
        <f t="shared" si="23"/>
        <v>0</v>
      </c>
      <c r="K75" s="217">
        <v>0</v>
      </c>
      <c r="L75" s="103">
        <f t="shared" si="24"/>
        <v>0</v>
      </c>
      <c r="M75" s="217">
        <v>0</v>
      </c>
      <c r="N75" s="103">
        <f t="shared" si="25"/>
        <v>0</v>
      </c>
      <c r="O75" s="217">
        <v>0</v>
      </c>
      <c r="P75" s="103">
        <f t="shared" si="26"/>
        <v>0</v>
      </c>
      <c r="Q75" s="217">
        <v>0</v>
      </c>
      <c r="R75" s="103">
        <f t="shared" si="27"/>
        <v>0</v>
      </c>
      <c r="S75" s="217">
        <v>0</v>
      </c>
      <c r="T75" s="103">
        <f t="shared" si="28"/>
        <v>0</v>
      </c>
      <c r="U75" s="217">
        <v>0</v>
      </c>
      <c r="V75" s="103">
        <f t="shared" si="29"/>
        <v>0</v>
      </c>
      <c r="X75" s="245"/>
    </row>
    <row r="76" spans="1:24" ht="12.75" customHeight="1" x14ac:dyDescent="0.3">
      <c r="A76" s="38" t="s">
        <v>137</v>
      </c>
      <c r="B76" s="50"/>
      <c r="C76" s="217">
        <v>0</v>
      </c>
      <c r="D76" s="103">
        <f t="shared" si="20"/>
        <v>0</v>
      </c>
      <c r="E76" s="217">
        <v>0</v>
      </c>
      <c r="F76" s="103">
        <f t="shared" si="21"/>
        <v>0</v>
      </c>
      <c r="G76" s="217">
        <v>0</v>
      </c>
      <c r="H76" s="103">
        <f t="shared" si="22"/>
        <v>0</v>
      </c>
      <c r="I76" s="217">
        <v>0</v>
      </c>
      <c r="J76" s="103">
        <f t="shared" si="23"/>
        <v>0</v>
      </c>
      <c r="K76" s="217">
        <v>0</v>
      </c>
      <c r="L76" s="103">
        <f t="shared" si="24"/>
        <v>0</v>
      </c>
      <c r="M76" s="217">
        <v>0</v>
      </c>
      <c r="N76" s="103">
        <f t="shared" si="25"/>
        <v>0</v>
      </c>
      <c r="O76" s="217">
        <v>0</v>
      </c>
      <c r="P76" s="103">
        <f t="shared" si="26"/>
        <v>0</v>
      </c>
      <c r="Q76" s="217">
        <v>0</v>
      </c>
      <c r="R76" s="103">
        <f t="shared" si="27"/>
        <v>0</v>
      </c>
      <c r="S76" s="217">
        <v>0</v>
      </c>
      <c r="T76" s="103">
        <f t="shared" si="28"/>
        <v>0</v>
      </c>
      <c r="U76" s="217">
        <v>0</v>
      </c>
      <c r="V76" s="103">
        <f t="shared" si="29"/>
        <v>0</v>
      </c>
      <c r="X76" s="245"/>
    </row>
    <row r="77" spans="1:24" ht="12.75" customHeight="1" x14ac:dyDescent="0.3">
      <c r="A77" s="38" t="s">
        <v>136</v>
      </c>
      <c r="B77" s="50"/>
      <c r="C77" s="217">
        <v>0</v>
      </c>
      <c r="D77" s="103">
        <f t="shared" si="20"/>
        <v>0</v>
      </c>
      <c r="E77" s="217">
        <v>0</v>
      </c>
      <c r="F77" s="103">
        <f t="shared" si="21"/>
        <v>0</v>
      </c>
      <c r="G77" s="217">
        <v>0</v>
      </c>
      <c r="H77" s="103">
        <f t="shared" si="22"/>
        <v>0</v>
      </c>
      <c r="I77" s="217">
        <v>0</v>
      </c>
      <c r="J77" s="103">
        <f t="shared" si="23"/>
        <v>0</v>
      </c>
      <c r="K77" s="217">
        <v>0</v>
      </c>
      <c r="L77" s="103">
        <f t="shared" si="24"/>
        <v>0</v>
      </c>
      <c r="M77" s="217">
        <v>0</v>
      </c>
      <c r="N77" s="103">
        <f t="shared" si="25"/>
        <v>0</v>
      </c>
      <c r="O77" s="217">
        <v>0</v>
      </c>
      <c r="P77" s="103">
        <f t="shared" si="26"/>
        <v>0</v>
      </c>
      <c r="Q77" s="217">
        <v>0</v>
      </c>
      <c r="R77" s="103">
        <f t="shared" si="27"/>
        <v>0</v>
      </c>
      <c r="S77" s="217">
        <v>0</v>
      </c>
      <c r="T77" s="103">
        <f t="shared" si="28"/>
        <v>0</v>
      </c>
      <c r="U77" s="217">
        <v>0</v>
      </c>
      <c r="V77" s="103">
        <f t="shared" si="29"/>
        <v>0</v>
      </c>
      <c r="X77" s="245"/>
    </row>
    <row r="78" spans="1:24" ht="12.75" customHeight="1" x14ac:dyDescent="0.3">
      <c r="A78" s="38" t="s">
        <v>135</v>
      </c>
      <c r="B78" s="50"/>
      <c r="C78" s="217">
        <v>0</v>
      </c>
      <c r="D78" s="103">
        <f t="shared" si="20"/>
        <v>0</v>
      </c>
      <c r="E78" s="217">
        <v>0</v>
      </c>
      <c r="F78" s="103">
        <f t="shared" si="21"/>
        <v>0</v>
      </c>
      <c r="G78" s="217">
        <v>0</v>
      </c>
      <c r="H78" s="103">
        <f t="shared" si="22"/>
        <v>0</v>
      </c>
      <c r="I78" s="217">
        <v>0</v>
      </c>
      <c r="J78" s="103">
        <f t="shared" si="23"/>
        <v>0</v>
      </c>
      <c r="K78" s="217">
        <v>0</v>
      </c>
      <c r="L78" s="103">
        <f t="shared" si="24"/>
        <v>0</v>
      </c>
      <c r="M78" s="217">
        <v>0</v>
      </c>
      <c r="N78" s="103">
        <f t="shared" si="25"/>
        <v>0</v>
      </c>
      <c r="O78" s="217">
        <v>0</v>
      </c>
      <c r="P78" s="103">
        <f t="shared" si="26"/>
        <v>0</v>
      </c>
      <c r="Q78" s="217">
        <v>0</v>
      </c>
      <c r="R78" s="103">
        <f t="shared" si="27"/>
        <v>0</v>
      </c>
      <c r="S78" s="217">
        <v>0</v>
      </c>
      <c r="T78" s="103">
        <f t="shared" si="28"/>
        <v>0</v>
      </c>
      <c r="U78" s="217">
        <v>0</v>
      </c>
      <c r="V78" s="103">
        <f t="shared" si="29"/>
        <v>0</v>
      </c>
      <c r="X78" s="245"/>
    </row>
    <row r="79" spans="1:24" ht="12.75" customHeight="1" x14ac:dyDescent="0.3">
      <c r="A79" s="38" t="s">
        <v>100</v>
      </c>
      <c r="B79" s="50"/>
      <c r="C79" s="217">
        <v>0</v>
      </c>
      <c r="D79" s="103">
        <f t="shared" si="20"/>
        <v>0</v>
      </c>
      <c r="E79" s="217">
        <v>0</v>
      </c>
      <c r="F79" s="103">
        <f t="shared" si="21"/>
        <v>0</v>
      </c>
      <c r="G79" s="217">
        <v>0</v>
      </c>
      <c r="H79" s="103">
        <f t="shared" si="22"/>
        <v>0</v>
      </c>
      <c r="I79" s="217">
        <v>0</v>
      </c>
      <c r="J79" s="103">
        <f t="shared" si="23"/>
        <v>0</v>
      </c>
      <c r="K79" s="217">
        <v>0</v>
      </c>
      <c r="L79" s="103">
        <f t="shared" si="24"/>
        <v>0</v>
      </c>
      <c r="M79" s="217">
        <v>0</v>
      </c>
      <c r="N79" s="103">
        <f t="shared" si="25"/>
        <v>0</v>
      </c>
      <c r="O79" s="217">
        <v>0</v>
      </c>
      <c r="P79" s="103">
        <f t="shared" si="26"/>
        <v>0</v>
      </c>
      <c r="Q79" s="217">
        <v>0</v>
      </c>
      <c r="R79" s="103">
        <f t="shared" si="27"/>
        <v>0</v>
      </c>
      <c r="S79" s="217">
        <v>0</v>
      </c>
      <c r="T79" s="103">
        <f t="shared" si="28"/>
        <v>0</v>
      </c>
      <c r="U79" s="217">
        <v>0</v>
      </c>
      <c r="V79" s="103">
        <f t="shared" si="29"/>
        <v>0</v>
      </c>
      <c r="X79" s="245"/>
    </row>
    <row r="80" spans="1:24" ht="12.75" customHeight="1" x14ac:dyDescent="0.3">
      <c r="A80" s="38" t="s">
        <v>101</v>
      </c>
      <c r="B80" s="50"/>
      <c r="C80" s="217">
        <v>0</v>
      </c>
      <c r="D80" s="103">
        <f t="shared" si="20"/>
        <v>0</v>
      </c>
      <c r="E80" s="217">
        <v>0</v>
      </c>
      <c r="F80" s="103">
        <f t="shared" si="21"/>
        <v>0</v>
      </c>
      <c r="G80" s="217">
        <v>0</v>
      </c>
      <c r="H80" s="103">
        <f t="shared" si="22"/>
        <v>0</v>
      </c>
      <c r="I80" s="217">
        <v>0</v>
      </c>
      <c r="J80" s="103">
        <f t="shared" si="23"/>
        <v>0</v>
      </c>
      <c r="K80" s="217">
        <v>0</v>
      </c>
      <c r="L80" s="103">
        <f t="shared" si="24"/>
        <v>0</v>
      </c>
      <c r="M80" s="217">
        <v>0</v>
      </c>
      <c r="N80" s="103">
        <f t="shared" si="25"/>
        <v>0</v>
      </c>
      <c r="O80" s="217">
        <v>0</v>
      </c>
      <c r="P80" s="103">
        <f t="shared" si="26"/>
        <v>0</v>
      </c>
      <c r="Q80" s="217">
        <v>0</v>
      </c>
      <c r="R80" s="103">
        <f t="shared" si="27"/>
        <v>0</v>
      </c>
      <c r="S80" s="217">
        <v>0</v>
      </c>
      <c r="T80" s="103">
        <f t="shared" si="28"/>
        <v>0</v>
      </c>
      <c r="U80" s="217">
        <v>0</v>
      </c>
      <c r="V80" s="103">
        <f t="shared" si="29"/>
        <v>0</v>
      </c>
      <c r="X80" s="245"/>
    </row>
    <row r="81" spans="1:24" ht="12.75" customHeight="1" x14ac:dyDescent="0.3">
      <c r="A81" s="38" t="s">
        <v>139</v>
      </c>
      <c r="B81" s="50"/>
      <c r="C81" s="217">
        <v>0</v>
      </c>
      <c r="D81" s="103">
        <f t="shared" si="20"/>
        <v>0</v>
      </c>
      <c r="E81" s="217">
        <v>0</v>
      </c>
      <c r="F81" s="103">
        <f t="shared" si="21"/>
        <v>0</v>
      </c>
      <c r="G81" s="217">
        <v>0</v>
      </c>
      <c r="H81" s="103">
        <f t="shared" si="22"/>
        <v>0</v>
      </c>
      <c r="I81" s="217">
        <v>0</v>
      </c>
      <c r="J81" s="103">
        <f t="shared" si="23"/>
        <v>0</v>
      </c>
      <c r="K81" s="217">
        <v>0</v>
      </c>
      <c r="L81" s="103">
        <f t="shared" si="24"/>
        <v>0</v>
      </c>
      <c r="M81" s="217">
        <v>0</v>
      </c>
      <c r="N81" s="103">
        <f t="shared" si="25"/>
        <v>0</v>
      </c>
      <c r="O81" s="217">
        <v>0</v>
      </c>
      <c r="P81" s="103">
        <f t="shared" si="26"/>
        <v>0</v>
      </c>
      <c r="Q81" s="217">
        <v>0</v>
      </c>
      <c r="R81" s="103">
        <f t="shared" si="27"/>
        <v>0</v>
      </c>
      <c r="S81" s="217">
        <v>0</v>
      </c>
      <c r="T81" s="103">
        <f t="shared" si="28"/>
        <v>0</v>
      </c>
      <c r="U81" s="217">
        <v>0</v>
      </c>
      <c r="V81" s="103">
        <f t="shared" si="29"/>
        <v>0</v>
      </c>
      <c r="X81" s="245"/>
    </row>
    <row r="82" spans="1:24" ht="12.75" customHeight="1" x14ac:dyDescent="0.3">
      <c r="A82" s="38" t="s">
        <v>155</v>
      </c>
      <c r="B82" s="50"/>
      <c r="C82" s="217">
        <v>0</v>
      </c>
      <c r="D82" s="103">
        <f t="shared" si="20"/>
        <v>0</v>
      </c>
      <c r="E82" s="217">
        <v>0</v>
      </c>
      <c r="F82" s="103">
        <f t="shared" si="21"/>
        <v>0</v>
      </c>
      <c r="G82" s="217">
        <v>0</v>
      </c>
      <c r="H82" s="103">
        <f t="shared" si="22"/>
        <v>0</v>
      </c>
      <c r="I82" s="217">
        <v>0</v>
      </c>
      <c r="J82" s="103">
        <f t="shared" si="23"/>
        <v>0</v>
      </c>
      <c r="K82" s="217">
        <v>0</v>
      </c>
      <c r="L82" s="103">
        <f t="shared" si="24"/>
        <v>0</v>
      </c>
      <c r="M82" s="217">
        <v>0</v>
      </c>
      <c r="N82" s="103">
        <f t="shared" si="25"/>
        <v>0</v>
      </c>
      <c r="O82" s="217">
        <v>0</v>
      </c>
      <c r="P82" s="103">
        <f t="shared" si="26"/>
        <v>0</v>
      </c>
      <c r="Q82" s="217">
        <v>0</v>
      </c>
      <c r="R82" s="103">
        <f t="shared" si="27"/>
        <v>0</v>
      </c>
      <c r="S82" s="217">
        <v>0</v>
      </c>
      <c r="T82" s="103">
        <f t="shared" si="28"/>
        <v>0</v>
      </c>
      <c r="U82" s="217">
        <v>0</v>
      </c>
      <c r="V82" s="103">
        <f t="shared" si="29"/>
        <v>0</v>
      </c>
      <c r="X82" s="245"/>
    </row>
    <row r="83" spans="1:24" ht="12.75" customHeight="1" x14ac:dyDescent="0.3">
      <c r="A83" s="38" t="s">
        <v>77</v>
      </c>
      <c r="B83" s="50"/>
      <c r="C83" s="217">
        <v>0</v>
      </c>
      <c r="D83" s="103">
        <f t="shared" si="20"/>
        <v>0</v>
      </c>
      <c r="E83" s="217">
        <v>0</v>
      </c>
      <c r="F83" s="103">
        <f t="shared" si="21"/>
        <v>0</v>
      </c>
      <c r="G83" s="217">
        <v>0</v>
      </c>
      <c r="H83" s="103">
        <f t="shared" si="22"/>
        <v>0</v>
      </c>
      <c r="I83" s="217">
        <v>0</v>
      </c>
      <c r="J83" s="103">
        <f t="shared" si="23"/>
        <v>0</v>
      </c>
      <c r="K83" s="217">
        <v>0</v>
      </c>
      <c r="L83" s="103">
        <f t="shared" si="24"/>
        <v>0</v>
      </c>
      <c r="M83" s="217">
        <v>0</v>
      </c>
      <c r="N83" s="103">
        <f t="shared" si="25"/>
        <v>0</v>
      </c>
      <c r="O83" s="217">
        <v>0</v>
      </c>
      <c r="P83" s="103">
        <f t="shared" si="26"/>
        <v>0</v>
      </c>
      <c r="Q83" s="217">
        <v>0</v>
      </c>
      <c r="R83" s="103">
        <f t="shared" si="27"/>
        <v>0</v>
      </c>
      <c r="S83" s="217">
        <v>0</v>
      </c>
      <c r="T83" s="103">
        <f t="shared" si="28"/>
        <v>0</v>
      </c>
      <c r="U83" s="217">
        <v>0</v>
      </c>
      <c r="V83" s="103">
        <f t="shared" si="29"/>
        <v>0</v>
      </c>
      <c r="X83" s="245"/>
    </row>
    <row r="84" spans="1:24" ht="12.75" customHeight="1" x14ac:dyDescent="0.3">
      <c r="A84" s="38" t="s">
        <v>98</v>
      </c>
      <c r="B84" s="50"/>
      <c r="C84" s="217">
        <v>0</v>
      </c>
      <c r="D84" s="103">
        <f t="shared" ref="D84:D105" si="30">IFERROR(C84/C$28,0)</f>
        <v>0</v>
      </c>
      <c r="E84" s="217">
        <v>0</v>
      </c>
      <c r="F84" s="103">
        <f t="shared" si="21"/>
        <v>0</v>
      </c>
      <c r="G84" s="217">
        <v>0</v>
      </c>
      <c r="H84" s="103">
        <f t="shared" si="22"/>
        <v>0</v>
      </c>
      <c r="I84" s="217">
        <v>0</v>
      </c>
      <c r="J84" s="103">
        <f t="shared" si="23"/>
        <v>0</v>
      </c>
      <c r="K84" s="217">
        <v>0</v>
      </c>
      <c r="L84" s="103">
        <f t="shared" si="24"/>
        <v>0</v>
      </c>
      <c r="M84" s="217">
        <v>0</v>
      </c>
      <c r="N84" s="103">
        <f t="shared" si="25"/>
        <v>0</v>
      </c>
      <c r="O84" s="217">
        <v>0</v>
      </c>
      <c r="P84" s="103">
        <f t="shared" si="26"/>
        <v>0</v>
      </c>
      <c r="Q84" s="217">
        <v>0</v>
      </c>
      <c r="R84" s="103">
        <f t="shared" si="27"/>
        <v>0</v>
      </c>
      <c r="S84" s="217">
        <v>0</v>
      </c>
      <c r="T84" s="103">
        <f t="shared" si="28"/>
        <v>0</v>
      </c>
      <c r="U84" s="217">
        <v>0</v>
      </c>
      <c r="V84" s="103">
        <f t="shared" si="29"/>
        <v>0</v>
      </c>
      <c r="X84" s="245"/>
    </row>
    <row r="85" spans="1:24" ht="12.75" customHeight="1" x14ac:dyDescent="0.3">
      <c r="A85" s="38" t="s">
        <v>79</v>
      </c>
      <c r="B85" s="50"/>
      <c r="C85" s="217">
        <v>0</v>
      </c>
      <c r="D85" s="103">
        <f t="shared" si="30"/>
        <v>0</v>
      </c>
      <c r="E85" s="217">
        <v>0</v>
      </c>
      <c r="F85" s="103">
        <f t="shared" si="21"/>
        <v>0</v>
      </c>
      <c r="G85" s="217">
        <v>0</v>
      </c>
      <c r="H85" s="103">
        <f t="shared" si="22"/>
        <v>0</v>
      </c>
      <c r="I85" s="217">
        <v>0</v>
      </c>
      <c r="J85" s="103">
        <f t="shared" si="23"/>
        <v>0</v>
      </c>
      <c r="K85" s="217">
        <v>0</v>
      </c>
      <c r="L85" s="103">
        <f t="shared" si="24"/>
        <v>0</v>
      </c>
      <c r="M85" s="217">
        <v>0</v>
      </c>
      <c r="N85" s="103">
        <f t="shared" si="25"/>
        <v>0</v>
      </c>
      <c r="O85" s="217">
        <v>0</v>
      </c>
      <c r="P85" s="103">
        <f t="shared" si="26"/>
        <v>0</v>
      </c>
      <c r="Q85" s="217">
        <v>0</v>
      </c>
      <c r="R85" s="103">
        <f t="shared" si="27"/>
        <v>0</v>
      </c>
      <c r="S85" s="217">
        <v>0</v>
      </c>
      <c r="T85" s="103">
        <f t="shared" si="28"/>
        <v>0</v>
      </c>
      <c r="U85" s="217">
        <v>0</v>
      </c>
      <c r="V85" s="103">
        <f t="shared" si="29"/>
        <v>0</v>
      </c>
      <c r="X85" s="245"/>
    </row>
    <row r="86" spans="1:24" ht="12.75" customHeight="1" x14ac:dyDescent="0.3">
      <c r="A86" s="38" t="s">
        <v>15</v>
      </c>
      <c r="B86" s="50"/>
      <c r="C86" s="217">
        <v>0</v>
      </c>
      <c r="D86" s="103">
        <f t="shared" si="30"/>
        <v>0</v>
      </c>
      <c r="E86" s="217">
        <v>0</v>
      </c>
      <c r="F86" s="103">
        <f t="shared" si="21"/>
        <v>0</v>
      </c>
      <c r="G86" s="217">
        <v>0</v>
      </c>
      <c r="H86" s="103">
        <f t="shared" si="22"/>
        <v>0</v>
      </c>
      <c r="I86" s="217">
        <v>0</v>
      </c>
      <c r="J86" s="103">
        <f t="shared" si="23"/>
        <v>0</v>
      </c>
      <c r="K86" s="217">
        <v>0</v>
      </c>
      <c r="L86" s="103">
        <f t="shared" si="24"/>
        <v>0</v>
      </c>
      <c r="M86" s="217">
        <v>0</v>
      </c>
      <c r="N86" s="103">
        <f t="shared" si="25"/>
        <v>0</v>
      </c>
      <c r="O86" s="217">
        <v>0</v>
      </c>
      <c r="P86" s="103">
        <f t="shared" si="26"/>
        <v>0</v>
      </c>
      <c r="Q86" s="217">
        <v>0</v>
      </c>
      <c r="R86" s="103">
        <f t="shared" si="27"/>
        <v>0</v>
      </c>
      <c r="S86" s="217">
        <v>0</v>
      </c>
      <c r="T86" s="103">
        <f t="shared" si="28"/>
        <v>0</v>
      </c>
      <c r="U86" s="217">
        <v>0</v>
      </c>
      <c r="V86" s="103">
        <f t="shared" si="29"/>
        <v>0</v>
      </c>
      <c r="X86" s="245"/>
    </row>
    <row r="87" spans="1:24" ht="12.75" customHeight="1" x14ac:dyDescent="0.3">
      <c r="A87" s="38" t="s">
        <v>152</v>
      </c>
      <c r="B87" s="50"/>
      <c r="C87" s="217">
        <v>0</v>
      </c>
      <c r="D87" s="103">
        <f t="shared" si="30"/>
        <v>0</v>
      </c>
      <c r="E87" s="217">
        <v>0</v>
      </c>
      <c r="F87" s="103">
        <f t="shared" si="21"/>
        <v>0</v>
      </c>
      <c r="G87" s="217">
        <v>0</v>
      </c>
      <c r="H87" s="103">
        <f t="shared" si="22"/>
        <v>0</v>
      </c>
      <c r="I87" s="217">
        <v>0</v>
      </c>
      <c r="J87" s="103">
        <f t="shared" si="23"/>
        <v>0</v>
      </c>
      <c r="K87" s="217">
        <v>0</v>
      </c>
      <c r="L87" s="103">
        <f t="shared" si="24"/>
        <v>0</v>
      </c>
      <c r="M87" s="217">
        <v>0</v>
      </c>
      <c r="N87" s="103">
        <f t="shared" si="25"/>
        <v>0</v>
      </c>
      <c r="O87" s="217">
        <v>0</v>
      </c>
      <c r="P87" s="103">
        <f t="shared" si="26"/>
        <v>0</v>
      </c>
      <c r="Q87" s="217">
        <v>0</v>
      </c>
      <c r="R87" s="103">
        <f t="shared" si="27"/>
        <v>0</v>
      </c>
      <c r="S87" s="217">
        <v>0</v>
      </c>
      <c r="T87" s="103">
        <f t="shared" si="28"/>
        <v>0</v>
      </c>
      <c r="U87" s="217">
        <v>0</v>
      </c>
      <c r="V87" s="103">
        <f t="shared" si="29"/>
        <v>0</v>
      </c>
      <c r="X87" s="245"/>
    </row>
    <row r="88" spans="1:24" ht="12.75" customHeight="1" x14ac:dyDescent="0.3">
      <c r="A88" s="38" t="s">
        <v>12</v>
      </c>
      <c r="B88" s="50"/>
      <c r="C88" s="217">
        <v>0</v>
      </c>
      <c r="D88" s="103">
        <f t="shared" si="30"/>
        <v>0</v>
      </c>
      <c r="E88" s="217">
        <v>0</v>
      </c>
      <c r="F88" s="103">
        <f t="shared" si="21"/>
        <v>0</v>
      </c>
      <c r="G88" s="217">
        <v>0</v>
      </c>
      <c r="H88" s="103">
        <f t="shared" si="22"/>
        <v>0</v>
      </c>
      <c r="I88" s="217">
        <v>0</v>
      </c>
      <c r="J88" s="103">
        <f t="shared" si="23"/>
        <v>0</v>
      </c>
      <c r="K88" s="217">
        <v>0</v>
      </c>
      <c r="L88" s="103">
        <f t="shared" si="24"/>
        <v>0</v>
      </c>
      <c r="M88" s="217">
        <v>0</v>
      </c>
      <c r="N88" s="103">
        <f t="shared" si="25"/>
        <v>0</v>
      </c>
      <c r="O88" s="217">
        <v>0</v>
      </c>
      <c r="P88" s="103">
        <f t="shared" si="26"/>
        <v>0</v>
      </c>
      <c r="Q88" s="217">
        <v>0</v>
      </c>
      <c r="R88" s="103">
        <f t="shared" si="27"/>
        <v>0</v>
      </c>
      <c r="S88" s="217">
        <v>0</v>
      </c>
      <c r="T88" s="103">
        <f t="shared" si="28"/>
        <v>0</v>
      </c>
      <c r="U88" s="217">
        <v>0</v>
      </c>
      <c r="V88" s="103">
        <f t="shared" si="29"/>
        <v>0</v>
      </c>
      <c r="X88" s="245"/>
    </row>
    <row r="89" spans="1:24" ht="12.75" customHeight="1" x14ac:dyDescent="0.3">
      <c r="A89" s="38" t="s">
        <v>172</v>
      </c>
      <c r="B89" s="50"/>
      <c r="C89" s="217">
        <v>0</v>
      </c>
      <c r="D89" s="103">
        <f t="shared" si="30"/>
        <v>0</v>
      </c>
      <c r="E89" s="217">
        <v>0</v>
      </c>
      <c r="F89" s="103">
        <f t="shared" si="21"/>
        <v>0</v>
      </c>
      <c r="G89" s="217">
        <v>0</v>
      </c>
      <c r="H89" s="103">
        <f t="shared" si="22"/>
        <v>0</v>
      </c>
      <c r="I89" s="217">
        <v>0</v>
      </c>
      <c r="J89" s="103">
        <f t="shared" si="23"/>
        <v>0</v>
      </c>
      <c r="K89" s="217">
        <v>0</v>
      </c>
      <c r="L89" s="103">
        <f t="shared" si="24"/>
        <v>0</v>
      </c>
      <c r="M89" s="217">
        <v>0</v>
      </c>
      <c r="N89" s="103">
        <f t="shared" si="25"/>
        <v>0</v>
      </c>
      <c r="O89" s="217">
        <v>0</v>
      </c>
      <c r="P89" s="103">
        <f t="shared" si="26"/>
        <v>0</v>
      </c>
      <c r="Q89" s="217">
        <v>0</v>
      </c>
      <c r="R89" s="103">
        <f t="shared" si="27"/>
        <v>0</v>
      </c>
      <c r="S89" s="217">
        <v>0</v>
      </c>
      <c r="T89" s="103">
        <f t="shared" si="28"/>
        <v>0</v>
      </c>
      <c r="U89" s="217">
        <v>0</v>
      </c>
      <c r="V89" s="103">
        <f t="shared" si="29"/>
        <v>0</v>
      </c>
      <c r="X89" s="245"/>
    </row>
    <row r="90" spans="1:24" ht="12.75" customHeight="1" x14ac:dyDescent="0.3">
      <c r="A90" s="38" t="s">
        <v>17</v>
      </c>
      <c r="B90" s="50"/>
      <c r="C90" s="217">
        <v>0</v>
      </c>
      <c r="D90" s="103">
        <f t="shared" si="30"/>
        <v>0</v>
      </c>
      <c r="E90" s="217">
        <v>0</v>
      </c>
      <c r="F90" s="103">
        <f t="shared" si="21"/>
        <v>0</v>
      </c>
      <c r="G90" s="217">
        <v>0</v>
      </c>
      <c r="H90" s="103">
        <f t="shared" si="22"/>
        <v>0</v>
      </c>
      <c r="I90" s="217">
        <v>0</v>
      </c>
      <c r="J90" s="103">
        <f t="shared" si="23"/>
        <v>0</v>
      </c>
      <c r="K90" s="217">
        <v>0</v>
      </c>
      <c r="L90" s="103">
        <f t="shared" si="24"/>
        <v>0</v>
      </c>
      <c r="M90" s="217">
        <v>0</v>
      </c>
      <c r="N90" s="103">
        <f t="shared" si="25"/>
        <v>0</v>
      </c>
      <c r="O90" s="217">
        <v>0</v>
      </c>
      <c r="P90" s="103">
        <f t="shared" si="26"/>
        <v>0</v>
      </c>
      <c r="Q90" s="217">
        <v>0</v>
      </c>
      <c r="R90" s="103">
        <f t="shared" si="27"/>
        <v>0</v>
      </c>
      <c r="S90" s="217">
        <v>0</v>
      </c>
      <c r="T90" s="103">
        <f t="shared" si="28"/>
        <v>0</v>
      </c>
      <c r="U90" s="217">
        <v>0</v>
      </c>
      <c r="V90" s="103">
        <f t="shared" si="29"/>
        <v>0</v>
      </c>
      <c r="X90" s="245"/>
    </row>
    <row r="91" spans="1:24" ht="12.75" customHeight="1" x14ac:dyDescent="0.3">
      <c r="A91" s="38" t="s">
        <v>143</v>
      </c>
      <c r="B91" s="38"/>
      <c r="C91" s="217">
        <v>0</v>
      </c>
      <c r="D91" s="103">
        <f t="shared" si="30"/>
        <v>0</v>
      </c>
      <c r="E91" s="217">
        <v>0</v>
      </c>
      <c r="F91" s="103">
        <f t="shared" si="21"/>
        <v>0</v>
      </c>
      <c r="G91" s="217">
        <v>0</v>
      </c>
      <c r="H91" s="103">
        <f t="shared" si="22"/>
        <v>0</v>
      </c>
      <c r="I91" s="217">
        <v>0</v>
      </c>
      <c r="J91" s="103">
        <f t="shared" si="23"/>
        <v>0</v>
      </c>
      <c r="K91" s="217">
        <v>0</v>
      </c>
      <c r="L91" s="103">
        <f t="shared" si="24"/>
        <v>0</v>
      </c>
      <c r="M91" s="217">
        <v>0</v>
      </c>
      <c r="N91" s="103">
        <f t="shared" si="25"/>
        <v>0</v>
      </c>
      <c r="O91" s="217">
        <v>0</v>
      </c>
      <c r="P91" s="103">
        <f t="shared" si="26"/>
        <v>0</v>
      </c>
      <c r="Q91" s="217">
        <v>0</v>
      </c>
      <c r="R91" s="103">
        <f t="shared" si="27"/>
        <v>0</v>
      </c>
      <c r="S91" s="217">
        <v>0</v>
      </c>
      <c r="T91" s="103">
        <f t="shared" si="28"/>
        <v>0</v>
      </c>
      <c r="U91" s="217">
        <v>0</v>
      </c>
      <c r="V91" s="103">
        <f t="shared" si="29"/>
        <v>0</v>
      </c>
      <c r="X91" s="245"/>
    </row>
    <row r="92" spans="1:24" ht="12.75" customHeight="1" x14ac:dyDescent="0.3">
      <c r="A92" s="38" t="s">
        <v>13</v>
      </c>
      <c r="B92" s="50"/>
      <c r="C92" s="217">
        <v>0</v>
      </c>
      <c r="D92" s="103">
        <f t="shared" si="30"/>
        <v>0</v>
      </c>
      <c r="E92" s="217">
        <v>0</v>
      </c>
      <c r="F92" s="103">
        <f t="shared" si="21"/>
        <v>0</v>
      </c>
      <c r="G92" s="217">
        <v>0</v>
      </c>
      <c r="H92" s="103">
        <f t="shared" si="22"/>
        <v>0</v>
      </c>
      <c r="I92" s="217">
        <v>0</v>
      </c>
      <c r="J92" s="103">
        <f t="shared" si="23"/>
        <v>0</v>
      </c>
      <c r="K92" s="217">
        <v>0</v>
      </c>
      <c r="L92" s="103">
        <f t="shared" si="24"/>
        <v>0</v>
      </c>
      <c r="M92" s="217">
        <v>0</v>
      </c>
      <c r="N92" s="103">
        <f t="shared" si="25"/>
        <v>0</v>
      </c>
      <c r="O92" s="217">
        <v>0</v>
      </c>
      <c r="P92" s="103">
        <f t="shared" si="26"/>
        <v>0</v>
      </c>
      <c r="Q92" s="217">
        <v>0</v>
      </c>
      <c r="R92" s="103">
        <f t="shared" si="27"/>
        <v>0</v>
      </c>
      <c r="S92" s="217">
        <v>0</v>
      </c>
      <c r="T92" s="103">
        <f t="shared" si="28"/>
        <v>0</v>
      </c>
      <c r="U92" s="217">
        <v>0</v>
      </c>
      <c r="V92" s="103">
        <f t="shared" si="29"/>
        <v>0</v>
      </c>
      <c r="X92" s="245"/>
    </row>
    <row r="93" spans="1:24" ht="12.75" customHeight="1" x14ac:dyDescent="0.3">
      <c r="A93" s="38" t="s">
        <v>144</v>
      </c>
      <c r="B93" s="50"/>
      <c r="C93" s="217">
        <v>0</v>
      </c>
      <c r="D93" s="103">
        <f t="shared" si="30"/>
        <v>0</v>
      </c>
      <c r="E93" s="217">
        <v>0</v>
      </c>
      <c r="F93" s="103">
        <f t="shared" si="21"/>
        <v>0</v>
      </c>
      <c r="G93" s="217">
        <v>0</v>
      </c>
      <c r="H93" s="103">
        <f t="shared" si="22"/>
        <v>0</v>
      </c>
      <c r="I93" s="217">
        <v>0</v>
      </c>
      <c r="J93" s="103">
        <f t="shared" si="23"/>
        <v>0</v>
      </c>
      <c r="K93" s="217">
        <v>0</v>
      </c>
      <c r="L93" s="103">
        <f t="shared" si="24"/>
        <v>0</v>
      </c>
      <c r="M93" s="217">
        <v>0</v>
      </c>
      <c r="N93" s="103">
        <f t="shared" si="25"/>
        <v>0</v>
      </c>
      <c r="O93" s="217">
        <v>0</v>
      </c>
      <c r="P93" s="103">
        <f t="shared" si="26"/>
        <v>0</v>
      </c>
      <c r="Q93" s="217">
        <v>0</v>
      </c>
      <c r="R93" s="103">
        <f t="shared" si="27"/>
        <v>0</v>
      </c>
      <c r="S93" s="217">
        <v>0</v>
      </c>
      <c r="T93" s="103">
        <f t="shared" si="28"/>
        <v>0</v>
      </c>
      <c r="U93" s="217">
        <v>0</v>
      </c>
      <c r="V93" s="103">
        <f t="shared" si="29"/>
        <v>0</v>
      </c>
      <c r="X93" s="245"/>
    </row>
    <row r="94" spans="1:24" ht="12.75" customHeight="1" x14ac:dyDescent="0.3">
      <c r="A94" s="38" t="s">
        <v>156</v>
      </c>
      <c r="B94" s="50"/>
      <c r="C94" s="217">
        <v>0</v>
      </c>
      <c r="D94" s="103">
        <f t="shared" si="30"/>
        <v>0</v>
      </c>
      <c r="E94" s="217">
        <v>0</v>
      </c>
      <c r="F94" s="103">
        <f t="shared" si="21"/>
        <v>0</v>
      </c>
      <c r="G94" s="217">
        <v>0</v>
      </c>
      <c r="H94" s="103">
        <f t="shared" si="22"/>
        <v>0</v>
      </c>
      <c r="I94" s="217">
        <v>0</v>
      </c>
      <c r="J94" s="103">
        <f t="shared" si="23"/>
        <v>0</v>
      </c>
      <c r="K94" s="217">
        <v>0</v>
      </c>
      <c r="L94" s="103">
        <f t="shared" si="24"/>
        <v>0</v>
      </c>
      <c r="M94" s="217">
        <v>0</v>
      </c>
      <c r="N94" s="103">
        <f t="shared" si="25"/>
        <v>0</v>
      </c>
      <c r="O94" s="217">
        <v>0</v>
      </c>
      <c r="P94" s="103">
        <f t="shared" si="26"/>
        <v>0</v>
      </c>
      <c r="Q94" s="217">
        <v>0</v>
      </c>
      <c r="R94" s="103">
        <f t="shared" si="27"/>
        <v>0</v>
      </c>
      <c r="S94" s="217">
        <v>0</v>
      </c>
      <c r="T94" s="103">
        <f t="shared" si="28"/>
        <v>0</v>
      </c>
      <c r="U94" s="217">
        <v>0</v>
      </c>
      <c r="V94" s="103">
        <f t="shared" si="29"/>
        <v>0</v>
      </c>
      <c r="X94" s="245"/>
    </row>
    <row r="95" spans="1:24" ht="12.75" customHeight="1" x14ac:dyDescent="0.3">
      <c r="A95" s="38" t="s">
        <v>150</v>
      </c>
      <c r="B95" s="50"/>
      <c r="C95" s="217">
        <v>0</v>
      </c>
      <c r="D95" s="103">
        <f t="shared" si="30"/>
        <v>0</v>
      </c>
      <c r="E95" s="217">
        <v>0</v>
      </c>
      <c r="F95" s="103">
        <f t="shared" si="21"/>
        <v>0</v>
      </c>
      <c r="G95" s="217">
        <v>0</v>
      </c>
      <c r="H95" s="103">
        <f t="shared" si="22"/>
        <v>0</v>
      </c>
      <c r="I95" s="217">
        <v>0</v>
      </c>
      <c r="J95" s="103">
        <f t="shared" si="23"/>
        <v>0</v>
      </c>
      <c r="K95" s="217">
        <v>0</v>
      </c>
      <c r="L95" s="103">
        <f t="shared" si="24"/>
        <v>0</v>
      </c>
      <c r="M95" s="217">
        <v>0</v>
      </c>
      <c r="N95" s="103">
        <f t="shared" si="25"/>
        <v>0</v>
      </c>
      <c r="O95" s="217">
        <v>0</v>
      </c>
      <c r="P95" s="103">
        <f t="shared" si="26"/>
        <v>0</v>
      </c>
      <c r="Q95" s="217">
        <v>0</v>
      </c>
      <c r="R95" s="103">
        <f t="shared" si="27"/>
        <v>0</v>
      </c>
      <c r="S95" s="217">
        <v>0</v>
      </c>
      <c r="T95" s="103">
        <f t="shared" si="28"/>
        <v>0</v>
      </c>
      <c r="U95" s="217">
        <v>0</v>
      </c>
      <c r="V95" s="103">
        <f t="shared" si="29"/>
        <v>0</v>
      </c>
      <c r="X95" s="245"/>
    </row>
    <row r="96" spans="1:24" ht="12.75" customHeight="1" x14ac:dyDescent="0.3">
      <c r="A96" s="38" t="s">
        <v>146</v>
      </c>
      <c r="B96" s="50"/>
      <c r="C96" s="217">
        <v>0</v>
      </c>
      <c r="D96" s="103">
        <f t="shared" si="30"/>
        <v>0</v>
      </c>
      <c r="E96" s="217">
        <v>0</v>
      </c>
      <c r="F96" s="103">
        <f t="shared" si="21"/>
        <v>0</v>
      </c>
      <c r="G96" s="217">
        <v>0</v>
      </c>
      <c r="H96" s="103">
        <f t="shared" si="22"/>
        <v>0</v>
      </c>
      <c r="I96" s="217">
        <v>0</v>
      </c>
      <c r="J96" s="103">
        <f t="shared" si="23"/>
        <v>0</v>
      </c>
      <c r="K96" s="217">
        <v>0</v>
      </c>
      <c r="L96" s="103">
        <f t="shared" si="24"/>
        <v>0</v>
      </c>
      <c r="M96" s="217">
        <v>0</v>
      </c>
      <c r="N96" s="103">
        <f t="shared" si="25"/>
        <v>0</v>
      </c>
      <c r="O96" s="217">
        <v>0</v>
      </c>
      <c r="P96" s="103">
        <f t="shared" si="26"/>
        <v>0</v>
      </c>
      <c r="Q96" s="217">
        <v>0</v>
      </c>
      <c r="R96" s="103">
        <f t="shared" si="27"/>
        <v>0</v>
      </c>
      <c r="S96" s="217">
        <v>0</v>
      </c>
      <c r="T96" s="103">
        <f t="shared" si="28"/>
        <v>0</v>
      </c>
      <c r="U96" s="217">
        <v>0</v>
      </c>
      <c r="V96" s="103">
        <f t="shared" si="29"/>
        <v>0</v>
      </c>
      <c r="X96" s="245"/>
    </row>
    <row r="97" spans="1:24" ht="12.75" customHeight="1" x14ac:dyDescent="0.3">
      <c r="A97" s="38" t="s">
        <v>7</v>
      </c>
      <c r="B97" s="50"/>
      <c r="C97" s="217">
        <v>0</v>
      </c>
      <c r="D97" s="103">
        <f t="shared" si="30"/>
        <v>0</v>
      </c>
      <c r="E97" s="217">
        <v>0</v>
      </c>
      <c r="F97" s="103">
        <f t="shared" si="21"/>
        <v>0</v>
      </c>
      <c r="G97" s="217">
        <v>0</v>
      </c>
      <c r="H97" s="103">
        <f t="shared" si="22"/>
        <v>0</v>
      </c>
      <c r="I97" s="217">
        <v>0</v>
      </c>
      <c r="J97" s="103">
        <f t="shared" si="23"/>
        <v>0</v>
      </c>
      <c r="K97" s="217">
        <v>0</v>
      </c>
      <c r="L97" s="103">
        <f t="shared" si="24"/>
        <v>0</v>
      </c>
      <c r="M97" s="217">
        <v>0</v>
      </c>
      <c r="N97" s="103">
        <f t="shared" si="25"/>
        <v>0</v>
      </c>
      <c r="O97" s="217">
        <v>0</v>
      </c>
      <c r="P97" s="103">
        <f t="shared" si="26"/>
        <v>0</v>
      </c>
      <c r="Q97" s="217">
        <v>0</v>
      </c>
      <c r="R97" s="103">
        <f t="shared" si="27"/>
        <v>0</v>
      </c>
      <c r="S97" s="217">
        <v>0</v>
      </c>
      <c r="T97" s="103">
        <f t="shared" si="28"/>
        <v>0</v>
      </c>
      <c r="U97" s="217">
        <v>0</v>
      </c>
      <c r="V97" s="103">
        <f t="shared" si="29"/>
        <v>0</v>
      </c>
      <c r="X97" s="245"/>
    </row>
    <row r="98" spans="1:24" ht="12.75" customHeight="1" x14ac:dyDescent="0.3">
      <c r="A98" s="280" t="s">
        <v>18</v>
      </c>
      <c r="B98" s="50"/>
      <c r="C98" s="217">
        <v>0</v>
      </c>
      <c r="D98" s="103">
        <f t="shared" si="30"/>
        <v>0</v>
      </c>
      <c r="E98" s="217">
        <v>0</v>
      </c>
      <c r="F98" s="103">
        <f t="shared" si="21"/>
        <v>0</v>
      </c>
      <c r="G98" s="217">
        <v>0</v>
      </c>
      <c r="H98" s="103">
        <f t="shared" si="22"/>
        <v>0</v>
      </c>
      <c r="I98" s="217">
        <v>0</v>
      </c>
      <c r="J98" s="103">
        <f t="shared" si="23"/>
        <v>0</v>
      </c>
      <c r="K98" s="217">
        <v>0</v>
      </c>
      <c r="L98" s="103">
        <f t="shared" si="24"/>
        <v>0</v>
      </c>
      <c r="M98" s="217">
        <v>0</v>
      </c>
      <c r="N98" s="103">
        <f t="shared" si="25"/>
        <v>0</v>
      </c>
      <c r="O98" s="217">
        <v>0</v>
      </c>
      <c r="P98" s="103">
        <f t="shared" si="26"/>
        <v>0</v>
      </c>
      <c r="Q98" s="217">
        <v>0</v>
      </c>
      <c r="R98" s="103">
        <f t="shared" si="27"/>
        <v>0</v>
      </c>
      <c r="S98" s="217">
        <v>0</v>
      </c>
      <c r="T98" s="103">
        <f t="shared" si="28"/>
        <v>0</v>
      </c>
      <c r="U98" s="217">
        <v>0</v>
      </c>
      <c r="V98" s="103">
        <f t="shared" si="29"/>
        <v>0</v>
      </c>
      <c r="X98" s="245"/>
    </row>
    <row r="99" spans="1:24" ht="12.75" customHeight="1" x14ac:dyDescent="0.3">
      <c r="A99" s="280" t="s">
        <v>18</v>
      </c>
      <c r="B99" s="50"/>
      <c r="C99" s="217">
        <v>0</v>
      </c>
      <c r="D99" s="103">
        <f t="shared" si="30"/>
        <v>0</v>
      </c>
      <c r="E99" s="217">
        <v>0</v>
      </c>
      <c r="F99" s="103">
        <f t="shared" si="21"/>
        <v>0</v>
      </c>
      <c r="G99" s="217">
        <v>0</v>
      </c>
      <c r="H99" s="103">
        <f t="shared" si="22"/>
        <v>0</v>
      </c>
      <c r="I99" s="217">
        <v>0</v>
      </c>
      <c r="J99" s="103">
        <f t="shared" si="23"/>
        <v>0</v>
      </c>
      <c r="K99" s="217">
        <v>0</v>
      </c>
      <c r="L99" s="103">
        <f t="shared" si="24"/>
        <v>0</v>
      </c>
      <c r="M99" s="217">
        <v>0</v>
      </c>
      <c r="N99" s="103">
        <f t="shared" si="25"/>
        <v>0</v>
      </c>
      <c r="O99" s="217">
        <v>0</v>
      </c>
      <c r="P99" s="103">
        <f t="shared" si="26"/>
        <v>0</v>
      </c>
      <c r="Q99" s="217">
        <v>0</v>
      </c>
      <c r="R99" s="103">
        <f t="shared" si="27"/>
        <v>0</v>
      </c>
      <c r="S99" s="217">
        <v>0</v>
      </c>
      <c r="T99" s="103">
        <f t="shared" si="28"/>
        <v>0</v>
      </c>
      <c r="U99" s="217">
        <v>0</v>
      </c>
      <c r="V99" s="103">
        <f t="shared" si="29"/>
        <v>0</v>
      </c>
      <c r="X99" s="245"/>
    </row>
    <row r="100" spans="1:24" ht="12.75" customHeight="1" x14ac:dyDescent="0.3">
      <c r="A100" s="280" t="s">
        <v>18</v>
      </c>
      <c r="B100" s="50"/>
      <c r="C100" s="217">
        <v>0</v>
      </c>
      <c r="D100" s="103">
        <f t="shared" si="30"/>
        <v>0</v>
      </c>
      <c r="E100" s="217">
        <v>0</v>
      </c>
      <c r="F100" s="103">
        <f t="shared" si="21"/>
        <v>0</v>
      </c>
      <c r="G100" s="217">
        <v>0</v>
      </c>
      <c r="H100" s="103">
        <f t="shared" si="22"/>
        <v>0</v>
      </c>
      <c r="I100" s="217">
        <v>0</v>
      </c>
      <c r="J100" s="103">
        <f t="shared" si="23"/>
        <v>0</v>
      </c>
      <c r="K100" s="217">
        <v>0</v>
      </c>
      <c r="L100" s="103">
        <f t="shared" si="24"/>
        <v>0</v>
      </c>
      <c r="M100" s="217">
        <v>0</v>
      </c>
      <c r="N100" s="103">
        <f t="shared" si="25"/>
        <v>0</v>
      </c>
      <c r="O100" s="217">
        <v>0</v>
      </c>
      <c r="P100" s="103">
        <f t="shared" si="26"/>
        <v>0</v>
      </c>
      <c r="Q100" s="217">
        <v>0</v>
      </c>
      <c r="R100" s="103">
        <f t="shared" si="27"/>
        <v>0</v>
      </c>
      <c r="S100" s="217">
        <v>0</v>
      </c>
      <c r="T100" s="103">
        <f t="shared" si="28"/>
        <v>0</v>
      </c>
      <c r="U100" s="217">
        <v>0</v>
      </c>
      <c r="V100" s="103">
        <f t="shared" si="29"/>
        <v>0</v>
      </c>
      <c r="X100" s="245"/>
    </row>
    <row r="101" spans="1:24" ht="12.75" customHeight="1" x14ac:dyDescent="0.3">
      <c r="A101" s="144" t="s">
        <v>99</v>
      </c>
      <c r="B101" s="50"/>
      <c r="C101" s="217"/>
      <c r="D101" s="103">
        <f t="shared" si="30"/>
        <v>0</v>
      </c>
      <c r="E101" s="217"/>
      <c r="F101" s="103">
        <f t="shared" si="21"/>
        <v>0</v>
      </c>
      <c r="G101" s="217"/>
      <c r="H101" s="103">
        <f t="shared" si="22"/>
        <v>0</v>
      </c>
      <c r="I101" s="217">
        <v>0</v>
      </c>
      <c r="J101" s="103">
        <f t="shared" si="23"/>
        <v>0</v>
      </c>
      <c r="K101" s="217">
        <v>0</v>
      </c>
      <c r="L101" s="103">
        <f t="shared" si="24"/>
        <v>0</v>
      </c>
      <c r="M101" s="217">
        <v>0</v>
      </c>
      <c r="N101" s="103">
        <f t="shared" si="25"/>
        <v>0</v>
      </c>
      <c r="O101" s="217">
        <v>0</v>
      </c>
      <c r="P101" s="103">
        <f t="shared" si="26"/>
        <v>0</v>
      </c>
      <c r="Q101" s="217">
        <v>0</v>
      </c>
      <c r="R101" s="103">
        <f t="shared" si="27"/>
        <v>0</v>
      </c>
      <c r="S101" s="217">
        <v>0</v>
      </c>
      <c r="T101" s="103">
        <f t="shared" si="28"/>
        <v>0</v>
      </c>
      <c r="U101" s="217">
        <v>0</v>
      </c>
      <c r="V101" s="103">
        <f t="shared" si="29"/>
        <v>0</v>
      </c>
      <c r="X101" s="245"/>
    </row>
    <row r="102" spans="1:24" ht="12.75" customHeight="1" x14ac:dyDescent="0.3">
      <c r="A102" s="145" t="s">
        <v>245</v>
      </c>
      <c r="B102" s="50"/>
      <c r="C102" s="217">
        <v>0</v>
      </c>
      <c r="D102" s="103">
        <f t="shared" si="30"/>
        <v>0</v>
      </c>
      <c r="E102" s="217">
        <v>0</v>
      </c>
      <c r="F102" s="103">
        <f t="shared" si="21"/>
        <v>0</v>
      </c>
      <c r="G102" s="217">
        <v>0</v>
      </c>
      <c r="H102" s="103">
        <f t="shared" si="22"/>
        <v>0</v>
      </c>
      <c r="I102" s="217">
        <v>0</v>
      </c>
      <c r="J102" s="103">
        <f t="shared" si="23"/>
        <v>0</v>
      </c>
      <c r="K102" s="217">
        <v>0</v>
      </c>
      <c r="L102" s="103">
        <f t="shared" si="24"/>
        <v>0</v>
      </c>
      <c r="M102" s="217">
        <v>0</v>
      </c>
      <c r="N102" s="103">
        <f t="shared" si="25"/>
        <v>0</v>
      </c>
      <c r="O102" s="217">
        <v>0</v>
      </c>
      <c r="P102" s="103">
        <f t="shared" si="26"/>
        <v>0</v>
      </c>
      <c r="Q102" s="217">
        <v>0</v>
      </c>
      <c r="R102" s="103">
        <f t="shared" si="27"/>
        <v>0</v>
      </c>
      <c r="S102" s="217">
        <v>0</v>
      </c>
      <c r="T102" s="103">
        <f t="shared" si="28"/>
        <v>0</v>
      </c>
      <c r="U102" s="217">
        <v>0</v>
      </c>
      <c r="V102" s="103">
        <f t="shared" si="29"/>
        <v>0</v>
      </c>
      <c r="X102" s="245"/>
    </row>
    <row r="103" spans="1:24" ht="12.75" customHeight="1" x14ac:dyDescent="0.3">
      <c r="A103" s="145" t="s">
        <v>245</v>
      </c>
      <c r="B103" s="50"/>
      <c r="C103" s="217">
        <v>0</v>
      </c>
      <c r="D103" s="103">
        <f t="shared" si="30"/>
        <v>0</v>
      </c>
      <c r="E103" s="217">
        <v>0</v>
      </c>
      <c r="F103" s="103">
        <f t="shared" si="21"/>
        <v>0</v>
      </c>
      <c r="G103" s="217">
        <v>0</v>
      </c>
      <c r="H103" s="103">
        <f t="shared" si="22"/>
        <v>0</v>
      </c>
      <c r="I103" s="217">
        <v>0</v>
      </c>
      <c r="J103" s="103">
        <f t="shared" si="23"/>
        <v>0</v>
      </c>
      <c r="K103" s="217">
        <v>0</v>
      </c>
      <c r="L103" s="103">
        <f t="shared" si="24"/>
        <v>0</v>
      </c>
      <c r="M103" s="217">
        <v>0</v>
      </c>
      <c r="N103" s="103">
        <f t="shared" si="25"/>
        <v>0</v>
      </c>
      <c r="O103" s="217">
        <v>0</v>
      </c>
      <c r="P103" s="103">
        <f t="shared" si="26"/>
        <v>0</v>
      </c>
      <c r="Q103" s="217">
        <v>0</v>
      </c>
      <c r="R103" s="103">
        <f t="shared" si="27"/>
        <v>0</v>
      </c>
      <c r="S103" s="217">
        <v>0</v>
      </c>
      <c r="T103" s="103">
        <f t="shared" si="28"/>
        <v>0</v>
      </c>
      <c r="U103" s="217">
        <v>0</v>
      </c>
      <c r="V103" s="103">
        <f t="shared" si="29"/>
        <v>0</v>
      </c>
      <c r="X103" s="245"/>
    </row>
    <row r="104" spans="1:24" ht="12.75" customHeight="1" x14ac:dyDescent="0.3">
      <c r="A104" s="145" t="s">
        <v>245</v>
      </c>
      <c r="B104" s="50"/>
      <c r="C104" s="217">
        <v>0</v>
      </c>
      <c r="D104" s="103">
        <f t="shared" si="30"/>
        <v>0</v>
      </c>
      <c r="E104" s="217">
        <v>0</v>
      </c>
      <c r="F104" s="103">
        <f t="shared" si="21"/>
        <v>0</v>
      </c>
      <c r="G104" s="217">
        <v>0</v>
      </c>
      <c r="H104" s="103">
        <f t="shared" si="22"/>
        <v>0</v>
      </c>
      <c r="I104" s="217">
        <v>0</v>
      </c>
      <c r="J104" s="103">
        <f t="shared" si="23"/>
        <v>0</v>
      </c>
      <c r="K104" s="217">
        <v>0</v>
      </c>
      <c r="L104" s="103">
        <f t="shared" si="24"/>
        <v>0</v>
      </c>
      <c r="M104" s="217">
        <v>0</v>
      </c>
      <c r="N104" s="103">
        <f t="shared" si="25"/>
        <v>0</v>
      </c>
      <c r="O104" s="217">
        <v>0</v>
      </c>
      <c r="P104" s="103">
        <f t="shared" si="26"/>
        <v>0</v>
      </c>
      <c r="Q104" s="217">
        <v>0</v>
      </c>
      <c r="R104" s="103">
        <f t="shared" si="27"/>
        <v>0</v>
      </c>
      <c r="S104" s="217">
        <v>0</v>
      </c>
      <c r="T104" s="103">
        <f t="shared" si="28"/>
        <v>0</v>
      </c>
      <c r="U104" s="217">
        <v>0</v>
      </c>
      <c r="V104" s="103">
        <f t="shared" si="29"/>
        <v>0</v>
      </c>
      <c r="X104" s="245"/>
    </row>
    <row r="105" spans="1:24" ht="12.75" customHeight="1" x14ac:dyDescent="0.3">
      <c r="A105" s="38" t="s">
        <v>99</v>
      </c>
      <c r="B105" s="69"/>
      <c r="C105" s="105">
        <f>SUM(C52:C104)</f>
        <v>8550</v>
      </c>
      <c r="D105" s="106">
        <f t="shared" si="30"/>
        <v>0.15</v>
      </c>
      <c r="E105" s="105">
        <f>SUM(E52:E104)</f>
        <v>8721</v>
      </c>
      <c r="F105" s="106">
        <f t="shared" si="21"/>
        <v>0.15</v>
      </c>
      <c r="G105" s="105">
        <f>SUM(G52:G104)</f>
        <v>8895.42</v>
      </c>
      <c r="H105" s="106">
        <f t="shared" si="22"/>
        <v>0.15</v>
      </c>
      <c r="I105" s="105">
        <f>SUM(I52:I104)</f>
        <v>9073.3284000000003</v>
      </c>
      <c r="J105" s="106">
        <f t="shared" si="23"/>
        <v>0.15</v>
      </c>
      <c r="K105" s="105">
        <f>SUM(K52:K104)</f>
        <v>9254.7949680000002</v>
      </c>
      <c r="L105" s="106">
        <f t="shared" si="24"/>
        <v>0.15</v>
      </c>
      <c r="M105" s="105">
        <f>SUM(M52:M104)</f>
        <v>9439.8908673600017</v>
      </c>
      <c r="N105" s="106">
        <f t="shared" si="25"/>
        <v>0.15</v>
      </c>
      <c r="O105" s="105">
        <f>SUM(O52:O104)</f>
        <v>9628.6886847072019</v>
      </c>
      <c r="P105" s="106">
        <f t="shared" si="26"/>
        <v>0.15</v>
      </c>
      <c r="Q105" s="105">
        <f>SUM(Q52:Q104)</f>
        <v>9821.2624584013465</v>
      </c>
      <c r="R105" s="106">
        <f t="shared" si="27"/>
        <v>0.15</v>
      </c>
      <c r="S105" s="105">
        <f>SUM(S52:S104)</f>
        <v>10017.687707569372</v>
      </c>
      <c r="T105" s="106">
        <f t="shared" si="28"/>
        <v>0.15</v>
      </c>
      <c r="U105" s="105">
        <f>SUM(U52:U104)</f>
        <v>10218.041461720761</v>
      </c>
      <c r="V105" s="106">
        <f t="shared" si="29"/>
        <v>0.15</v>
      </c>
    </row>
    <row r="106" spans="1:24" ht="12.75" customHeight="1" x14ac:dyDescent="0.3">
      <c r="A106" s="145" t="s">
        <v>78</v>
      </c>
      <c r="B106" s="26"/>
      <c r="C106" s="51"/>
      <c r="D106" s="52"/>
      <c r="E106" s="51"/>
      <c r="F106" s="52"/>
      <c r="G106" s="51"/>
      <c r="H106" s="52"/>
      <c r="I106" s="51"/>
      <c r="J106" s="52"/>
      <c r="K106" s="51"/>
      <c r="L106" s="52"/>
      <c r="M106" s="51"/>
      <c r="N106" s="52"/>
      <c r="O106" s="51"/>
      <c r="P106" s="52"/>
      <c r="Q106" s="51"/>
      <c r="R106" s="52"/>
      <c r="S106" s="51"/>
      <c r="T106" s="52"/>
      <c r="U106" s="51"/>
      <c r="V106" s="52"/>
    </row>
    <row r="107" spans="1:24" ht="12.75" customHeight="1" x14ac:dyDescent="0.3">
      <c r="A107" s="145" t="s">
        <v>78</v>
      </c>
      <c r="B107" s="69"/>
      <c r="C107" s="105">
        <f>C28-C33-C46-C105</f>
        <v>48450</v>
      </c>
      <c r="D107" s="106">
        <f>IFERROR(C107/C$28,0)</f>
        <v>0.85</v>
      </c>
      <c r="E107" s="105">
        <f>E28-E33-E46-E105</f>
        <v>49419</v>
      </c>
      <c r="F107" s="106">
        <f>IFERROR(E107/E$28,0)</f>
        <v>0.85</v>
      </c>
      <c r="G107" s="105">
        <f>G28-G33-G46-G105</f>
        <v>50407.380000000005</v>
      </c>
      <c r="H107" s="106">
        <f>IFERROR(G107/G$28,0)</f>
        <v>0.85000000000000009</v>
      </c>
      <c r="I107" s="105">
        <f>I28-I33-I46-I105</f>
        <v>51415.527600000009</v>
      </c>
      <c r="J107" s="106">
        <f>IFERROR(I107/I$28,0)</f>
        <v>0.85000000000000009</v>
      </c>
      <c r="K107" s="105">
        <f>K28-K33-K46-K105</f>
        <v>52443.838152000004</v>
      </c>
      <c r="L107" s="106">
        <f>IFERROR(K107/K$28,0)</f>
        <v>0.85</v>
      </c>
      <c r="M107" s="105">
        <f>M28-M33-M46-M105</f>
        <v>53492.714915040007</v>
      </c>
      <c r="N107" s="106">
        <f>IFERROR(M107/M$28,0)</f>
        <v>0.85</v>
      </c>
      <c r="O107" s="105">
        <f>O28-O33-O46-O105</f>
        <v>54562.569213340808</v>
      </c>
      <c r="P107" s="106">
        <f>IFERROR(O107/O$28,0)</f>
        <v>0.85</v>
      </c>
      <c r="Q107" s="105">
        <f>Q28-Q33-Q46-Q105</f>
        <v>55653.820597607628</v>
      </c>
      <c r="R107" s="106">
        <f>IFERROR(Q107/Q$28,0)</f>
        <v>0.85</v>
      </c>
      <c r="S107" s="105">
        <f>S28-S33-S46-S105</f>
        <v>56766.897009559783</v>
      </c>
      <c r="T107" s="106">
        <f>IFERROR(S107/S$28,0)</f>
        <v>0.85000000000000009</v>
      </c>
      <c r="U107" s="105">
        <f>U28-U33-U46-U105</f>
        <v>57902.234949750986</v>
      </c>
      <c r="V107" s="106">
        <f>IFERROR(U107/U$28,0)</f>
        <v>0.85000000000000009</v>
      </c>
    </row>
    <row r="108" spans="1:24" ht="12.75" customHeight="1" x14ac:dyDescent="0.3">
      <c r="A108" s="145" t="s">
        <v>78</v>
      </c>
      <c r="B108" s="26"/>
      <c r="C108" s="53"/>
      <c r="D108" s="54"/>
      <c r="E108" s="53"/>
      <c r="F108" s="54"/>
      <c r="G108" s="53"/>
      <c r="H108" s="54"/>
      <c r="I108" s="53"/>
      <c r="J108" s="54"/>
      <c r="K108" s="53"/>
      <c r="L108" s="54"/>
      <c r="M108" s="53"/>
      <c r="N108" s="54"/>
      <c r="O108" s="53"/>
      <c r="P108" s="54"/>
      <c r="Q108" s="53"/>
      <c r="R108" s="54"/>
      <c r="S108" s="53"/>
      <c r="T108" s="54"/>
      <c r="U108" s="53"/>
      <c r="V108" s="54"/>
    </row>
    <row r="109" spans="1:24" ht="12.75" customHeight="1" x14ac:dyDescent="0.3">
      <c r="A109" s="26" t="s">
        <v>36</v>
      </c>
      <c r="B109" s="26"/>
      <c r="C109" s="53"/>
      <c r="D109" s="54"/>
      <c r="E109" s="53"/>
      <c r="F109" s="54"/>
      <c r="G109" s="53"/>
      <c r="H109" s="54"/>
      <c r="I109" s="53"/>
      <c r="J109" s="54"/>
      <c r="K109" s="53"/>
      <c r="L109" s="54"/>
      <c r="M109" s="53"/>
      <c r="N109" s="54"/>
      <c r="O109" s="53"/>
      <c r="P109" s="54"/>
      <c r="Q109" s="53"/>
      <c r="R109" s="54"/>
      <c r="S109" s="53"/>
      <c r="T109" s="54"/>
      <c r="U109" s="53"/>
      <c r="V109" s="54"/>
    </row>
    <row r="110" spans="1:24" ht="12.75" customHeight="1" x14ac:dyDescent="0.3">
      <c r="A110" s="26"/>
      <c r="B110" s="55"/>
      <c r="C110" s="109" t="str">
        <f>C50</f>
        <v>FY 2018-19</v>
      </c>
      <c r="D110" s="109" t="s">
        <v>9</v>
      </c>
      <c r="E110" s="109" t="str">
        <f>E50</f>
        <v>FY 2019-20</v>
      </c>
      <c r="F110" s="109" t="s">
        <v>9</v>
      </c>
      <c r="G110" s="109" t="str">
        <f>G50</f>
        <v>FY 2020-21</v>
      </c>
      <c r="H110" s="109" t="s">
        <v>9</v>
      </c>
      <c r="I110" s="109" t="str">
        <f>I50</f>
        <v>FY 2021-22</v>
      </c>
      <c r="J110" s="109" t="s">
        <v>9</v>
      </c>
      <c r="K110" s="109" t="str">
        <f>K50</f>
        <v>FY 2022-23</v>
      </c>
      <c r="L110" s="109" t="s">
        <v>9</v>
      </c>
      <c r="M110" s="109" t="str">
        <f>M50</f>
        <v>FY 2023-24</v>
      </c>
      <c r="N110" s="109" t="s">
        <v>9</v>
      </c>
      <c r="O110" s="109" t="str">
        <f>O50</f>
        <v>FY 2024-25</v>
      </c>
      <c r="P110" s="109" t="s">
        <v>9</v>
      </c>
      <c r="Q110" s="109" t="str">
        <f>Q50</f>
        <v>FY 2025-26</v>
      </c>
      <c r="R110" s="109" t="s">
        <v>9</v>
      </c>
      <c r="S110" s="109" t="str">
        <f>S50</f>
        <v>FY 2026-27</v>
      </c>
      <c r="T110" s="109" t="s">
        <v>9</v>
      </c>
      <c r="U110" s="109" t="str">
        <f>U50</f>
        <v>FY 2027-28</v>
      </c>
      <c r="V110" s="109" t="s">
        <v>9</v>
      </c>
    </row>
    <row r="111" spans="1:24" ht="12.75" customHeight="1" x14ac:dyDescent="0.3">
      <c r="A111" s="26" t="s">
        <v>19</v>
      </c>
      <c r="B111" s="50"/>
      <c r="C111" s="102">
        <f>C59</f>
        <v>8550</v>
      </c>
      <c r="D111" s="103">
        <f t="shared" ref="D111:D116" si="31">IFERROR(C111/C$28,0)</f>
        <v>0.15</v>
      </c>
      <c r="E111" s="102">
        <f>E59</f>
        <v>8721</v>
      </c>
      <c r="F111" s="103">
        <f t="shared" ref="F111:F116" si="32">IFERROR(E111/E$28,0)</f>
        <v>0.15</v>
      </c>
      <c r="G111" s="102">
        <f>G59</f>
        <v>8895.42</v>
      </c>
      <c r="H111" s="103">
        <f t="shared" ref="H111:H116" si="33">IFERROR(G111/G$28,0)</f>
        <v>0.15</v>
      </c>
      <c r="I111" s="102">
        <f>I59</f>
        <v>9073.3284000000003</v>
      </c>
      <c r="J111" s="103">
        <f t="shared" ref="J111:J116" si="34">IFERROR(I111/I$28,0)</f>
        <v>0.15</v>
      </c>
      <c r="K111" s="102">
        <f>K59</f>
        <v>9254.7949680000002</v>
      </c>
      <c r="L111" s="103">
        <f t="shared" ref="L111:L116" si="35">IFERROR(K111/K$28,0)</f>
        <v>0.15</v>
      </c>
      <c r="M111" s="102">
        <f>M59</f>
        <v>9439.8908673600017</v>
      </c>
      <c r="N111" s="103">
        <f t="shared" ref="N111:N116" si="36">IFERROR(M111/M$28,0)</f>
        <v>0.15</v>
      </c>
      <c r="O111" s="102">
        <f>O59</f>
        <v>9628.6886847072019</v>
      </c>
      <c r="P111" s="103">
        <f t="shared" ref="P111:P116" si="37">IFERROR(O111/O$28,0)</f>
        <v>0.15</v>
      </c>
      <c r="Q111" s="102">
        <f>Q59</f>
        <v>9821.2624584013465</v>
      </c>
      <c r="R111" s="103">
        <f t="shared" ref="R111:R116" si="38">IFERROR(Q111/Q$28,0)</f>
        <v>0.15</v>
      </c>
      <c r="S111" s="102">
        <f>S59</f>
        <v>10017.687707569372</v>
      </c>
      <c r="T111" s="103">
        <f t="shared" ref="T111:T116" si="39">IFERROR(S111/S$28,0)</f>
        <v>0.15</v>
      </c>
      <c r="U111" s="102">
        <f>U59</f>
        <v>10218.041461720761</v>
      </c>
      <c r="V111" s="103">
        <f t="shared" ref="V111:V116" si="40">IFERROR(U111/U$28,0)</f>
        <v>0.15</v>
      </c>
    </row>
    <row r="112" spans="1:24" ht="12.75" customHeight="1" x14ac:dyDescent="0.3">
      <c r="A112" s="26"/>
      <c r="B112" s="50"/>
      <c r="C112" s="102">
        <f>C62</f>
        <v>0</v>
      </c>
      <c r="D112" s="103">
        <f t="shared" si="31"/>
        <v>0</v>
      </c>
      <c r="E112" s="102">
        <f>E62</f>
        <v>0</v>
      </c>
      <c r="F112" s="103">
        <f t="shared" si="32"/>
        <v>0</v>
      </c>
      <c r="G112" s="102">
        <f>G62</f>
        <v>0</v>
      </c>
      <c r="H112" s="103">
        <f t="shared" si="33"/>
        <v>0</v>
      </c>
      <c r="I112" s="102">
        <f>I62</f>
        <v>0</v>
      </c>
      <c r="J112" s="103">
        <f t="shared" si="34"/>
        <v>0</v>
      </c>
      <c r="K112" s="102">
        <f>K62</f>
        <v>0</v>
      </c>
      <c r="L112" s="103">
        <f t="shared" si="35"/>
        <v>0</v>
      </c>
      <c r="M112" s="102">
        <f>M62</f>
        <v>0</v>
      </c>
      <c r="N112" s="103">
        <f t="shared" si="36"/>
        <v>0</v>
      </c>
      <c r="O112" s="102">
        <f>O62</f>
        <v>0</v>
      </c>
      <c r="P112" s="103">
        <f t="shared" si="37"/>
        <v>0</v>
      </c>
      <c r="Q112" s="102">
        <f>Q62</f>
        <v>0</v>
      </c>
      <c r="R112" s="103">
        <f t="shared" si="38"/>
        <v>0</v>
      </c>
      <c r="S112" s="102">
        <f>S62</f>
        <v>0</v>
      </c>
      <c r="T112" s="103">
        <f t="shared" si="39"/>
        <v>0</v>
      </c>
      <c r="U112" s="102">
        <f>U62</f>
        <v>0</v>
      </c>
      <c r="V112" s="103">
        <f t="shared" si="40"/>
        <v>0</v>
      </c>
    </row>
    <row r="113" spans="1:22" ht="12.75" customHeight="1" x14ac:dyDescent="0.3">
      <c r="A113" s="26"/>
      <c r="B113" s="56"/>
      <c r="C113" s="136">
        <v>0</v>
      </c>
      <c r="D113" s="103">
        <f t="shared" si="31"/>
        <v>0</v>
      </c>
      <c r="E113" s="136">
        <v>0</v>
      </c>
      <c r="F113" s="103">
        <f t="shared" si="32"/>
        <v>0</v>
      </c>
      <c r="G113" s="136">
        <v>0</v>
      </c>
      <c r="H113" s="103">
        <f t="shared" si="33"/>
        <v>0</v>
      </c>
      <c r="I113" s="136">
        <v>0</v>
      </c>
      <c r="J113" s="103">
        <f t="shared" si="34"/>
        <v>0</v>
      </c>
      <c r="K113" s="136">
        <v>0</v>
      </c>
      <c r="L113" s="103">
        <f t="shared" si="35"/>
        <v>0</v>
      </c>
      <c r="M113" s="136">
        <v>0</v>
      </c>
      <c r="N113" s="103">
        <f t="shared" si="36"/>
        <v>0</v>
      </c>
      <c r="O113" s="136">
        <v>0</v>
      </c>
      <c r="P113" s="103">
        <f t="shared" si="37"/>
        <v>0</v>
      </c>
      <c r="Q113" s="136">
        <v>0</v>
      </c>
      <c r="R113" s="103">
        <f t="shared" si="38"/>
        <v>0</v>
      </c>
      <c r="S113" s="136">
        <v>0</v>
      </c>
      <c r="T113" s="103">
        <f t="shared" si="39"/>
        <v>0</v>
      </c>
      <c r="U113" s="136">
        <v>0</v>
      </c>
      <c r="V113" s="103">
        <f t="shared" si="40"/>
        <v>0</v>
      </c>
    </row>
    <row r="114" spans="1:22" ht="12.75" customHeight="1" x14ac:dyDescent="0.3">
      <c r="A114" s="55" t="s">
        <v>49</v>
      </c>
      <c r="B114" s="56"/>
      <c r="C114" s="136">
        <v>0</v>
      </c>
      <c r="D114" s="103">
        <f t="shared" si="31"/>
        <v>0</v>
      </c>
      <c r="E114" s="136">
        <v>0</v>
      </c>
      <c r="F114" s="103">
        <f t="shared" si="32"/>
        <v>0</v>
      </c>
      <c r="G114" s="136">
        <v>0</v>
      </c>
      <c r="H114" s="103">
        <f t="shared" si="33"/>
        <v>0</v>
      </c>
      <c r="I114" s="136">
        <v>0</v>
      </c>
      <c r="J114" s="103">
        <f t="shared" si="34"/>
        <v>0</v>
      </c>
      <c r="K114" s="136">
        <v>0</v>
      </c>
      <c r="L114" s="103">
        <f t="shared" si="35"/>
        <v>0</v>
      </c>
      <c r="M114" s="136">
        <v>0</v>
      </c>
      <c r="N114" s="103">
        <f t="shared" si="36"/>
        <v>0</v>
      </c>
      <c r="O114" s="136">
        <v>0</v>
      </c>
      <c r="P114" s="103">
        <f t="shared" si="37"/>
        <v>0</v>
      </c>
      <c r="Q114" s="136">
        <v>0</v>
      </c>
      <c r="R114" s="103">
        <f t="shared" si="38"/>
        <v>0</v>
      </c>
      <c r="S114" s="136">
        <v>0</v>
      </c>
      <c r="T114" s="103">
        <f t="shared" si="39"/>
        <v>0</v>
      </c>
      <c r="U114" s="136">
        <v>0</v>
      </c>
      <c r="V114" s="103">
        <f t="shared" si="40"/>
        <v>0</v>
      </c>
    </row>
    <row r="115" spans="1:22" ht="12.75" customHeight="1" x14ac:dyDescent="0.3">
      <c r="A115" s="38" t="s">
        <v>141</v>
      </c>
      <c r="B115" s="56"/>
      <c r="C115" s="137">
        <v>0</v>
      </c>
      <c r="D115" s="103">
        <f t="shared" si="31"/>
        <v>0</v>
      </c>
      <c r="E115" s="137">
        <v>0</v>
      </c>
      <c r="F115" s="103">
        <f t="shared" si="32"/>
        <v>0</v>
      </c>
      <c r="G115" s="137">
        <v>0</v>
      </c>
      <c r="H115" s="103">
        <f t="shared" si="33"/>
        <v>0</v>
      </c>
      <c r="I115" s="137">
        <v>0</v>
      </c>
      <c r="J115" s="103">
        <f t="shared" si="34"/>
        <v>0</v>
      </c>
      <c r="K115" s="137">
        <v>0</v>
      </c>
      <c r="L115" s="103">
        <f t="shared" si="35"/>
        <v>0</v>
      </c>
      <c r="M115" s="137">
        <v>0</v>
      </c>
      <c r="N115" s="103">
        <f t="shared" si="36"/>
        <v>0</v>
      </c>
      <c r="O115" s="137">
        <v>0</v>
      </c>
      <c r="P115" s="103">
        <f t="shared" si="37"/>
        <v>0</v>
      </c>
      <c r="Q115" s="137">
        <v>0</v>
      </c>
      <c r="R115" s="103">
        <f t="shared" si="38"/>
        <v>0</v>
      </c>
      <c r="S115" s="137">
        <v>0</v>
      </c>
      <c r="T115" s="103">
        <f t="shared" si="39"/>
        <v>0</v>
      </c>
      <c r="U115" s="137">
        <v>0</v>
      </c>
      <c r="V115" s="103">
        <f t="shared" si="40"/>
        <v>0</v>
      </c>
    </row>
    <row r="116" spans="1:22" ht="12.75" customHeight="1" x14ac:dyDescent="0.3">
      <c r="A116" s="38" t="s">
        <v>96</v>
      </c>
      <c r="B116" s="57"/>
      <c r="C116" s="108">
        <f>SUM(C111:C115)</f>
        <v>8550</v>
      </c>
      <c r="D116" s="106">
        <f t="shared" si="31"/>
        <v>0.15</v>
      </c>
      <c r="E116" s="108">
        <f>SUM(E111:E115)</f>
        <v>8721</v>
      </c>
      <c r="F116" s="106">
        <f t="shared" si="32"/>
        <v>0.15</v>
      </c>
      <c r="G116" s="108">
        <f>SUM(G111:G115)</f>
        <v>8895.42</v>
      </c>
      <c r="H116" s="106">
        <f t="shared" si="33"/>
        <v>0.15</v>
      </c>
      <c r="I116" s="108">
        <f>SUM(I111:I115)</f>
        <v>9073.3284000000003</v>
      </c>
      <c r="J116" s="106">
        <f t="shared" si="34"/>
        <v>0.15</v>
      </c>
      <c r="K116" s="108">
        <f>SUM(K111:K115)</f>
        <v>9254.7949680000002</v>
      </c>
      <c r="L116" s="106">
        <f t="shared" si="35"/>
        <v>0.15</v>
      </c>
      <c r="M116" s="108">
        <f>SUM(M111:M115)</f>
        <v>9439.8908673600017</v>
      </c>
      <c r="N116" s="106">
        <f t="shared" si="36"/>
        <v>0.15</v>
      </c>
      <c r="O116" s="108">
        <f>SUM(O111:O115)</f>
        <v>9628.6886847072019</v>
      </c>
      <c r="P116" s="106">
        <f t="shared" si="37"/>
        <v>0.15</v>
      </c>
      <c r="Q116" s="108">
        <f>SUM(Q111:Q115)</f>
        <v>9821.2624584013465</v>
      </c>
      <c r="R116" s="106">
        <f t="shared" si="38"/>
        <v>0.15</v>
      </c>
      <c r="S116" s="108">
        <f>SUM(S111:S115)</f>
        <v>10017.687707569372</v>
      </c>
      <c r="T116" s="106">
        <f t="shared" si="39"/>
        <v>0.15</v>
      </c>
      <c r="U116" s="108">
        <f>SUM(U111:U115)</f>
        <v>10218.041461720761</v>
      </c>
      <c r="V116" s="106">
        <f t="shared" si="40"/>
        <v>0.15</v>
      </c>
    </row>
    <row r="117" spans="1:22" ht="12.75" customHeight="1" x14ac:dyDescent="0.3">
      <c r="A117" s="145" t="s">
        <v>78</v>
      </c>
      <c r="B117" s="38"/>
    </row>
    <row r="118" spans="1:22" ht="12.75" customHeight="1" x14ac:dyDescent="0.3">
      <c r="A118" s="145" t="s">
        <v>78</v>
      </c>
      <c r="B118" s="5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ht="12.75" customHeight="1" x14ac:dyDescent="0.3">
      <c r="A119" s="145" t="s">
        <v>78</v>
      </c>
      <c r="B119" s="6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ht="12.75" customHeight="1" x14ac:dyDescent="0.3">
      <c r="A120" s="55" t="s">
        <v>83</v>
      </c>
      <c r="B120" s="38"/>
    </row>
    <row r="121" spans="1:22" ht="12.75" customHeight="1" x14ac:dyDescent="0.3">
      <c r="A121" s="38"/>
      <c r="B121" s="38"/>
    </row>
    <row r="122" spans="1:22" ht="12.75" customHeight="1" x14ac:dyDescent="0.3">
      <c r="A122" s="38"/>
      <c r="B122" s="38"/>
    </row>
    <row r="123" spans="1:22" ht="12.75" customHeight="1" x14ac:dyDescent="0.3">
      <c r="A123" s="38"/>
      <c r="B123" s="38"/>
    </row>
    <row r="124" spans="1:22" ht="12.75" customHeight="1" x14ac:dyDescent="0.3">
      <c r="A124" s="38"/>
      <c r="B124" s="38"/>
    </row>
    <row r="125" spans="1:22" ht="12.75" customHeight="1" x14ac:dyDescent="0.3">
      <c r="A125" s="38"/>
      <c r="B125" s="38"/>
    </row>
    <row r="126" spans="1:22" ht="12.75" customHeight="1" x14ac:dyDescent="0.3">
      <c r="A126" s="38"/>
      <c r="B126" s="38"/>
    </row>
  </sheetData>
  <pageMargins left="0.45" right="0" top="0.5" bottom="0" header="0.3" footer="0.3"/>
  <pageSetup scale="49" orientation="landscape" r:id="rId1"/>
  <rowBreaks count="1" manualBreakCount="1">
    <brk id="47" max="2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X126"/>
  <sheetViews>
    <sheetView zoomScale="78" zoomScaleNormal="78" workbookViewId="0">
      <selection activeCell="B37" sqref="B37"/>
    </sheetView>
  </sheetViews>
  <sheetFormatPr defaultColWidth="9.109375" defaultRowHeight="12.75" customHeight="1" x14ac:dyDescent="0.3"/>
  <cols>
    <col min="1" max="1" width="9.5546875" style="5" customWidth="1"/>
    <col min="2" max="2" width="40.88671875" style="5" customWidth="1"/>
    <col min="3" max="3" width="14.44140625" style="5" customWidth="1"/>
    <col min="4" max="4" width="8.6640625" style="5" customWidth="1"/>
    <col min="5" max="5" width="12.6640625" style="5" customWidth="1"/>
    <col min="6" max="6" width="8.6640625" style="5" customWidth="1"/>
    <col min="7" max="7" width="12.6640625" style="5" customWidth="1"/>
    <col min="8" max="8" width="8.6640625" style="5" customWidth="1"/>
    <col min="9" max="9" width="12.6640625" style="5" customWidth="1"/>
    <col min="10" max="10" width="8.6640625" style="5" customWidth="1"/>
    <col min="11" max="11" width="12.5546875" style="5" customWidth="1"/>
    <col min="12" max="12" width="8.6640625" style="5" customWidth="1"/>
    <col min="13" max="13" width="12.6640625" style="5" customWidth="1"/>
    <col min="14" max="14" width="8.6640625" style="5" customWidth="1"/>
    <col min="15" max="15" width="12.6640625" style="5" customWidth="1"/>
    <col min="16" max="16" width="8.6640625" style="5" customWidth="1"/>
    <col min="17" max="17" width="12.6640625" style="5" customWidth="1"/>
    <col min="18" max="18" width="8.6640625" style="5" customWidth="1"/>
    <col min="19" max="19" width="12.6640625" style="5" customWidth="1"/>
    <col min="20" max="20" width="8.6640625" style="5" customWidth="1"/>
    <col min="21" max="21" width="12.5546875" style="5" customWidth="1"/>
    <col min="22" max="22" width="8.6640625" style="5" customWidth="1"/>
    <col min="23" max="16384" width="9.109375" style="5"/>
  </cols>
  <sheetData>
    <row r="1" spans="1:22" ht="12.75" customHeight="1" x14ac:dyDescent="0.3">
      <c r="A1" s="1" t="s">
        <v>338</v>
      </c>
      <c r="B1" s="12"/>
    </row>
    <row r="2" spans="1:22" ht="12.75" customHeight="1" x14ac:dyDescent="0.3">
      <c r="A2" s="45" t="s">
        <v>105</v>
      </c>
      <c r="B2" s="45"/>
      <c r="D2" s="147" t="s">
        <v>20</v>
      </c>
      <c r="G2" s="46" t="s">
        <v>205</v>
      </c>
      <c r="H2" s="47"/>
      <c r="I2" s="47"/>
      <c r="V2" s="67"/>
    </row>
    <row r="3" spans="1:22" ht="12.75" customHeight="1" x14ac:dyDescent="0.3">
      <c r="A3" s="48" t="s">
        <v>291</v>
      </c>
      <c r="B3" s="30"/>
      <c r="D3" s="146" t="s">
        <v>21</v>
      </c>
      <c r="G3" s="140" t="str">
        <f>+G2</f>
        <v>Burger King (Graham Center)</v>
      </c>
      <c r="H3" s="141"/>
      <c r="I3" s="141"/>
      <c r="V3" s="67"/>
    </row>
    <row r="4" spans="1:22" ht="12.75" customHeight="1" x14ac:dyDescent="0.3">
      <c r="A4" s="48" t="s">
        <v>230</v>
      </c>
      <c r="B4" s="156" t="s">
        <v>375</v>
      </c>
      <c r="D4" s="146" t="s">
        <v>163</v>
      </c>
      <c r="G4" s="140" t="s">
        <v>410</v>
      </c>
      <c r="H4" s="141"/>
      <c r="I4" s="141"/>
      <c r="V4" s="67"/>
    </row>
    <row r="5" spans="1:22" ht="12.75" customHeight="1" x14ac:dyDescent="0.3">
      <c r="A5" s="143"/>
      <c r="B5" s="100"/>
      <c r="C5" s="45"/>
      <c r="D5" s="45"/>
      <c r="E5" s="45"/>
      <c r="F5" s="45"/>
      <c r="G5" s="67"/>
      <c r="H5" s="67"/>
      <c r="I5" s="48"/>
      <c r="J5" s="48"/>
      <c r="K5" s="48"/>
      <c r="L5" s="48"/>
      <c r="M5" s="45"/>
      <c r="N5" s="45"/>
      <c r="O5" s="45"/>
      <c r="P5" s="45"/>
      <c r="Q5" s="67"/>
      <c r="R5" s="67"/>
      <c r="S5" s="48"/>
      <c r="T5" s="48"/>
      <c r="U5" s="48"/>
      <c r="V5" s="48"/>
    </row>
    <row r="6" spans="1:22" ht="12.75" customHeight="1" x14ac:dyDescent="0.3">
      <c r="A6" s="38"/>
      <c r="B6" s="50"/>
      <c r="C6" s="109" t="s">
        <v>16</v>
      </c>
      <c r="D6" s="49"/>
      <c r="E6" s="109" t="s">
        <v>93</v>
      </c>
      <c r="F6" s="49"/>
      <c r="G6" s="109" t="s">
        <v>94</v>
      </c>
      <c r="H6" s="49"/>
      <c r="I6" s="109" t="s">
        <v>95</v>
      </c>
      <c r="J6" s="49"/>
      <c r="K6" s="109" t="s">
        <v>160</v>
      </c>
      <c r="L6" s="49"/>
      <c r="M6" s="109" t="s">
        <v>133</v>
      </c>
      <c r="N6" s="49"/>
      <c r="O6" s="109" t="s">
        <v>158</v>
      </c>
      <c r="P6" s="49"/>
      <c r="Q6" s="109" t="s">
        <v>159</v>
      </c>
      <c r="R6" s="49"/>
      <c r="S6" s="109" t="s">
        <v>161</v>
      </c>
      <c r="T6" s="49"/>
      <c r="U6" s="109" t="s">
        <v>162</v>
      </c>
      <c r="V6" s="49"/>
    </row>
    <row r="7" spans="1:22" ht="12.75" customHeight="1" x14ac:dyDescent="0.3">
      <c r="A7" s="26" t="s">
        <v>0</v>
      </c>
      <c r="B7" s="26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ht="12.75" customHeight="1" x14ac:dyDescent="0.3">
      <c r="A8" s="38" t="s">
        <v>10</v>
      </c>
      <c r="B8" s="38"/>
      <c r="C8" s="134">
        <v>220</v>
      </c>
      <c r="D8" s="38"/>
      <c r="E8" s="134">
        <v>220</v>
      </c>
      <c r="F8" s="38"/>
      <c r="G8" s="134">
        <v>220</v>
      </c>
      <c r="H8" s="38"/>
      <c r="I8" s="134">
        <v>220</v>
      </c>
      <c r="J8" s="38"/>
      <c r="K8" s="134">
        <v>220</v>
      </c>
      <c r="L8" s="38"/>
      <c r="M8" s="134">
        <v>220</v>
      </c>
      <c r="N8" s="38"/>
      <c r="O8" s="134">
        <v>220</v>
      </c>
      <c r="P8" s="38"/>
      <c r="Q8" s="134">
        <v>220</v>
      </c>
      <c r="R8" s="38"/>
      <c r="S8" s="134">
        <v>220</v>
      </c>
      <c r="T8" s="38"/>
      <c r="U8" s="134">
        <v>220</v>
      </c>
      <c r="V8" s="38"/>
    </row>
    <row r="9" spans="1:22" ht="12.75" customHeight="1" x14ac:dyDescent="0.3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ht="12.75" customHeight="1" x14ac:dyDescent="0.3">
      <c r="A10" s="38" t="s">
        <v>233</v>
      </c>
      <c r="B10" s="38"/>
      <c r="C10" s="134">
        <v>337</v>
      </c>
      <c r="D10" s="38"/>
      <c r="E10" s="134"/>
      <c r="F10" s="38"/>
      <c r="G10" s="134"/>
      <c r="H10" s="38"/>
      <c r="I10" s="134"/>
      <c r="J10" s="38"/>
      <c r="K10" s="134"/>
      <c r="L10" s="38"/>
      <c r="M10" s="134"/>
      <c r="N10" s="38"/>
      <c r="O10" s="134"/>
      <c r="P10" s="38"/>
      <c r="Q10" s="134"/>
      <c r="R10" s="38"/>
      <c r="S10" s="134"/>
      <c r="T10" s="38"/>
      <c r="U10" s="134"/>
      <c r="V10" s="38"/>
    </row>
    <row r="11" spans="1:22" ht="12.75" customHeigh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2" ht="12.75" customHeight="1" x14ac:dyDescent="0.3">
      <c r="A12" s="38" t="s">
        <v>231</v>
      </c>
      <c r="B12" s="38"/>
      <c r="C12" s="135">
        <v>5.4</v>
      </c>
      <c r="D12" s="38"/>
      <c r="E12" s="135"/>
      <c r="F12" s="38"/>
      <c r="G12" s="135"/>
      <c r="H12" s="38"/>
      <c r="I12" s="135"/>
      <c r="J12" s="38"/>
      <c r="K12" s="135"/>
      <c r="L12" s="38"/>
      <c r="M12" s="135"/>
      <c r="N12" s="38"/>
      <c r="O12" s="135"/>
      <c r="P12" s="38"/>
      <c r="Q12" s="135"/>
      <c r="R12" s="38"/>
      <c r="S12" s="135"/>
      <c r="T12" s="38"/>
      <c r="U12" s="135"/>
      <c r="V12" s="38"/>
    </row>
    <row r="13" spans="1:22" ht="12.75" customHeight="1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ht="12.75" customHeight="1" x14ac:dyDescent="0.3">
      <c r="A14" s="38" t="s">
        <v>234</v>
      </c>
      <c r="B14" s="38"/>
      <c r="C14" s="150">
        <v>400356.00000000006</v>
      </c>
      <c r="D14" s="38"/>
      <c r="E14" s="150">
        <v>0</v>
      </c>
      <c r="F14" s="38"/>
      <c r="G14" s="150">
        <v>0</v>
      </c>
      <c r="H14" s="38"/>
      <c r="I14" s="150">
        <v>0</v>
      </c>
      <c r="J14" s="38"/>
      <c r="K14" s="150">
        <v>0</v>
      </c>
      <c r="L14" s="38"/>
      <c r="M14" s="150">
        <v>0</v>
      </c>
      <c r="N14" s="38"/>
      <c r="O14" s="150">
        <v>0</v>
      </c>
      <c r="P14" s="38"/>
      <c r="Q14" s="150">
        <v>0</v>
      </c>
      <c r="R14" s="38"/>
      <c r="S14" s="150">
        <v>0</v>
      </c>
      <c r="T14" s="38"/>
      <c r="U14" s="150">
        <v>0</v>
      </c>
      <c r="V14" s="38"/>
    </row>
    <row r="15" spans="1:22" ht="12.75" customHeight="1" x14ac:dyDescent="0.3">
      <c r="A15" s="54">
        <v>0.06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ht="12.75" customHeight="1" x14ac:dyDescent="0.3">
      <c r="A16" s="38"/>
      <c r="B16" s="50"/>
      <c r="C16" s="109" t="str">
        <f>C6</f>
        <v>FY 2018-19</v>
      </c>
      <c r="D16" s="109" t="s">
        <v>9</v>
      </c>
      <c r="E16" s="109" t="str">
        <f>E6</f>
        <v>FY 2019-20</v>
      </c>
      <c r="F16" s="109" t="s">
        <v>9</v>
      </c>
      <c r="G16" s="109" t="str">
        <f>G6</f>
        <v>FY 2020-21</v>
      </c>
      <c r="H16" s="109" t="s">
        <v>9</v>
      </c>
      <c r="I16" s="109" t="str">
        <f>I6</f>
        <v>FY 2021-22</v>
      </c>
      <c r="J16" s="109" t="s">
        <v>9</v>
      </c>
      <c r="K16" s="109" t="str">
        <f>K6</f>
        <v>FY 2022-23</v>
      </c>
      <c r="L16" s="109" t="s">
        <v>9</v>
      </c>
      <c r="M16" s="109" t="str">
        <f>M6</f>
        <v>FY 2023-24</v>
      </c>
      <c r="N16" s="109" t="s">
        <v>9</v>
      </c>
      <c r="O16" s="109" t="str">
        <f>O6</f>
        <v>FY 2024-25</v>
      </c>
      <c r="P16" s="109" t="s">
        <v>9</v>
      </c>
      <c r="Q16" s="109" t="str">
        <f>Q6</f>
        <v>FY 2025-26</v>
      </c>
      <c r="R16" s="109" t="s">
        <v>9</v>
      </c>
      <c r="S16" s="109" t="str">
        <f>S6</f>
        <v>FY 2026-27</v>
      </c>
      <c r="T16" s="109" t="s">
        <v>9</v>
      </c>
      <c r="U16" s="109" t="str">
        <f>U6</f>
        <v>FY 2027-28</v>
      </c>
      <c r="V16" s="109" t="s">
        <v>9</v>
      </c>
    </row>
    <row r="17" spans="1:24" ht="12.75" customHeight="1" x14ac:dyDescent="0.3">
      <c r="A17" s="26" t="s">
        <v>33</v>
      </c>
      <c r="B17" s="69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4" ht="12.75" customHeight="1" x14ac:dyDescent="0.3">
      <c r="A18" s="38" t="s">
        <v>236</v>
      </c>
      <c r="B18" s="5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X18" s="244"/>
    </row>
    <row r="19" spans="1:24" ht="12.75" customHeight="1" x14ac:dyDescent="0.3">
      <c r="A19" s="38" t="s">
        <v>237</v>
      </c>
      <c r="B19" s="50"/>
      <c r="C19" s="256">
        <v>346267.90440000006</v>
      </c>
      <c r="D19" s="103">
        <f>IFERROR(C19/C$28,0)</f>
        <v>0.8649</v>
      </c>
      <c r="E19" s="256">
        <v>0</v>
      </c>
      <c r="F19" s="103">
        <f>IFERROR(E19/E$28,0)</f>
        <v>0</v>
      </c>
      <c r="G19" s="136">
        <v>0</v>
      </c>
      <c r="H19" s="103">
        <f>IFERROR(G19/G$28,0)</f>
        <v>0</v>
      </c>
      <c r="I19" s="136">
        <v>0</v>
      </c>
      <c r="J19" s="103">
        <f>IFERROR(I19/I$28,0)</f>
        <v>0</v>
      </c>
      <c r="K19" s="136">
        <v>0</v>
      </c>
      <c r="L19" s="103">
        <f>IFERROR(K19/K$28,0)</f>
        <v>0</v>
      </c>
      <c r="M19" s="136">
        <v>0</v>
      </c>
      <c r="N19" s="103">
        <f>IFERROR(M19/M$28,0)</f>
        <v>0</v>
      </c>
      <c r="O19" s="136">
        <v>0</v>
      </c>
      <c r="P19" s="103">
        <f>IFERROR(O19/O$28,0)</f>
        <v>0</v>
      </c>
      <c r="Q19" s="136">
        <v>0</v>
      </c>
      <c r="R19" s="103">
        <f>IFERROR(Q19/Q$28,0)</f>
        <v>0</v>
      </c>
      <c r="S19" s="136">
        <v>0</v>
      </c>
      <c r="T19" s="103">
        <f>IFERROR(S19/S$28,0)</f>
        <v>0</v>
      </c>
      <c r="U19" s="136">
        <v>0</v>
      </c>
      <c r="V19" s="103">
        <f>IFERROR(U19/U$28,0)</f>
        <v>0</v>
      </c>
    </row>
    <row r="20" spans="1:24" ht="12.75" customHeight="1" x14ac:dyDescent="0.3">
      <c r="A20" s="38" t="s">
        <v>238</v>
      </c>
      <c r="B20" s="50"/>
      <c r="C20" s="136">
        <v>49564.072800000009</v>
      </c>
      <c r="D20" s="103">
        <f>IFERROR(C20/C$28,0)</f>
        <v>0.12380000000000001</v>
      </c>
      <c r="E20" s="136">
        <v>0</v>
      </c>
      <c r="F20" s="103">
        <f>IFERROR(E20/E$28,0)</f>
        <v>0</v>
      </c>
      <c r="G20" s="136">
        <v>0</v>
      </c>
      <c r="H20" s="103">
        <f>IFERROR(G20/G$28,0)</f>
        <v>0</v>
      </c>
      <c r="I20" s="136">
        <v>0</v>
      </c>
      <c r="J20" s="103">
        <f>IFERROR(I20/I$28,0)</f>
        <v>0</v>
      </c>
      <c r="K20" s="136">
        <v>0</v>
      </c>
      <c r="L20" s="103">
        <f>IFERROR(K20/K$28,0)</f>
        <v>0</v>
      </c>
      <c r="M20" s="136">
        <v>0</v>
      </c>
      <c r="N20" s="103">
        <f>IFERROR(M20/M$28,0)</f>
        <v>0</v>
      </c>
      <c r="O20" s="136">
        <v>0</v>
      </c>
      <c r="P20" s="103">
        <f>IFERROR(O20/O$28,0)</f>
        <v>0</v>
      </c>
      <c r="Q20" s="136">
        <v>0</v>
      </c>
      <c r="R20" s="103">
        <f>IFERROR(Q20/Q$28,0)</f>
        <v>0</v>
      </c>
      <c r="S20" s="136">
        <v>0</v>
      </c>
      <c r="T20" s="103">
        <f>IFERROR(S20/S$28,0)</f>
        <v>0</v>
      </c>
      <c r="U20" s="136">
        <v>0</v>
      </c>
      <c r="V20" s="103">
        <f>IFERROR(U20/U$28,0)</f>
        <v>0</v>
      </c>
    </row>
    <row r="21" spans="1:24" ht="12.75" customHeight="1" x14ac:dyDescent="0.3">
      <c r="A21" s="248" t="s">
        <v>235</v>
      </c>
      <c r="B21" s="249"/>
      <c r="C21" s="136">
        <v>4524.0228000000006</v>
      </c>
      <c r="D21" s="103">
        <f>IFERROR(C21/C$28,0)</f>
        <v>1.1299999999999999E-2</v>
      </c>
      <c r="E21" s="136">
        <v>0</v>
      </c>
      <c r="F21" s="103">
        <f>IFERROR(E21/E$28,0)</f>
        <v>0</v>
      </c>
      <c r="G21" s="136">
        <v>0</v>
      </c>
      <c r="H21" s="103">
        <f>IFERROR(G21/G$28,0)</f>
        <v>0</v>
      </c>
      <c r="I21" s="136">
        <v>0</v>
      </c>
      <c r="J21" s="103">
        <f>IFERROR(I21/I$28,0)</f>
        <v>0</v>
      </c>
      <c r="K21" s="136">
        <v>0</v>
      </c>
      <c r="L21" s="103">
        <f>IFERROR(K21/K$28,0)</f>
        <v>0</v>
      </c>
      <c r="M21" s="136">
        <v>0</v>
      </c>
      <c r="N21" s="103">
        <f>IFERROR(M21/M$28,0)</f>
        <v>0</v>
      </c>
      <c r="O21" s="136">
        <v>0</v>
      </c>
      <c r="P21" s="103">
        <f>IFERROR(O21/O$28,0)</f>
        <v>0</v>
      </c>
      <c r="Q21" s="136">
        <v>0</v>
      </c>
      <c r="R21" s="103">
        <f>IFERROR(Q21/Q$28,0)</f>
        <v>0</v>
      </c>
      <c r="S21" s="136">
        <v>0</v>
      </c>
      <c r="T21" s="103">
        <f>IFERROR(S21/S$28,0)</f>
        <v>0</v>
      </c>
      <c r="U21" s="136">
        <v>0</v>
      </c>
      <c r="V21" s="103">
        <f>IFERROR(U21/U$28,0)</f>
        <v>0</v>
      </c>
    </row>
    <row r="22" spans="1:24" ht="12.75" customHeight="1" x14ac:dyDescent="0.3">
      <c r="A22" s="38" t="s">
        <v>239</v>
      </c>
      <c r="B22" s="50"/>
      <c r="C22" s="102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</row>
    <row r="23" spans="1:24" ht="12.75" customHeight="1" x14ac:dyDescent="0.3">
      <c r="A23" s="151" t="s">
        <v>240</v>
      </c>
      <c r="B23" s="152"/>
      <c r="C23" s="102"/>
      <c r="D23" s="103">
        <f t="shared" ref="D23:D28" si="0">IFERROR(C23/C$28,0)</f>
        <v>0</v>
      </c>
      <c r="E23" s="102"/>
      <c r="F23" s="103">
        <f t="shared" ref="F23:F28" si="1">IFERROR(E23/E$28,0)</f>
        <v>0</v>
      </c>
      <c r="G23" s="102"/>
      <c r="H23" s="103">
        <f t="shared" ref="H23:H28" si="2">IFERROR(G23/G$28,0)</f>
        <v>0</v>
      </c>
      <c r="I23" s="102"/>
      <c r="J23" s="103">
        <f t="shared" ref="J23:J28" si="3">IFERROR(I23/I$28,0)</f>
        <v>0</v>
      </c>
      <c r="K23" s="102"/>
      <c r="L23" s="103">
        <f t="shared" ref="L23:L28" si="4">IFERROR(K23/K$28,0)</f>
        <v>0</v>
      </c>
      <c r="M23" s="102"/>
      <c r="N23" s="103">
        <f t="shared" ref="N23:N28" si="5">IFERROR(M23/M$28,0)</f>
        <v>0</v>
      </c>
      <c r="O23" s="102"/>
      <c r="P23" s="103">
        <f t="shared" ref="P23:P28" si="6">IFERROR(O23/O$28,0)</f>
        <v>0</v>
      </c>
      <c r="Q23" s="102"/>
      <c r="R23" s="103">
        <f t="shared" ref="R23:R28" si="7">IFERROR(Q23/Q$28,0)</f>
        <v>0</v>
      </c>
      <c r="S23" s="102"/>
      <c r="T23" s="103">
        <f t="shared" ref="T23:T28" si="8">IFERROR(S23/S$28,0)</f>
        <v>0</v>
      </c>
      <c r="U23" s="102"/>
      <c r="V23" s="103">
        <f t="shared" ref="V23:V28" si="9">IFERROR(U23/U$28,0)</f>
        <v>0</v>
      </c>
    </row>
    <row r="24" spans="1:24" ht="12.75" customHeight="1" x14ac:dyDescent="0.3">
      <c r="A24" s="151" t="s">
        <v>241</v>
      </c>
      <c r="B24" s="152"/>
      <c r="C24" s="102"/>
      <c r="D24" s="103">
        <f t="shared" si="0"/>
        <v>0</v>
      </c>
      <c r="E24" s="102"/>
      <c r="F24" s="103">
        <f t="shared" si="1"/>
        <v>0</v>
      </c>
      <c r="G24" s="102"/>
      <c r="H24" s="103">
        <f t="shared" si="2"/>
        <v>0</v>
      </c>
      <c r="I24" s="102"/>
      <c r="J24" s="103">
        <f t="shared" si="3"/>
        <v>0</v>
      </c>
      <c r="K24" s="102"/>
      <c r="L24" s="103">
        <f t="shared" si="4"/>
        <v>0</v>
      </c>
      <c r="M24" s="102"/>
      <c r="N24" s="103">
        <f t="shared" si="5"/>
        <v>0</v>
      </c>
      <c r="O24" s="102"/>
      <c r="P24" s="103">
        <f t="shared" si="6"/>
        <v>0</v>
      </c>
      <c r="Q24" s="102"/>
      <c r="R24" s="103">
        <f t="shared" si="7"/>
        <v>0</v>
      </c>
      <c r="S24" s="102"/>
      <c r="T24" s="103">
        <f t="shared" si="8"/>
        <v>0</v>
      </c>
      <c r="U24" s="102"/>
      <c r="V24" s="103">
        <f t="shared" si="9"/>
        <v>0</v>
      </c>
      <c r="X24" s="102"/>
    </row>
    <row r="25" spans="1:24" ht="12.75" customHeight="1" x14ac:dyDescent="0.3">
      <c r="A25" s="38" t="s">
        <v>242</v>
      </c>
      <c r="B25" s="50"/>
      <c r="C25" s="136"/>
      <c r="D25" s="103">
        <f t="shared" si="0"/>
        <v>0</v>
      </c>
      <c r="E25" s="136"/>
      <c r="F25" s="103">
        <f t="shared" si="1"/>
        <v>0</v>
      </c>
      <c r="G25" s="136"/>
      <c r="H25" s="103">
        <f t="shared" si="2"/>
        <v>0</v>
      </c>
      <c r="I25" s="136"/>
      <c r="J25" s="103">
        <f t="shared" si="3"/>
        <v>0</v>
      </c>
      <c r="K25" s="136"/>
      <c r="L25" s="103">
        <f t="shared" si="4"/>
        <v>0</v>
      </c>
      <c r="M25" s="136"/>
      <c r="N25" s="103">
        <f t="shared" si="5"/>
        <v>0</v>
      </c>
      <c r="O25" s="136"/>
      <c r="P25" s="103">
        <f t="shared" si="6"/>
        <v>0</v>
      </c>
      <c r="Q25" s="136"/>
      <c r="R25" s="103">
        <f t="shared" si="7"/>
        <v>0</v>
      </c>
      <c r="S25" s="136"/>
      <c r="T25" s="103">
        <f t="shared" si="8"/>
        <v>0</v>
      </c>
      <c r="U25" s="136"/>
      <c r="V25" s="103">
        <f t="shared" si="9"/>
        <v>0</v>
      </c>
      <c r="X25" s="102"/>
    </row>
    <row r="26" spans="1:24" ht="12.75" customHeight="1" x14ac:dyDescent="0.3">
      <c r="A26" s="151" t="s">
        <v>243</v>
      </c>
      <c r="B26" s="50"/>
      <c r="C26" s="102"/>
      <c r="D26" s="103">
        <f t="shared" si="0"/>
        <v>0</v>
      </c>
      <c r="E26" s="102"/>
      <c r="F26" s="103">
        <f t="shared" si="1"/>
        <v>0</v>
      </c>
      <c r="G26" s="102"/>
      <c r="H26" s="103">
        <f t="shared" si="2"/>
        <v>0</v>
      </c>
      <c r="I26" s="102"/>
      <c r="J26" s="103">
        <f t="shared" si="3"/>
        <v>0</v>
      </c>
      <c r="K26" s="102"/>
      <c r="L26" s="103">
        <f t="shared" si="4"/>
        <v>0</v>
      </c>
      <c r="M26" s="102"/>
      <c r="N26" s="103">
        <f t="shared" si="5"/>
        <v>0</v>
      </c>
      <c r="O26" s="102"/>
      <c r="P26" s="103">
        <f t="shared" si="6"/>
        <v>0</v>
      </c>
      <c r="Q26" s="102"/>
      <c r="R26" s="103">
        <f t="shared" si="7"/>
        <v>0</v>
      </c>
      <c r="S26" s="102"/>
      <c r="T26" s="103">
        <f t="shared" si="8"/>
        <v>0</v>
      </c>
      <c r="U26" s="102"/>
      <c r="V26" s="103">
        <f t="shared" si="9"/>
        <v>0</v>
      </c>
    </row>
    <row r="27" spans="1:24" ht="12.75" customHeight="1" x14ac:dyDescent="0.3">
      <c r="A27" s="38" t="s">
        <v>40</v>
      </c>
      <c r="B27" s="50"/>
      <c r="C27" s="137"/>
      <c r="D27" s="103">
        <f t="shared" si="0"/>
        <v>0</v>
      </c>
      <c r="E27" s="137"/>
      <c r="F27" s="103">
        <f t="shared" si="1"/>
        <v>0</v>
      </c>
      <c r="G27" s="137"/>
      <c r="H27" s="103">
        <f t="shared" si="2"/>
        <v>0</v>
      </c>
      <c r="I27" s="137"/>
      <c r="J27" s="103">
        <f t="shared" si="3"/>
        <v>0</v>
      </c>
      <c r="K27" s="137"/>
      <c r="L27" s="103">
        <f t="shared" si="4"/>
        <v>0</v>
      </c>
      <c r="M27" s="137"/>
      <c r="N27" s="103">
        <f t="shared" si="5"/>
        <v>0</v>
      </c>
      <c r="O27" s="137"/>
      <c r="P27" s="103">
        <f t="shared" si="6"/>
        <v>0</v>
      </c>
      <c r="Q27" s="137"/>
      <c r="R27" s="103">
        <f t="shared" si="7"/>
        <v>0</v>
      </c>
      <c r="S27" s="137"/>
      <c r="T27" s="103">
        <f t="shared" si="8"/>
        <v>0</v>
      </c>
      <c r="U27" s="137"/>
      <c r="V27" s="103">
        <f t="shared" si="9"/>
        <v>0</v>
      </c>
    </row>
    <row r="28" spans="1:24" ht="12.75" customHeight="1" x14ac:dyDescent="0.3">
      <c r="A28" s="26" t="s">
        <v>1</v>
      </c>
      <c r="B28" s="69"/>
      <c r="C28" s="105">
        <f>SUM(C19:C27)</f>
        <v>400356.00000000006</v>
      </c>
      <c r="D28" s="106">
        <f t="shared" si="0"/>
        <v>1</v>
      </c>
      <c r="E28" s="105">
        <f>SUM(E19:E27)</f>
        <v>0</v>
      </c>
      <c r="F28" s="106">
        <f t="shared" si="1"/>
        <v>0</v>
      </c>
      <c r="G28" s="105">
        <f>SUM(G19:G27)</f>
        <v>0</v>
      </c>
      <c r="H28" s="106">
        <f t="shared" si="2"/>
        <v>0</v>
      </c>
      <c r="I28" s="105">
        <f>SUM(I19:I27)</f>
        <v>0</v>
      </c>
      <c r="J28" s="106">
        <f t="shared" si="3"/>
        <v>0</v>
      </c>
      <c r="K28" s="105">
        <f>SUM(K19:K27)</f>
        <v>0</v>
      </c>
      <c r="L28" s="106">
        <f t="shared" si="4"/>
        <v>0</v>
      </c>
      <c r="M28" s="105">
        <f>SUM(M19:M27)</f>
        <v>0</v>
      </c>
      <c r="N28" s="106">
        <f t="shared" si="5"/>
        <v>0</v>
      </c>
      <c r="O28" s="105">
        <f>SUM(O19:O27)</f>
        <v>0</v>
      </c>
      <c r="P28" s="106">
        <f t="shared" si="6"/>
        <v>0</v>
      </c>
      <c r="Q28" s="105">
        <f>SUM(Q19:Q27)</f>
        <v>0</v>
      </c>
      <c r="R28" s="106">
        <f t="shared" si="7"/>
        <v>0</v>
      </c>
      <c r="S28" s="105">
        <f>SUM(S19:S27)</f>
        <v>0</v>
      </c>
      <c r="T28" s="106">
        <f t="shared" si="8"/>
        <v>0</v>
      </c>
      <c r="U28" s="105">
        <f>SUM(U19:U27)</f>
        <v>0</v>
      </c>
      <c r="V28" s="106">
        <f t="shared" si="9"/>
        <v>0</v>
      </c>
    </row>
    <row r="29" spans="1:24" ht="12.75" customHeight="1" x14ac:dyDescent="0.3">
      <c r="A29" s="26"/>
      <c r="B29" s="69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4" ht="12.75" customHeight="1" x14ac:dyDescent="0.3">
      <c r="A30" s="26" t="s">
        <v>34</v>
      </c>
      <c r="B30" s="69"/>
      <c r="C30" s="25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4" ht="12.75" customHeight="1" x14ac:dyDescent="0.3">
      <c r="A31" s="38" t="s">
        <v>35</v>
      </c>
      <c r="B31" s="50"/>
      <c r="C31" s="217">
        <v>117784.73520000002</v>
      </c>
      <c r="D31" s="103">
        <f>IFERROR(C31/C$28,0)</f>
        <v>0.29420000000000002</v>
      </c>
      <c r="E31" s="217">
        <v>0</v>
      </c>
      <c r="F31" s="103">
        <f>IFERROR(E31/E$28,0)</f>
        <v>0</v>
      </c>
      <c r="G31" s="217">
        <v>0</v>
      </c>
      <c r="H31" s="103">
        <f>IFERROR(G31/G$28,0)</f>
        <v>0</v>
      </c>
      <c r="I31" s="217">
        <v>0</v>
      </c>
      <c r="J31" s="103">
        <f>IFERROR(I31/I$28,0)</f>
        <v>0</v>
      </c>
      <c r="K31" s="217">
        <v>0</v>
      </c>
      <c r="L31" s="103">
        <f>IFERROR(K31/K$28,0)</f>
        <v>0</v>
      </c>
      <c r="M31" s="217">
        <v>0</v>
      </c>
      <c r="N31" s="103">
        <f>IFERROR(M31/M$28,0)</f>
        <v>0</v>
      </c>
      <c r="O31" s="217">
        <v>0</v>
      </c>
      <c r="P31" s="103">
        <f>IFERROR(O31/O$28,0)</f>
        <v>0</v>
      </c>
      <c r="Q31" s="217">
        <v>0</v>
      </c>
      <c r="R31" s="103">
        <f>IFERROR(Q31/Q$28,0)</f>
        <v>0</v>
      </c>
      <c r="S31" s="217">
        <v>0</v>
      </c>
      <c r="T31" s="103">
        <f>IFERROR(S31/S$28,0)</f>
        <v>0</v>
      </c>
      <c r="U31" s="217">
        <v>0</v>
      </c>
      <c r="V31" s="103">
        <f>IFERROR(U31/U$28,0)</f>
        <v>0</v>
      </c>
    </row>
    <row r="32" spans="1:24" ht="12.75" customHeight="1" x14ac:dyDescent="0.3">
      <c r="A32" s="70" t="s">
        <v>75</v>
      </c>
      <c r="B32" s="70"/>
      <c r="C32" s="139"/>
      <c r="D32" s="103">
        <f>IFERROR(C32/C$28,0)</f>
        <v>0</v>
      </c>
      <c r="E32" s="139"/>
      <c r="F32" s="103">
        <f>IFERROR(E32/E$28,0)</f>
        <v>0</v>
      </c>
      <c r="G32" s="139"/>
      <c r="H32" s="103">
        <f>IFERROR(G32/G$28,0)</f>
        <v>0</v>
      </c>
      <c r="I32" s="139"/>
      <c r="J32" s="103">
        <f>IFERROR(I32/I$28,0)</f>
        <v>0</v>
      </c>
      <c r="K32" s="139"/>
      <c r="L32" s="103">
        <f>IFERROR(K32/K$28,0)</f>
        <v>0</v>
      </c>
      <c r="M32" s="139"/>
      <c r="N32" s="103">
        <f>IFERROR(M32/M$28,0)</f>
        <v>0</v>
      </c>
      <c r="O32" s="139"/>
      <c r="P32" s="103">
        <f>IFERROR(O32/O$28,0)</f>
        <v>0</v>
      </c>
      <c r="Q32" s="139"/>
      <c r="R32" s="103">
        <f>IFERROR(Q32/Q$28,0)</f>
        <v>0</v>
      </c>
      <c r="S32" s="139"/>
      <c r="T32" s="103">
        <f>IFERROR(S32/S$28,0)</f>
        <v>0</v>
      </c>
      <c r="U32" s="139"/>
      <c r="V32" s="103">
        <f>IFERROR(U32/U$28,0)</f>
        <v>0</v>
      </c>
    </row>
    <row r="33" spans="1:22" ht="12.75" customHeight="1" x14ac:dyDescent="0.3">
      <c r="A33" s="26" t="s">
        <v>2</v>
      </c>
      <c r="B33" s="69"/>
      <c r="C33" s="105">
        <f>SUM(C31:C32)</f>
        <v>117784.73520000002</v>
      </c>
      <c r="D33" s="106">
        <f>IFERROR(C33/C$28,0)</f>
        <v>0.29420000000000002</v>
      </c>
      <c r="E33" s="105">
        <f>SUM(E31:E32)</f>
        <v>0</v>
      </c>
      <c r="F33" s="106">
        <f>IFERROR(E33/E$28,0)</f>
        <v>0</v>
      </c>
      <c r="G33" s="105">
        <f>SUM(G31:G32)</f>
        <v>0</v>
      </c>
      <c r="H33" s="106">
        <f>IFERROR(G33/G$28,0)</f>
        <v>0</v>
      </c>
      <c r="I33" s="105">
        <f>SUM(I31:I32)</f>
        <v>0</v>
      </c>
      <c r="J33" s="106">
        <f>IFERROR(I33/I$28,0)</f>
        <v>0</v>
      </c>
      <c r="K33" s="105">
        <f>SUM(K31:K32)</f>
        <v>0</v>
      </c>
      <c r="L33" s="106">
        <f>IFERROR(K33/K$28,0)</f>
        <v>0</v>
      </c>
      <c r="M33" s="105">
        <f>SUM(M31:M32)</f>
        <v>0</v>
      </c>
      <c r="N33" s="106">
        <f>IFERROR(M33/M$28,0)</f>
        <v>0</v>
      </c>
      <c r="O33" s="105">
        <f>SUM(O31:O32)</f>
        <v>0</v>
      </c>
      <c r="P33" s="106">
        <f>IFERROR(O33/O$28,0)</f>
        <v>0</v>
      </c>
      <c r="Q33" s="105">
        <f>SUM(Q31:Q32)</f>
        <v>0</v>
      </c>
      <c r="R33" s="106">
        <f>IFERROR(Q33/Q$28,0)</f>
        <v>0</v>
      </c>
      <c r="S33" s="105">
        <f>SUM(S31:S32)</f>
        <v>0</v>
      </c>
      <c r="T33" s="106">
        <f>IFERROR(S33/S$28,0)</f>
        <v>0</v>
      </c>
      <c r="U33" s="105">
        <f>SUM(U31:U32)</f>
        <v>0</v>
      </c>
      <c r="V33" s="106">
        <f>IFERROR(U33/U$28,0)</f>
        <v>0</v>
      </c>
    </row>
    <row r="34" spans="1:22" ht="12.75" customHeight="1" x14ac:dyDescent="0.3">
      <c r="A34" s="38"/>
      <c r="B34" s="5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2.75" customHeight="1" x14ac:dyDescent="0.3">
      <c r="A35" s="26" t="s">
        <v>3</v>
      </c>
      <c r="B35" s="69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2.75" customHeight="1" x14ac:dyDescent="0.3">
      <c r="A36" s="38" t="s">
        <v>22</v>
      </c>
      <c r="B36" s="50"/>
      <c r="C36" s="217"/>
      <c r="D36" s="103">
        <f t="shared" ref="D36:D46" si="10">IFERROR(C36/C$28,0)</f>
        <v>0</v>
      </c>
      <c r="E36" s="217"/>
      <c r="F36" s="103">
        <f t="shared" ref="F36:F46" si="11">IFERROR(E36/E$28,0)</f>
        <v>0</v>
      </c>
      <c r="G36" s="217"/>
      <c r="H36" s="103">
        <f t="shared" ref="H36:H46" si="12">IFERROR(G36/G$28,0)</f>
        <v>0</v>
      </c>
      <c r="I36" s="217"/>
      <c r="J36" s="103">
        <f t="shared" ref="J36:J46" si="13">IFERROR(I36/I$28,0)</f>
        <v>0</v>
      </c>
      <c r="K36" s="217"/>
      <c r="L36" s="103">
        <f t="shared" ref="L36:L46" si="14">IFERROR(K36/K$28,0)</f>
        <v>0</v>
      </c>
      <c r="M36" s="217"/>
      <c r="N36" s="103">
        <f t="shared" ref="N36:N46" si="15">IFERROR(M36/M$28,0)</f>
        <v>0</v>
      </c>
      <c r="O36" s="217"/>
      <c r="P36" s="103">
        <f t="shared" ref="P36:P46" si="16">IFERROR(O36/O$28,0)</f>
        <v>0</v>
      </c>
      <c r="Q36" s="217"/>
      <c r="R36" s="103">
        <f t="shared" ref="R36:R46" si="17">IFERROR(Q36/Q$28,0)</f>
        <v>0</v>
      </c>
      <c r="S36" s="217"/>
      <c r="T36" s="103">
        <f t="shared" ref="T36:T46" si="18">IFERROR(S36/S$28,0)</f>
        <v>0</v>
      </c>
      <c r="U36" s="217"/>
      <c r="V36" s="103">
        <f t="shared" ref="V36:V46" si="19">IFERROR(U36/U$28,0)</f>
        <v>0</v>
      </c>
    </row>
    <row r="37" spans="1:22" ht="12.75" customHeight="1" x14ac:dyDescent="0.3">
      <c r="A37" s="38" t="s">
        <v>23</v>
      </c>
      <c r="B37" s="50"/>
      <c r="C37" s="217">
        <v>116007</v>
      </c>
      <c r="D37" s="103">
        <f t="shared" si="10"/>
        <v>0.28975961394359018</v>
      </c>
      <c r="E37" s="217"/>
      <c r="F37" s="103">
        <f t="shared" si="11"/>
        <v>0</v>
      </c>
      <c r="G37" s="217">
        <v>0</v>
      </c>
      <c r="H37" s="103">
        <f t="shared" si="12"/>
        <v>0</v>
      </c>
      <c r="I37" s="217">
        <v>0</v>
      </c>
      <c r="J37" s="103">
        <f t="shared" si="13"/>
        <v>0</v>
      </c>
      <c r="K37" s="217">
        <v>0</v>
      </c>
      <c r="L37" s="103">
        <f t="shared" si="14"/>
        <v>0</v>
      </c>
      <c r="M37" s="217">
        <v>0</v>
      </c>
      <c r="N37" s="103">
        <f t="shared" si="15"/>
        <v>0</v>
      </c>
      <c r="O37" s="217">
        <v>0</v>
      </c>
      <c r="P37" s="103">
        <f t="shared" si="16"/>
        <v>0</v>
      </c>
      <c r="Q37" s="217">
        <v>0</v>
      </c>
      <c r="R37" s="103">
        <f t="shared" si="17"/>
        <v>0</v>
      </c>
      <c r="S37" s="217">
        <v>0</v>
      </c>
      <c r="T37" s="103">
        <f t="shared" si="18"/>
        <v>0</v>
      </c>
      <c r="U37" s="217">
        <v>0</v>
      </c>
      <c r="V37" s="103">
        <f t="shared" si="19"/>
        <v>0</v>
      </c>
    </row>
    <row r="38" spans="1:22" ht="12.75" customHeight="1" x14ac:dyDescent="0.3">
      <c r="A38" s="38" t="s">
        <v>24</v>
      </c>
      <c r="B38" s="50"/>
      <c r="C38" s="217">
        <v>0</v>
      </c>
      <c r="D38" s="103">
        <f t="shared" si="10"/>
        <v>0</v>
      </c>
      <c r="E38" s="217"/>
      <c r="F38" s="103">
        <f t="shared" si="11"/>
        <v>0</v>
      </c>
      <c r="G38" s="217">
        <v>0</v>
      </c>
      <c r="H38" s="103">
        <f t="shared" si="12"/>
        <v>0</v>
      </c>
      <c r="I38" s="217">
        <v>0</v>
      </c>
      <c r="J38" s="103">
        <f t="shared" si="13"/>
        <v>0</v>
      </c>
      <c r="K38" s="217">
        <v>0</v>
      </c>
      <c r="L38" s="103">
        <f t="shared" si="14"/>
        <v>0</v>
      </c>
      <c r="M38" s="217">
        <v>0</v>
      </c>
      <c r="N38" s="103">
        <f t="shared" si="15"/>
        <v>0</v>
      </c>
      <c r="O38" s="217">
        <v>0</v>
      </c>
      <c r="P38" s="103">
        <f t="shared" si="16"/>
        <v>0</v>
      </c>
      <c r="Q38" s="217">
        <v>0</v>
      </c>
      <c r="R38" s="103">
        <f t="shared" si="17"/>
        <v>0</v>
      </c>
      <c r="S38" s="217">
        <v>0</v>
      </c>
      <c r="T38" s="103">
        <f t="shared" si="18"/>
        <v>0</v>
      </c>
      <c r="U38" s="217">
        <v>0</v>
      </c>
      <c r="V38" s="103">
        <f t="shared" si="19"/>
        <v>0</v>
      </c>
    </row>
    <row r="39" spans="1:22" ht="12.75" customHeight="1" x14ac:dyDescent="0.3">
      <c r="A39" s="38" t="s">
        <v>28</v>
      </c>
      <c r="B39" s="50"/>
      <c r="C39" s="217">
        <v>21871</v>
      </c>
      <c r="D39" s="103">
        <f t="shared" si="10"/>
        <v>5.4628880296536078E-2</v>
      </c>
      <c r="E39" s="217"/>
      <c r="F39" s="103">
        <f t="shared" si="11"/>
        <v>0</v>
      </c>
      <c r="G39" s="217">
        <v>0</v>
      </c>
      <c r="H39" s="103">
        <f t="shared" si="12"/>
        <v>0</v>
      </c>
      <c r="I39" s="217">
        <v>0</v>
      </c>
      <c r="J39" s="103">
        <f t="shared" si="13"/>
        <v>0</v>
      </c>
      <c r="K39" s="217">
        <v>0</v>
      </c>
      <c r="L39" s="103">
        <f t="shared" si="14"/>
        <v>0</v>
      </c>
      <c r="M39" s="217">
        <v>0</v>
      </c>
      <c r="N39" s="103">
        <f t="shared" si="15"/>
        <v>0</v>
      </c>
      <c r="O39" s="217">
        <v>0</v>
      </c>
      <c r="P39" s="103">
        <f t="shared" si="16"/>
        <v>0</v>
      </c>
      <c r="Q39" s="217">
        <v>0</v>
      </c>
      <c r="R39" s="103">
        <f t="shared" si="17"/>
        <v>0</v>
      </c>
      <c r="S39" s="217">
        <v>0</v>
      </c>
      <c r="T39" s="103">
        <f t="shared" si="18"/>
        <v>0</v>
      </c>
      <c r="U39" s="217">
        <v>0</v>
      </c>
      <c r="V39" s="103">
        <f t="shared" si="19"/>
        <v>0</v>
      </c>
    </row>
    <row r="40" spans="1:22" ht="12.75" customHeight="1" x14ac:dyDescent="0.3">
      <c r="A40" s="38" t="s">
        <v>25</v>
      </c>
      <c r="B40" s="50"/>
      <c r="C40" s="217">
        <v>0</v>
      </c>
      <c r="D40" s="103">
        <f t="shared" si="10"/>
        <v>0</v>
      </c>
      <c r="E40" s="217"/>
      <c r="F40" s="103">
        <f t="shared" si="11"/>
        <v>0</v>
      </c>
      <c r="G40" s="217">
        <v>0</v>
      </c>
      <c r="H40" s="103">
        <f t="shared" si="12"/>
        <v>0</v>
      </c>
      <c r="I40" s="217">
        <v>0</v>
      </c>
      <c r="J40" s="103">
        <f t="shared" si="13"/>
        <v>0</v>
      </c>
      <c r="K40" s="217">
        <v>0</v>
      </c>
      <c r="L40" s="103">
        <f t="shared" si="14"/>
        <v>0</v>
      </c>
      <c r="M40" s="217">
        <v>0</v>
      </c>
      <c r="N40" s="103">
        <f t="shared" si="15"/>
        <v>0</v>
      </c>
      <c r="O40" s="217">
        <v>0</v>
      </c>
      <c r="P40" s="103">
        <f t="shared" si="16"/>
        <v>0</v>
      </c>
      <c r="Q40" s="217">
        <v>0</v>
      </c>
      <c r="R40" s="103">
        <f t="shared" si="17"/>
        <v>0</v>
      </c>
      <c r="S40" s="217">
        <v>0</v>
      </c>
      <c r="T40" s="103">
        <f t="shared" si="18"/>
        <v>0</v>
      </c>
      <c r="U40" s="217">
        <v>0</v>
      </c>
      <c r="V40" s="103">
        <f t="shared" si="19"/>
        <v>0</v>
      </c>
    </row>
    <row r="41" spans="1:22" ht="12.75" customHeight="1" x14ac:dyDescent="0.3">
      <c r="A41" s="38" t="s">
        <v>26</v>
      </c>
      <c r="B41" s="50"/>
      <c r="C41" s="217">
        <v>14384.868</v>
      </c>
      <c r="D41" s="103">
        <f t="shared" si="10"/>
        <v>3.5930192129005181E-2</v>
      </c>
      <c r="E41" s="217"/>
      <c r="F41" s="103">
        <f t="shared" si="11"/>
        <v>0</v>
      </c>
      <c r="G41" s="217">
        <v>0</v>
      </c>
      <c r="H41" s="103">
        <f t="shared" si="12"/>
        <v>0</v>
      </c>
      <c r="I41" s="217">
        <v>0</v>
      </c>
      <c r="J41" s="103">
        <f t="shared" si="13"/>
        <v>0</v>
      </c>
      <c r="K41" s="217">
        <v>0</v>
      </c>
      <c r="L41" s="103">
        <f t="shared" si="14"/>
        <v>0</v>
      </c>
      <c r="M41" s="217">
        <v>0</v>
      </c>
      <c r="N41" s="103">
        <f t="shared" si="15"/>
        <v>0</v>
      </c>
      <c r="O41" s="217">
        <v>0</v>
      </c>
      <c r="P41" s="103">
        <f t="shared" si="16"/>
        <v>0</v>
      </c>
      <c r="Q41" s="217">
        <v>0</v>
      </c>
      <c r="R41" s="103">
        <f t="shared" si="17"/>
        <v>0</v>
      </c>
      <c r="S41" s="217">
        <v>0</v>
      </c>
      <c r="T41" s="103">
        <f t="shared" si="18"/>
        <v>0</v>
      </c>
      <c r="U41" s="217">
        <v>0</v>
      </c>
      <c r="V41" s="103">
        <f t="shared" si="19"/>
        <v>0</v>
      </c>
    </row>
    <row r="42" spans="1:22" ht="12.75" customHeight="1" x14ac:dyDescent="0.3">
      <c r="A42" s="38" t="s">
        <v>27</v>
      </c>
      <c r="B42" s="50"/>
      <c r="C42" s="217"/>
      <c r="D42" s="103">
        <f t="shared" si="10"/>
        <v>0</v>
      </c>
      <c r="E42" s="217"/>
      <c r="F42" s="103">
        <f t="shared" si="11"/>
        <v>0</v>
      </c>
      <c r="G42" s="217"/>
      <c r="H42" s="103">
        <f t="shared" si="12"/>
        <v>0</v>
      </c>
      <c r="I42" s="217"/>
      <c r="J42" s="103">
        <f t="shared" si="13"/>
        <v>0</v>
      </c>
      <c r="K42" s="217"/>
      <c r="L42" s="103">
        <f t="shared" si="14"/>
        <v>0</v>
      </c>
      <c r="M42" s="217"/>
      <c r="N42" s="103">
        <f t="shared" si="15"/>
        <v>0</v>
      </c>
      <c r="O42" s="217"/>
      <c r="P42" s="103">
        <f t="shared" si="16"/>
        <v>0</v>
      </c>
      <c r="Q42" s="217"/>
      <c r="R42" s="103">
        <f t="shared" si="17"/>
        <v>0</v>
      </c>
      <c r="S42" s="217"/>
      <c r="T42" s="103">
        <f t="shared" si="18"/>
        <v>0</v>
      </c>
      <c r="U42" s="217"/>
      <c r="V42" s="103">
        <f t="shared" si="19"/>
        <v>0</v>
      </c>
    </row>
    <row r="43" spans="1:22" ht="12.75" customHeight="1" x14ac:dyDescent="0.3">
      <c r="A43" s="38" t="s">
        <v>76</v>
      </c>
      <c r="B43" s="50"/>
      <c r="C43" s="217"/>
      <c r="D43" s="103">
        <f t="shared" si="10"/>
        <v>0</v>
      </c>
      <c r="E43" s="217"/>
      <c r="F43" s="103">
        <f t="shared" si="11"/>
        <v>0</v>
      </c>
      <c r="G43" s="217"/>
      <c r="H43" s="103">
        <f t="shared" si="12"/>
        <v>0</v>
      </c>
      <c r="I43" s="217"/>
      <c r="J43" s="103">
        <f t="shared" si="13"/>
        <v>0</v>
      </c>
      <c r="K43" s="217"/>
      <c r="L43" s="103">
        <f t="shared" si="14"/>
        <v>0</v>
      </c>
      <c r="M43" s="217"/>
      <c r="N43" s="103">
        <f t="shared" si="15"/>
        <v>0</v>
      </c>
      <c r="O43" s="217"/>
      <c r="P43" s="103">
        <f t="shared" si="16"/>
        <v>0</v>
      </c>
      <c r="Q43" s="217"/>
      <c r="R43" s="103">
        <f t="shared" si="17"/>
        <v>0</v>
      </c>
      <c r="S43" s="217"/>
      <c r="T43" s="103">
        <f t="shared" si="18"/>
        <v>0</v>
      </c>
      <c r="U43" s="217"/>
      <c r="V43" s="103">
        <f t="shared" si="19"/>
        <v>0</v>
      </c>
    </row>
    <row r="44" spans="1:22" ht="12.75" customHeight="1" x14ac:dyDescent="0.3">
      <c r="A44" s="38" t="s">
        <v>11</v>
      </c>
      <c r="B44" s="50"/>
      <c r="C44" s="217"/>
      <c r="D44" s="103">
        <f t="shared" si="10"/>
        <v>0</v>
      </c>
      <c r="E44" s="217"/>
      <c r="F44" s="103">
        <f t="shared" si="11"/>
        <v>0</v>
      </c>
      <c r="G44" s="217"/>
      <c r="H44" s="103">
        <f t="shared" si="12"/>
        <v>0</v>
      </c>
      <c r="I44" s="217"/>
      <c r="J44" s="103">
        <f t="shared" si="13"/>
        <v>0</v>
      </c>
      <c r="K44" s="217"/>
      <c r="L44" s="103">
        <f t="shared" si="14"/>
        <v>0</v>
      </c>
      <c r="M44" s="217"/>
      <c r="N44" s="103">
        <f t="shared" si="15"/>
        <v>0</v>
      </c>
      <c r="O44" s="217"/>
      <c r="P44" s="103">
        <f t="shared" si="16"/>
        <v>0</v>
      </c>
      <c r="Q44" s="217"/>
      <c r="R44" s="103">
        <f t="shared" si="17"/>
        <v>0</v>
      </c>
      <c r="S44" s="217"/>
      <c r="T44" s="103">
        <f t="shared" si="18"/>
        <v>0</v>
      </c>
      <c r="U44" s="217"/>
      <c r="V44" s="103">
        <f t="shared" si="19"/>
        <v>0</v>
      </c>
    </row>
    <row r="45" spans="1:22" ht="12.75" customHeight="1" x14ac:dyDescent="0.3">
      <c r="A45" s="38" t="s">
        <v>4</v>
      </c>
      <c r="B45" s="50"/>
      <c r="C45" s="220">
        <v>12960.531999999999</v>
      </c>
      <c r="D45" s="103">
        <f t="shared" si="10"/>
        <v>3.2372518458571864E-2</v>
      </c>
      <c r="E45" s="220"/>
      <c r="F45" s="103">
        <f t="shared" si="11"/>
        <v>0</v>
      </c>
      <c r="G45" s="220">
        <v>0</v>
      </c>
      <c r="H45" s="103">
        <f t="shared" si="12"/>
        <v>0</v>
      </c>
      <c r="I45" s="220">
        <v>0</v>
      </c>
      <c r="J45" s="103">
        <f t="shared" si="13"/>
        <v>0</v>
      </c>
      <c r="K45" s="220">
        <v>0</v>
      </c>
      <c r="L45" s="103">
        <f t="shared" si="14"/>
        <v>0</v>
      </c>
      <c r="M45" s="220">
        <v>0</v>
      </c>
      <c r="N45" s="103">
        <f t="shared" si="15"/>
        <v>0</v>
      </c>
      <c r="O45" s="220">
        <v>0</v>
      </c>
      <c r="P45" s="103">
        <f t="shared" si="16"/>
        <v>0</v>
      </c>
      <c r="Q45" s="220">
        <v>0</v>
      </c>
      <c r="R45" s="103">
        <f t="shared" si="17"/>
        <v>0</v>
      </c>
      <c r="S45" s="220">
        <v>0</v>
      </c>
      <c r="T45" s="103">
        <f t="shared" si="18"/>
        <v>0</v>
      </c>
      <c r="U45" s="220">
        <v>0</v>
      </c>
      <c r="V45" s="103">
        <f t="shared" si="19"/>
        <v>0</v>
      </c>
    </row>
    <row r="46" spans="1:22" ht="12.75" customHeight="1" x14ac:dyDescent="0.3">
      <c r="A46" s="26" t="s">
        <v>5</v>
      </c>
      <c r="B46" s="69"/>
      <c r="C46" s="105">
        <f>SUM(C36:C45)</f>
        <v>165223.4</v>
      </c>
      <c r="D46" s="106">
        <f t="shared" si="10"/>
        <v>0.41269120482770327</v>
      </c>
      <c r="E46" s="105">
        <f>SUM(E36:E45)</f>
        <v>0</v>
      </c>
      <c r="F46" s="106">
        <f t="shared" si="11"/>
        <v>0</v>
      </c>
      <c r="G46" s="105">
        <f>SUM(G36:G45)</f>
        <v>0</v>
      </c>
      <c r="H46" s="106">
        <f t="shared" si="12"/>
        <v>0</v>
      </c>
      <c r="I46" s="105">
        <f>SUM(I36:I45)</f>
        <v>0</v>
      </c>
      <c r="J46" s="106">
        <f t="shared" si="13"/>
        <v>0</v>
      </c>
      <c r="K46" s="105">
        <f>SUM(K36:K45)</f>
        <v>0</v>
      </c>
      <c r="L46" s="106">
        <f t="shared" si="14"/>
        <v>0</v>
      </c>
      <c r="M46" s="105">
        <f>SUM(M36:M45)</f>
        <v>0</v>
      </c>
      <c r="N46" s="106">
        <f t="shared" si="15"/>
        <v>0</v>
      </c>
      <c r="O46" s="105">
        <f>SUM(O36:O45)</f>
        <v>0</v>
      </c>
      <c r="P46" s="106">
        <f t="shared" si="16"/>
        <v>0</v>
      </c>
      <c r="Q46" s="105">
        <f>SUM(Q36:Q45)</f>
        <v>0</v>
      </c>
      <c r="R46" s="106">
        <f t="shared" si="17"/>
        <v>0</v>
      </c>
      <c r="S46" s="105">
        <f>SUM(S36:S45)</f>
        <v>0</v>
      </c>
      <c r="T46" s="106">
        <f t="shared" si="18"/>
        <v>0</v>
      </c>
      <c r="U46" s="105">
        <f>SUM(U36:U45)</f>
        <v>0</v>
      </c>
      <c r="V46" s="106">
        <f t="shared" si="19"/>
        <v>0</v>
      </c>
    </row>
    <row r="47" spans="1:22" ht="12.75" customHeight="1" x14ac:dyDescent="0.3">
      <c r="A47" s="26"/>
      <c r="B47" s="26"/>
      <c r="C47" s="53"/>
      <c r="D47" s="111"/>
      <c r="E47" s="53"/>
      <c r="F47" s="111"/>
      <c r="G47" s="53"/>
      <c r="H47" s="111"/>
      <c r="I47" s="53"/>
      <c r="J47" s="111"/>
      <c r="K47" s="53"/>
      <c r="L47" s="111"/>
      <c r="M47" s="53"/>
      <c r="N47" s="111"/>
      <c r="O47" s="53"/>
      <c r="P47" s="111"/>
      <c r="Q47" s="53"/>
      <c r="R47" s="111"/>
      <c r="S47" s="53"/>
      <c r="T47" s="111"/>
      <c r="U47" s="53"/>
      <c r="V47" s="111"/>
    </row>
    <row r="48" spans="1:22" ht="12.75" customHeight="1" x14ac:dyDescent="0.3">
      <c r="A48" s="26" t="str">
        <f>A4</f>
        <v xml:space="preserve">VENDOR:  </v>
      </c>
      <c r="B48" s="46" t="str">
        <f>B4</f>
        <v>Aramark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4" ht="12.75" customHeight="1" x14ac:dyDescent="0.3">
      <c r="A49" s="26"/>
      <c r="B49" s="14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4" ht="12.75" customHeight="1" x14ac:dyDescent="0.3">
      <c r="A50" s="38"/>
      <c r="B50" s="38"/>
      <c r="C50" s="109" t="str">
        <f>C6</f>
        <v>FY 2018-19</v>
      </c>
      <c r="D50" s="109" t="s">
        <v>9</v>
      </c>
      <c r="E50" s="109" t="str">
        <f>E6</f>
        <v>FY 2019-20</v>
      </c>
      <c r="F50" s="109" t="s">
        <v>9</v>
      </c>
      <c r="G50" s="109" t="str">
        <f>G6</f>
        <v>FY 2020-21</v>
      </c>
      <c r="H50" s="109" t="s">
        <v>9</v>
      </c>
      <c r="I50" s="109" t="str">
        <f>I6</f>
        <v>FY 2021-22</v>
      </c>
      <c r="J50" s="109" t="s">
        <v>9</v>
      </c>
      <c r="K50" s="109" t="str">
        <f>K6</f>
        <v>FY 2022-23</v>
      </c>
      <c r="L50" s="109" t="s">
        <v>9</v>
      </c>
      <c r="M50" s="109" t="str">
        <f>M6</f>
        <v>FY 2023-24</v>
      </c>
      <c r="N50" s="109" t="s">
        <v>9</v>
      </c>
      <c r="O50" s="109" t="str">
        <f>O6</f>
        <v>FY 2024-25</v>
      </c>
      <c r="P50" s="109" t="s">
        <v>9</v>
      </c>
      <c r="Q50" s="109" t="str">
        <f>Q6</f>
        <v>FY 2025-26</v>
      </c>
      <c r="R50" s="109" t="s">
        <v>9</v>
      </c>
      <c r="S50" s="109" t="str">
        <f>S6</f>
        <v>FY 2026-27</v>
      </c>
      <c r="T50" s="109" t="s">
        <v>9</v>
      </c>
      <c r="U50" s="109" t="str">
        <f>U6</f>
        <v>FY 2027-28</v>
      </c>
      <c r="V50" s="109" t="s">
        <v>9</v>
      </c>
    </row>
    <row r="51" spans="1:24" ht="12.75" customHeight="1" x14ac:dyDescent="0.3">
      <c r="A51" s="26" t="s">
        <v>38</v>
      </c>
      <c r="B51" s="69"/>
      <c r="C51" s="101"/>
      <c r="D51" s="103"/>
      <c r="E51" s="101"/>
      <c r="F51" s="103"/>
      <c r="G51" s="101"/>
      <c r="H51" s="103"/>
      <c r="I51" s="101"/>
      <c r="J51" s="103"/>
      <c r="K51" s="101"/>
      <c r="L51" s="103"/>
      <c r="M51" s="101"/>
      <c r="N51" s="103"/>
      <c r="O51" s="101"/>
      <c r="P51" s="103"/>
      <c r="Q51" s="101"/>
      <c r="R51" s="103"/>
      <c r="S51" s="101"/>
      <c r="T51" s="103"/>
      <c r="U51" s="101"/>
      <c r="V51" s="103"/>
    </row>
    <row r="52" spans="1:24" ht="12.75" customHeight="1" x14ac:dyDescent="0.3">
      <c r="A52" s="38" t="s">
        <v>229</v>
      </c>
      <c r="B52" s="50"/>
      <c r="C52" s="217">
        <v>0</v>
      </c>
      <c r="D52" s="103">
        <f t="shared" ref="D52:D83" si="20">IFERROR(C52/C$28,0)</f>
        <v>0</v>
      </c>
      <c r="E52" s="217">
        <v>0</v>
      </c>
      <c r="F52" s="103">
        <f t="shared" ref="F52:F105" si="21">IFERROR(E52/E$28,0)</f>
        <v>0</v>
      </c>
      <c r="G52" s="217">
        <v>0</v>
      </c>
      <c r="H52" s="103">
        <f t="shared" ref="H52:H105" si="22">IFERROR(G52/G$28,0)</f>
        <v>0</v>
      </c>
      <c r="I52" s="217">
        <v>0</v>
      </c>
      <c r="J52" s="103">
        <f t="shared" ref="J52:J105" si="23">IFERROR(I52/I$28,0)</f>
        <v>0</v>
      </c>
      <c r="K52" s="217">
        <v>0</v>
      </c>
      <c r="L52" s="103">
        <f t="shared" ref="L52:L105" si="24">IFERROR(K52/K$28,0)</f>
        <v>0</v>
      </c>
      <c r="M52" s="217">
        <v>0</v>
      </c>
      <c r="N52" s="103">
        <f t="shared" ref="N52:N105" si="25">IFERROR(M52/M$28,0)</f>
        <v>0</v>
      </c>
      <c r="O52" s="217">
        <v>0</v>
      </c>
      <c r="P52" s="103">
        <f t="shared" ref="P52:P105" si="26">IFERROR(O52/O$28,0)</f>
        <v>0</v>
      </c>
      <c r="Q52" s="217">
        <v>0</v>
      </c>
      <c r="R52" s="103">
        <f t="shared" ref="R52:R105" si="27">IFERROR(Q52/Q$28,0)</f>
        <v>0</v>
      </c>
      <c r="S52" s="217">
        <v>0</v>
      </c>
      <c r="T52" s="103">
        <f t="shared" ref="T52:T105" si="28">IFERROR(S52/S$28,0)</f>
        <v>0</v>
      </c>
      <c r="U52" s="217">
        <v>0</v>
      </c>
      <c r="V52" s="103">
        <f t="shared" ref="V52:V105" si="29">IFERROR(U52/U$28,0)</f>
        <v>0</v>
      </c>
      <c r="X52" s="245"/>
    </row>
    <row r="53" spans="1:24" ht="12.75" customHeight="1" x14ac:dyDescent="0.3">
      <c r="A53" s="38" t="s">
        <v>97</v>
      </c>
      <c r="B53" s="50"/>
      <c r="C53" s="217">
        <v>0</v>
      </c>
      <c r="D53" s="103">
        <f t="shared" si="20"/>
        <v>0</v>
      </c>
      <c r="E53" s="217">
        <v>0</v>
      </c>
      <c r="F53" s="103">
        <f t="shared" si="21"/>
        <v>0</v>
      </c>
      <c r="G53" s="217">
        <v>0</v>
      </c>
      <c r="H53" s="103">
        <f t="shared" si="22"/>
        <v>0</v>
      </c>
      <c r="I53" s="217">
        <v>0</v>
      </c>
      <c r="J53" s="103">
        <f t="shared" si="23"/>
        <v>0</v>
      </c>
      <c r="K53" s="217">
        <v>0</v>
      </c>
      <c r="L53" s="103">
        <f t="shared" si="24"/>
        <v>0</v>
      </c>
      <c r="M53" s="217">
        <v>0</v>
      </c>
      <c r="N53" s="103">
        <f t="shared" si="25"/>
        <v>0</v>
      </c>
      <c r="O53" s="217">
        <v>0</v>
      </c>
      <c r="P53" s="103">
        <f t="shared" si="26"/>
        <v>0</v>
      </c>
      <c r="Q53" s="217">
        <v>0</v>
      </c>
      <c r="R53" s="103">
        <f t="shared" si="27"/>
        <v>0</v>
      </c>
      <c r="S53" s="217">
        <v>0</v>
      </c>
      <c r="T53" s="103">
        <f t="shared" si="28"/>
        <v>0</v>
      </c>
      <c r="U53" s="217">
        <v>0</v>
      </c>
      <c r="V53" s="103">
        <f t="shared" si="29"/>
        <v>0</v>
      </c>
      <c r="X53" s="245"/>
    </row>
    <row r="54" spans="1:24" ht="12.75" customHeight="1" x14ac:dyDescent="0.3">
      <c r="A54" s="38" t="s">
        <v>30</v>
      </c>
      <c r="B54" s="50"/>
      <c r="C54" s="217">
        <v>280.24920000000003</v>
      </c>
      <c r="D54" s="103">
        <f t="shared" si="20"/>
        <v>6.9999999999999999E-4</v>
      </c>
      <c r="E54" s="217">
        <v>0</v>
      </c>
      <c r="F54" s="103">
        <f t="shared" si="21"/>
        <v>0</v>
      </c>
      <c r="G54" s="217">
        <v>0</v>
      </c>
      <c r="H54" s="103">
        <f t="shared" si="22"/>
        <v>0</v>
      </c>
      <c r="I54" s="217">
        <v>0</v>
      </c>
      <c r="J54" s="103">
        <f t="shared" si="23"/>
        <v>0</v>
      </c>
      <c r="K54" s="217">
        <v>0</v>
      </c>
      <c r="L54" s="103">
        <f t="shared" si="24"/>
        <v>0</v>
      </c>
      <c r="M54" s="217">
        <v>0</v>
      </c>
      <c r="N54" s="103">
        <f t="shared" si="25"/>
        <v>0</v>
      </c>
      <c r="O54" s="217">
        <v>0</v>
      </c>
      <c r="P54" s="103">
        <f t="shared" si="26"/>
        <v>0</v>
      </c>
      <c r="Q54" s="217">
        <v>0</v>
      </c>
      <c r="R54" s="103">
        <f t="shared" si="27"/>
        <v>0</v>
      </c>
      <c r="S54" s="217">
        <v>0</v>
      </c>
      <c r="T54" s="103">
        <f t="shared" si="28"/>
        <v>0</v>
      </c>
      <c r="U54" s="217">
        <v>0</v>
      </c>
      <c r="V54" s="103">
        <f t="shared" si="29"/>
        <v>0</v>
      </c>
      <c r="X54" s="245"/>
    </row>
    <row r="55" spans="1:24" ht="12.75" customHeight="1" x14ac:dyDescent="0.3">
      <c r="A55" s="38" t="s">
        <v>153</v>
      </c>
      <c r="B55" s="50"/>
      <c r="C55" s="217">
        <v>34030.260000000009</v>
      </c>
      <c r="D55" s="103">
        <f t="shared" si="20"/>
        <v>8.5000000000000006E-2</v>
      </c>
      <c r="E55" s="217">
        <v>0</v>
      </c>
      <c r="F55" s="103">
        <f t="shared" si="21"/>
        <v>0</v>
      </c>
      <c r="G55" s="217">
        <v>0</v>
      </c>
      <c r="H55" s="103">
        <f t="shared" si="22"/>
        <v>0</v>
      </c>
      <c r="I55" s="217">
        <v>0</v>
      </c>
      <c r="J55" s="103">
        <f t="shared" si="23"/>
        <v>0</v>
      </c>
      <c r="K55" s="217">
        <v>0</v>
      </c>
      <c r="L55" s="103">
        <f t="shared" si="24"/>
        <v>0</v>
      </c>
      <c r="M55" s="217">
        <v>0</v>
      </c>
      <c r="N55" s="103">
        <f t="shared" si="25"/>
        <v>0</v>
      </c>
      <c r="O55" s="217">
        <v>0</v>
      </c>
      <c r="P55" s="103">
        <f t="shared" si="26"/>
        <v>0</v>
      </c>
      <c r="Q55" s="217">
        <v>0</v>
      </c>
      <c r="R55" s="103">
        <f t="shared" si="27"/>
        <v>0</v>
      </c>
      <c r="S55" s="217">
        <v>0</v>
      </c>
      <c r="T55" s="103">
        <f t="shared" si="28"/>
        <v>0</v>
      </c>
      <c r="U55" s="217">
        <v>0</v>
      </c>
      <c r="V55" s="103">
        <f t="shared" si="29"/>
        <v>0</v>
      </c>
      <c r="X55" s="245"/>
    </row>
    <row r="56" spans="1:24" ht="12.75" customHeight="1" x14ac:dyDescent="0.3">
      <c r="A56" s="38" t="s">
        <v>88</v>
      </c>
      <c r="B56" s="50"/>
      <c r="C56" s="217">
        <v>204.18156000000005</v>
      </c>
      <c r="D56" s="103">
        <f t="shared" si="20"/>
        <v>5.1000000000000004E-4</v>
      </c>
      <c r="E56" s="217">
        <v>0</v>
      </c>
      <c r="F56" s="103">
        <f t="shared" si="21"/>
        <v>0</v>
      </c>
      <c r="G56" s="217">
        <v>0</v>
      </c>
      <c r="H56" s="103">
        <f t="shared" si="22"/>
        <v>0</v>
      </c>
      <c r="I56" s="217">
        <v>0</v>
      </c>
      <c r="J56" s="103">
        <f t="shared" si="23"/>
        <v>0</v>
      </c>
      <c r="K56" s="217">
        <v>0</v>
      </c>
      <c r="L56" s="103">
        <f t="shared" si="24"/>
        <v>0</v>
      </c>
      <c r="M56" s="217">
        <v>0</v>
      </c>
      <c r="N56" s="103">
        <f t="shared" si="25"/>
        <v>0</v>
      </c>
      <c r="O56" s="217">
        <v>0</v>
      </c>
      <c r="P56" s="103">
        <f t="shared" si="26"/>
        <v>0</v>
      </c>
      <c r="Q56" s="217">
        <v>0</v>
      </c>
      <c r="R56" s="103">
        <f t="shared" si="27"/>
        <v>0</v>
      </c>
      <c r="S56" s="217">
        <v>0</v>
      </c>
      <c r="T56" s="103">
        <f t="shared" si="28"/>
        <v>0</v>
      </c>
      <c r="U56" s="217">
        <v>0</v>
      </c>
      <c r="V56" s="103">
        <f t="shared" si="29"/>
        <v>0</v>
      </c>
      <c r="X56" s="245"/>
    </row>
    <row r="57" spans="1:24" ht="12.75" customHeight="1" x14ac:dyDescent="0.3">
      <c r="A57" s="38" t="s">
        <v>14</v>
      </c>
      <c r="B57" s="50"/>
      <c r="C57" s="217">
        <v>0</v>
      </c>
      <c r="D57" s="103">
        <f t="shared" si="20"/>
        <v>0</v>
      </c>
      <c r="E57" s="217">
        <v>0</v>
      </c>
      <c r="F57" s="103">
        <f t="shared" si="21"/>
        <v>0</v>
      </c>
      <c r="G57" s="217">
        <v>0</v>
      </c>
      <c r="H57" s="103">
        <f t="shared" si="22"/>
        <v>0</v>
      </c>
      <c r="I57" s="217">
        <v>0</v>
      </c>
      <c r="J57" s="103">
        <f t="shared" si="23"/>
        <v>0</v>
      </c>
      <c r="K57" s="217">
        <v>0</v>
      </c>
      <c r="L57" s="103">
        <f t="shared" si="24"/>
        <v>0</v>
      </c>
      <c r="M57" s="217">
        <v>0</v>
      </c>
      <c r="N57" s="103">
        <f t="shared" si="25"/>
        <v>0</v>
      </c>
      <c r="O57" s="217">
        <v>0</v>
      </c>
      <c r="P57" s="103">
        <f t="shared" si="26"/>
        <v>0</v>
      </c>
      <c r="Q57" s="217">
        <v>0</v>
      </c>
      <c r="R57" s="103">
        <f t="shared" si="27"/>
        <v>0</v>
      </c>
      <c r="S57" s="217">
        <v>0</v>
      </c>
      <c r="T57" s="103">
        <f t="shared" si="28"/>
        <v>0</v>
      </c>
      <c r="U57" s="217">
        <v>0</v>
      </c>
      <c r="V57" s="103">
        <f t="shared" si="29"/>
        <v>0</v>
      </c>
      <c r="X57" s="245"/>
    </row>
    <row r="58" spans="1:24" ht="12.75" customHeight="1" x14ac:dyDescent="0.3">
      <c r="A58" s="38" t="s">
        <v>31</v>
      </c>
      <c r="B58" s="50"/>
      <c r="C58" s="217">
        <v>0</v>
      </c>
      <c r="D58" s="103">
        <f t="shared" si="20"/>
        <v>0</v>
      </c>
      <c r="E58" s="217">
        <v>0</v>
      </c>
      <c r="F58" s="103">
        <f t="shared" si="21"/>
        <v>0</v>
      </c>
      <c r="G58" s="217">
        <v>0</v>
      </c>
      <c r="H58" s="103">
        <f t="shared" si="22"/>
        <v>0</v>
      </c>
      <c r="I58" s="217">
        <v>0</v>
      </c>
      <c r="J58" s="103">
        <f t="shared" si="23"/>
        <v>0</v>
      </c>
      <c r="K58" s="217">
        <v>0</v>
      </c>
      <c r="L58" s="103">
        <f t="shared" si="24"/>
        <v>0</v>
      </c>
      <c r="M58" s="217">
        <v>0</v>
      </c>
      <c r="N58" s="103">
        <f t="shared" si="25"/>
        <v>0</v>
      </c>
      <c r="O58" s="217">
        <v>0</v>
      </c>
      <c r="P58" s="103">
        <f t="shared" si="26"/>
        <v>0</v>
      </c>
      <c r="Q58" s="217">
        <v>0</v>
      </c>
      <c r="R58" s="103">
        <f t="shared" si="27"/>
        <v>0</v>
      </c>
      <c r="S58" s="217">
        <v>0</v>
      </c>
      <c r="T58" s="103">
        <f t="shared" si="28"/>
        <v>0</v>
      </c>
      <c r="U58" s="217">
        <v>0</v>
      </c>
      <c r="V58" s="103">
        <f t="shared" si="29"/>
        <v>0</v>
      </c>
      <c r="X58" s="245"/>
    </row>
    <row r="59" spans="1:24" ht="12.75" customHeight="1" x14ac:dyDescent="0.3">
      <c r="A59" s="38" t="s">
        <v>141</v>
      </c>
      <c r="B59" s="50"/>
      <c r="C59" s="217">
        <v>24383.281824000005</v>
      </c>
      <c r="D59" s="103">
        <f t="shared" si="20"/>
        <v>6.0904000000000007E-2</v>
      </c>
      <c r="E59" s="217">
        <v>0</v>
      </c>
      <c r="F59" s="103">
        <f t="shared" si="21"/>
        <v>0</v>
      </c>
      <c r="G59" s="217">
        <v>0</v>
      </c>
      <c r="H59" s="103">
        <f t="shared" si="22"/>
        <v>0</v>
      </c>
      <c r="I59" s="217">
        <v>0</v>
      </c>
      <c r="J59" s="103">
        <f t="shared" si="23"/>
        <v>0</v>
      </c>
      <c r="K59" s="217">
        <v>0</v>
      </c>
      <c r="L59" s="103">
        <f t="shared" si="24"/>
        <v>0</v>
      </c>
      <c r="M59" s="217">
        <v>0</v>
      </c>
      <c r="N59" s="103">
        <f t="shared" si="25"/>
        <v>0</v>
      </c>
      <c r="O59" s="217">
        <v>0</v>
      </c>
      <c r="P59" s="103">
        <f t="shared" si="26"/>
        <v>0</v>
      </c>
      <c r="Q59" s="217">
        <v>0</v>
      </c>
      <c r="R59" s="103">
        <f t="shared" si="27"/>
        <v>0</v>
      </c>
      <c r="S59" s="217">
        <v>0</v>
      </c>
      <c r="T59" s="103">
        <f t="shared" si="28"/>
        <v>0</v>
      </c>
      <c r="U59" s="217">
        <v>0</v>
      </c>
      <c r="V59" s="103">
        <f t="shared" si="29"/>
        <v>0</v>
      </c>
      <c r="X59" s="245"/>
    </row>
    <row r="60" spans="1:24" ht="12.75" customHeight="1" x14ac:dyDescent="0.3">
      <c r="A60" s="38" t="s">
        <v>149</v>
      </c>
      <c r="B60" s="50"/>
      <c r="C60" s="217">
        <v>0</v>
      </c>
      <c r="D60" s="103">
        <f t="shared" si="20"/>
        <v>0</v>
      </c>
      <c r="E60" s="217">
        <v>0</v>
      </c>
      <c r="F60" s="103">
        <f t="shared" si="21"/>
        <v>0</v>
      </c>
      <c r="G60" s="217">
        <v>0</v>
      </c>
      <c r="H60" s="103">
        <f t="shared" si="22"/>
        <v>0</v>
      </c>
      <c r="I60" s="217">
        <v>0</v>
      </c>
      <c r="J60" s="103">
        <f t="shared" si="23"/>
        <v>0</v>
      </c>
      <c r="K60" s="217">
        <v>0</v>
      </c>
      <c r="L60" s="103">
        <f t="shared" si="24"/>
        <v>0</v>
      </c>
      <c r="M60" s="217">
        <v>0</v>
      </c>
      <c r="N60" s="103">
        <f t="shared" si="25"/>
        <v>0</v>
      </c>
      <c r="O60" s="217">
        <v>0</v>
      </c>
      <c r="P60" s="103">
        <f t="shared" si="26"/>
        <v>0</v>
      </c>
      <c r="Q60" s="217">
        <v>0</v>
      </c>
      <c r="R60" s="103">
        <f t="shared" si="27"/>
        <v>0</v>
      </c>
      <c r="S60" s="217">
        <v>0</v>
      </c>
      <c r="T60" s="103">
        <f t="shared" si="28"/>
        <v>0</v>
      </c>
      <c r="U60" s="217">
        <v>0</v>
      </c>
      <c r="V60" s="103">
        <f t="shared" si="29"/>
        <v>0</v>
      </c>
      <c r="X60" s="245"/>
    </row>
    <row r="61" spans="1:24" ht="12.75" customHeight="1" x14ac:dyDescent="0.3">
      <c r="A61" s="38" t="s">
        <v>157</v>
      </c>
      <c r="B61" s="50"/>
      <c r="C61" s="217">
        <v>0</v>
      </c>
      <c r="D61" s="103">
        <f t="shared" si="20"/>
        <v>0</v>
      </c>
      <c r="E61" s="217">
        <v>0</v>
      </c>
      <c r="F61" s="103">
        <f t="shared" si="21"/>
        <v>0</v>
      </c>
      <c r="G61" s="217">
        <v>0</v>
      </c>
      <c r="H61" s="103">
        <f t="shared" si="22"/>
        <v>0</v>
      </c>
      <c r="I61" s="217">
        <v>0</v>
      </c>
      <c r="J61" s="103">
        <f t="shared" si="23"/>
        <v>0</v>
      </c>
      <c r="K61" s="217">
        <v>0</v>
      </c>
      <c r="L61" s="103">
        <f t="shared" si="24"/>
        <v>0</v>
      </c>
      <c r="M61" s="217">
        <v>0</v>
      </c>
      <c r="N61" s="103">
        <f t="shared" si="25"/>
        <v>0</v>
      </c>
      <c r="O61" s="217">
        <v>0</v>
      </c>
      <c r="P61" s="103">
        <f t="shared" si="26"/>
        <v>0</v>
      </c>
      <c r="Q61" s="217">
        <v>0</v>
      </c>
      <c r="R61" s="103">
        <f t="shared" si="27"/>
        <v>0</v>
      </c>
      <c r="S61" s="217">
        <v>0</v>
      </c>
      <c r="T61" s="103">
        <f t="shared" si="28"/>
        <v>0</v>
      </c>
      <c r="U61" s="217">
        <v>0</v>
      </c>
      <c r="V61" s="103">
        <f t="shared" si="29"/>
        <v>0</v>
      </c>
      <c r="X61" s="245"/>
    </row>
    <row r="62" spans="1:24" ht="12.75" customHeight="1" x14ac:dyDescent="0.3">
      <c r="A62" s="38" t="s">
        <v>294</v>
      </c>
      <c r="B62" s="50"/>
      <c r="C62" s="217">
        <v>0</v>
      </c>
      <c r="D62" s="103">
        <f t="shared" si="20"/>
        <v>0</v>
      </c>
      <c r="E62" s="217">
        <v>0</v>
      </c>
      <c r="F62" s="103">
        <f t="shared" si="21"/>
        <v>0</v>
      </c>
      <c r="G62" s="217">
        <v>0</v>
      </c>
      <c r="H62" s="103">
        <f t="shared" si="22"/>
        <v>0</v>
      </c>
      <c r="I62" s="217">
        <v>0</v>
      </c>
      <c r="J62" s="103">
        <f t="shared" si="23"/>
        <v>0</v>
      </c>
      <c r="K62" s="217">
        <v>0</v>
      </c>
      <c r="L62" s="103">
        <f t="shared" si="24"/>
        <v>0</v>
      </c>
      <c r="M62" s="217">
        <v>0</v>
      </c>
      <c r="N62" s="103">
        <f t="shared" si="25"/>
        <v>0</v>
      </c>
      <c r="O62" s="217">
        <v>0</v>
      </c>
      <c r="P62" s="103">
        <f t="shared" si="26"/>
        <v>0</v>
      </c>
      <c r="Q62" s="217">
        <v>0</v>
      </c>
      <c r="R62" s="103">
        <f t="shared" si="27"/>
        <v>0</v>
      </c>
      <c r="S62" s="217">
        <v>0</v>
      </c>
      <c r="T62" s="103">
        <f t="shared" si="28"/>
        <v>0</v>
      </c>
      <c r="U62" s="217">
        <v>0</v>
      </c>
      <c r="V62" s="103">
        <f t="shared" si="29"/>
        <v>0</v>
      </c>
      <c r="X62" s="245"/>
    </row>
    <row r="63" spans="1:24" ht="12.75" customHeight="1" x14ac:dyDescent="0.3">
      <c r="A63" s="38" t="s">
        <v>29</v>
      </c>
      <c r="B63" s="50"/>
      <c r="C63" s="217">
        <v>6255.8152997403795</v>
      </c>
      <c r="D63" s="103">
        <f t="shared" si="20"/>
        <v>1.5625631437371685E-2</v>
      </c>
      <c r="E63" s="217">
        <v>0</v>
      </c>
      <c r="F63" s="103">
        <f t="shared" si="21"/>
        <v>0</v>
      </c>
      <c r="G63" s="217">
        <v>0</v>
      </c>
      <c r="H63" s="103">
        <f t="shared" si="22"/>
        <v>0</v>
      </c>
      <c r="I63" s="217">
        <v>0</v>
      </c>
      <c r="J63" s="103">
        <f t="shared" si="23"/>
        <v>0</v>
      </c>
      <c r="K63" s="217">
        <v>0</v>
      </c>
      <c r="L63" s="103">
        <f t="shared" si="24"/>
        <v>0</v>
      </c>
      <c r="M63" s="217">
        <v>0</v>
      </c>
      <c r="N63" s="103">
        <f t="shared" si="25"/>
        <v>0</v>
      </c>
      <c r="O63" s="217">
        <v>0</v>
      </c>
      <c r="P63" s="103">
        <f t="shared" si="26"/>
        <v>0</v>
      </c>
      <c r="Q63" s="217">
        <v>0</v>
      </c>
      <c r="R63" s="103">
        <f t="shared" si="27"/>
        <v>0</v>
      </c>
      <c r="S63" s="217">
        <v>0</v>
      </c>
      <c r="T63" s="103">
        <f t="shared" si="28"/>
        <v>0</v>
      </c>
      <c r="U63" s="217">
        <v>0</v>
      </c>
      <c r="V63" s="103">
        <f t="shared" si="29"/>
        <v>0</v>
      </c>
      <c r="X63" s="245"/>
    </row>
    <row r="64" spans="1:24" ht="12.75" customHeight="1" x14ac:dyDescent="0.3">
      <c r="A64" s="38" t="s">
        <v>148</v>
      </c>
      <c r="B64" s="50"/>
      <c r="C64" s="217">
        <v>1921.7088000000001</v>
      </c>
      <c r="D64" s="103">
        <f t="shared" si="20"/>
        <v>4.7999999999999996E-3</v>
      </c>
      <c r="E64" s="217">
        <v>0</v>
      </c>
      <c r="F64" s="103">
        <f t="shared" si="21"/>
        <v>0</v>
      </c>
      <c r="G64" s="217">
        <v>0</v>
      </c>
      <c r="H64" s="103">
        <f t="shared" si="22"/>
        <v>0</v>
      </c>
      <c r="I64" s="217">
        <v>0</v>
      </c>
      <c r="J64" s="103">
        <f t="shared" si="23"/>
        <v>0</v>
      </c>
      <c r="K64" s="217">
        <v>0</v>
      </c>
      <c r="L64" s="103">
        <f t="shared" si="24"/>
        <v>0</v>
      </c>
      <c r="M64" s="217">
        <v>0</v>
      </c>
      <c r="N64" s="103">
        <f t="shared" si="25"/>
        <v>0</v>
      </c>
      <c r="O64" s="217">
        <v>0</v>
      </c>
      <c r="P64" s="103">
        <f t="shared" si="26"/>
        <v>0</v>
      </c>
      <c r="Q64" s="217">
        <v>0</v>
      </c>
      <c r="R64" s="103">
        <f t="shared" si="27"/>
        <v>0</v>
      </c>
      <c r="S64" s="217">
        <v>0</v>
      </c>
      <c r="T64" s="103">
        <f t="shared" si="28"/>
        <v>0</v>
      </c>
      <c r="U64" s="217">
        <v>0</v>
      </c>
      <c r="V64" s="103">
        <f t="shared" si="29"/>
        <v>0</v>
      </c>
      <c r="X64" s="245"/>
    </row>
    <row r="65" spans="1:24" ht="12.75" customHeight="1" x14ac:dyDescent="0.3">
      <c r="A65" s="38" t="s">
        <v>39</v>
      </c>
      <c r="B65" s="50"/>
      <c r="C65" s="217">
        <v>200.17800000000003</v>
      </c>
      <c r="D65" s="103">
        <f t="shared" si="20"/>
        <v>5.0000000000000001E-4</v>
      </c>
      <c r="E65" s="217">
        <v>0</v>
      </c>
      <c r="F65" s="103">
        <f t="shared" si="21"/>
        <v>0</v>
      </c>
      <c r="G65" s="217">
        <v>0</v>
      </c>
      <c r="H65" s="103">
        <f t="shared" si="22"/>
        <v>0</v>
      </c>
      <c r="I65" s="217">
        <v>0</v>
      </c>
      <c r="J65" s="103">
        <f t="shared" si="23"/>
        <v>0</v>
      </c>
      <c r="K65" s="217">
        <v>0</v>
      </c>
      <c r="L65" s="103">
        <f t="shared" si="24"/>
        <v>0</v>
      </c>
      <c r="M65" s="217">
        <v>0</v>
      </c>
      <c r="N65" s="103">
        <f t="shared" si="25"/>
        <v>0</v>
      </c>
      <c r="O65" s="217">
        <v>0</v>
      </c>
      <c r="P65" s="103">
        <f t="shared" si="26"/>
        <v>0</v>
      </c>
      <c r="Q65" s="217">
        <v>0</v>
      </c>
      <c r="R65" s="103">
        <f t="shared" si="27"/>
        <v>0</v>
      </c>
      <c r="S65" s="217">
        <v>0</v>
      </c>
      <c r="T65" s="103">
        <f t="shared" si="28"/>
        <v>0</v>
      </c>
      <c r="U65" s="217">
        <v>0</v>
      </c>
      <c r="V65" s="103">
        <f t="shared" si="29"/>
        <v>0</v>
      </c>
      <c r="X65" s="245"/>
    </row>
    <row r="66" spans="1:24" ht="12.75" customHeight="1" x14ac:dyDescent="0.3">
      <c r="A66" s="38" t="s">
        <v>147</v>
      </c>
      <c r="B66" s="50"/>
      <c r="C66" s="217">
        <v>1120.9968000000001</v>
      </c>
      <c r="D66" s="103">
        <f t="shared" si="20"/>
        <v>2.8E-3</v>
      </c>
      <c r="E66" s="217">
        <v>0</v>
      </c>
      <c r="F66" s="103">
        <f t="shared" si="21"/>
        <v>0</v>
      </c>
      <c r="G66" s="217">
        <v>0</v>
      </c>
      <c r="H66" s="103">
        <f t="shared" si="22"/>
        <v>0</v>
      </c>
      <c r="I66" s="217">
        <v>0</v>
      </c>
      <c r="J66" s="103">
        <f t="shared" si="23"/>
        <v>0</v>
      </c>
      <c r="K66" s="217">
        <v>0</v>
      </c>
      <c r="L66" s="103">
        <f t="shared" si="24"/>
        <v>0</v>
      </c>
      <c r="M66" s="217">
        <v>0</v>
      </c>
      <c r="N66" s="103">
        <f t="shared" si="25"/>
        <v>0</v>
      </c>
      <c r="O66" s="217">
        <v>0</v>
      </c>
      <c r="P66" s="103">
        <f t="shared" si="26"/>
        <v>0</v>
      </c>
      <c r="Q66" s="217">
        <v>0</v>
      </c>
      <c r="R66" s="103">
        <f t="shared" si="27"/>
        <v>0</v>
      </c>
      <c r="S66" s="217">
        <v>0</v>
      </c>
      <c r="T66" s="103">
        <f t="shared" si="28"/>
        <v>0</v>
      </c>
      <c r="U66" s="217">
        <v>0</v>
      </c>
      <c r="V66" s="103">
        <f t="shared" si="29"/>
        <v>0</v>
      </c>
      <c r="X66" s="245"/>
    </row>
    <row r="67" spans="1:24" ht="12.75" customHeight="1" x14ac:dyDescent="0.3">
      <c r="A67" s="38" t="s">
        <v>140</v>
      </c>
      <c r="B67" s="50"/>
      <c r="C67" s="217">
        <v>6005.3400000000011</v>
      </c>
      <c r="D67" s="103">
        <f t="shared" si="20"/>
        <v>1.5000000000000001E-2</v>
      </c>
      <c r="E67" s="217">
        <v>0</v>
      </c>
      <c r="F67" s="103">
        <f t="shared" si="21"/>
        <v>0</v>
      </c>
      <c r="G67" s="217">
        <v>0</v>
      </c>
      <c r="H67" s="103">
        <f t="shared" si="22"/>
        <v>0</v>
      </c>
      <c r="I67" s="217">
        <v>0</v>
      </c>
      <c r="J67" s="103">
        <f t="shared" si="23"/>
        <v>0</v>
      </c>
      <c r="K67" s="217">
        <v>0</v>
      </c>
      <c r="L67" s="103">
        <f t="shared" si="24"/>
        <v>0</v>
      </c>
      <c r="M67" s="217">
        <v>0</v>
      </c>
      <c r="N67" s="103">
        <f t="shared" si="25"/>
        <v>0</v>
      </c>
      <c r="O67" s="217">
        <v>0</v>
      </c>
      <c r="P67" s="103">
        <f t="shared" si="26"/>
        <v>0</v>
      </c>
      <c r="Q67" s="217">
        <v>0</v>
      </c>
      <c r="R67" s="103">
        <f t="shared" si="27"/>
        <v>0</v>
      </c>
      <c r="S67" s="217">
        <v>0</v>
      </c>
      <c r="T67" s="103">
        <f t="shared" si="28"/>
        <v>0</v>
      </c>
      <c r="U67" s="217">
        <v>0</v>
      </c>
      <c r="V67" s="103">
        <f t="shared" si="29"/>
        <v>0</v>
      </c>
      <c r="X67" s="245"/>
    </row>
    <row r="68" spans="1:24" ht="12.75" customHeight="1" x14ac:dyDescent="0.3">
      <c r="A68" s="38" t="s">
        <v>6</v>
      </c>
      <c r="B68" s="50"/>
      <c r="C68" s="217">
        <v>680.60520000000008</v>
      </c>
      <c r="D68" s="103">
        <f t="shared" si="20"/>
        <v>1.6999999999999999E-3</v>
      </c>
      <c r="E68" s="217">
        <v>0</v>
      </c>
      <c r="F68" s="103">
        <f t="shared" si="21"/>
        <v>0</v>
      </c>
      <c r="G68" s="217">
        <v>0</v>
      </c>
      <c r="H68" s="103">
        <f t="shared" si="22"/>
        <v>0</v>
      </c>
      <c r="I68" s="217">
        <v>0</v>
      </c>
      <c r="J68" s="103">
        <f t="shared" si="23"/>
        <v>0</v>
      </c>
      <c r="K68" s="217">
        <v>0</v>
      </c>
      <c r="L68" s="103">
        <f t="shared" si="24"/>
        <v>0</v>
      </c>
      <c r="M68" s="217">
        <v>0</v>
      </c>
      <c r="N68" s="103">
        <f t="shared" si="25"/>
        <v>0</v>
      </c>
      <c r="O68" s="217">
        <v>0</v>
      </c>
      <c r="P68" s="103">
        <f t="shared" si="26"/>
        <v>0</v>
      </c>
      <c r="Q68" s="217">
        <v>0</v>
      </c>
      <c r="R68" s="103">
        <f t="shared" si="27"/>
        <v>0</v>
      </c>
      <c r="S68" s="217">
        <v>0</v>
      </c>
      <c r="T68" s="103">
        <f t="shared" si="28"/>
        <v>0</v>
      </c>
      <c r="U68" s="217">
        <v>0</v>
      </c>
      <c r="V68" s="103">
        <f t="shared" si="29"/>
        <v>0</v>
      </c>
      <c r="X68" s="245"/>
    </row>
    <row r="69" spans="1:24" ht="12.75" customHeight="1" x14ac:dyDescent="0.3">
      <c r="A69" s="38" t="s">
        <v>142</v>
      </c>
      <c r="B69" s="50"/>
      <c r="C69" s="217">
        <v>0</v>
      </c>
      <c r="D69" s="103">
        <f t="shared" si="20"/>
        <v>0</v>
      </c>
      <c r="E69" s="217">
        <v>0</v>
      </c>
      <c r="F69" s="103">
        <f t="shared" si="21"/>
        <v>0</v>
      </c>
      <c r="G69" s="217">
        <v>0</v>
      </c>
      <c r="H69" s="103">
        <f t="shared" si="22"/>
        <v>0</v>
      </c>
      <c r="I69" s="217">
        <v>0</v>
      </c>
      <c r="J69" s="103">
        <f t="shared" si="23"/>
        <v>0</v>
      </c>
      <c r="K69" s="217">
        <v>0</v>
      </c>
      <c r="L69" s="103">
        <f t="shared" si="24"/>
        <v>0</v>
      </c>
      <c r="M69" s="217">
        <v>0</v>
      </c>
      <c r="N69" s="103">
        <f t="shared" si="25"/>
        <v>0</v>
      </c>
      <c r="O69" s="217">
        <v>0</v>
      </c>
      <c r="P69" s="103">
        <f t="shared" si="26"/>
        <v>0</v>
      </c>
      <c r="Q69" s="217">
        <v>0</v>
      </c>
      <c r="R69" s="103">
        <f t="shared" si="27"/>
        <v>0</v>
      </c>
      <c r="S69" s="217">
        <v>0</v>
      </c>
      <c r="T69" s="103">
        <f t="shared" si="28"/>
        <v>0</v>
      </c>
      <c r="U69" s="217">
        <v>0</v>
      </c>
      <c r="V69" s="103">
        <f t="shared" si="29"/>
        <v>0</v>
      </c>
      <c r="X69" s="245"/>
    </row>
    <row r="70" spans="1:24" ht="12.75" customHeight="1" x14ac:dyDescent="0.3">
      <c r="A70" s="38" t="s">
        <v>32</v>
      </c>
      <c r="B70" s="50"/>
      <c r="C70" s="217">
        <v>40.035600000000009</v>
      </c>
      <c r="D70" s="103">
        <f t="shared" si="20"/>
        <v>1E-4</v>
      </c>
      <c r="E70" s="217">
        <v>0</v>
      </c>
      <c r="F70" s="103">
        <f t="shared" si="21"/>
        <v>0</v>
      </c>
      <c r="G70" s="217">
        <v>0</v>
      </c>
      <c r="H70" s="103">
        <f t="shared" si="22"/>
        <v>0</v>
      </c>
      <c r="I70" s="217">
        <v>0</v>
      </c>
      <c r="J70" s="103">
        <f t="shared" si="23"/>
        <v>0</v>
      </c>
      <c r="K70" s="217">
        <v>0</v>
      </c>
      <c r="L70" s="103">
        <f t="shared" si="24"/>
        <v>0</v>
      </c>
      <c r="M70" s="217">
        <v>0</v>
      </c>
      <c r="N70" s="103">
        <f t="shared" si="25"/>
        <v>0</v>
      </c>
      <c r="O70" s="217">
        <v>0</v>
      </c>
      <c r="P70" s="103">
        <f t="shared" si="26"/>
        <v>0</v>
      </c>
      <c r="Q70" s="217">
        <v>0</v>
      </c>
      <c r="R70" s="103">
        <f t="shared" si="27"/>
        <v>0</v>
      </c>
      <c r="S70" s="217">
        <v>0</v>
      </c>
      <c r="T70" s="103">
        <f t="shared" si="28"/>
        <v>0</v>
      </c>
      <c r="U70" s="217">
        <v>0</v>
      </c>
      <c r="V70" s="103">
        <f t="shared" si="29"/>
        <v>0</v>
      </c>
      <c r="X70" s="245"/>
    </row>
    <row r="71" spans="1:24" ht="12.75" customHeight="1" x14ac:dyDescent="0.3">
      <c r="A71" s="38" t="s">
        <v>138</v>
      </c>
      <c r="B71" s="50"/>
      <c r="C71" s="217">
        <v>0</v>
      </c>
      <c r="D71" s="103">
        <f t="shared" si="20"/>
        <v>0</v>
      </c>
      <c r="E71" s="217">
        <v>0</v>
      </c>
      <c r="F71" s="103">
        <f t="shared" si="21"/>
        <v>0</v>
      </c>
      <c r="G71" s="217">
        <v>0</v>
      </c>
      <c r="H71" s="103">
        <f t="shared" si="22"/>
        <v>0</v>
      </c>
      <c r="I71" s="217">
        <v>0</v>
      </c>
      <c r="J71" s="103">
        <f t="shared" si="23"/>
        <v>0</v>
      </c>
      <c r="K71" s="217">
        <v>0</v>
      </c>
      <c r="L71" s="103">
        <f t="shared" si="24"/>
        <v>0</v>
      </c>
      <c r="M71" s="217">
        <v>0</v>
      </c>
      <c r="N71" s="103">
        <f t="shared" si="25"/>
        <v>0</v>
      </c>
      <c r="O71" s="217">
        <v>0</v>
      </c>
      <c r="P71" s="103">
        <f t="shared" si="26"/>
        <v>0</v>
      </c>
      <c r="Q71" s="217">
        <v>0</v>
      </c>
      <c r="R71" s="103">
        <f t="shared" si="27"/>
        <v>0</v>
      </c>
      <c r="S71" s="217">
        <v>0</v>
      </c>
      <c r="T71" s="103">
        <f t="shared" si="28"/>
        <v>0</v>
      </c>
      <c r="U71" s="217">
        <v>0</v>
      </c>
      <c r="V71" s="103">
        <f t="shared" si="29"/>
        <v>0</v>
      </c>
      <c r="X71" s="245"/>
    </row>
    <row r="72" spans="1:24" ht="12.75" customHeight="1" x14ac:dyDescent="0.3">
      <c r="A72" s="38" t="s">
        <v>154</v>
      </c>
      <c r="B72" s="50"/>
      <c r="C72" s="217">
        <v>0</v>
      </c>
      <c r="D72" s="103">
        <f t="shared" si="20"/>
        <v>0</v>
      </c>
      <c r="E72" s="217">
        <v>0</v>
      </c>
      <c r="F72" s="103">
        <f t="shared" si="21"/>
        <v>0</v>
      </c>
      <c r="G72" s="217">
        <v>0</v>
      </c>
      <c r="H72" s="103">
        <f t="shared" si="22"/>
        <v>0</v>
      </c>
      <c r="I72" s="217">
        <v>0</v>
      </c>
      <c r="J72" s="103">
        <f t="shared" si="23"/>
        <v>0</v>
      </c>
      <c r="K72" s="217">
        <v>0</v>
      </c>
      <c r="L72" s="103">
        <f t="shared" si="24"/>
        <v>0</v>
      </c>
      <c r="M72" s="217">
        <v>0</v>
      </c>
      <c r="N72" s="103">
        <f t="shared" si="25"/>
        <v>0</v>
      </c>
      <c r="O72" s="217">
        <v>0</v>
      </c>
      <c r="P72" s="103">
        <f t="shared" si="26"/>
        <v>0</v>
      </c>
      <c r="Q72" s="217">
        <v>0</v>
      </c>
      <c r="R72" s="103">
        <f t="shared" si="27"/>
        <v>0</v>
      </c>
      <c r="S72" s="217">
        <v>0</v>
      </c>
      <c r="T72" s="103">
        <f t="shared" si="28"/>
        <v>0</v>
      </c>
      <c r="U72" s="217">
        <v>0</v>
      </c>
      <c r="V72" s="103">
        <f t="shared" si="29"/>
        <v>0</v>
      </c>
      <c r="X72" s="245"/>
    </row>
    <row r="73" spans="1:24" ht="12.75" customHeight="1" x14ac:dyDescent="0.3">
      <c r="A73" s="38" t="s">
        <v>145</v>
      </c>
      <c r="B73" s="50"/>
      <c r="C73" s="217">
        <v>0</v>
      </c>
      <c r="D73" s="103">
        <f t="shared" si="20"/>
        <v>0</v>
      </c>
      <c r="E73" s="217">
        <v>0</v>
      </c>
      <c r="F73" s="103">
        <f t="shared" si="21"/>
        <v>0</v>
      </c>
      <c r="G73" s="217">
        <v>0</v>
      </c>
      <c r="H73" s="103">
        <f t="shared" si="22"/>
        <v>0</v>
      </c>
      <c r="I73" s="217">
        <v>0</v>
      </c>
      <c r="J73" s="103">
        <f t="shared" si="23"/>
        <v>0</v>
      </c>
      <c r="K73" s="217">
        <v>0</v>
      </c>
      <c r="L73" s="103">
        <f t="shared" si="24"/>
        <v>0</v>
      </c>
      <c r="M73" s="217">
        <v>0</v>
      </c>
      <c r="N73" s="103">
        <f t="shared" si="25"/>
        <v>0</v>
      </c>
      <c r="O73" s="217">
        <v>0</v>
      </c>
      <c r="P73" s="103">
        <f t="shared" si="26"/>
        <v>0</v>
      </c>
      <c r="Q73" s="217">
        <v>0</v>
      </c>
      <c r="R73" s="103">
        <f t="shared" si="27"/>
        <v>0</v>
      </c>
      <c r="S73" s="217">
        <v>0</v>
      </c>
      <c r="T73" s="103">
        <f t="shared" si="28"/>
        <v>0</v>
      </c>
      <c r="U73" s="217">
        <v>0</v>
      </c>
      <c r="V73" s="103">
        <f t="shared" si="29"/>
        <v>0</v>
      </c>
      <c r="X73" s="245"/>
    </row>
    <row r="74" spans="1:24" ht="12.75" customHeight="1" x14ac:dyDescent="0.3">
      <c r="A74" s="38" t="s">
        <v>134</v>
      </c>
      <c r="B74" s="50"/>
      <c r="C74" s="217">
        <v>0</v>
      </c>
      <c r="D74" s="103">
        <f t="shared" si="20"/>
        <v>0</v>
      </c>
      <c r="E74" s="217">
        <v>0</v>
      </c>
      <c r="F74" s="103">
        <f t="shared" si="21"/>
        <v>0</v>
      </c>
      <c r="G74" s="217">
        <v>0</v>
      </c>
      <c r="H74" s="103">
        <f t="shared" si="22"/>
        <v>0</v>
      </c>
      <c r="I74" s="217">
        <v>0</v>
      </c>
      <c r="J74" s="103">
        <f t="shared" si="23"/>
        <v>0</v>
      </c>
      <c r="K74" s="217">
        <v>0</v>
      </c>
      <c r="L74" s="103">
        <f t="shared" si="24"/>
        <v>0</v>
      </c>
      <c r="M74" s="217">
        <v>0</v>
      </c>
      <c r="N74" s="103">
        <f t="shared" si="25"/>
        <v>0</v>
      </c>
      <c r="O74" s="217">
        <v>0</v>
      </c>
      <c r="P74" s="103">
        <f t="shared" si="26"/>
        <v>0</v>
      </c>
      <c r="Q74" s="217">
        <v>0</v>
      </c>
      <c r="R74" s="103">
        <f t="shared" si="27"/>
        <v>0</v>
      </c>
      <c r="S74" s="217">
        <v>0</v>
      </c>
      <c r="T74" s="103">
        <f t="shared" si="28"/>
        <v>0</v>
      </c>
      <c r="U74" s="217">
        <v>0</v>
      </c>
      <c r="V74" s="103">
        <f t="shared" si="29"/>
        <v>0</v>
      </c>
      <c r="X74" s="245"/>
    </row>
    <row r="75" spans="1:24" ht="12.75" customHeight="1" x14ac:dyDescent="0.3">
      <c r="A75" s="38" t="s">
        <v>151</v>
      </c>
      <c r="B75" s="50"/>
      <c r="C75" s="217">
        <v>4003.5600000000009</v>
      </c>
      <c r="D75" s="103">
        <f t="shared" si="20"/>
        <v>0.01</v>
      </c>
      <c r="E75" s="217">
        <v>0</v>
      </c>
      <c r="F75" s="103">
        <f t="shared" si="21"/>
        <v>0</v>
      </c>
      <c r="G75" s="217">
        <v>0</v>
      </c>
      <c r="H75" s="103">
        <f t="shared" si="22"/>
        <v>0</v>
      </c>
      <c r="I75" s="217">
        <v>0</v>
      </c>
      <c r="J75" s="103">
        <f t="shared" si="23"/>
        <v>0</v>
      </c>
      <c r="K75" s="217">
        <v>0</v>
      </c>
      <c r="L75" s="103">
        <f t="shared" si="24"/>
        <v>0</v>
      </c>
      <c r="M75" s="217">
        <v>0</v>
      </c>
      <c r="N75" s="103">
        <f t="shared" si="25"/>
        <v>0</v>
      </c>
      <c r="O75" s="217">
        <v>0</v>
      </c>
      <c r="P75" s="103">
        <f t="shared" si="26"/>
        <v>0</v>
      </c>
      <c r="Q75" s="217">
        <v>0</v>
      </c>
      <c r="R75" s="103">
        <f t="shared" si="27"/>
        <v>0</v>
      </c>
      <c r="S75" s="217">
        <v>0</v>
      </c>
      <c r="T75" s="103">
        <f t="shared" si="28"/>
        <v>0</v>
      </c>
      <c r="U75" s="217">
        <v>0</v>
      </c>
      <c r="V75" s="103">
        <f t="shared" si="29"/>
        <v>0</v>
      </c>
      <c r="X75" s="245"/>
    </row>
    <row r="76" spans="1:24" ht="12.75" customHeight="1" x14ac:dyDescent="0.3">
      <c r="A76" s="38" t="s">
        <v>137</v>
      </c>
      <c r="B76" s="50"/>
      <c r="C76" s="217">
        <v>160.14240000000004</v>
      </c>
      <c r="D76" s="103">
        <f t="shared" si="20"/>
        <v>4.0000000000000002E-4</v>
      </c>
      <c r="E76" s="217">
        <v>0</v>
      </c>
      <c r="F76" s="103">
        <f t="shared" si="21"/>
        <v>0</v>
      </c>
      <c r="G76" s="217">
        <v>0</v>
      </c>
      <c r="H76" s="103">
        <f t="shared" si="22"/>
        <v>0</v>
      </c>
      <c r="I76" s="217">
        <v>0</v>
      </c>
      <c r="J76" s="103">
        <f t="shared" si="23"/>
        <v>0</v>
      </c>
      <c r="K76" s="217">
        <v>0</v>
      </c>
      <c r="L76" s="103">
        <f t="shared" si="24"/>
        <v>0</v>
      </c>
      <c r="M76" s="217">
        <v>0</v>
      </c>
      <c r="N76" s="103">
        <f t="shared" si="25"/>
        <v>0</v>
      </c>
      <c r="O76" s="217">
        <v>0</v>
      </c>
      <c r="P76" s="103">
        <f t="shared" si="26"/>
        <v>0</v>
      </c>
      <c r="Q76" s="217">
        <v>0</v>
      </c>
      <c r="R76" s="103">
        <f t="shared" si="27"/>
        <v>0</v>
      </c>
      <c r="S76" s="217">
        <v>0</v>
      </c>
      <c r="T76" s="103">
        <f t="shared" si="28"/>
        <v>0</v>
      </c>
      <c r="U76" s="217">
        <v>0</v>
      </c>
      <c r="V76" s="103">
        <f t="shared" si="29"/>
        <v>0</v>
      </c>
      <c r="X76" s="245"/>
    </row>
    <row r="77" spans="1:24" ht="12.75" customHeight="1" x14ac:dyDescent="0.3">
      <c r="A77" s="38" t="s">
        <v>136</v>
      </c>
      <c r="B77" s="50"/>
      <c r="C77" s="217">
        <v>520.46280000000013</v>
      </c>
      <c r="D77" s="103">
        <f t="shared" si="20"/>
        <v>1.3000000000000002E-3</v>
      </c>
      <c r="E77" s="217">
        <v>0</v>
      </c>
      <c r="F77" s="103">
        <f t="shared" si="21"/>
        <v>0</v>
      </c>
      <c r="G77" s="217">
        <v>0</v>
      </c>
      <c r="H77" s="103">
        <f t="shared" si="22"/>
        <v>0</v>
      </c>
      <c r="I77" s="217">
        <v>0</v>
      </c>
      <c r="J77" s="103">
        <f t="shared" si="23"/>
        <v>0</v>
      </c>
      <c r="K77" s="217">
        <v>0</v>
      </c>
      <c r="L77" s="103">
        <f t="shared" si="24"/>
        <v>0</v>
      </c>
      <c r="M77" s="217">
        <v>0</v>
      </c>
      <c r="N77" s="103">
        <f t="shared" si="25"/>
        <v>0</v>
      </c>
      <c r="O77" s="217">
        <v>0</v>
      </c>
      <c r="P77" s="103">
        <f t="shared" si="26"/>
        <v>0</v>
      </c>
      <c r="Q77" s="217">
        <v>0</v>
      </c>
      <c r="R77" s="103">
        <f t="shared" si="27"/>
        <v>0</v>
      </c>
      <c r="S77" s="217">
        <v>0</v>
      </c>
      <c r="T77" s="103">
        <f t="shared" si="28"/>
        <v>0</v>
      </c>
      <c r="U77" s="217">
        <v>0</v>
      </c>
      <c r="V77" s="103">
        <f t="shared" si="29"/>
        <v>0</v>
      </c>
      <c r="X77" s="245"/>
    </row>
    <row r="78" spans="1:24" ht="12.75" customHeight="1" x14ac:dyDescent="0.3">
      <c r="A78" s="38" t="s">
        <v>135</v>
      </c>
      <c r="B78" s="50"/>
      <c r="C78" s="217">
        <v>8807.8320000000003</v>
      </c>
      <c r="D78" s="103">
        <f t="shared" si="20"/>
        <v>2.1999999999999999E-2</v>
      </c>
      <c r="E78" s="217">
        <v>0</v>
      </c>
      <c r="F78" s="103">
        <f t="shared" si="21"/>
        <v>0</v>
      </c>
      <c r="G78" s="217">
        <v>0</v>
      </c>
      <c r="H78" s="103">
        <f t="shared" si="22"/>
        <v>0</v>
      </c>
      <c r="I78" s="217">
        <v>0</v>
      </c>
      <c r="J78" s="103">
        <f t="shared" si="23"/>
        <v>0</v>
      </c>
      <c r="K78" s="217">
        <v>0</v>
      </c>
      <c r="L78" s="103">
        <f t="shared" si="24"/>
        <v>0</v>
      </c>
      <c r="M78" s="217">
        <v>0</v>
      </c>
      <c r="N78" s="103">
        <f t="shared" si="25"/>
        <v>0</v>
      </c>
      <c r="O78" s="217">
        <v>0</v>
      </c>
      <c r="P78" s="103">
        <f t="shared" si="26"/>
        <v>0</v>
      </c>
      <c r="Q78" s="217">
        <v>0</v>
      </c>
      <c r="R78" s="103">
        <f t="shared" si="27"/>
        <v>0</v>
      </c>
      <c r="S78" s="217">
        <v>0</v>
      </c>
      <c r="T78" s="103">
        <f t="shared" si="28"/>
        <v>0</v>
      </c>
      <c r="U78" s="217">
        <v>0</v>
      </c>
      <c r="V78" s="103">
        <f t="shared" si="29"/>
        <v>0</v>
      </c>
      <c r="X78" s="245"/>
    </row>
    <row r="79" spans="1:24" ht="12.75" customHeight="1" x14ac:dyDescent="0.3">
      <c r="A79" s="38" t="s">
        <v>100</v>
      </c>
      <c r="B79" s="50"/>
      <c r="C79" s="217">
        <v>0</v>
      </c>
      <c r="D79" s="103">
        <f t="shared" si="20"/>
        <v>0</v>
      </c>
      <c r="E79" s="217">
        <v>0</v>
      </c>
      <c r="F79" s="103">
        <f t="shared" si="21"/>
        <v>0</v>
      </c>
      <c r="G79" s="217">
        <v>0</v>
      </c>
      <c r="H79" s="103">
        <f t="shared" si="22"/>
        <v>0</v>
      </c>
      <c r="I79" s="217">
        <v>0</v>
      </c>
      <c r="J79" s="103">
        <f t="shared" si="23"/>
        <v>0</v>
      </c>
      <c r="K79" s="217">
        <v>0</v>
      </c>
      <c r="L79" s="103">
        <f t="shared" si="24"/>
        <v>0</v>
      </c>
      <c r="M79" s="217">
        <v>0</v>
      </c>
      <c r="N79" s="103">
        <f t="shared" si="25"/>
        <v>0</v>
      </c>
      <c r="O79" s="217">
        <v>0</v>
      </c>
      <c r="P79" s="103">
        <f t="shared" si="26"/>
        <v>0</v>
      </c>
      <c r="Q79" s="217">
        <v>0</v>
      </c>
      <c r="R79" s="103">
        <f t="shared" si="27"/>
        <v>0</v>
      </c>
      <c r="S79" s="217">
        <v>0</v>
      </c>
      <c r="T79" s="103">
        <f t="shared" si="28"/>
        <v>0</v>
      </c>
      <c r="U79" s="217">
        <v>0</v>
      </c>
      <c r="V79" s="103">
        <f t="shared" si="29"/>
        <v>0</v>
      </c>
      <c r="X79" s="245"/>
    </row>
    <row r="80" spans="1:24" ht="12.75" customHeight="1" x14ac:dyDescent="0.3">
      <c r="A80" s="38" t="s">
        <v>101</v>
      </c>
      <c r="B80" s="50"/>
      <c r="C80" s="217">
        <v>0</v>
      </c>
      <c r="D80" s="103">
        <f t="shared" si="20"/>
        <v>0</v>
      </c>
      <c r="E80" s="217">
        <v>0</v>
      </c>
      <c r="F80" s="103">
        <f t="shared" si="21"/>
        <v>0</v>
      </c>
      <c r="G80" s="217">
        <v>0</v>
      </c>
      <c r="H80" s="103">
        <f t="shared" si="22"/>
        <v>0</v>
      </c>
      <c r="I80" s="217">
        <v>0</v>
      </c>
      <c r="J80" s="103">
        <f t="shared" si="23"/>
        <v>0</v>
      </c>
      <c r="K80" s="217">
        <v>0</v>
      </c>
      <c r="L80" s="103">
        <f t="shared" si="24"/>
        <v>0</v>
      </c>
      <c r="M80" s="217">
        <v>0</v>
      </c>
      <c r="N80" s="103">
        <f t="shared" si="25"/>
        <v>0</v>
      </c>
      <c r="O80" s="217">
        <v>0</v>
      </c>
      <c r="P80" s="103">
        <f t="shared" si="26"/>
        <v>0</v>
      </c>
      <c r="Q80" s="217">
        <v>0</v>
      </c>
      <c r="R80" s="103">
        <f t="shared" si="27"/>
        <v>0</v>
      </c>
      <c r="S80" s="217">
        <v>0</v>
      </c>
      <c r="T80" s="103">
        <f t="shared" si="28"/>
        <v>0</v>
      </c>
      <c r="U80" s="217">
        <v>0</v>
      </c>
      <c r="V80" s="103">
        <f t="shared" si="29"/>
        <v>0</v>
      </c>
      <c r="X80" s="245"/>
    </row>
    <row r="81" spans="1:24" ht="12.75" customHeight="1" x14ac:dyDescent="0.3">
      <c r="A81" s="38" t="s">
        <v>139</v>
      </c>
      <c r="B81" s="50"/>
      <c r="C81" s="217">
        <v>0</v>
      </c>
      <c r="D81" s="103">
        <f t="shared" si="20"/>
        <v>0</v>
      </c>
      <c r="E81" s="217">
        <v>0</v>
      </c>
      <c r="F81" s="103">
        <f t="shared" si="21"/>
        <v>0</v>
      </c>
      <c r="G81" s="217">
        <v>0</v>
      </c>
      <c r="H81" s="103">
        <f t="shared" si="22"/>
        <v>0</v>
      </c>
      <c r="I81" s="217">
        <v>0</v>
      </c>
      <c r="J81" s="103">
        <f t="shared" si="23"/>
        <v>0</v>
      </c>
      <c r="K81" s="217">
        <v>0</v>
      </c>
      <c r="L81" s="103">
        <f t="shared" si="24"/>
        <v>0</v>
      </c>
      <c r="M81" s="217">
        <v>0</v>
      </c>
      <c r="N81" s="103">
        <f t="shared" si="25"/>
        <v>0</v>
      </c>
      <c r="O81" s="217">
        <v>0</v>
      </c>
      <c r="P81" s="103">
        <f t="shared" si="26"/>
        <v>0</v>
      </c>
      <c r="Q81" s="217">
        <v>0</v>
      </c>
      <c r="R81" s="103">
        <f t="shared" si="27"/>
        <v>0</v>
      </c>
      <c r="S81" s="217">
        <v>0</v>
      </c>
      <c r="T81" s="103">
        <f t="shared" si="28"/>
        <v>0</v>
      </c>
      <c r="U81" s="217">
        <v>0</v>
      </c>
      <c r="V81" s="103">
        <f t="shared" si="29"/>
        <v>0</v>
      </c>
      <c r="X81" s="245"/>
    </row>
    <row r="82" spans="1:24" ht="12.75" customHeight="1" x14ac:dyDescent="0.3">
      <c r="A82" s="38" t="s">
        <v>155</v>
      </c>
      <c r="B82" s="50"/>
      <c r="C82" s="217">
        <v>0</v>
      </c>
      <c r="D82" s="103">
        <f t="shared" si="20"/>
        <v>0</v>
      </c>
      <c r="E82" s="217">
        <v>0</v>
      </c>
      <c r="F82" s="103">
        <f t="shared" si="21"/>
        <v>0</v>
      </c>
      <c r="G82" s="217">
        <v>0</v>
      </c>
      <c r="H82" s="103">
        <f t="shared" si="22"/>
        <v>0</v>
      </c>
      <c r="I82" s="217">
        <v>0</v>
      </c>
      <c r="J82" s="103">
        <f t="shared" si="23"/>
        <v>0</v>
      </c>
      <c r="K82" s="217">
        <v>0</v>
      </c>
      <c r="L82" s="103">
        <f t="shared" si="24"/>
        <v>0</v>
      </c>
      <c r="M82" s="217">
        <v>0</v>
      </c>
      <c r="N82" s="103">
        <f t="shared" si="25"/>
        <v>0</v>
      </c>
      <c r="O82" s="217">
        <v>0</v>
      </c>
      <c r="P82" s="103">
        <f t="shared" si="26"/>
        <v>0</v>
      </c>
      <c r="Q82" s="217">
        <v>0</v>
      </c>
      <c r="R82" s="103">
        <f t="shared" si="27"/>
        <v>0</v>
      </c>
      <c r="S82" s="217">
        <v>0</v>
      </c>
      <c r="T82" s="103">
        <f t="shared" si="28"/>
        <v>0</v>
      </c>
      <c r="U82" s="217">
        <v>0</v>
      </c>
      <c r="V82" s="103">
        <f t="shared" si="29"/>
        <v>0</v>
      </c>
      <c r="X82" s="245"/>
    </row>
    <row r="83" spans="1:24" ht="12.75" customHeight="1" x14ac:dyDescent="0.3">
      <c r="A83" s="38" t="s">
        <v>77</v>
      </c>
      <c r="B83" s="50"/>
      <c r="C83" s="217">
        <v>0</v>
      </c>
      <c r="D83" s="103">
        <f t="shared" si="20"/>
        <v>0</v>
      </c>
      <c r="E83" s="217">
        <v>0</v>
      </c>
      <c r="F83" s="103">
        <f t="shared" si="21"/>
        <v>0</v>
      </c>
      <c r="G83" s="217">
        <v>0</v>
      </c>
      <c r="H83" s="103">
        <f t="shared" si="22"/>
        <v>0</v>
      </c>
      <c r="I83" s="217">
        <v>0</v>
      </c>
      <c r="J83" s="103">
        <f t="shared" si="23"/>
        <v>0</v>
      </c>
      <c r="K83" s="217">
        <v>0</v>
      </c>
      <c r="L83" s="103">
        <f t="shared" si="24"/>
        <v>0</v>
      </c>
      <c r="M83" s="217">
        <v>0</v>
      </c>
      <c r="N83" s="103">
        <f t="shared" si="25"/>
        <v>0</v>
      </c>
      <c r="O83" s="217">
        <v>0</v>
      </c>
      <c r="P83" s="103">
        <f t="shared" si="26"/>
        <v>0</v>
      </c>
      <c r="Q83" s="217">
        <v>0</v>
      </c>
      <c r="R83" s="103">
        <f t="shared" si="27"/>
        <v>0</v>
      </c>
      <c r="S83" s="217">
        <v>0</v>
      </c>
      <c r="T83" s="103">
        <f t="shared" si="28"/>
        <v>0</v>
      </c>
      <c r="U83" s="217">
        <v>0</v>
      </c>
      <c r="V83" s="103">
        <f t="shared" si="29"/>
        <v>0</v>
      </c>
      <c r="X83" s="245"/>
    </row>
    <row r="84" spans="1:24" ht="12.75" customHeight="1" x14ac:dyDescent="0.3">
      <c r="A84" s="38" t="s">
        <v>98</v>
      </c>
      <c r="B84" s="50"/>
      <c r="C84" s="217">
        <v>0</v>
      </c>
      <c r="D84" s="103">
        <f t="shared" ref="D84:D105" si="30">IFERROR(C84/C$28,0)</f>
        <v>0</v>
      </c>
      <c r="E84" s="217">
        <v>0</v>
      </c>
      <c r="F84" s="103">
        <f t="shared" si="21"/>
        <v>0</v>
      </c>
      <c r="G84" s="217">
        <v>0</v>
      </c>
      <c r="H84" s="103">
        <f t="shared" si="22"/>
        <v>0</v>
      </c>
      <c r="I84" s="217">
        <v>0</v>
      </c>
      <c r="J84" s="103">
        <f t="shared" si="23"/>
        <v>0</v>
      </c>
      <c r="K84" s="217">
        <v>0</v>
      </c>
      <c r="L84" s="103">
        <f t="shared" si="24"/>
        <v>0</v>
      </c>
      <c r="M84" s="217">
        <v>0</v>
      </c>
      <c r="N84" s="103">
        <f t="shared" si="25"/>
        <v>0</v>
      </c>
      <c r="O84" s="217">
        <v>0</v>
      </c>
      <c r="P84" s="103">
        <f t="shared" si="26"/>
        <v>0</v>
      </c>
      <c r="Q84" s="217">
        <v>0</v>
      </c>
      <c r="R84" s="103">
        <f t="shared" si="27"/>
        <v>0</v>
      </c>
      <c r="S84" s="217">
        <v>0</v>
      </c>
      <c r="T84" s="103">
        <f t="shared" si="28"/>
        <v>0</v>
      </c>
      <c r="U84" s="217">
        <v>0</v>
      </c>
      <c r="V84" s="103">
        <f t="shared" si="29"/>
        <v>0</v>
      </c>
      <c r="X84" s="245"/>
    </row>
    <row r="85" spans="1:24" ht="12.75" customHeight="1" x14ac:dyDescent="0.3">
      <c r="A85" s="38" t="s">
        <v>79</v>
      </c>
      <c r="B85" s="50"/>
      <c r="C85" s="217">
        <v>0</v>
      </c>
      <c r="D85" s="103">
        <f t="shared" si="30"/>
        <v>0</v>
      </c>
      <c r="E85" s="217">
        <v>0</v>
      </c>
      <c r="F85" s="103">
        <f t="shared" si="21"/>
        <v>0</v>
      </c>
      <c r="G85" s="217">
        <v>0</v>
      </c>
      <c r="H85" s="103">
        <f t="shared" si="22"/>
        <v>0</v>
      </c>
      <c r="I85" s="217">
        <v>0</v>
      </c>
      <c r="J85" s="103">
        <f t="shared" si="23"/>
        <v>0</v>
      </c>
      <c r="K85" s="217">
        <v>0</v>
      </c>
      <c r="L85" s="103">
        <f t="shared" si="24"/>
        <v>0</v>
      </c>
      <c r="M85" s="217">
        <v>0</v>
      </c>
      <c r="N85" s="103">
        <f t="shared" si="25"/>
        <v>0</v>
      </c>
      <c r="O85" s="217">
        <v>0</v>
      </c>
      <c r="P85" s="103">
        <f t="shared" si="26"/>
        <v>0</v>
      </c>
      <c r="Q85" s="217">
        <v>0</v>
      </c>
      <c r="R85" s="103">
        <f t="shared" si="27"/>
        <v>0</v>
      </c>
      <c r="S85" s="217">
        <v>0</v>
      </c>
      <c r="T85" s="103">
        <f t="shared" si="28"/>
        <v>0</v>
      </c>
      <c r="U85" s="217">
        <v>0</v>
      </c>
      <c r="V85" s="103">
        <f t="shared" si="29"/>
        <v>0</v>
      </c>
      <c r="X85" s="245"/>
    </row>
    <row r="86" spans="1:24" ht="12.75" customHeight="1" x14ac:dyDescent="0.3">
      <c r="A86" s="38" t="s">
        <v>15</v>
      </c>
      <c r="B86" s="50"/>
      <c r="C86" s="217">
        <v>1601.4240000000002</v>
      </c>
      <c r="D86" s="103">
        <f t="shared" si="30"/>
        <v>4.0000000000000001E-3</v>
      </c>
      <c r="E86" s="217">
        <v>0</v>
      </c>
      <c r="F86" s="103">
        <f t="shared" si="21"/>
        <v>0</v>
      </c>
      <c r="G86" s="217">
        <v>0</v>
      </c>
      <c r="H86" s="103">
        <f t="shared" si="22"/>
        <v>0</v>
      </c>
      <c r="I86" s="217">
        <v>0</v>
      </c>
      <c r="J86" s="103">
        <f t="shared" si="23"/>
        <v>0</v>
      </c>
      <c r="K86" s="217">
        <v>0</v>
      </c>
      <c r="L86" s="103">
        <f t="shared" si="24"/>
        <v>0</v>
      </c>
      <c r="M86" s="217">
        <v>0</v>
      </c>
      <c r="N86" s="103">
        <f t="shared" si="25"/>
        <v>0</v>
      </c>
      <c r="O86" s="217">
        <v>0</v>
      </c>
      <c r="P86" s="103">
        <f t="shared" si="26"/>
        <v>0</v>
      </c>
      <c r="Q86" s="217">
        <v>0</v>
      </c>
      <c r="R86" s="103">
        <f t="shared" si="27"/>
        <v>0</v>
      </c>
      <c r="S86" s="217">
        <v>0</v>
      </c>
      <c r="T86" s="103">
        <f t="shared" si="28"/>
        <v>0</v>
      </c>
      <c r="U86" s="217">
        <v>0</v>
      </c>
      <c r="V86" s="103">
        <f t="shared" si="29"/>
        <v>0</v>
      </c>
      <c r="X86" s="245"/>
    </row>
    <row r="87" spans="1:24" ht="12.75" customHeight="1" x14ac:dyDescent="0.3">
      <c r="A87" s="38" t="s">
        <v>152</v>
      </c>
      <c r="B87" s="50"/>
      <c r="C87" s="217">
        <v>0</v>
      </c>
      <c r="D87" s="103">
        <f t="shared" si="30"/>
        <v>0</v>
      </c>
      <c r="E87" s="217">
        <v>0</v>
      </c>
      <c r="F87" s="103">
        <f t="shared" si="21"/>
        <v>0</v>
      </c>
      <c r="G87" s="217">
        <v>0</v>
      </c>
      <c r="H87" s="103">
        <f t="shared" si="22"/>
        <v>0</v>
      </c>
      <c r="I87" s="217">
        <v>0</v>
      </c>
      <c r="J87" s="103">
        <f t="shared" si="23"/>
        <v>0</v>
      </c>
      <c r="K87" s="217">
        <v>0</v>
      </c>
      <c r="L87" s="103">
        <f t="shared" si="24"/>
        <v>0</v>
      </c>
      <c r="M87" s="217">
        <v>0</v>
      </c>
      <c r="N87" s="103">
        <f t="shared" si="25"/>
        <v>0</v>
      </c>
      <c r="O87" s="217">
        <v>0</v>
      </c>
      <c r="P87" s="103">
        <f t="shared" si="26"/>
        <v>0</v>
      </c>
      <c r="Q87" s="217">
        <v>0</v>
      </c>
      <c r="R87" s="103">
        <f t="shared" si="27"/>
        <v>0</v>
      </c>
      <c r="S87" s="217">
        <v>0</v>
      </c>
      <c r="T87" s="103">
        <f t="shared" si="28"/>
        <v>0</v>
      </c>
      <c r="U87" s="217">
        <v>0</v>
      </c>
      <c r="V87" s="103">
        <f t="shared" si="29"/>
        <v>0</v>
      </c>
      <c r="X87" s="245"/>
    </row>
    <row r="88" spans="1:24" ht="12.75" customHeight="1" x14ac:dyDescent="0.3">
      <c r="A88" s="38" t="s">
        <v>12</v>
      </c>
      <c r="B88" s="50"/>
      <c r="C88" s="217">
        <v>2041.8156000000004</v>
      </c>
      <c r="D88" s="103">
        <f t="shared" si="30"/>
        <v>5.1000000000000004E-3</v>
      </c>
      <c r="E88" s="217">
        <v>0</v>
      </c>
      <c r="F88" s="103">
        <f t="shared" si="21"/>
        <v>0</v>
      </c>
      <c r="G88" s="217">
        <v>0</v>
      </c>
      <c r="H88" s="103">
        <f t="shared" si="22"/>
        <v>0</v>
      </c>
      <c r="I88" s="217">
        <v>0</v>
      </c>
      <c r="J88" s="103">
        <f t="shared" si="23"/>
        <v>0</v>
      </c>
      <c r="K88" s="217">
        <v>0</v>
      </c>
      <c r="L88" s="103">
        <f t="shared" si="24"/>
        <v>0</v>
      </c>
      <c r="M88" s="217">
        <v>0</v>
      </c>
      <c r="N88" s="103">
        <f t="shared" si="25"/>
        <v>0</v>
      </c>
      <c r="O88" s="217">
        <v>0</v>
      </c>
      <c r="P88" s="103">
        <f t="shared" si="26"/>
        <v>0</v>
      </c>
      <c r="Q88" s="217">
        <v>0</v>
      </c>
      <c r="R88" s="103">
        <f t="shared" si="27"/>
        <v>0</v>
      </c>
      <c r="S88" s="217">
        <v>0</v>
      </c>
      <c r="T88" s="103">
        <f t="shared" si="28"/>
        <v>0</v>
      </c>
      <c r="U88" s="217">
        <v>0</v>
      </c>
      <c r="V88" s="103">
        <f t="shared" si="29"/>
        <v>0</v>
      </c>
      <c r="X88" s="245"/>
    </row>
    <row r="89" spans="1:24" ht="12.75" customHeight="1" x14ac:dyDescent="0.3">
      <c r="A89" s="38" t="s">
        <v>172</v>
      </c>
      <c r="B89" s="50"/>
      <c r="C89" s="217">
        <v>0</v>
      </c>
      <c r="D89" s="103">
        <f t="shared" si="30"/>
        <v>0</v>
      </c>
      <c r="E89" s="217">
        <v>0</v>
      </c>
      <c r="F89" s="103">
        <f t="shared" si="21"/>
        <v>0</v>
      </c>
      <c r="G89" s="217">
        <v>0</v>
      </c>
      <c r="H89" s="103">
        <f t="shared" si="22"/>
        <v>0</v>
      </c>
      <c r="I89" s="217">
        <v>0</v>
      </c>
      <c r="J89" s="103">
        <f t="shared" si="23"/>
        <v>0</v>
      </c>
      <c r="K89" s="217">
        <v>0</v>
      </c>
      <c r="L89" s="103">
        <f t="shared" si="24"/>
        <v>0</v>
      </c>
      <c r="M89" s="217">
        <v>0</v>
      </c>
      <c r="N89" s="103">
        <f t="shared" si="25"/>
        <v>0</v>
      </c>
      <c r="O89" s="217">
        <v>0</v>
      </c>
      <c r="P89" s="103">
        <f t="shared" si="26"/>
        <v>0</v>
      </c>
      <c r="Q89" s="217">
        <v>0</v>
      </c>
      <c r="R89" s="103">
        <f t="shared" si="27"/>
        <v>0</v>
      </c>
      <c r="S89" s="217">
        <v>0</v>
      </c>
      <c r="T89" s="103">
        <f t="shared" si="28"/>
        <v>0</v>
      </c>
      <c r="U89" s="217">
        <v>0</v>
      </c>
      <c r="V89" s="103">
        <f t="shared" si="29"/>
        <v>0</v>
      </c>
      <c r="X89" s="245"/>
    </row>
    <row r="90" spans="1:24" ht="12.75" customHeight="1" x14ac:dyDescent="0.3">
      <c r="A90" s="38" t="s">
        <v>17</v>
      </c>
      <c r="B90" s="50"/>
      <c r="C90" s="217">
        <v>80.071200000000019</v>
      </c>
      <c r="D90" s="103">
        <f t="shared" si="30"/>
        <v>2.0000000000000001E-4</v>
      </c>
      <c r="E90" s="217">
        <v>0</v>
      </c>
      <c r="F90" s="103">
        <f t="shared" si="21"/>
        <v>0</v>
      </c>
      <c r="G90" s="217">
        <v>0</v>
      </c>
      <c r="H90" s="103">
        <f t="shared" si="22"/>
        <v>0</v>
      </c>
      <c r="I90" s="217">
        <v>0</v>
      </c>
      <c r="J90" s="103">
        <f t="shared" si="23"/>
        <v>0</v>
      </c>
      <c r="K90" s="217">
        <v>0</v>
      </c>
      <c r="L90" s="103">
        <f t="shared" si="24"/>
        <v>0</v>
      </c>
      <c r="M90" s="217">
        <v>0</v>
      </c>
      <c r="N90" s="103">
        <f t="shared" si="25"/>
        <v>0</v>
      </c>
      <c r="O90" s="217">
        <v>0</v>
      </c>
      <c r="P90" s="103">
        <f t="shared" si="26"/>
        <v>0</v>
      </c>
      <c r="Q90" s="217">
        <v>0</v>
      </c>
      <c r="R90" s="103">
        <f t="shared" si="27"/>
        <v>0</v>
      </c>
      <c r="S90" s="217">
        <v>0</v>
      </c>
      <c r="T90" s="103">
        <f t="shared" si="28"/>
        <v>0</v>
      </c>
      <c r="U90" s="217">
        <v>0</v>
      </c>
      <c r="V90" s="103">
        <f t="shared" si="29"/>
        <v>0</v>
      </c>
      <c r="X90" s="245"/>
    </row>
    <row r="91" spans="1:24" ht="12.75" customHeight="1" x14ac:dyDescent="0.3">
      <c r="A91" s="38" t="s">
        <v>143</v>
      </c>
      <c r="B91" s="38"/>
      <c r="C91" s="217">
        <v>0</v>
      </c>
      <c r="D91" s="103">
        <f t="shared" si="30"/>
        <v>0</v>
      </c>
      <c r="E91" s="217">
        <v>0</v>
      </c>
      <c r="F91" s="103">
        <f t="shared" si="21"/>
        <v>0</v>
      </c>
      <c r="G91" s="217">
        <v>0</v>
      </c>
      <c r="H91" s="103">
        <f t="shared" si="22"/>
        <v>0</v>
      </c>
      <c r="I91" s="217">
        <v>0</v>
      </c>
      <c r="J91" s="103">
        <f t="shared" si="23"/>
        <v>0</v>
      </c>
      <c r="K91" s="217">
        <v>0</v>
      </c>
      <c r="L91" s="103">
        <f t="shared" si="24"/>
        <v>0</v>
      </c>
      <c r="M91" s="217">
        <v>0</v>
      </c>
      <c r="N91" s="103">
        <f t="shared" si="25"/>
        <v>0</v>
      </c>
      <c r="O91" s="217">
        <v>0</v>
      </c>
      <c r="P91" s="103">
        <f t="shared" si="26"/>
        <v>0</v>
      </c>
      <c r="Q91" s="217">
        <v>0</v>
      </c>
      <c r="R91" s="103">
        <f t="shared" si="27"/>
        <v>0</v>
      </c>
      <c r="S91" s="217">
        <v>0</v>
      </c>
      <c r="T91" s="103">
        <f t="shared" si="28"/>
        <v>0</v>
      </c>
      <c r="U91" s="217">
        <v>0</v>
      </c>
      <c r="V91" s="103">
        <f t="shared" si="29"/>
        <v>0</v>
      </c>
      <c r="X91" s="245"/>
    </row>
    <row r="92" spans="1:24" ht="12.75" customHeight="1" x14ac:dyDescent="0.3">
      <c r="A92" s="38" t="s">
        <v>13</v>
      </c>
      <c r="B92" s="50"/>
      <c r="C92" s="217">
        <v>2081.8512000000005</v>
      </c>
      <c r="D92" s="103">
        <f t="shared" si="30"/>
        <v>5.2000000000000006E-3</v>
      </c>
      <c r="E92" s="217">
        <v>0</v>
      </c>
      <c r="F92" s="103">
        <f t="shared" si="21"/>
        <v>0</v>
      </c>
      <c r="G92" s="217">
        <v>0</v>
      </c>
      <c r="H92" s="103">
        <f t="shared" si="22"/>
        <v>0</v>
      </c>
      <c r="I92" s="217">
        <v>0</v>
      </c>
      <c r="J92" s="103">
        <f t="shared" si="23"/>
        <v>0</v>
      </c>
      <c r="K92" s="217">
        <v>0</v>
      </c>
      <c r="L92" s="103">
        <f t="shared" si="24"/>
        <v>0</v>
      </c>
      <c r="M92" s="217">
        <v>0</v>
      </c>
      <c r="N92" s="103">
        <f t="shared" si="25"/>
        <v>0</v>
      </c>
      <c r="O92" s="217">
        <v>0</v>
      </c>
      <c r="P92" s="103">
        <f t="shared" si="26"/>
        <v>0</v>
      </c>
      <c r="Q92" s="217">
        <v>0</v>
      </c>
      <c r="R92" s="103">
        <f t="shared" si="27"/>
        <v>0</v>
      </c>
      <c r="S92" s="217">
        <v>0</v>
      </c>
      <c r="T92" s="103">
        <f t="shared" si="28"/>
        <v>0</v>
      </c>
      <c r="U92" s="217">
        <v>0</v>
      </c>
      <c r="V92" s="103">
        <f t="shared" si="29"/>
        <v>0</v>
      </c>
      <c r="X92" s="245"/>
    </row>
    <row r="93" spans="1:24" ht="12.75" customHeight="1" x14ac:dyDescent="0.3">
      <c r="A93" s="38" t="s">
        <v>144</v>
      </c>
      <c r="B93" s="50"/>
      <c r="C93" s="217">
        <v>0</v>
      </c>
      <c r="D93" s="103">
        <f t="shared" si="30"/>
        <v>0</v>
      </c>
      <c r="E93" s="217">
        <v>0</v>
      </c>
      <c r="F93" s="103">
        <f t="shared" si="21"/>
        <v>0</v>
      </c>
      <c r="G93" s="217">
        <v>0</v>
      </c>
      <c r="H93" s="103">
        <f t="shared" si="22"/>
        <v>0</v>
      </c>
      <c r="I93" s="217">
        <v>0</v>
      </c>
      <c r="J93" s="103">
        <f t="shared" si="23"/>
        <v>0</v>
      </c>
      <c r="K93" s="217">
        <v>0</v>
      </c>
      <c r="L93" s="103">
        <f t="shared" si="24"/>
        <v>0</v>
      </c>
      <c r="M93" s="217">
        <v>0</v>
      </c>
      <c r="N93" s="103">
        <f t="shared" si="25"/>
        <v>0</v>
      </c>
      <c r="O93" s="217">
        <v>0</v>
      </c>
      <c r="P93" s="103">
        <f t="shared" si="26"/>
        <v>0</v>
      </c>
      <c r="Q93" s="217">
        <v>0</v>
      </c>
      <c r="R93" s="103">
        <f t="shared" si="27"/>
        <v>0</v>
      </c>
      <c r="S93" s="217">
        <v>0</v>
      </c>
      <c r="T93" s="103">
        <f t="shared" si="28"/>
        <v>0</v>
      </c>
      <c r="U93" s="217">
        <v>0</v>
      </c>
      <c r="V93" s="103">
        <f t="shared" si="29"/>
        <v>0</v>
      </c>
      <c r="X93" s="245"/>
    </row>
    <row r="94" spans="1:24" ht="12.75" customHeight="1" x14ac:dyDescent="0.3">
      <c r="A94" s="38" t="s">
        <v>156</v>
      </c>
      <c r="B94" s="50"/>
      <c r="C94" s="217">
        <v>0</v>
      </c>
      <c r="D94" s="103">
        <f t="shared" si="30"/>
        <v>0</v>
      </c>
      <c r="E94" s="217">
        <v>0</v>
      </c>
      <c r="F94" s="103">
        <f t="shared" si="21"/>
        <v>0</v>
      </c>
      <c r="G94" s="217">
        <v>0</v>
      </c>
      <c r="H94" s="103">
        <f t="shared" si="22"/>
        <v>0</v>
      </c>
      <c r="I94" s="217">
        <v>0</v>
      </c>
      <c r="J94" s="103">
        <f t="shared" si="23"/>
        <v>0</v>
      </c>
      <c r="K94" s="217">
        <v>0</v>
      </c>
      <c r="L94" s="103">
        <f t="shared" si="24"/>
        <v>0</v>
      </c>
      <c r="M94" s="217">
        <v>0</v>
      </c>
      <c r="N94" s="103">
        <f t="shared" si="25"/>
        <v>0</v>
      </c>
      <c r="O94" s="217">
        <v>0</v>
      </c>
      <c r="P94" s="103">
        <f t="shared" si="26"/>
        <v>0</v>
      </c>
      <c r="Q94" s="217">
        <v>0</v>
      </c>
      <c r="R94" s="103">
        <f t="shared" si="27"/>
        <v>0</v>
      </c>
      <c r="S94" s="217">
        <v>0</v>
      </c>
      <c r="T94" s="103">
        <f t="shared" si="28"/>
        <v>0</v>
      </c>
      <c r="U94" s="217">
        <v>0</v>
      </c>
      <c r="V94" s="103">
        <f t="shared" si="29"/>
        <v>0</v>
      </c>
      <c r="X94" s="245"/>
    </row>
    <row r="95" spans="1:24" ht="12.75" customHeight="1" x14ac:dyDescent="0.3">
      <c r="A95" s="38" t="s">
        <v>150</v>
      </c>
      <c r="B95" s="50"/>
      <c r="C95" s="217">
        <v>0</v>
      </c>
      <c r="D95" s="103">
        <f t="shared" si="30"/>
        <v>0</v>
      </c>
      <c r="E95" s="217">
        <v>0</v>
      </c>
      <c r="F95" s="103">
        <f t="shared" si="21"/>
        <v>0</v>
      </c>
      <c r="G95" s="217">
        <v>0</v>
      </c>
      <c r="H95" s="103">
        <f t="shared" si="22"/>
        <v>0</v>
      </c>
      <c r="I95" s="217">
        <v>0</v>
      </c>
      <c r="J95" s="103">
        <f t="shared" si="23"/>
        <v>0</v>
      </c>
      <c r="K95" s="217">
        <v>0</v>
      </c>
      <c r="L95" s="103">
        <f t="shared" si="24"/>
        <v>0</v>
      </c>
      <c r="M95" s="217">
        <v>0</v>
      </c>
      <c r="N95" s="103">
        <f t="shared" si="25"/>
        <v>0</v>
      </c>
      <c r="O95" s="217">
        <v>0</v>
      </c>
      <c r="P95" s="103">
        <f t="shared" si="26"/>
        <v>0</v>
      </c>
      <c r="Q95" s="217">
        <v>0</v>
      </c>
      <c r="R95" s="103">
        <f t="shared" si="27"/>
        <v>0</v>
      </c>
      <c r="S95" s="217">
        <v>0</v>
      </c>
      <c r="T95" s="103">
        <f t="shared" si="28"/>
        <v>0</v>
      </c>
      <c r="U95" s="217">
        <v>0</v>
      </c>
      <c r="V95" s="103">
        <f t="shared" si="29"/>
        <v>0</v>
      </c>
      <c r="X95" s="245"/>
    </row>
    <row r="96" spans="1:24" ht="12.75" customHeight="1" x14ac:dyDescent="0.3">
      <c r="A96" s="38" t="s">
        <v>146</v>
      </c>
      <c r="B96" s="50"/>
      <c r="C96" s="217">
        <v>0</v>
      </c>
      <c r="D96" s="103">
        <f t="shared" si="30"/>
        <v>0</v>
      </c>
      <c r="E96" s="217">
        <v>0</v>
      </c>
      <c r="F96" s="103">
        <f t="shared" si="21"/>
        <v>0</v>
      </c>
      <c r="G96" s="217">
        <v>0</v>
      </c>
      <c r="H96" s="103">
        <f t="shared" si="22"/>
        <v>0</v>
      </c>
      <c r="I96" s="217">
        <v>0</v>
      </c>
      <c r="J96" s="103">
        <f t="shared" si="23"/>
        <v>0</v>
      </c>
      <c r="K96" s="217">
        <v>0</v>
      </c>
      <c r="L96" s="103">
        <f t="shared" si="24"/>
        <v>0</v>
      </c>
      <c r="M96" s="217">
        <v>0</v>
      </c>
      <c r="N96" s="103">
        <f t="shared" si="25"/>
        <v>0</v>
      </c>
      <c r="O96" s="217">
        <v>0</v>
      </c>
      <c r="P96" s="103">
        <f t="shared" si="26"/>
        <v>0</v>
      </c>
      <c r="Q96" s="217">
        <v>0</v>
      </c>
      <c r="R96" s="103">
        <f t="shared" si="27"/>
        <v>0</v>
      </c>
      <c r="S96" s="217">
        <v>0</v>
      </c>
      <c r="T96" s="103">
        <f t="shared" si="28"/>
        <v>0</v>
      </c>
      <c r="U96" s="217">
        <v>0</v>
      </c>
      <c r="V96" s="103">
        <f t="shared" si="29"/>
        <v>0</v>
      </c>
      <c r="X96" s="245"/>
    </row>
    <row r="97" spans="1:24" ht="12.75" customHeight="1" x14ac:dyDescent="0.3">
      <c r="A97" s="38" t="s">
        <v>7</v>
      </c>
      <c r="B97" s="50"/>
      <c r="C97" s="217">
        <v>6107.9953999999998</v>
      </c>
      <c r="D97" s="103">
        <f t="shared" si="30"/>
        <v>1.5256410294837592E-2</v>
      </c>
      <c r="E97" s="217">
        <v>0</v>
      </c>
      <c r="F97" s="103">
        <f t="shared" si="21"/>
        <v>0</v>
      </c>
      <c r="G97" s="217">
        <v>0</v>
      </c>
      <c r="H97" s="103">
        <f t="shared" si="22"/>
        <v>0</v>
      </c>
      <c r="I97" s="217">
        <v>0</v>
      </c>
      <c r="J97" s="103">
        <f t="shared" si="23"/>
        <v>0</v>
      </c>
      <c r="K97" s="217">
        <v>0</v>
      </c>
      <c r="L97" s="103">
        <f t="shared" si="24"/>
        <v>0</v>
      </c>
      <c r="M97" s="217">
        <v>0</v>
      </c>
      <c r="N97" s="103">
        <f t="shared" si="25"/>
        <v>0</v>
      </c>
      <c r="O97" s="217">
        <v>0</v>
      </c>
      <c r="P97" s="103">
        <f t="shared" si="26"/>
        <v>0</v>
      </c>
      <c r="Q97" s="217">
        <v>0</v>
      </c>
      <c r="R97" s="103">
        <f t="shared" si="27"/>
        <v>0</v>
      </c>
      <c r="S97" s="217">
        <v>0</v>
      </c>
      <c r="T97" s="103">
        <f t="shared" si="28"/>
        <v>0</v>
      </c>
      <c r="U97" s="217">
        <v>0</v>
      </c>
      <c r="V97" s="103">
        <f t="shared" si="29"/>
        <v>0</v>
      </c>
      <c r="X97" s="245"/>
    </row>
    <row r="98" spans="1:24" ht="12.75" customHeight="1" x14ac:dyDescent="0.3">
      <c r="A98" s="145" t="s">
        <v>245</v>
      </c>
      <c r="B98" s="50"/>
      <c r="C98" s="217">
        <v>480.42720000000003</v>
      </c>
      <c r="D98" s="103">
        <f t="shared" si="30"/>
        <v>1.1999999999999999E-3</v>
      </c>
      <c r="E98" s="217">
        <v>0</v>
      </c>
      <c r="F98" s="103">
        <f t="shared" si="21"/>
        <v>0</v>
      </c>
      <c r="G98" s="217">
        <v>0</v>
      </c>
      <c r="H98" s="103">
        <f t="shared" si="22"/>
        <v>0</v>
      </c>
      <c r="I98" s="217">
        <v>0</v>
      </c>
      <c r="J98" s="103">
        <f t="shared" si="23"/>
        <v>0</v>
      </c>
      <c r="K98" s="217">
        <v>0</v>
      </c>
      <c r="L98" s="103">
        <f t="shared" si="24"/>
        <v>0</v>
      </c>
      <c r="M98" s="217">
        <v>0</v>
      </c>
      <c r="N98" s="103">
        <f t="shared" si="25"/>
        <v>0</v>
      </c>
      <c r="O98" s="217">
        <v>0</v>
      </c>
      <c r="P98" s="103">
        <f t="shared" si="26"/>
        <v>0</v>
      </c>
      <c r="Q98" s="217">
        <v>0</v>
      </c>
      <c r="R98" s="103">
        <f t="shared" si="27"/>
        <v>0</v>
      </c>
      <c r="S98" s="217">
        <v>0</v>
      </c>
      <c r="T98" s="103">
        <f t="shared" si="28"/>
        <v>0</v>
      </c>
      <c r="U98" s="217">
        <v>0</v>
      </c>
      <c r="V98" s="103">
        <f t="shared" si="29"/>
        <v>0</v>
      </c>
      <c r="X98" s="245"/>
    </row>
    <row r="99" spans="1:24" ht="12.75" customHeight="1" x14ac:dyDescent="0.3">
      <c r="A99" s="145" t="s">
        <v>245</v>
      </c>
      <c r="B99" s="50"/>
      <c r="C99" s="217">
        <v>0</v>
      </c>
      <c r="D99" s="103">
        <f t="shared" si="30"/>
        <v>0</v>
      </c>
      <c r="E99" s="217">
        <v>0</v>
      </c>
      <c r="F99" s="103">
        <f t="shared" si="21"/>
        <v>0</v>
      </c>
      <c r="G99" s="217">
        <v>0</v>
      </c>
      <c r="H99" s="103">
        <f t="shared" si="22"/>
        <v>0</v>
      </c>
      <c r="I99" s="217">
        <v>0</v>
      </c>
      <c r="J99" s="103">
        <f t="shared" si="23"/>
        <v>0</v>
      </c>
      <c r="K99" s="217">
        <v>0</v>
      </c>
      <c r="L99" s="103">
        <f t="shared" si="24"/>
        <v>0</v>
      </c>
      <c r="M99" s="217">
        <v>0</v>
      </c>
      <c r="N99" s="103">
        <f t="shared" si="25"/>
        <v>0</v>
      </c>
      <c r="O99" s="217">
        <v>0</v>
      </c>
      <c r="P99" s="103">
        <f t="shared" si="26"/>
        <v>0</v>
      </c>
      <c r="Q99" s="217">
        <v>0</v>
      </c>
      <c r="R99" s="103">
        <f t="shared" si="27"/>
        <v>0</v>
      </c>
      <c r="S99" s="217">
        <v>0</v>
      </c>
      <c r="T99" s="103">
        <f t="shared" si="28"/>
        <v>0</v>
      </c>
      <c r="U99" s="217">
        <v>0</v>
      </c>
      <c r="V99" s="103">
        <f t="shared" si="29"/>
        <v>0</v>
      </c>
      <c r="X99" s="245"/>
    </row>
    <row r="100" spans="1:24" ht="12.75" customHeight="1" x14ac:dyDescent="0.3">
      <c r="A100" s="145" t="s">
        <v>245</v>
      </c>
      <c r="B100" s="50"/>
      <c r="C100" s="217">
        <v>0</v>
      </c>
      <c r="D100" s="103">
        <f t="shared" si="30"/>
        <v>0</v>
      </c>
      <c r="E100" s="217">
        <v>0</v>
      </c>
      <c r="F100" s="103">
        <f t="shared" si="21"/>
        <v>0</v>
      </c>
      <c r="G100" s="217">
        <v>0</v>
      </c>
      <c r="H100" s="103">
        <f t="shared" si="22"/>
        <v>0</v>
      </c>
      <c r="I100" s="217">
        <v>0</v>
      </c>
      <c r="J100" s="103">
        <f t="shared" si="23"/>
        <v>0</v>
      </c>
      <c r="K100" s="217">
        <v>0</v>
      </c>
      <c r="L100" s="103">
        <f t="shared" si="24"/>
        <v>0</v>
      </c>
      <c r="M100" s="217">
        <v>0</v>
      </c>
      <c r="N100" s="103">
        <f t="shared" si="25"/>
        <v>0</v>
      </c>
      <c r="O100" s="217">
        <v>0</v>
      </c>
      <c r="P100" s="103">
        <f t="shared" si="26"/>
        <v>0</v>
      </c>
      <c r="Q100" s="217">
        <v>0</v>
      </c>
      <c r="R100" s="103">
        <f t="shared" si="27"/>
        <v>0</v>
      </c>
      <c r="S100" s="217">
        <v>0</v>
      </c>
      <c r="T100" s="103">
        <f t="shared" si="28"/>
        <v>0</v>
      </c>
      <c r="U100" s="217">
        <v>0</v>
      </c>
      <c r="V100" s="103">
        <f t="shared" si="29"/>
        <v>0</v>
      </c>
      <c r="X100" s="245"/>
    </row>
    <row r="101" spans="1:24" ht="12.75" customHeight="1" x14ac:dyDescent="0.3">
      <c r="A101" s="38" t="s">
        <v>99</v>
      </c>
      <c r="B101" s="50"/>
      <c r="C101" s="217"/>
      <c r="D101" s="103">
        <f t="shared" si="30"/>
        <v>0</v>
      </c>
      <c r="E101" s="217"/>
      <c r="F101" s="103">
        <f t="shared" si="21"/>
        <v>0</v>
      </c>
      <c r="G101" s="217"/>
      <c r="H101" s="103">
        <f t="shared" si="22"/>
        <v>0</v>
      </c>
      <c r="I101" s="217">
        <v>0</v>
      </c>
      <c r="J101" s="103">
        <f t="shared" si="23"/>
        <v>0</v>
      </c>
      <c r="K101" s="217">
        <v>0</v>
      </c>
      <c r="L101" s="103">
        <f t="shared" si="24"/>
        <v>0</v>
      </c>
      <c r="M101" s="217">
        <v>0</v>
      </c>
      <c r="N101" s="103">
        <f t="shared" si="25"/>
        <v>0</v>
      </c>
      <c r="O101" s="217">
        <v>0</v>
      </c>
      <c r="P101" s="103">
        <f t="shared" si="26"/>
        <v>0</v>
      </c>
      <c r="Q101" s="217">
        <v>0</v>
      </c>
      <c r="R101" s="103">
        <f t="shared" si="27"/>
        <v>0</v>
      </c>
      <c r="S101" s="217">
        <v>0</v>
      </c>
      <c r="T101" s="103">
        <f t="shared" si="28"/>
        <v>0</v>
      </c>
      <c r="U101" s="217">
        <v>0</v>
      </c>
      <c r="V101" s="103">
        <f t="shared" si="29"/>
        <v>0</v>
      </c>
      <c r="X101" s="245"/>
    </row>
    <row r="102" spans="1:24" ht="12.75" customHeight="1" x14ac:dyDescent="0.3">
      <c r="A102" s="145" t="s">
        <v>78</v>
      </c>
      <c r="B102" s="50"/>
      <c r="C102" s="217">
        <v>0</v>
      </c>
      <c r="D102" s="103">
        <f t="shared" si="30"/>
        <v>0</v>
      </c>
      <c r="E102" s="217">
        <v>0</v>
      </c>
      <c r="F102" s="103">
        <f t="shared" si="21"/>
        <v>0</v>
      </c>
      <c r="G102" s="217">
        <v>0</v>
      </c>
      <c r="H102" s="103">
        <f t="shared" si="22"/>
        <v>0</v>
      </c>
      <c r="I102" s="217">
        <v>0</v>
      </c>
      <c r="J102" s="103">
        <f t="shared" si="23"/>
        <v>0</v>
      </c>
      <c r="K102" s="217">
        <v>0</v>
      </c>
      <c r="L102" s="103">
        <f t="shared" si="24"/>
        <v>0</v>
      </c>
      <c r="M102" s="217">
        <v>0</v>
      </c>
      <c r="N102" s="103">
        <f t="shared" si="25"/>
        <v>0</v>
      </c>
      <c r="O102" s="217">
        <v>0</v>
      </c>
      <c r="P102" s="103">
        <f t="shared" si="26"/>
        <v>0</v>
      </c>
      <c r="Q102" s="217">
        <v>0</v>
      </c>
      <c r="R102" s="103">
        <f t="shared" si="27"/>
        <v>0</v>
      </c>
      <c r="S102" s="217">
        <v>0</v>
      </c>
      <c r="T102" s="103">
        <f t="shared" si="28"/>
        <v>0</v>
      </c>
      <c r="U102" s="217">
        <v>0</v>
      </c>
      <c r="V102" s="103">
        <f t="shared" si="29"/>
        <v>0</v>
      </c>
      <c r="X102" s="245"/>
    </row>
    <row r="103" spans="1:24" ht="12.75" customHeight="1" x14ac:dyDescent="0.3">
      <c r="A103" s="145" t="s">
        <v>78</v>
      </c>
      <c r="B103" s="50"/>
      <c r="C103" s="217">
        <v>0</v>
      </c>
      <c r="D103" s="103">
        <f t="shared" si="30"/>
        <v>0</v>
      </c>
      <c r="E103" s="217">
        <v>0</v>
      </c>
      <c r="F103" s="103">
        <f t="shared" si="21"/>
        <v>0</v>
      </c>
      <c r="G103" s="217">
        <v>0</v>
      </c>
      <c r="H103" s="103">
        <f t="shared" si="22"/>
        <v>0</v>
      </c>
      <c r="I103" s="217">
        <v>0</v>
      </c>
      <c r="J103" s="103">
        <f t="shared" si="23"/>
        <v>0</v>
      </c>
      <c r="K103" s="217">
        <v>0</v>
      </c>
      <c r="L103" s="103">
        <f t="shared" si="24"/>
        <v>0</v>
      </c>
      <c r="M103" s="217">
        <v>0</v>
      </c>
      <c r="N103" s="103">
        <f t="shared" si="25"/>
        <v>0</v>
      </c>
      <c r="O103" s="217">
        <v>0</v>
      </c>
      <c r="P103" s="103">
        <f t="shared" si="26"/>
        <v>0</v>
      </c>
      <c r="Q103" s="217">
        <v>0</v>
      </c>
      <c r="R103" s="103">
        <f t="shared" si="27"/>
        <v>0</v>
      </c>
      <c r="S103" s="217">
        <v>0</v>
      </c>
      <c r="T103" s="103">
        <f t="shared" si="28"/>
        <v>0</v>
      </c>
      <c r="U103" s="217">
        <v>0</v>
      </c>
      <c r="V103" s="103">
        <f t="shared" si="29"/>
        <v>0</v>
      </c>
      <c r="X103" s="245"/>
    </row>
    <row r="104" spans="1:24" ht="12.75" customHeight="1" x14ac:dyDescent="0.3">
      <c r="A104" s="145" t="s">
        <v>78</v>
      </c>
      <c r="B104" s="26"/>
      <c r="C104" s="217">
        <v>0</v>
      </c>
      <c r="D104" s="103">
        <f t="shared" si="30"/>
        <v>0</v>
      </c>
      <c r="E104" s="217">
        <v>0</v>
      </c>
      <c r="F104" s="103">
        <f t="shared" si="21"/>
        <v>0</v>
      </c>
      <c r="G104" s="217">
        <v>0</v>
      </c>
      <c r="H104" s="103">
        <f t="shared" si="22"/>
        <v>0</v>
      </c>
      <c r="I104" s="217">
        <v>0</v>
      </c>
      <c r="J104" s="103">
        <f t="shared" si="23"/>
        <v>0</v>
      </c>
      <c r="K104" s="217">
        <v>0</v>
      </c>
      <c r="L104" s="103">
        <f t="shared" si="24"/>
        <v>0</v>
      </c>
      <c r="M104" s="217">
        <v>0</v>
      </c>
      <c r="N104" s="103">
        <f t="shared" si="25"/>
        <v>0</v>
      </c>
      <c r="O104" s="217">
        <v>0</v>
      </c>
      <c r="P104" s="103">
        <f t="shared" si="26"/>
        <v>0</v>
      </c>
      <c r="Q104" s="217">
        <v>0</v>
      </c>
      <c r="R104" s="103">
        <f t="shared" si="27"/>
        <v>0</v>
      </c>
      <c r="S104" s="217">
        <v>0</v>
      </c>
      <c r="T104" s="103">
        <f t="shared" si="28"/>
        <v>0</v>
      </c>
      <c r="U104" s="217">
        <v>0</v>
      </c>
      <c r="V104" s="103">
        <f t="shared" si="29"/>
        <v>0</v>
      </c>
      <c r="X104" s="245"/>
    </row>
    <row r="105" spans="1:24" ht="12.75" customHeight="1" x14ac:dyDescent="0.3">
      <c r="A105" s="26" t="s">
        <v>36</v>
      </c>
      <c r="B105" s="69"/>
      <c r="C105" s="105">
        <f>SUM(C52:C104)</f>
        <v>101008.23408374039</v>
      </c>
      <c r="D105" s="106">
        <f t="shared" si="30"/>
        <v>0.25229604173220926</v>
      </c>
      <c r="E105" s="105">
        <f>SUM(E52:E104)</f>
        <v>0</v>
      </c>
      <c r="F105" s="106">
        <f t="shared" si="21"/>
        <v>0</v>
      </c>
      <c r="G105" s="105">
        <f>SUM(G52:G104)</f>
        <v>0</v>
      </c>
      <c r="H105" s="106">
        <f t="shared" si="22"/>
        <v>0</v>
      </c>
      <c r="I105" s="105">
        <f>SUM(I52:I104)</f>
        <v>0</v>
      </c>
      <c r="J105" s="106">
        <f t="shared" si="23"/>
        <v>0</v>
      </c>
      <c r="K105" s="105">
        <f>SUM(K52:K104)</f>
        <v>0</v>
      </c>
      <c r="L105" s="106">
        <f t="shared" si="24"/>
        <v>0</v>
      </c>
      <c r="M105" s="105">
        <f>SUM(M52:M104)</f>
        <v>0</v>
      </c>
      <c r="N105" s="106">
        <f t="shared" si="25"/>
        <v>0</v>
      </c>
      <c r="O105" s="105">
        <f>SUM(O52:O104)</f>
        <v>0</v>
      </c>
      <c r="P105" s="106">
        <f t="shared" si="26"/>
        <v>0</v>
      </c>
      <c r="Q105" s="105">
        <f>SUM(Q52:Q104)</f>
        <v>0</v>
      </c>
      <c r="R105" s="106">
        <f t="shared" si="27"/>
        <v>0</v>
      </c>
      <c r="S105" s="105">
        <f>SUM(S52:S104)</f>
        <v>0</v>
      </c>
      <c r="T105" s="106">
        <f t="shared" si="28"/>
        <v>0</v>
      </c>
      <c r="U105" s="105">
        <f>SUM(U52:U104)</f>
        <v>0</v>
      </c>
      <c r="V105" s="106">
        <f t="shared" si="29"/>
        <v>0</v>
      </c>
    </row>
    <row r="106" spans="1:24" ht="12.75" customHeight="1" x14ac:dyDescent="0.3">
      <c r="A106" s="26"/>
      <c r="B106" s="26"/>
      <c r="C106" s="51"/>
      <c r="D106" s="52"/>
      <c r="E106" s="51"/>
      <c r="F106" s="52"/>
      <c r="G106" s="51"/>
      <c r="H106" s="52"/>
      <c r="I106" s="51"/>
      <c r="J106" s="52"/>
      <c r="K106" s="51"/>
      <c r="L106" s="52"/>
      <c r="M106" s="51"/>
      <c r="N106" s="52"/>
      <c r="O106" s="51"/>
      <c r="P106" s="52"/>
      <c r="Q106" s="51"/>
      <c r="R106" s="52"/>
      <c r="S106" s="51"/>
      <c r="T106" s="52"/>
      <c r="U106" s="51"/>
      <c r="V106" s="52"/>
    </row>
    <row r="107" spans="1:24" ht="12.75" customHeight="1" x14ac:dyDescent="0.3">
      <c r="A107" s="26" t="s">
        <v>19</v>
      </c>
      <c r="B107" s="69"/>
      <c r="C107" s="105">
        <f>C28-C33-C46-C105</f>
        <v>16339.63071625962</v>
      </c>
      <c r="D107" s="106">
        <f>IFERROR(C107/C$28,0)</f>
        <v>4.081275344008737E-2</v>
      </c>
      <c r="E107" s="105">
        <f>E28-E33-E46-E105</f>
        <v>0</v>
      </c>
      <c r="F107" s="106">
        <f>IFERROR(E107/E$28,0)</f>
        <v>0</v>
      </c>
      <c r="G107" s="105">
        <f>G28-G33-G46-G105</f>
        <v>0</v>
      </c>
      <c r="H107" s="106">
        <f>IFERROR(G107/G$28,0)</f>
        <v>0</v>
      </c>
      <c r="I107" s="105">
        <f>I28-I33-I46-I105</f>
        <v>0</v>
      </c>
      <c r="J107" s="106">
        <f>IFERROR(I107/I$28,0)</f>
        <v>0</v>
      </c>
      <c r="K107" s="105">
        <f>K28-K33-K46-K105</f>
        <v>0</v>
      </c>
      <c r="L107" s="106">
        <f>IFERROR(K107/K$28,0)</f>
        <v>0</v>
      </c>
      <c r="M107" s="105">
        <f>M28-M33-M46-M105</f>
        <v>0</v>
      </c>
      <c r="N107" s="106">
        <f>IFERROR(M107/M$28,0)</f>
        <v>0</v>
      </c>
      <c r="O107" s="105">
        <f>O28-O33-O46-O105</f>
        <v>0</v>
      </c>
      <c r="P107" s="106">
        <f>IFERROR(O107/O$28,0)</f>
        <v>0</v>
      </c>
      <c r="Q107" s="105">
        <f>Q28-Q33-Q46-Q105</f>
        <v>0</v>
      </c>
      <c r="R107" s="106">
        <f>IFERROR(Q107/Q$28,0)</f>
        <v>0</v>
      </c>
      <c r="S107" s="105">
        <f>S28-S33-S46-S105</f>
        <v>0</v>
      </c>
      <c r="T107" s="106">
        <f>IFERROR(S107/S$28,0)</f>
        <v>0</v>
      </c>
      <c r="U107" s="105">
        <f>U28-U33-U46-U105</f>
        <v>0</v>
      </c>
      <c r="V107" s="106">
        <f>IFERROR(U107/U$28,0)</f>
        <v>0</v>
      </c>
    </row>
    <row r="108" spans="1:24" ht="12.75" customHeight="1" x14ac:dyDescent="0.3">
      <c r="A108" s="26"/>
      <c r="B108" s="26"/>
      <c r="C108" s="53"/>
      <c r="D108" s="54"/>
      <c r="E108" s="53"/>
      <c r="F108" s="54"/>
      <c r="G108" s="53"/>
      <c r="H108" s="54"/>
      <c r="I108" s="53"/>
      <c r="J108" s="54"/>
      <c r="K108" s="53"/>
      <c r="L108" s="54"/>
      <c r="M108" s="53"/>
      <c r="N108" s="54"/>
      <c r="O108" s="53"/>
      <c r="P108" s="54"/>
      <c r="Q108" s="53"/>
      <c r="R108" s="54"/>
      <c r="S108" s="53"/>
      <c r="T108" s="54"/>
      <c r="U108" s="53"/>
      <c r="V108" s="54"/>
    </row>
    <row r="109" spans="1:24" ht="12.75" customHeight="1" x14ac:dyDescent="0.3">
      <c r="A109" s="26"/>
      <c r="B109" s="26"/>
      <c r="C109" s="53"/>
      <c r="D109" s="54"/>
      <c r="E109" s="53"/>
      <c r="F109" s="54"/>
      <c r="G109" s="53"/>
      <c r="H109" s="54"/>
      <c r="I109" s="53"/>
      <c r="J109" s="54"/>
      <c r="K109" s="53"/>
      <c r="L109" s="54"/>
      <c r="M109" s="53"/>
      <c r="N109" s="54"/>
      <c r="O109" s="53"/>
      <c r="P109" s="54"/>
      <c r="Q109" s="53"/>
      <c r="R109" s="54"/>
      <c r="S109" s="53"/>
      <c r="T109" s="54"/>
      <c r="U109" s="53"/>
      <c r="V109" s="54"/>
    </row>
    <row r="110" spans="1:24" ht="12.75" customHeight="1" x14ac:dyDescent="0.3">
      <c r="A110" s="55" t="s">
        <v>49</v>
      </c>
      <c r="B110" s="55"/>
      <c r="C110" s="109" t="str">
        <f>C50</f>
        <v>FY 2018-19</v>
      </c>
      <c r="D110" s="109" t="s">
        <v>9</v>
      </c>
      <c r="E110" s="109" t="str">
        <f>E50</f>
        <v>FY 2019-20</v>
      </c>
      <c r="F110" s="109" t="s">
        <v>9</v>
      </c>
      <c r="G110" s="109" t="str">
        <f>G50</f>
        <v>FY 2020-21</v>
      </c>
      <c r="H110" s="109" t="s">
        <v>9</v>
      </c>
      <c r="I110" s="109" t="str">
        <f>I50</f>
        <v>FY 2021-22</v>
      </c>
      <c r="J110" s="109" t="s">
        <v>9</v>
      </c>
      <c r="K110" s="109" t="str">
        <f>K50</f>
        <v>FY 2022-23</v>
      </c>
      <c r="L110" s="109" t="s">
        <v>9</v>
      </c>
      <c r="M110" s="109" t="str">
        <f>M50</f>
        <v>FY 2023-24</v>
      </c>
      <c r="N110" s="109" t="s">
        <v>9</v>
      </c>
      <c r="O110" s="109" t="str">
        <f>O50</f>
        <v>FY 2024-25</v>
      </c>
      <c r="P110" s="109" t="s">
        <v>9</v>
      </c>
      <c r="Q110" s="109" t="str">
        <f>Q50</f>
        <v>FY 2025-26</v>
      </c>
      <c r="R110" s="109" t="s">
        <v>9</v>
      </c>
      <c r="S110" s="109" t="str">
        <f>S50</f>
        <v>FY 2026-27</v>
      </c>
      <c r="T110" s="109" t="s">
        <v>9</v>
      </c>
      <c r="U110" s="109" t="str">
        <f>U50</f>
        <v>FY 2027-28</v>
      </c>
      <c r="V110" s="109" t="s">
        <v>9</v>
      </c>
    </row>
    <row r="111" spans="1:24" ht="12.75" customHeight="1" x14ac:dyDescent="0.3">
      <c r="A111" s="38" t="s">
        <v>141</v>
      </c>
      <c r="B111" s="50"/>
      <c r="C111" s="102">
        <f>C59</f>
        <v>24383.281824000005</v>
      </c>
      <c r="D111" s="103">
        <f t="shared" ref="D111:D116" si="31">IFERROR(C111/C$28,0)</f>
        <v>6.0904000000000007E-2</v>
      </c>
      <c r="E111" s="102">
        <f>E59</f>
        <v>0</v>
      </c>
      <c r="F111" s="103">
        <f t="shared" ref="F111:F116" si="32">IFERROR(E111/E$28,0)</f>
        <v>0</v>
      </c>
      <c r="G111" s="102">
        <f>G59</f>
        <v>0</v>
      </c>
      <c r="H111" s="103">
        <f t="shared" ref="H111:H116" si="33">IFERROR(G111/G$28,0)</f>
        <v>0</v>
      </c>
      <c r="I111" s="102">
        <f>I59</f>
        <v>0</v>
      </c>
      <c r="J111" s="103">
        <f t="shared" ref="J111:J116" si="34">IFERROR(I111/I$28,0)</f>
        <v>0</v>
      </c>
      <c r="K111" s="102">
        <f>K59</f>
        <v>0</v>
      </c>
      <c r="L111" s="103">
        <f t="shared" ref="L111:L116" si="35">IFERROR(K111/K$28,0)</f>
        <v>0</v>
      </c>
      <c r="M111" s="102">
        <f>M59</f>
        <v>0</v>
      </c>
      <c r="N111" s="103">
        <f t="shared" ref="N111:N116" si="36">IFERROR(M111/M$28,0)</f>
        <v>0</v>
      </c>
      <c r="O111" s="102">
        <f>O59</f>
        <v>0</v>
      </c>
      <c r="P111" s="103">
        <f t="shared" ref="P111:P116" si="37">IFERROR(O111/O$28,0)</f>
        <v>0</v>
      </c>
      <c r="Q111" s="102">
        <f>Q59</f>
        <v>0</v>
      </c>
      <c r="R111" s="103">
        <f t="shared" ref="R111:R116" si="38">IFERROR(Q111/Q$28,0)</f>
        <v>0</v>
      </c>
      <c r="S111" s="102">
        <f>S59</f>
        <v>0</v>
      </c>
      <c r="T111" s="103">
        <f t="shared" ref="T111:T116" si="39">IFERROR(S111/S$28,0)</f>
        <v>0</v>
      </c>
      <c r="U111" s="102">
        <f>U59</f>
        <v>0</v>
      </c>
      <c r="V111" s="103">
        <f t="shared" ref="V111:V116" si="40">IFERROR(U111/U$28,0)</f>
        <v>0</v>
      </c>
    </row>
    <row r="112" spans="1:24" ht="12.75" customHeight="1" x14ac:dyDescent="0.3">
      <c r="A112" s="38" t="s">
        <v>96</v>
      </c>
      <c r="B112" s="50"/>
      <c r="C112" s="102">
        <f>C62</f>
        <v>0</v>
      </c>
      <c r="D112" s="103">
        <f t="shared" si="31"/>
        <v>0</v>
      </c>
      <c r="E112" s="102">
        <f>E62</f>
        <v>0</v>
      </c>
      <c r="F112" s="103">
        <f t="shared" si="32"/>
        <v>0</v>
      </c>
      <c r="G112" s="102">
        <f>G62</f>
        <v>0</v>
      </c>
      <c r="H112" s="103">
        <f t="shared" si="33"/>
        <v>0</v>
      </c>
      <c r="I112" s="102">
        <f>I62</f>
        <v>0</v>
      </c>
      <c r="J112" s="103">
        <f t="shared" si="34"/>
        <v>0</v>
      </c>
      <c r="K112" s="102">
        <f>K62</f>
        <v>0</v>
      </c>
      <c r="L112" s="103">
        <f t="shared" si="35"/>
        <v>0</v>
      </c>
      <c r="M112" s="102">
        <f>M62</f>
        <v>0</v>
      </c>
      <c r="N112" s="103">
        <f t="shared" si="36"/>
        <v>0</v>
      </c>
      <c r="O112" s="102">
        <f>O62</f>
        <v>0</v>
      </c>
      <c r="P112" s="103">
        <f t="shared" si="37"/>
        <v>0</v>
      </c>
      <c r="Q112" s="102">
        <f>Q62</f>
        <v>0</v>
      </c>
      <c r="R112" s="103">
        <f t="shared" si="38"/>
        <v>0</v>
      </c>
      <c r="S112" s="102">
        <f>S62</f>
        <v>0</v>
      </c>
      <c r="T112" s="103">
        <f t="shared" si="39"/>
        <v>0</v>
      </c>
      <c r="U112" s="102">
        <f>U62</f>
        <v>0</v>
      </c>
      <c r="V112" s="103">
        <f t="shared" si="40"/>
        <v>0</v>
      </c>
    </row>
    <row r="113" spans="1:22" ht="12.75" customHeight="1" x14ac:dyDescent="0.3">
      <c r="A113" s="145" t="s">
        <v>78</v>
      </c>
      <c r="B113" s="56"/>
      <c r="C113" s="136">
        <v>0</v>
      </c>
      <c r="D113" s="103">
        <f t="shared" si="31"/>
        <v>0</v>
      </c>
      <c r="E113" s="136">
        <v>0</v>
      </c>
      <c r="F113" s="103">
        <f t="shared" si="32"/>
        <v>0</v>
      </c>
      <c r="G113" s="136">
        <v>0</v>
      </c>
      <c r="H113" s="103">
        <f t="shared" si="33"/>
        <v>0</v>
      </c>
      <c r="I113" s="136">
        <v>0</v>
      </c>
      <c r="J113" s="103">
        <f t="shared" si="34"/>
        <v>0</v>
      </c>
      <c r="K113" s="136">
        <v>0</v>
      </c>
      <c r="L113" s="103">
        <f t="shared" si="35"/>
        <v>0</v>
      </c>
      <c r="M113" s="136">
        <v>0</v>
      </c>
      <c r="N113" s="103">
        <f t="shared" si="36"/>
        <v>0</v>
      </c>
      <c r="O113" s="136">
        <v>0</v>
      </c>
      <c r="P113" s="103">
        <f t="shared" si="37"/>
        <v>0</v>
      </c>
      <c r="Q113" s="136">
        <v>0</v>
      </c>
      <c r="R113" s="103">
        <f t="shared" si="38"/>
        <v>0</v>
      </c>
      <c r="S113" s="136">
        <v>0</v>
      </c>
      <c r="T113" s="103">
        <f t="shared" si="39"/>
        <v>0</v>
      </c>
      <c r="U113" s="136">
        <v>0</v>
      </c>
      <c r="V113" s="103">
        <f t="shared" si="40"/>
        <v>0</v>
      </c>
    </row>
    <row r="114" spans="1:22" ht="12.75" customHeight="1" x14ac:dyDescent="0.3">
      <c r="A114" s="145" t="s">
        <v>78</v>
      </c>
      <c r="B114" s="56"/>
      <c r="C114" s="136">
        <v>0</v>
      </c>
      <c r="D114" s="103">
        <f t="shared" si="31"/>
        <v>0</v>
      </c>
      <c r="E114" s="136">
        <v>0</v>
      </c>
      <c r="F114" s="103">
        <f t="shared" si="32"/>
        <v>0</v>
      </c>
      <c r="G114" s="136">
        <v>0</v>
      </c>
      <c r="H114" s="103">
        <f t="shared" si="33"/>
        <v>0</v>
      </c>
      <c r="I114" s="136">
        <v>0</v>
      </c>
      <c r="J114" s="103">
        <f t="shared" si="34"/>
        <v>0</v>
      </c>
      <c r="K114" s="136">
        <v>0</v>
      </c>
      <c r="L114" s="103">
        <f t="shared" si="35"/>
        <v>0</v>
      </c>
      <c r="M114" s="136">
        <v>0</v>
      </c>
      <c r="N114" s="103">
        <f t="shared" si="36"/>
        <v>0</v>
      </c>
      <c r="O114" s="136">
        <v>0</v>
      </c>
      <c r="P114" s="103">
        <f t="shared" si="37"/>
        <v>0</v>
      </c>
      <c r="Q114" s="136">
        <v>0</v>
      </c>
      <c r="R114" s="103">
        <f t="shared" si="38"/>
        <v>0</v>
      </c>
      <c r="S114" s="136">
        <v>0</v>
      </c>
      <c r="T114" s="103">
        <f t="shared" si="39"/>
        <v>0</v>
      </c>
      <c r="U114" s="136">
        <v>0</v>
      </c>
      <c r="V114" s="103">
        <f t="shared" si="40"/>
        <v>0</v>
      </c>
    </row>
    <row r="115" spans="1:22" ht="12.75" customHeight="1" x14ac:dyDescent="0.3">
      <c r="A115" s="145" t="s">
        <v>78</v>
      </c>
      <c r="B115" s="56"/>
      <c r="C115" s="137">
        <v>0</v>
      </c>
      <c r="D115" s="103">
        <f t="shared" si="31"/>
        <v>0</v>
      </c>
      <c r="E115" s="137">
        <v>0</v>
      </c>
      <c r="F115" s="103">
        <f t="shared" si="32"/>
        <v>0</v>
      </c>
      <c r="G115" s="137">
        <v>0</v>
      </c>
      <c r="H115" s="103">
        <f t="shared" si="33"/>
        <v>0</v>
      </c>
      <c r="I115" s="137">
        <v>0</v>
      </c>
      <c r="J115" s="103">
        <f t="shared" si="34"/>
        <v>0</v>
      </c>
      <c r="K115" s="137">
        <v>0</v>
      </c>
      <c r="L115" s="103">
        <f t="shared" si="35"/>
        <v>0</v>
      </c>
      <c r="M115" s="137">
        <v>0</v>
      </c>
      <c r="N115" s="103">
        <f t="shared" si="36"/>
        <v>0</v>
      </c>
      <c r="O115" s="137">
        <v>0</v>
      </c>
      <c r="P115" s="103">
        <f t="shared" si="37"/>
        <v>0</v>
      </c>
      <c r="Q115" s="137">
        <v>0</v>
      </c>
      <c r="R115" s="103">
        <f t="shared" si="38"/>
        <v>0</v>
      </c>
      <c r="S115" s="137">
        <v>0</v>
      </c>
      <c r="T115" s="103">
        <f t="shared" si="39"/>
        <v>0</v>
      </c>
      <c r="U115" s="137">
        <v>0</v>
      </c>
      <c r="V115" s="103">
        <f t="shared" si="40"/>
        <v>0</v>
      </c>
    </row>
    <row r="116" spans="1:22" ht="12.75" customHeight="1" x14ac:dyDescent="0.3">
      <c r="A116" s="55" t="s">
        <v>83</v>
      </c>
      <c r="B116" s="57"/>
      <c r="C116" s="108">
        <f>SUM(C111:C115)</f>
        <v>24383.281824000005</v>
      </c>
      <c r="D116" s="106">
        <f t="shared" si="31"/>
        <v>6.0904000000000007E-2</v>
      </c>
      <c r="E116" s="108">
        <f>SUM(E111:E115)</f>
        <v>0</v>
      </c>
      <c r="F116" s="106">
        <f t="shared" si="32"/>
        <v>0</v>
      </c>
      <c r="G116" s="108">
        <f>SUM(G111:G115)</f>
        <v>0</v>
      </c>
      <c r="H116" s="106">
        <f t="shared" si="33"/>
        <v>0</v>
      </c>
      <c r="I116" s="108">
        <f>SUM(I111:I115)</f>
        <v>0</v>
      </c>
      <c r="J116" s="106">
        <f t="shared" si="34"/>
        <v>0</v>
      </c>
      <c r="K116" s="108">
        <f>SUM(K111:K115)</f>
        <v>0</v>
      </c>
      <c r="L116" s="106">
        <f t="shared" si="35"/>
        <v>0</v>
      </c>
      <c r="M116" s="108">
        <f>SUM(M111:M115)</f>
        <v>0</v>
      </c>
      <c r="N116" s="106">
        <f t="shared" si="36"/>
        <v>0</v>
      </c>
      <c r="O116" s="108">
        <f>SUM(O111:O115)</f>
        <v>0</v>
      </c>
      <c r="P116" s="106">
        <f t="shared" si="37"/>
        <v>0</v>
      </c>
      <c r="Q116" s="108">
        <f>SUM(Q111:Q115)</f>
        <v>0</v>
      </c>
      <c r="R116" s="106">
        <f t="shared" si="38"/>
        <v>0</v>
      </c>
      <c r="S116" s="108">
        <f>SUM(S111:S115)</f>
        <v>0</v>
      </c>
      <c r="T116" s="106">
        <f t="shared" si="39"/>
        <v>0</v>
      </c>
      <c r="U116" s="108">
        <f>SUM(U111:U115)</f>
        <v>0</v>
      </c>
      <c r="V116" s="106">
        <f t="shared" si="40"/>
        <v>0</v>
      </c>
    </row>
    <row r="117" spans="1:22" ht="12.75" customHeight="1" x14ac:dyDescent="0.3">
      <c r="A117" s="38"/>
      <c r="B117" s="38"/>
    </row>
    <row r="118" spans="1:22" ht="12.75" customHeight="1" x14ac:dyDescent="0.3">
      <c r="A118" s="58" t="s">
        <v>8</v>
      </c>
      <c r="B118" s="5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ht="12.75" customHeight="1" x14ac:dyDescent="0.3">
      <c r="A119" s="62" t="s">
        <v>37</v>
      </c>
      <c r="B119" s="6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ht="12.75" customHeight="1" x14ac:dyDescent="0.3">
      <c r="A120" s="38"/>
      <c r="B120" s="38"/>
    </row>
    <row r="121" spans="1:22" ht="12.75" customHeight="1" x14ac:dyDescent="0.3">
      <c r="A121" s="38"/>
      <c r="B121" s="38"/>
    </row>
    <row r="122" spans="1:22" ht="12.75" customHeight="1" x14ac:dyDescent="0.3">
      <c r="A122" s="38"/>
      <c r="B122" s="38"/>
    </row>
    <row r="123" spans="1:22" ht="12.75" customHeight="1" x14ac:dyDescent="0.3">
      <c r="A123" s="38"/>
      <c r="B123" s="38"/>
    </row>
    <row r="124" spans="1:22" ht="12.75" customHeight="1" x14ac:dyDescent="0.3">
      <c r="A124" s="38"/>
      <c r="B124" s="38"/>
    </row>
    <row r="125" spans="1:22" ht="12.75" customHeight="1" x14ac:dyDescent="0.3">
      <c r="A125" s="38"/>
      <c r="B125" s="38"/>
    </row>
    <row r="126" spans="1:22" ht="12.75" customHeight="1" x14ac:dyDescent="0.3">
      <c r="A126" s="38"/>
      <c r="B126" s="38"/>
    </row>
  </sheetData>
  <pageMargins left="0.45" right="0" top="0.5" bottom="0" header="0.3" footer="0.3"/>
  <pageSetup scale="49" orientation="landscape" r:id="rId1"/>
  <rowBreaks count="1" manualBreakCount="1">
    <brk id="47" max="21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X126"/>
  <sheetViews>
    <sheetView zoomScale="78" zoomScaleNormal="78" workbookViewId="0">
      <selection activeCell="B37" sqref="B37"/>
    </sheetView>
  </sheetViews>
  <sheetFormatPr defaultColWidth="9.109375" defaultRowHeight="12.75" customHeight="1" x14ac:dyDescent="0.3"/>
  <cols>
    <col min="1" max="1" width="9.5546875" style="5" customWidth="1"/>
    <col min="2" max="2" width="38.5546875" style="5" customWidth="1"/>
    <col min="3" max="3" width="14.44140625" style="5" customWidth="1"/>
    <col min="4" max="4" width="8.6640625" style="5" customWidth="1"/>
    <col min="5" max="5" width="14.5546875" style="5" customWidth="1"/>
    <col min="6" max="6" width="8.6640625" style="5" customWidth="1"/>
    <col min="7" max="7" width="12.6640625" style="5" customWidth="1"/>
    <col min="8" max="8" width="8.6640625" style="5" customWidth="1"/>
    <col min="9" max="9" width="12.6640625" style="5" customWidth="1"/>
    <col min="10" max="10" width="8.6640625" style="5" customWidth="1"/>
    <col min="11" max="11" width="12.5546875" style="5" customWidth="1"/>
    <col min="12" max="12" width="8.6640625" style="5" customWidth="1"/>
    <col min="13" max="13" width="12.6640625" style="5" customWidth="1"/>
    <col min="14" max="14" width="8.6640625" style="5" customWidth="1"/>
    <col min="15" max="15" width="12.6640625" style="5" customWidth="1"/>
    <col min="16" max="16" width="8.6640625" style="5" customWidth="1"/>
    <col min="17" max="17" width="12.6640625" style="5" customWidth="1"/>
    <col min="18" max="18" width="8.6640625" style="5" customWidth="1"/>
    <col min="19" max="19" width="12.6640625" style="5" customWidth="1"/>
    <col min="20" max="20" width="8.6640625" style="5" customWidth="1"/>
    <col min="21" max="21" width="12.5546875" style="5" customWidth="1"/>
    <col min="22" max="22" width="8.6640625" style="5" customWidth="1"/>
    <col min="23" max="16384" width="9.109375" style="5"/>
  </cols>
  <sheetData>
    <row r="1" spans="1:22" ht="12.75" customHeight="1" x14ac:dyDescent="0.3">
      <c r="A1" s="1" t="s">
        <v>338</v>
      </c>
      <c r="B1" s="12"/>
    </row>
    <row r="2" spans="1:22" ht="12.75" customHeight="1" x14ac:dyDescent="0.3">
      <c r="A2" s="45" t="s">
        <v>105</v>
      </c>
      <c r="B2" s="45"/>
      <c r="D2" s="147" t="s">
        <v>20</v>
      </c>
      <c r="G2" s="46" t="s">
        <v>206</v>
      </c>
      <c r="H2" s="47"/>
      <c r="I2" s="47"/>
      <c r="V2" s="67"/>
    </row>
    <row r="3" spans="1:22" ht="12.75" customHeight="1" x14ac:dyDescent="0.3">
      <c r="A3" s="48" t="s">
        <v>291</v>
      </c>
      <c r="B3" s="30"/>
      <c r="D3" s="146" t="s">
        <v>21</v>
      </c>
      <c r="G3" s="140" t="str">
        <f>+G2</f>
        <v>Café Bustelo (Graham Center)</v>
      </c>
      <c r="H3" s="141"/>
      <c r="I3" s="141"/>
      <c r="V3" s="67"/>
    </row>
    <row r="4" spans="1:22" ht="12.75" customHeight="1" x14ac:dyDescent="0.3">
      <c r="A4" s="48" t="s">
        <v>230</v>
      </c>
      <c r="B4" s="156" t="s">
        <v>375</v>
      </c>
      <c r="D4" s="146" t="s">
        <v>163</v>
      </c>
      <c r="G4" s="140" t="s">
        <v>410</v>
      </c>
      <c r="H4" s="141"/>
      <c r="I4" s="141"/>
      <c r="V4" s="67"/>
    </row>
    <row r="5" spans="1:22" ht="12.75" customHeight="1" x14ac:dyDescent="0.3">
      <c r="A5" s="143"/>
      <c r="B5" s="100"/>
      <c r="C5" s="45"/>
      <c r="D5" s="45"/>
      <c r="E5" s="45"/>
      <c r="F5" s="45"/>
      <c r="G5" s="67"/>
      <c r="H5" s="67"/>
      <c r="I5" s="48"/>
      <c r="J5" s="48"/>
      <c r="K5" s="48"/>
      <c r="L5" s="48"/>
      <c r="M5" s="45"/>
      <c r="N5" s="45"/>
      <c r="O5" s="45"/>
      <c r="P5" s="45"/>
      <c r="Q5" s="67"/>
      <c r="R5" s="67"/>
      <c r="S5" s="48"/>
      <c r="T5" s="48"/>
      <c r="U5" s="48"/>
      <c r="V5" s="48"/>
    </row>
    <row r="6" spans="1:22" ht="12.75" customHeight="1" x14ac:dyDescent="0.3">
      <c r="A6" s="38"/>
      <c r="B6" s="50"/>
      <c r="C6" s="109" t="s">
        <v>16</v>
      </c>
      <c r="D6" s="49"/>
      <c r="E6" s="109" t="s">
        <v>93</v>
      </c>
      <c r="F6" s="49"/>
      <c r="G6" s="109" t="s">
        <v>94</v>
      </c>
      <c r="H6" s="49"/>
      <c r="I6" s="109" t="s">
        <v>95</v>
      </c>
      <c r="J6" s="49"/>
      <c r="K6" s="109" t="s">
        <v>160</v>
      </c>
      <c r="L6" s="49"/>
      <c r="M6" s="109" t="s">
        <v>133</v>
      </c>
      <c r="N6" s="49"/>
      <c r="O6" s="109" t="s">
        <v>158</v>
      </c>
      <c r="P6" s="49"/>
      <c r="Q6" s="109" t="s">
        <v>159</v>
      </c>
      <c r="R6" s="49"/>
      <c r="S6" s="109" t="s">
        <v>161</v>
      </c>
      <c r="T6" s="49"/>
      <c r="U6" s="109" t="s">
        <v>162</v>
      </c>
      <c r="V6" s="49"/>
    </row>
    <row r="7" spans="1:22" ht="12.75" customHeight="1" x14ac:dyDescent="0.3">
      <c r="A7" s="26" t="s">
        <v>0</v>
      </c>
      <c r="B7" s="26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ht="12.75" customHeight="1" x14ac:dyDescent="0.3">
      <c r="A8" s="38" t="s">
        <v>10</v>
      </c>
      <c r="B8" s="38"/>
      <c r="C8" s="134">
        <v>190</v>
      </c>
      <c r="D8" s="38"/>
      <c r="E8" s="134">
        <v>190</v>
      </c>
      <c r="F8" s="38"/>
      <c r="G8" s="134">
        <v>190</v>
      </c>
      <c r="H8" s="38"/>
      <c r="I8" s="134">
        <v>190</v>
      </c>
      <c r="J8" s="38"/>
      <c r="K8" s="134">
        <v>190</v>
      </c>
      <c r="L8" s="38"/>
      <c r="M8" s="134">
        <v>190</v>
      </c>
      <c r="N8" s="38"/>
      <c r="O8" s="134">
        <v>190</v>
      </c>
      <c r="P8" s="38"/>
      <c r="Q8" s="134">
        <v>190</v>
      </c>
      <c r="R8" s="38"/>
      <c r="S8" s="134">
        <v>190</v>
      </c>
      <c r="T8" s="38"/>
      <c r="U8" s="134">
        <v>190</v>
      </c>
      <c r="V8" s="38"/>
    </row>
    <row r="9" spans="1:22" ht="12.75" customHeight="1" x14ac:dyDescent="0.3">
      <c r="A9" s="38"/>
      <c r="B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ht="12.75" customHeight="1" x14ac:dyDescent="0.3">
      <c r="A10" s="38" t="s">
        <v>233</v>
      </c>
      <c r="B10" s="38"/>
      <c r="C10" s="257">
        <v>658.8</v>
      </c>
      <c r="D10" s="258"/>
      <c r="E10" s="257">
        <v>943.97283531409164</v>
      </c>
      <c r="F10" s="258"/>
      <c r="G10" s="257">
        <v>946.06722829260161</v>
      </c>
      <c r="H10" s="258"/>
      <c r="I10" s="257">
        <v>966.52030075187986</v>
      </c>
      <c r="J10" s="258"/>
      <c r="K10" s="257">
        <v>984.28834431562279</v>
      </c>
      <c r="L10" s="258"/>
      <c r="M10" s="257">
        <v>1003.9741112019352</v>
      </c>
      <c r="N10" s="258"/>
      <c r="O10" s="257">
        <v>1009.652839768421</v>
      </c>
      <c r="P10" s="258"/>
      <c r="Q10" s="257">
        <v>1029.8458965637894</v>
      </c>
      <c r="R10" s="258"/>
      <c r="S10" s="257">
        <v>1040.6863796855137</v>
      </c>
      <c r="T10" s="258"/>
      <c r="U10" s="257">
        <v>1042.1414427087821</v>
      </c>
      <c r="V10" s="258"/>
    </row>
    <row r="11" spans="1:22" ht="12.75" customHeigh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2" ht="12.75" customHeight="1" x14ac:dyDescent="0.3">
      <c r="A12" s="38" t="s">
        <v>231</v>
      </c>
      <c r="B12" s="38"/>
      <c r="C12" s="135">
        <v>6.02</v>
      </c>
      <c r="D12" s="38"/>
      <c r="E12" s="135">
        <v>6.2</v>
      </c>
      <c r="F12" s="38"/>
      <c r="G12" s="135">
        <v>6.31</v>
      </c>
      <c r="H12" s="38"/>
      <c r="I12" s="135">
        <v>6.3</v>
      </c>
      <c r="J12" s="38"/>
      <c r="K12" s="135">
        <v>6.31</v>
      </c>
      <c r="L12" s="38"/>
      <c r="M12" s="135">
        <v>6.31</v>
      </c>
      <c r="N12" s="38"/>
      <c r="O12" s="135">
        <v>6.4</v>
      </c>
      <c r="P12" s="38"/>
      <c r="Q12" s="135">
        <v>6.4</v>
      </c>
      <c r="R12" s="38"/>
      <c r="S12" s="135">
        <v>6.46</v>
      </c>
      <c r="T12" s="38"/>
      <c r="U12" s="135">
        <v>6.58</v>
      </c>
      <c r="V12" s="38"/>
    </row>
    <row r="13" spans="1:22" ht="12.75" customHeight="1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ht="12.75" customHeight="1" x14ac:dyDescent="0.3">
      <c r="A14" s="38" t="s">
        <v>234</v>
      </c>
      <c r="B14" s="38"/>
      <c r="C14" s="150">
        <v>753535.44</v>
      </c>
      <c r="D14" s="38"/>
      <c r="E14" s="253">
        <v>1112000</v>
      </c>
      <c r="F14" s="38"/>
      <c r="G14" s="253">
        <v>1134240</v>
      </c>
      <c r="H14" s="38"/>
      <c r="I14" s="253">
        <v>1156924.8</v>
      </c>
      <c r="J14" s="38"/>
      <c r="K14" s="253">
        <v>1180063.2960000001</v>
      </c>
      <c r="L14" s="38"/>
      <c r="M14" s="253">
        <v>1203664.56192</v>
      </c>
      <c r="N14" s="38"/>
      <c r="O14" s="253">
        <v>1227737.8531583999</v>
      </c>
      <c r="P14" s="38"/>
      <c r="Q14" s="253">
        <v>1252292.610221568</v>
      </c>
      <c r="R14" s="38"/>
      <c r="S14" s="253">
        <v>1277338.4624259993</v>
      </c>
      <c r="T14" s="38"/>
      <c r="U14" s="253">
        <v>1302885.2316745194</v>
      </c>
      <c r="V14" s="38"/>
    </row>
    <row r="15" spans="1:22" ht="12.75" customHeight="1" x14ac:dyDescent="0.3">
      <c r="A15" s="54">
        <v>0.06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ht="12.75" customHeight="1" x14ac:dyDescent="0.3">
      <c r="A16" s="38"/>
      <c r="B16" s="50"/>
      <c r="C16" s="109" t="str">
        <f>C6</f>
        <v>FY 2018-19</v>
      </c>
      <c r="D16" s="109" t="s">
        <v>9</v>
      </c>
      <c r="E16" s="109" t="str">
        <f>E6</f>
        <v>FY 2019-20</v>
      </c>
      <c r="F16" s="109" t="s">
        <v>9</v>
      </c>
      <c r="G16" s="109" t="str">
        <f>G6</f>
        <v>FY 2020-21</v>
      </c>
      <c r="H16" s="109" t="s">
        <v>9</v>
      </c>
      <c r="I16" s="109" t="str">
        <f>I6</f>
        <v>FY 2021-22</v>
      </c>
      <c r="J16" s="109" t="s">
        <v>9</v>
      </c>
      <c r="K16" s="109" t="str">
        <f>K6</f>
        <v>FY 2022-23</v>
      </c>
      <c r="L16" s="109" t="s">
        <v>9</v>
      </c>
      <c r="M16" s="109" t="str">
        <f>M6</f>
        <v>FY 2023-24</v>
      </c>
      <c r="N16" s="109" t="s">
        <v>9</v>
      </c>
      <c r="O16" s="109" t="str">
        <f>O6</f>
        <v>FY 2024-25</v>
      </c>
      <c r="P16" s="109" t="s">
        <v>9</v>
      </c>
      <c r="Q16" s="109" t="str">
        <f>Q6</f>
        <v>FY 2025-26</v>
      </c>
      <c r="R16" s="109" t="s">
        <v>9</v>
      </c>
      <c r="S16" s="109" t="str">
        <f>S6</f>
        <v>FY 2026-27</v>
      </c>
      <c r="T16" s="109" t="s">
        <v>9</v>
      </c>
      <c r="U16" s="109" t="str">
        <f>U6</f>
        <v>FY 2027-28</v>
      </c>
      <c r="V16" s="109" t="s">
        <v>9</v>
      </c>
    </row>
    <row r="17" spans="1:24" ht="12.75" customHeight="1" x14ac:dyDescent="0.3">
      <c r="A17" s="26" t="s">
        <v>33</v>
      </c>
      <c r="B17" s="69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4" ht="12.75" customHeight="1" x14ac:dyDescent="0.3">
      <c r="A18" s="38" t="s">
        <v>236</v>
      </c>
      <c r="B18" s="5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X18" s="244"/>
    </row>
    <row r="19" spans="1:24" ht="12.75" customHeight="1" x14ac:dyDescent="0.3">
      <c r="A19" s="38" t="s">
        <v>237</v>
      </c>
      <c r="B19" s="50"/>
      <c r="C19" s="256">
        <v>660247.75252799992</v>
      </c>
      <c r="D19" s="103">
        <f>IFERROR(C19/C$28,0)</f>
        <v>0.87619999999999998</v>
      </c>
      <c r="E19" s="256">
        <v>519637.6</v>
      </c>
      <c r="F19" s="103">
        <f>IFERROR(E19/E$28,0)</f>
        <v>0.46729999999999999</v>
      </c>
      <c r="G19" s="136">
        <v>530030.35199999996</v>
      </c>
      <c r="H19" s="103">
        <f>IFERROR(G19/G$28,0)</f>
        <v>0.46729999999999994</v>
      </c>
      <c r="I19" s="136">
        <v>540630.95903999999</v>
      </c>
      <c r="J19" s="103">
        <f>IFERROR(I19/I$28,0)</f>
        <v>0.46729999999999999</v>
      </c>
      <c r="K19" s="136">
        <v>551443.57822080003</v>
      </c>
      <c r="L19" s="103">
        <f>IFERROR(K19/K$28,0)</f>
        <v>0.46729999999999999</v>
      </c>
      <c r="M19" s="136">
        <v>562472.44978521601</v>
      </c>
      <c r="N19" s="103">
        <f>IFERROR(M19/M$28,0)</f>
        <v>0.46729999999999994</v>
      </c>
      <c r="O19" s="136">
        <v>573721.89878092031</v>
      </c>
      <c r="P19" s="103">
        <f>IFERROR(O19/O$28,0)</f>
        <v>0.46729999999999994</v>
      </c>
      <c r="Q19" s="136">
        <v>585196.33675653872</v>
      </c>
      <c r="R19" s="103">
        <f>IFERROR(Q19/Q$28,0)</f>
        <v>0.46729999999999999</v>
      </c>
      <c r="S19" s="136">
        <v>596900.26349166955</v>
      </c>
      <c r="T19" s="103">
        <f>IFERROR(S19/S$28,0)</f>
        <v>0.46729999999999994</v>
      </c>
      <c r="U19" s="136">
        <v>608838.26876150293</v>
      </c>
      <c r="V19" s="103">
        <f>IFERROR(U19/U$28,0)</f>
        <v>0.46729999999999994</v>
      </c>
    </row>
    <row r="20" spans="1:24" ht="12.75" customHeight="1" x14ac:dyDescent="0.3">
      <c r="A20" s="38" t="s">
        <v>238</v>
      </c>
      <c r="B20" s="50"/>
      <c r="C20" s="136">
        <v>93287.687472000005</v>
      </c>
      <c r="D20" s="103">
        <f>IFERROR(C20/C$28,0)</f>
        <v>0.12380000000000002</v>
      </c>
      <c r="E20" s="136">
        <v>592362.4</v>
      </c>
      <c r="F20" s="103">
        <f>IFERROR(E20/E$28,0)</f>
        <v>0.53270000000000006</v>
      </c>
      <c r="G20" s="136">
        <v>604209.64800000004</v>
      </c>
      <c r="H20" s="103">
        <f>IFERROR(G20/G$28,0)</f>
        <v>0.53270000000000006</v>
      </c>
      <c r="I20" s="136">
        <v>616293.84096000006</v>
      </c>
      <c r="J20" s="103">
        <f>IFERROR(I20/I$28,0)</f>
        <v>0.53270000000000006</v>
      </c>
      <c r="K20" s="136">
        <v>628619.71777920006</v>
      </c>
      <c r="L20" s="103">
        <f>IFERROR(K20/K$28,0)</f>
        <v>0.53270000000000006</v>
      </c>
      <c r="M20" s="136">
        <v>641192.11213478411</v>
      </c>
      <c r="N20" s="103">
        <f>IFERROR(M20/M$28,0)</f>
        <v>0.53269999999999995</v>
      </c>
      <c r="O20" s="136">
        <v>654015.95437747985</v>
      </c>
      <c r="P20" s="103">
        <f>IFERROR(O20/O$28,0)</f>
        <v>0.53270000000000006</v>
      </c>
      <c r="Q20" s="136">
        <v>667096.27346502943</v>
      </c>
      <c r="R20" s="103">
        <f>IFERROR(Q20/Q$28,0)</f>
        <v>0.53270000000000006</v>
      </c>
      <c r="S20" s="136">
        <v>680438.19893433002</v>
      </c>
      <c r="T20" s="103">
        <f>IFERROR(S20/S$28,0)</f>
        <v>0.53270000000000006</v>
      </c>
      <c r="U20" s="136">
        <v>694046.96291301667</v>
      </c>
      <c r="V20" s="103">
        <f>IFERROR(U20/U$28,0)</f>
        <v>0.53270000000000006</v>
      </c>
    </row>
    <row r="21" spans="1:24" ht="12.75" customHeight="1" x14ac:dyDescent="0.3">
      <c r="A21" s="38" t="s">
        <v>235</v>
      </c>
      <c r="B21" s="50"/>
      <c r="C21" s="136"/>
      <c r="D21" s="103">
        <f>IFERROR(C21/C$28,0)</f>
        <v>0</v>
      </c>
      <c r="E21" s="136">
        <v>0</v>
      </c>
      <c r="F21" s="103">
        <f>IFERROR(E21/E$28,0)</f>
        <v>0</v>
      </c>
      <c r="G21" s="136">
        <v>0</v>
      </c>
      <c r="H21" s="103">
        <f>IFERROR(G21/G$28,0)</f>
        <v>0</v>
      </c>
      <c r="I21" s="136">
        <v>0</v>
      </c>
      <c r="J21" s="103">
        <f>IFERROR(I21/I$28,0)</f>
        <v>0</v>
      </c>
      <c r="K21" s="136">
        <v>0</v>
      </c>
      <c r="L21" s="103">
        <f>IFERROR(K21/K$28,0)</f>
        <v>0</v>
      </c>
      <c r="M21" s="136">
        <v>0</v>
      </c>
      <c r="N21" s="103">
        <f>IFERROR(M21/M$28,0)</f>
        <v>0</v>
      </c>
      <c r="O21" s="136">
        <v>0</v>
      </c>
      <c r="P21" s="103">
        <f>IFERROR(O21/O$28,0)</f>
        <v>0</v>
      </c>
      <c r="Q21" s="136">
        <v>0</v>
      </c>
      <c r="R21" s="103">
        <f>IFERROR(Q21/Q$28,0)</f>
        <v>0</v>
      </c>
      <c r="S21" s="136">
        <v>0</v>
      </c>
      <c r="T21" s="103">
        <f>IFERROR(S21/S$28,0)</f>
        <v>0</v>
      </c>
      <c r="U21" s="136">
        <v>0</v>
      </c>
      <c r="V21" s="103">
        <f>IFERROR(U21/U$28,0)</f>
        <v>0</v>
      </c>
    </row>
    <row r="22" spans="1:24" ht="12.75" customHeight="1" x14ac:dyDescent="0.3">
      <c r="A22" s="38" t="s">
        <v>239</v>
      </c>
      <c r="B22" s="50"/>
      <c r="C22" s="102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</row>
    <row r="23" spans="1:24" ht="12.75" customHeight="1" x14ac:dyDescent="0.3">
      <c r="A23" s="151" t="s">
        <v>240</v>
      </c>
      <c r="B23" s="152"/>
      <c r="C23" s="102"/>
      <c r="D23" s="103">
        <f t="shared" ref="D23:D28" si="0">IFERROR(C23/C$28,0)</f>
        <v>0</v>
      </c>
      <c r="E23" s="102"/>
      <c r="F23" s="103">
        <f t="shared" ref="F23:F28" si="1">IFERROR(E23/E$28,0)</f>
        <v>0</v>
      </c>
      <c r="G23" s="102"/>
      <c r="H23" s="103">
        <f t="shared" ref="H23:H28" si="2">IFERROR(G23/G$28,0)</f>
        <v>0</v>
      </c>
      <c r="I23" s="102"/>
      <c r="J23" s="103">
        <f t="shared" ref="J23:J28" si="3">IFERROR(I23/I$28,0)</f>
        <v>0</v>
      </c>
      <c r="K23" s="102"/>
      <c r="L23" s="103">
        <f t="shared" ref="L23:L28" si="4">IFERROR(K23/K$28,0)</f>
        <v>0</v>
      </c>
      <c r="M23" s="102"/>
      <c r="N23" s="103">
        <f t="shared" ref="N23:N28" si="5">IFERROR(M23/M$28,0)</f>
        <v>0</v>
      </c>
      <c r="O23" s="102"/>
      <c r="P23" s="103">
        <f t="shared" ref="P23:P28" si="6">IFERROR(O23/O$28,0)</f>
        <v>0</v>
      </c>
      <c r="Q23" s="102"/>
      <c r="R23" s="103">
        <f t="shared" ref="R23:R28" si="7">IFERROR(Q23/Q$28,0)</f>
        <v>0</v>
      </c>
      <c r="S23" s="102"/>
      <c r="T23" s="103">
        <f t="shared" ref="T23:T28" si="8">IFERROR(S23/S$28,0)</f>
        <v>0</v>
      </c>
      <c r="U23" s="102"/>
      <c r="V23" s="103">
        <f t="shared" ref="V23:V28" si="9">IFERROR(U23/U$28,0)</f>
        <v>0</v>
      </c>
    </row>
    <row r="24" spans="1:24" ht="12.75" customHeight="1" x14ac:dyDescent="0.3">
      <c r="A24" s="151" t="s">
        <v>241</v>
      </c>
      <c r="B24" s="152"/>
      <c r="C24" s="102"/>
      <c r="D24" s="103">
        <f t="shared" si="0"/>
        <v>0</v>
      </c>
      <c r="E24" s="102"/>
      <c r="F24" s="103">
        <f t="shared" si="1"/>
        <v>0</v>
      </c>
      <c r="G24" s="102"/>
      <c r="H24" s="103">
        <f t="shared" si="2"/>
        <v>0</v>
      </c>
      <c r="I24" s="102"/>
      <c r="J24" s="103">
        <f t="shared" si="3"/>
        <v>0</v>
      </c>
      <c r="K24" s="102"/>
      <c r="L24" s="103">
        <f t="shared" si="4"/>
        <v>0</v>
      </c>
      <c r="M24" s="102"/>
      <c r="N24" s="103">
        <f t="shared" si="5"/>
        <v>0</v>
      </c>
      <c r="O24" s="102"/>
      <c r="P24" s="103">
        <f t="shared" si="6"/>
        <v>0</v>
      </c>
      <c r="Q24" s="102"/>
      <c r="R24" s="103">
        <f t="shared" si="7"/>
        <v>0</v>
      </c>
      <c r="S24" s="102"/>
      <c r="T24" s="103">
        <f t="shared" si="8"/>
        <v>0</v>
      </c>
      <c r="U24" s="102"/>
      <c r="V24" s="103">
        <f t="shared" si="9"/>
        <v>0</v>
      </c>
      <c r="X24" s="102"/>
    </row>
    <row r="25" spans="1:24" ht="12.75" customHeight="1" x14ac:dyDescent="0.3">
      <c r="A25" s="38" t="s">
        <v>242</v>
      </c>
      <c r="B25" s="50"/>
      <c r="C25" s="136"/>
      <c r="D25" s="103">
        <f t="shared" si="0"/>
        <v>0</v>
      </c>
      <c r="E25" s="136"/>
      <c r="F25" s="103">
        <f t="shared" si="1"/>
        <v>0</v>
      </c>
      <c r="G25" s="136"/>
      <c r="H25" s="103">
        <f t="shared" si="2"/>
        <v>0</v>
      </c>
      <c r="I25" s="136"/>
      <c r="J25" s="103">
        <f t="shared" si="3"/>
        <v>0</v>
      </c>
      <c r="K25" s="136"/>
      <c r="L25" s="103">
        <f t="shared" si="4"/>
        <v>0</v>
      </c>
      <c r="M25" s="136"/>
      <c r="N25" s="103">
        <f t="shared" si="5"/>
        <v>0</v>
      </c>
      <c r="O25" s="136"/>
      <c r="P25" s="103">
        <f t="shared" si="6"/>
        <v>0</v>
      </c>
      <c r="Q25" s="136"/>
      <c r="R25" s="103">
        <f t="shared" si="7"/>
        <v>0</v>
      </c>
      <c r="S25" s="136"/>
      <c r="T25" s="103">
        <f t="shared" si="8"/>
        <v>0</v>
      </c>
      <c r="U25" s="136"/>
      <c r="V25" s="103">
        <f t="shared" si="9"/>
        <v>0</v>
      </c>
      <c r="X25" s="102"/>
    </row>
    <row r="26" spans="1:24" ht="12.75" customHeight="1" x14ac:dyDescent="0.3">
      <c r="A26" s="151" t="s">
        <v>243</v>
      </c>
      <c r="B26" s="50"/>
      <c r="C26" s="102"/>
      <c r="D26" s="103">
        <f t="shared" si="0"/>
        <v>0</v>
      </c>
      <c r="E26" s="102"/>
      <c r="F26" s="103">
        <f t="shared" si="1"/>
        <v>0</v>
      </c>
      <c r="G26" s="102"/>
      <c r="H26" s="103">
        <f t="shared" si="2"/>
        <v>0</v>
      </c>
      <c r="I26" s="102"/>
      <c r="J26" s="103">
        <f t="shared" si="3"/>
        <v>0</v>
      </c>
      <c r="K26" s="102"/>
      <c r="L26" s="103">
        <f t="shared" si="4"/>
        <v>0</v>
      </c>
      <c r="M26" s="102"/>
      <c r="N26" s="103">
        <f t="shared" si="5"/>
        <v>0</v>
      </c>
      <c r="O26" s="102"/>
      <c r="P26" s="103">
        <f t="shared" si="6"/>
        <v>0</v>
      </c>
      <c r="Q26" s="102"/>
      <c r="R26" s="103">
        <f t="shared" si="7"/>
        <v>0</v>
      </c>
      <c r="S26" s="102"/>
      <c r="T26" s="103">
        <f t="shared" si="8"/>
        <v>0</v>
      </c>
      <c r="U26" s="102"/>
      <c r="V26" s="103">
        <f t="shared" si="9"/>
        <v>0</v>
      </c>
    </row>
    <row r="27" spans="1:24" ht="12.75" customHeight="1" x14ac:dyDescent="0.3">
      <c r="A27" s="38" t="s">
        <v>40</v>
      </c>
      <c r="B27" s="50"/>
      <c r="C27" s="137"/>
      <c r="D27" s="103">
        <f t="shared" si="0"/>
        <v>0</v>
      </c>
      <c r="E27" s="137"/>
      <c r="F27" s="103">
        <f t="shared" si="1"/>
        <v>0</v>
      </c>
      <c r="G27" s="137"/>
      <c r="H27" s="103">
        <f t="shared" si="2"/>
        <v>0</v>
      </c>
      <c r="I27" s="137"/>
      <c r="J27" s="103">
        <f t="shared" si="3"/>
        <v>0</v>
      </c>
      <c r="K27" s="137"/>
      <c r="L27" s="103">
        <f t="shared" si="4"/>
        <v>0</v>
      </c>
      <c r="M27" s="137"/>
      <c r="N27" s="103">
        <f t="shared" si="5"/>
        <v>0</v>
      </c>
      <c r="O27" s="137"/>
      <c r="P27" s="103">
        <f t="shared" si="6"/>
        <v>0</v>
      </c>
      <c r="Q27" s="137"/>
      <c r="R27" s="103">
        <f t="shared" si="7"/>
        <v>0</v>
      </c>
      <c r="S27" s="137"/>
      <c r="T27" s="103">
        <f t="shared" si="8"/>
        <v>0</v>
      </c>
      <c r="U27" s="137"/>
      <c r="V27" s="103">
        <f t="shared" si="9"/>
        <v>0</v>
      </c>
    </row>
    <row r="28" spans="1:24" ht="12.75" customHeight="1" x14ac:dyDescent="0.3">
      <c r="A28" s="26" t="s">
        <v>1</v>
      </c>
      <c r="B28" s="69"/>
      <c r="C28" s="105">
        <f>SUM(C19:C27)</f>
        <v>753535.44</v>
      </c>
      <c r="D28" s="106">
        <f t="shared" si="0"/>
        <v>1</v>
      </c>
      <c r="E28" s="105">
        <f>SUM(E19:E27)</f>
        <v>1112000</v>
      </c>
      <c r="F28" s="106">
        <f t="shared" si="1"/>
        <v>1</v>
      </c>
      <c r="G28" s="105">
        <f>SUM(G19:G27)</f>
        <v>1134240</v>
      </c>
      <c r="H28" s="106">
        <f t="shared" si="2"/>
        <v>1</v>
      </c>
      <c r="I28" s="105">
        <f>SUM(I19:I27)</f>
        <v>1156924.8</v>
      </c>
      <c r="J28" s="106">
        <f t="shared" si="3"/>
        <v>1</v>
      </c>
      <c r="K28" s="105">
        <f>SUM(K19:K27)</f>
        <v>1180063.2960000001</v>
      </c>
      <c r="L28" s="106">
        <f t="shared" si="4"/>
        <v>1</v>
      </c>
      <c r="M28" s="105">
        <f>SUM(M19:M27)</f>
        <v>1203664.5619200002</v>
      </c>
      <c r="N28" s="106">
        <f t="shared" si="5"/>
        <v>1</v>
      </c>
      <c r="O28" s="105">
        <f>SUM(O19:O27)</f>
        <v>1227737.8531584002</v>
      </c>
      <c r="P28" s="106">
        <f t="shared" si="6"/>
        <v>1</v>
      </c>
      <c r="Q28" s="105">
        <f>SUM(Q19:Q27)</f>
        <v>1252292.610221568</v>
      </c>
      <c r="R28" s="106">
        <f t="shared" si="7"/>
        <v>1</v>
      </c>
      <c r="S28" s="105">
        <f>SUM(S19:S27)</f>
        <v>1277338.4624259996</v>
      </c>
      <c r="T28" s="106">
        <f t="shared" si="8"/>
        <v>1</v>
      </c>
      <c r="U28" s="105">
        <f>SUM(U19:U27)</f>
        <v>1302885.2316745196</v>
      </c>
      <c r="V28" s="106">
        <f t="shared" si="9"/>
        <v>1</v>
      </c>
    </row>
    <row r="29" spans="1:24" ht="12.75" customHeight="1" x14ac:dyDescent="0.3">
      <c r="A29" s="26"/>
      <c r="B29" s="69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4" ht="12.75" customHeight="1" x14ac:dyDescent="0.3">
      <c r="A30" s="26" t="s">
        <v>34</v>
      </c>
      <c r="B30" s="69"/>
      <c r="C30" s="25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4" ht="12.75" customHeight="1" x14ac:dyDescent="0.3">
      <c r="A31" s="38" t="s">
        <v>35</v>
      </c>
      <c r="B31" s="50"/>
      <c r="C31" s="217">
        <v>252434.37239999999</v>
      </c>
      <c r="D31" s="103">
        <f>IFERROR(C31/C$28,0)</f>
        <v>0.33500000000000002</v>
      </c>
      <c r="E31" s="217">
        <v>372520</v>
      </c>
      <c r="F31" s="103">
        <f>IFERROR(E31/E$28,0)</f>
        <v>0.33500000000000002</v>
      </c>
      <c r="G31" s="217">
        <v>379970.4</v>
      </c>
      <c r="H31" s="103">
        <f>IFERROR(G31/G$28,0)</f>
        <v>0.33500000000000002</v>
      </c>
      <c r="I31" s="217">
        <v>387569.80800000002</v>
      </c>
      <c r="J31" s="103">
        <f>IFERROR(I31/I$28,0)</f>
        <v>0.33500000000000002</v>
      </c>
      <c r="K31" s="217">
        <v>395321.20416000008</v>
      </c>
      <c r="L31" s="103">
        <f>IFERROR(K31/K$28,0)</f>
        <v>0.33500000000000002</v>
      </c>
      <c r="M31" s="217">
        <v>403227.62824320002</v>
      </c>
      <c r="N31" s="103">
        <f>IFERROR(M31/M$28,0)</f>
        <v>0.33499999999999996</v>
      </c>
      <c r="O31" s="217">
        <v>411292.180808064</v>
      </c>
      <c r="P31" s="103">
        <f>IFERROR(O31/O$28,0)</f>
        <v>0.33499999999999996</v>
      </c>
      <c r="Q31" s="217">
        <v>419518.02442422532</v>
      </c>
      <c r="R31" s="103">
        <f>IFERROR(Q31/Q$28,0)</f>
        <v>0.33500000000000002</v>
      </c>
      <c r="S31" s="217">
        <v>427908.38491270982</v>
      </c>
      <c r="T31" s="103">
        <f>IFERROR(S31/S$28,0)</f>
        <v>0.33499999999999996</v>
      </c>
      <c r="U31" s="217">
        <v>436466.55261096399</v>
      </c>
      <c r="V31" s="103">
        <f>IFERROR(U31/U$28,0)</f>
        <v>0.33499999999999996</v>
      </c>
    </row>
    <row r="32" spans="1:24" ht="12.75" customHeight="1" x14ac:dyDescent="0.3">
      <c r="A32" s="70" t="s">
        <v>75</v>
      </c>
      <c r="B32" s="70"/>
      <c r="C32" s="139"/>
      <c r="D32" s="103">
        <f>IFERROR(C32/C$28,0)</f>
        <v>0</v>
      </c>
      <c r="E32" s="139"/>
      <c r="F32" s="103">
        <f>IFERROR(E32/E$28,0)</f>
        <v>0</v>
      </c>
      <c r="G32" s="139"/>
      <c r="H32" s="103">
        <f>IFERROR(G32/G$28,0)</f>
        <v>0</v>
      </c>
      <c r="I32" s="139"/>
      <c r="J32" s="103">
        <f>IFERROR(I32/I$28,0)</f>
        <v>0</v>
      </c>
      <c r="K32" s="139"/>
      <c r="L32" s="103">
        <f>IFERROR(K32/K$28,0)</f>
        <v>0</v>
      </c>
      <c r="M32" s="139"/>
      <c r="N32" s="103">
        <f>IFERROR(M32/M$28,0)</f>
        <v>0</v>
      </c>
      <c r="O32" s="139"/>
      <c r="P32" s="103">
        <f>IFERROR(O32/O$28,0)</f>
        <v>0</v>
      </c>
      <c r="Q32" s="139"/>
      <c r="R32" s="103">
        <f>IFERROR(Q32/Q$28,0)</f>
        <v>0</v>
      </c>
      <c r="S32" s="139"/>
      <c r="T32" s="103">
        <f>IFERROR(S32/S$28,0)</f>
        <v>0</v>
      </c>
      <c r="U32" s="139"/>
      <c r="V32" s="103">
        <f>IFERROR(U32/U$28,0)</f>
        <v>0</v>
      </c>
    </row>
    <row r="33" spans="1:22" ht="12.75" customHeight="1" x14ac:dyDescent="0.3">
      <c r="A33" s="26" t="s">
        <v>2</v>
      </c>
      <c r="B33" s="69"/>
      <c r="C33" s="105">
        <f>SUM(C31:C32)</f>
        <v>252434.37239999999</v>
      </c>
      <c r="D33" s="106">
        <f>IFERROR(C33/C$28,0)</f>
        <v>0.33500000000000002</v>
      </c>
      <c r="E33" s="105">
        <f>SUM(E31:E32)</f>
        <v>372520</v>
      </c>
      <c r="F33" s="106">
        <f>IFERROR(E33/E$28,0)</f>
        <v>0.33500000000000002</v>
      </c>
      <c r="G33" s="105">
        <f>SUM(G31:G32)</f>
        <v>379970.4</v>
      </c>
      <c r="H33" s="106">
        <f>IFERROR(G33/G$28,0)</f>
        <v>0.33500000000000002</v>
      </c>
      <c r="I33" s="105">
        <f>SUM(I31:I32)</f>
        <v>387569.80800000002</v>
      </c>
      <c r="J33" s="106">
        <f>IFERROR(I33/I$28,0)</f>
        <v>0.33500000000000002</v>
      </c>
      <c r="K33" s="105">
        <f>SUM(K31:K32)</f>
        <v>395321.20416000008</v>
      </c>
      <c r="L33" s="106">
        <f>IFERROR(K33/K$28,0)</f>
        <v>0.33500000000000002</v>
      </c>
      <c r="M33" s="105">
        <f>SUM(M31:M32)</f>
        <v>403227.62824320002</v>
      </c>
      <c r="N33" s="106">
        <f>IFERROR(M33/M$28,0)</f>
        <v>0.33499999999999996</v>
      </c>
      <c r="O33" s="105">
        <f>SUM(O31:O32)</f>
        <v>411292.180808064</v>
      </c>
      <c r="P33" s="106">
        <f>IFERROR(O33/O$28,0)</f>
        <v>0.33499999999999996</v>
      </c>
      <c r="Q33" s="105">
        <f>SUM(Q31:Q32)</f>
        <v>419518.02442422532</v>
      </c>
      <c r="R33" s="106">
        <f>IFERROR(Q33/Q$28,0)</f>
        <v>0.33500000000000002</v>
      </c>
      <c r="S33" s="105">
        <f>SUM(S31:S32)</f>
        <v>427908.38491270982</v>
      </c>
      <c r="T33" s="106">
        <f>IFERROR(S33/S$28,0)</f>
        <v>0.33499999999999996</v>
      </c>
      <c r="U33" s="105">
        <f>SUM(U31:U32)</f>
        <v>436466.55261096399</v>
      </c>
      <c r="V33" s="106">
        <f>IFERROR(U33/U$28,0)</f>
        <v>0.33499999999999996</v>
      </c>
    </row>
    <row r="34" spans="1:22" ht="12.75" customHeight="1" x14ac:dyDescent="0.3">
      <c r="A34" s="38"/>
      <c r="B34" s="5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2.75" customHeight="1" x14ac:dyDescent="0.3">
      <c r="A35" s="26" t="s">
        <v>3</v>
      </c>
      <c r="B35" s="69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2.75" customHeight="1" x14ac:dyDescent="0.3">
      <c r="A36" s="38" t="s">
        <v>22</v>
      </c>
      <c r="B36" s="50"/>
      <c r="C36" s="217">
        <v>0</v>
      </c>
      <c r="D36" s="103">
        <f t="shared" ref="D36:D46" si="10">IFERROR(C36/C$28,0)</f>
        <v>0</v>
      </c>
      <c r="E36" s="217"/>
      <c r="F36" s="103">
        <f t="shared" ref="F36:F46" si="11">IFERROR(E36/E$28,0)</f>
        <v>0</v>
      </c>
      <c r="G36" s="217"/>
      <c r="H36" s="103">
        <f t="shared" ref="H36:H46" si="12">IFERROR(G36/G$28,0)</f>
        <v>0</v>
      </c>
      <c r="I36" s="217"/>
      <c r="J36" s="103">
        <f t="shared" ref="J36:J46" si="13">IFERROR(I36/I$28,0)</f>
        <v>0</v>
      </c>
      <c r="K36" s="217"/>
      <c r="L36" s="103">
        <f t="shared" ref="L36:L46" si="14">IFERROR(K36/K$28,0)</f>
        <v>0</v>
      </c>
      <c r="M36" s="217"/>
      <c r="N36" s="103">
        <f t="shared" ref="N36:N46" si="15">IFERROR(M36/M$28,0)</f>
        <v>0</v>
      </c>
      <c r="O36" s="217"/>
      <c r="P36" s="103">
        <f t="shared" ref="P36:P46" si="16">IFERROR(O36/O$28,0)</f>
        <v>0</v>
      </c>
      <c r="Q36" s="217"/>
      <c r="R36" s="103">
        <f t="shared" ref="R36:R46" si="17">IFERROR(Q36/Q$28,0)</f>
        <v>0</v>
      </c>
      <c r="S36" s="217"/>
      <c r="T36" s="103">
        <f t="shared" ref="T36:T46" si="18">IFERROR(S36/S$28,0)</f>
        <v>0</v>
      </c>
      <c r="U36" s="217"/>
      <c r="V36" s="103">
        <f t="shared" ref="V36:V46" si="19">IFERROR(U36/U$28,0)</f>
        <v>0</v>
      </c>
    </row>
    <row r="37" spans="1:22" ht="12.75" customHeight="1" x14ac:dyDescent="0.3">
      <c r="A37" s="38" t="s">
        <v>23</v>
      </c>
      <c r="B37" s="50"/>
      <c r="C37" s="217">
        <v>176898</v>
      </c>
      <c r="D37" s="103">
        <f t="shared" si="10"/>
        <v>0.23475737252649989</v>
      </c>
      <c r="E37" s="217">
        <v>196710.57600000003</v>
      </c>
      <c r="F37" s="103">
        <f t="shared" si="11"/>
        <v>0.17689800000000003</v>
      </c>
      <c r="G37" s="217">
        <v>203595.44616000002</v>
      </c>
      <c r="H37" s="103">
        <f t="shared" si="12"/>
        <v>0.1794994411764706</v>
      </c>
      <c r="I37" s="217">
        <v>210110.50043712003</v>
      </c>
      <c r="J37" s="103">
        <f t="shared" si="13"/>
        <v>0.18161119930795849</v>
      </c>
      <c r="K37" s="217">
        <v>215363.26294804801</v>
      </c>
      <c r="L37" s="103">
        <f t="shared" si="14"/>
        <v>0.18250145028495826</v>
      </c>
      <c r="M37" s="217">
        <v>220747.34452174918</v>
      </c>
      <c r="N37" s="103">
        <f t="shared" si="15"/>
        <v>0.18339606523733548</v>
      </c>
      <c r="O37" s="217">
        <v>226266.0281347929</v>
      </c>
      <c r="P37" s="103">
        <f t="shared" si="16"/>
        <v>0.18429506555712633</v>
      </c>
      <c r="Q37" s="217">
        <v>231922.67883816271</v>
      </c>
      <c r="R37" s="103">
        <f t="shared" si="17"/>
        <v>0.18519847274122991</v>
      </c>
      <c r="S37" s="217">
        <v>237720.74580911675</v>
      </c>
      <c r="T37" s="103">
        <f t="shared" si="18"/>
        <v>0.18610630839192216</v>
      </c>
      <c r="U37" s="217">
        <v>243663.76445434464</v>
      </c>
      <c r="V37" s="103">
        <f t="shared" si="19"/>
        <v>0.18701859421737271</v>
      </c>
    </row>
    <row r="38" spans="1:22" ht="12.75" customHeight="1" x14ac:dyDescent="0.3">
      <c r="A38" s="38" t="s">
        <v>24</v>
      </c>
      <c r="B38" s="50"/>
      <c r="C38" s="217">
        <v>10413</v>
      </c>
      <c r="D38" s="103">
        <f t="shared" si="10"/>
        <v>1.3818859004163096E-2</v>
      </c>
      <c r="E38" s="217">
        <v>11579.256000000001</v>
      </c>
      <c r="F38" s="103">
        <f t="shared" si="11"/>
        <v>1.0413E-2</v>
      </c>
      <c r="G38" s="217">
        <v>11984.52996</v>
      </c>
      <c r="H38" s="103">
        <f t="shared" si="12"/>
        <v>1.0566132352941177E-2</v>
      </c>
      <c r="I38" s="217">
        <v>12368.034918720001</v>
      </c>
      <c r="J38" s="103">
        <f t="shared" si="13"/>
        <v>1.0690439792387544E-2</v>
      </c>
      <c r="K38" s="217">
        <v>12677.235791687999</v>
      </c>
      <c r="L38" s="103">
        <f t="shared" si="14"/>
        <v>1.0742843909016893E-2</v>
      </c>
      <c r="M38" s="217">
        <v>12994.166686480197</v>
      </c>
      <c r="N38" s="103">
        <f t="shared" si="15"/>
        <v>1.0795504908570895E-2</v>
      </c>
      <c r="O38" s="217">
        <v>13319.020853642201</v>
      </c>
      <c r="P38" s="103">
        <f t="shared" si="16"/>
        <v>1.0848424050279575E-2</v>
      </c>
      <c r="Q38" s="217">
        <v>13651.996374983255</v>
      </c>
      <c r="R38" s="103">
        <f t="shared" si="17"/>
        <v>1.0901602599545651E-2</v>
      </c>
      <c r="S38" s="217">
        <v>13993.296284357835</v>
      </c>
      <c r="T38" s="103">
        <f t="shared" si="18"/>
        <v>1.0955041827974793E-2</v>
      </c>
      <c r="U38" s="217">
        <v>14343.12869146678</v>
      </c>
      <c r="V38" s="103">
        <f t="shared" si="19"/>
        <v>1.1008743013406042E-2</v>
      </c>
    </row>
    <row r="39" spans="1:22" ht="12.75" customHeight="1" x14ac:dyDescent="0.3">
      <c r="A39" s="38" t="s">
        <v>28</v>
      </c>
      <c r="B39" s="50"/>
      <c r="C39" s="217">
        <v>0</v>
      </c>
      <c r="D39" s="103">
        <f t="shared" si="10"/>
        <v>0</v>
      </c>
      <c r="E39" s="217">
        <v>0</v>
      </c>
      <c r="F39" s="103">
        <f t="shared" si="11"/>
        <v>0</v>
      </c>
      <c r="G39" s="217">
        <v>0</v>
      </c>
      <c r="H39" s="103">
        <f t="shared" si="12"/>
        <v>0</v>
      </c>
      <c r="I39" s="217">
        <v>0</v>
      </c>
      <c r="J39" s="103">
        <f t="shared" si="13"/>
        <v>0</v>
      </c>
      <c r="K39" s="217">
        <v>0</v>
      </c>
      <c r="L39" s="103">
        <f t="shared" si="14"/>
        <v>0</v>
      </c>
      <c r="M39" s="217">
        <v>0</v>
      </c>
      <c r="N39" s="103">
        <f t="shared" si="15"/>
        <v>0</v>
      </c>
      <c r="O39" s="217">
        <v>0</v>
      </c>
      <c r="P39" s="103">
        <f t="shared" si="16"/>
        <v>0</v>
      </c>
      <c r="Q39" s="217">
        <v>0</v>
      </c>
      <c r="R39" s="103">
        <f t="shared" si="17"/>
        <v>0</v>
      </c>
      <c r="S39" s="217">
        <v>0</v>
      </c>
      <c r="T39" s="103">
        <f t="shared" si="18"/>
        <v>0</v>
      </c>
      <c r="U39" s="217">
        <v>0</v>
      </c>
      <c r="V39" s="103">
        <f t="shared" si="19"/>
        <v>0</v>
      </c>
    </row>
    <row r="40" spans="1:22" ht="12.75" customHeight="1" x14ac:dyDescent="0.3">
      <c r="A40" s="38" t="s">
        <v>25</v>
      </c>
      <c r="B40" s="50"/>
      <c r="C40" s="217">
        <v>0</v>
      </c>
      <c r="D40" s="103">
        <f t="shared" si="10"/>
        <v>0</v>
      </c>
      <c r="E40" s="217">
        <v>0</v>
      </c>
      <c r="F40" s="103">
        <f t="shared" si="11"/>
        <v>0</v>
      </c>
      <c r="G40" s="217">
        <v>0</v>
      </c>
      <c r="H40" s="103">
        <f t="shared" si="12"/>
        <v>0</v>
      </c>
      <c r="I40" s="217">
        <v>0</v>
      </c>
      <c r="J40" s="103">
        <f t="shared" si="13"/>
        <v>0</v>
      </c>
      <c r="K40" s="217">
        <v>0</v>
      </c>
      <c r="L40" s="103">
        <f t="shared" si="14"/>
        <v>0</v>
      </c>
      <c r="M40" s="217">
        <v>0</v>
      </c>
      <c r="N40" s="103">
        <f t="shared" si="15"/>
        <v>0</v>
      </c>
      <c r="O40" s="217">
        <v>0</v>
      </c>
      <c r="P40" s="103">
        <f t="shared" si="16"/>
        <v>0</v>
      </c>
      <c r="Q40" s="217">
        <v>0</v>
      </c>
      <c r="R40" s="103">
        <f t="shared" si="17"/>
        <v>0</v>
      </c>
      <c r="S40" s="217">
        <v>0</v>
      </c>
      <c r="T40" s="103">
        <f t="shared" si="18"/>
        <v>0</v>
      </c>
      <c r="U40" s="217">
        <v>0</v>
      </c>
      <c r="V40" s="103">
        <f t="shared" si="19"/>
        <v>0</v>
      </c>
    </row>
    <row r="41" spans="1:22" ht="12.75" customHeight="1" x14ac:dyDescent="0.3">
      <c r="A41" s="38" t="s">
        <v>26</v>
      </c>
      <c r="B41" s="50"/>
      <c r="C41" s="217">
        <v>21935.351999999999</v>
      </c>
      <c r="D41" s="103">
        <f t="shared" si="10"/>
        <v>2.9109914193285985E-2</v>
      </c>
      <c r="E41" s="217">
        <v>24392.111424000002</v>
      </c>
      <c r="F41" s="103">
        <f t="shared" si="11"/>
        <v>2.1935352000000002E-2</v>
      </c>
      <c r="G41" s="217">
        <v>25245.835323840001</v>
      </c>
      <c r="H41" s="103">
        <f t="shared" si="12"/>
        <v>2.2257930705882355E-2</v>
      </c>
      <c r="I41" s="217">
        <v>26053.702054202884</v>
      </c>
      <c r="J41" s="103">
        <f t="shared" si="13"/>
        <v>2.2519788714186854E-2</v>
      </c>
      <c r="K41" s="217">
        <v>26705.044605557952</v>
      </c>
      <c r="L41" s="103">
        <f t="shared" si="14"/>
        <v>2.2630179835334826E-2</v>
      </c>
      <c r="M41" s="217">
        <v>27372.670720696897</v>
      </c>
      <c r="N41" s="103">
        <f t="shared" si="15"/>
        <v>2.2741112089429596E-2</v>
      </c>
      <c r="O41" s="217">
        <v>28056.98748871432</v>
      </c>
      <c r="P41" s="103">
        <f t="shared" si="16"/>
        <v>2.2852588129083664E-2</v>
      </c>
      <c r="Q41" s="217">
        <v>28758.412175932175</v>
      </c>
      <c r="R41" s="103">
        <f t="shared" si="17"/>
        <v>2.2964610619912507E-2</v>
      </c>
      <c r="S41" s="217">
        <v>29477.372480330476</v>
      </c>
      <c r="T41" s="103">
        <f t="shared" si="18"/>
        <v>2.3077182240598345E-2</v>
      </c>
      <c r="U41" s="217">
        <v>30214.306792338735</v>
      </c>
      <c r="V41" s="103">
        <f t="shared" si="19"/>
        <v>2.3190305682954219E-2</v>
      </c>
    </row>
    <row r="42" spans="1:22" ht="12.75" customHeight="1" x14ac:dyDescent="0.3">
      <c r="A42" s="38" t="s">
        <v>27</v>
      </c>
      <c r="B42" s="50"/>
      <c r="C42" s="217"/>
      <c r="D42" s="103">
        <f t="shared" si="10"/>
        <v>0</v>
      </c>
      <c r="E42" s="217"/>
      <c r="F42" s="103">
        <f t="shared" si="11"/>
        <v>0</v>
      </c>
      <c r="G42" s="217"/>
      <c r="H42" s="103">
        <f t="shared" si="12"/>
        <v>0</v>
      </c>
      <c r="I42" s="217"/>
      <c r="J42" s="103">
        <f t="shared" si="13"/>
        <v>0</v>
      </c>
      <c r="K42" s="217"/>
      <c r="L42" s="103">
        <f t="shared" si="14"/>
        <v>0</v>
      </c>
      <c r="M42" s="217"/>
      <c r="N42" s="103">
        <f t="shared" si="15"/>
        <v>0</v>
      </c>
      <c r="O42" s="217"/>
      <c r="P42" s="103">
        <f t="shared" si="16"/>
        <v>0</v>
      </c>
      <c r="Q42" s="217"/>
      <c r="R42" s="103">
        <f t="shared" si="17"/>
        <v>0</v>
      </c>
      <c r="S42" s="217"/>
      <c r="T42" s="103">
        <f t="shared" si="18"/>
        <v>0</v>
      </c>
      <c r="U42" s="217"/>
      <c r="V42" s="103">
        <f t="shared" si="19"/>
        <v>0</v>
      </c>
    </row>
    <row r="43" spans="1:22" ht="12.75" customHeight="1" x14ac:dyDescent="0.3">
      <c r="A43" s="38" t="s">
        <v>76</v>
      </c>
      <c r="B43" s="50"/>
      <c r="C43" s="217"/>
      <c r="D43" s="103">
        <f t="shared" si="10"/>
        <v>0</v>
      </c>
      <c r="E43" s="217"/>
      <c r="F43" s="103">
        <f t="shared" si="11"/>
        <v>0</v>
      </c>
      <c r="G43" s="217"/>
      <c r="H43" s="103">
        <f t="shared" si="12"/>
        <v>0</v>
      </c>
      <c r="I43" s="217"/>
      <c r="J43" s="103">
        <f t="shared" si="13"/>
        <v>0</v>
      </c>
      <c r="K43" s="217"/>
      <c r="L43" s="103">
        <f t="shared" si="14"/>
        <v>0</v>
      </c>
      <c r="M43" s="217"/>
      <c r="N43" s="103">
        <f t="shared" si="15"/>
        <v>0</v>
      </c>
      <c r="O43" s="217"/>
      <c r="P43" s="103">
        <f t="shared" si="16"/>
        <v>0</v>
      </c>
      <c r="Q43" s="217"/>
      <c r="R43" s="103">
        <f t="shared" si="17"/>
        <v>0</v>
      </c>
      <c r="S43" s="217"/>
      <c r="T43" s="103">
        <f t="shared" si="18"/>
        <v>0</v>
      </c>
      <c r="U43" s="217"/>
      <c r="V43" s="103">
        <f t="shared" si="19"/>
        <v>0</v>
      </c>
    </row>
    <row r="44" spans="1:22" ht="12.75" customHeight="1" x14ac:dyDescent="0.3">
      <c r="A44" s="38" t="s">
        <v>11</v>
      </c>
      <c r="B44" s="50"/>
      <c r="C44" s="217"/>
      <c r="D44" s="103">
        <f t="shared" si="10"/>
        <v>0</v>
      </c>
      <c r="E44" s="217"/>
      <c r="F44" s="103">
        <f t="shared" si="11"/>
        <v>0</v>
      </c>
      <c r="G44" s="217"/>
      <c r="H44" s="103">
        <f t="shared" si="12"/>
        <v>0</v>
      </c>
      <c r="I44" s="217"/>
      <c r="J44" s="103">
        <f t="shared" si="13"/>
        <v>0</v>
      </c>
      <c r="K44" s="217"/>
      <c r="L44" s="103">
        <f t="shared" si="14"/>
        <v>0</v>
      </c>
      <c r="M44" s="217"/>
      <c r="N44" s="103">
        <f t="shared" si="15"/>
        <v>0</v>
      </c>
      <c r="O44" s="217"/>
      <c r="P44" s="103">
        <f t="shared" si="16"/>
        <v>0</v>
      </c>
      <c r="Q44" s="217"/>
      <c r="R44" s="103">
        <f t="shared" si="17"/>
        <v>0</v>
      </c>
      <c r="S44" s="217"/>
      <c r="T44" s="103">
        <f t="shared" si="18"/>
        <v>0</v>
      </c>
      <c r="U44" s="217"/>
      <c r="V44" s="103">
        <f t="shared" si="19"/>
        <v>0</v>
      </c>
    </row>
    <row r="45" spans="1:22" ht="12.75" customHeight="1" x14ac:dyDescent="0.3">
      <c r="A45" s="38" t="s">
        <v>4</v>
      </c>
      <c r="B45" s="50"/>
      <c r="C45" s="220">
        <v>17607.234</v>
      </c>
      <c r="D45" s="103">
        <f t="shared" si="10"/>
        <v>2.3366165763882323E-2</v>
      </c>
      <c r="E45" s="220">
        <v>19579.244208000004</v>
      </c>
      <c r="F45" s="103">
        <f t="shared" si="11"/>
        <v>1.7607234000000003E-2</v>
      </c>
      <c r="G45" s="220">
        <v>20264.517755280001</v>
      </c>
      <c r="H45" s="103">
        <f t="shared" si="12"/>
        <v>1.7866163911764706E-2</v>
      </c>
      <c r="I45" s="220">
        <v>20912.982323448963</v>
      </c>
      <c r="J45" s="103">
        <f t="shared" si="13"/>
        <v>1.8076354075432528E-2</v>
      </c>
      <c r="K45" s="220">
        <v>21435.806881535183</v>
      </c>
      <c r="L45" s="103">
        <f t="shared" si="14"/>
        <v>1.8164963654233663E-2</v>
      </c>
      <c r="M45" s="220">
        <v>21971.702053573561</v>
      </c>
      <c r="N45" s="103">
        <f t="shared" si="15"/>
        <v>1.8254007593715198E-2</v>
      </c>
      <c r="O45" s="220">
        <v>22520.994604912899</v>
      </c>
      <c r="P45" s="103">
        <f t="shared" si="16"/>
        <v>1.8343488023096155E-2</v>
      </c>
      <c r="Q45" s="220">
        <v>23084.019470035721</v>
      </c>
      <c r="R45" s="103">
        <f t="shared" si="17"/>
        <v>1.8433407082032904E-2</v>
      </c>
      <c r="S45" s="220">
        <v>23661.119956786613</v>
      </c>
      <c r="T45" s="103">
        <f t="shared" si="18"/>
        <v>1.8523766920670315E-2</v>
      </c>
      <c r="U45" s="220">
        <v>24252.647955706274</v>
      </c>
      <c r="V45" s="103">
        <f t="shared" si="19"/>
        <v>1.8614569699693204E-2</v>
      </c>
    </row>
    <row r="46" spans="1:22" ht="12.75" customHeight="1" x14ac:dyDescent="0.3">
      <c r="A46" s="26" t="s">
        <v>5</v>
      </c>
      <c r="B46" s="69"/>
      <c r="C46" s="105">
        <f>SUM(C36:C45)</f>
        <v>226853.58600000001</v>
      </c>
      <c r="D46" s="106">
        <f t="shared" si="10"/>
        <v>0.30105231148783129</v>
      </c>
      <c r="E46" s="105">
        <f>SUM(E36:E45)</f>
        <v>252261.18763200002</v>
      </c>
      <c r="F46" s="106">
        <f t="shared" si="11"/>
        <v>0.22685358600000002</v>
      </c>
      <c r="G46" s="105">
        <f>SUM(G36:G45)</f>
        <v>261090.32919911999</v>
      </c>
      <c r="H46" s="106">
        <f t="shared" si="12"/>
        <v>0.23018966814705882</v>
      </c>
      <c r="I46" s="105">
        <f>SUM(I36:I45)</f>
        <v>269445.21973349189</v>
      </c>
      <c r="J46" s="106">
        <f t="shared" si="13"/>
        <v>0.23289778188996543</v>
      </c>
      <c r="K46" s="105">
        <f>SUM(K36:K45)</f>
        <v>276181.35022682912</v>
      </c>
      <c r="L46" s="106">
        <f t="shared" si="14"/>
        <v>0.23403943768354363</v>
      </c>
      <c r="M46" s="105">
        <f>SUM(M36:M45)</f>
        <v>283085.88398249983</v>
      </c>
      <c r="N46" s="106">
        <f t="shared" si="15"/>
        <v>0.23518668982905114</v>
      </c>
      <c r="O46" s="105">
        <f>SUM(O36:O45)</f>
        <v>290163.03108206228</v>
      </c>
      <c r="P46" s="106">
        <f t="shared" si="16"/>
        <v>0.2363395657595857</v>
      </c>
      <c r="Q46" s="105">
        <f>SUM(Q36:Q45)</f>
        <v>297417.1068591139</v>
      </c>
      <c r="R46" s="106">
        <f t="shared" si="17"/>
        <v>0.23749809304272099</v>
      </c>
      <c r="S46" s="105">
        <f>SUM(S36:S45)</f>
        <v>304852.53453059169</v>
      </c>
      <c r="T46" s="106">
        <f t="shared" si="18"/>
        <v>0.23866229938116562</v>
      </c>
      <c r="U46" s="105">
        <f>SUM(U36:U45)</f>
        <v>312473.84789385647</v>
      </c>
      <c r="V46" s="106">
        <f t="shared" si="19"/>
        <v>0.23983221261342622</v>
      </c>
    </row>
    <row r="47" spans="1:22" ht="12.75" customHeight="1" x14ac:dyDescent="0.3">
      <c r="A47" s="26"/>
      <c r="B47" s="26"/>
      <c r="C47" s="53"/>
      <c r="D47" s="111"/>
      <c r="E47" s="53"/>
      <c r="F47" s="111"/>
      <c r="G47" s="53"/>
      <c r="H47" s="111"/>
      <c r="I47" s="53"/>
      <c r="J47" s="111"/>
      <c r="K47" s="53"/>
      <c r="L47" s="111"/>
      <c r="M47" s="53"/>
      <c r="N47" s="111"/>
      <c r="O47" s="53"/>
      <c r="P47" s="111"/>
      <c r="Q47" s="53"/>
      <c r="R47" s="111"/>
      <c r="S47" s="53"/>
      <c r="T47" s="111"/>
      <c r="U47" s="53"/>
      <c r="V47" s="111"/>
    </row>
    <row r="48" spans="1:22" ht="12.75" customHeight="1" x14ac:dyDescent="0.3">
      <c r="A48" s="26" t="str">
        <f>A4</f>
        <v xml:space="preserve">VENDOR:  </v>
      </c>
      <c r="B48" s="46" t="str">
        <f>B4</f>
        <v>Aramark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4" ht="12.75" customHeight="1" x14ac:dyDescent="0.3">
      <c r="A49" s="26"/>
      <c r="B49" s="14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4" ht="12.75" customHeight="1" x14ac:dyDescent="0.3">
      <c r="A50" s="38"/>
      <c r="B50" s="38"/>
      <c r="C50" s="109" t="str">
        <f>C6</f>
        <v>FY 2018-19</v>
      </c>
      <c r="D50" s="109" t="s">
        <v>9</v>
      </c>
      <c r="E50" s="109" t="str">
        <f>E6</f>
        <v>FY 2019-20</v>
      </c>
      <c r="F50" s="109" t="s">
        <v>9</v>
      </c>
      <c r="G50" s="109" t="str">
        <f>G6</f>
        <v>FY 2020-21</v>
      </c>
      <c r="H50" s="109" t="s">
        <v>9</v>
      </c>
      <c r="I50" s="109" t="str">
        <f>I6</f>
        <v>FY 2021-22</v>
      </c>
      <c r="J50" s="109" t="s">
        <v>9</v>
      </c>
      <c r="K50" s="109" t="str">
        <f>K6</f>
        <v>FY 2022-23</v>
      </c>
      <c r="L50" s="109" t="s">
        <v>9</v>
      </c>
      <c r="M50" s="109" t="str">
        <f>M6</f>
        <v>FY 2023-24</v>
      </c>
      <c r="N50" s="109" t="s">
        <v>9</v>
      </c>
      <c r="O50" s="109" t="str">
        <f>O6</f>
        <v>FY 2024-25</v>
      </c>
      <c r="P50" s="109" t="s">
        <v>9</v>
      </c>
      <c r="Q50" s="109" t="str">
        <f>Q6</f>
        <v>FY 2025-26</v>
      </c>
      <c r="R50" s="109" t="s">
        <v>9</v>
      </c>
      <c r="S50" s="109" t="str">
        <f>S6</f>
        <v>FY 2026-27</v>
      </c>
      <c r="T50" s="109" t="s">
        <v>9</v>
      </c>
      <c r="U50" s="109" t="str">
        <f>U6</f>
        <v>FY 2027-28</v>
      </c>
      <c r="V50" s="109" t="s">
        <v>9</v>
      </c>
    </row>
    <row r="51" spans="1:24" ht="12.75" customHeight="1" x14ac:dyDescent="0.3">
      <c r="A51" s="26" t="s">
        <v>38</v>
      </c>
      <c r="B51" s="69"/>
      <c r="C51" s="101"/>
      <c r="D51" s="103"/>
      <c r="E51" s="101"/>
      <c r="F51" s="103"/>
      <c r="G51" s="101"/>
      <c r="H51" s="103"/>
      <c r="I51" s="101"/>
      <c r="J51" s="103"/>
      <c r="K51" s="101"/>
      <c r="L51" s="103"/>
      <c r="M51" s="101"/>
      <c r="N51" s="103"/>
      <c r="O51" s="101"/>
      <c r="P51" s="103"/>
      <c r="Q51" s="101"/>
      <c r="R51" s="103"/>
      <c r="S51" s="101"/>
      <c r="T51" s="103"/>
      <c r="U51" s="101"/>
      <c r="V51" s="103"/>
    </row>
    <row r="52" spans="1:24" ht="12.75" customHeight="1" x14ac:dyDescent="0.3">
      <c r="A52" s="38" t="s">
        <v>229</v>
      </c>
      <c r="B52" s="50"/>
      <c r="C52" s="217">
        <v>0</v>
      </c>
      <c r="D52" s="103">
        <f t="shared" ref="D52:D104" si="20">IFERROR(C52/C$28,0)</f>
        <v>0</v>
      </c>
      <c r="E52" s="217">
        <v>0</v>
      </c>
      <c r="F52" s="103">
        <f t="shared" ref="F52:F104" si="21">IFERROR(E52/E$28,0)</f>
        <v>0</v>
      </c>
      <c r="G52" s="217">
        <v>0</v>
      </c>
      <c r="H52" s="103">
        <f t="shared" ref="H52:H104" si="22">IFERROR(G52/G$28,0)</f>
        <v>0</v>
      </c>
      <c r="I52" s="217">
        <v>0</v>
      </c>
      <c r="J52" s="103">
        <f t="shared" ref="J52:J104" si="23">IFERROR(I52/I$28,0)</f>
        <v>0</v>
      </c>
      <c r="K52" s="217">
        <v>0</v>
      </c>
      <c r="L52" s="103">
        <f t="shared" ref="L52:L104" si="24">IFERROR(K52/K$28,0)</f>
        <v>0</v>
      </c>
      <c r="M52" s="217">
        <v>0</v>
      </c>
      <c r="N52" s="103">
        <f t="shared" ref="N52:N104" si="25">IFERROR(M52/M$28,0)</f>
        <v>0</v>
      </c>
      <c r="O52" s="217">
        <v>0</v>
      </c>
      <c r="P52" s="103">
        <f t="shared" ref="P52:P104" si="26">IFERROR(O52/O$28,0)</f>
        <v>0</v>
      </c>
      <c r="Q52" s="217">
        <v>0</v>
      </c>
      <c r="R52" s="103">
        <f t="shared" ref="R52:R104" si="27">IFERROR(Q52/Q$28,0)</f>
        <v>0</v>
      </c>
      <c r="S52" s="217">
        <v>0</v>
      </c>
      <c r="T52" s="103">
        <f t="shared" ref="T52:T104" si="28">IFERROR(S52/S$28,0)</f>
        <v>0</v>
      </c>
      <c r="U52" s="217">
        <v>0</v>
      </c>
      <c r="V52" s="103">
        <f t="shared" ref="V52:V105" si="29">IFERROR(U52/U$28,0)</f>
        <v>0</v>
      </c>
      <c r="X52" s="245"/>
    </row>
    <row r="53" spans="1:24" ht="12.75" customHeight="1" x14ac:dyDescent="0.3">
      <c r="A53" s="38" t="s">
        <v>97</v>
      </c>
      <c r="B53" s="50"/>
      <c r="C53" s="217">
        <v>0</v>
      </c>
      <c r="D53" s="103">
        <f t="shared" si="20"/>
        <v>0</v>
      </c>
      <c r="E53" s="217">
        <v>0</v>
      </c>
      <c r="F53" s="103">
        <f t="shared" si="21"/>
        <v>0</v>
      </c>
      <c r="G53" s="217">
        <v>0</v>
      </c>
      <c r="H53" s="103">
        <f t="shared" si="22"/>
        <v>0</v>
      </c>
      <c r="I53" s="217">
        <v>0</v>
      </c>
      <c r="J53" s="103">
        <f t="shared" si="23"/>
        <v>0</v>
      </c>
      <c r="K53" s="217">
        <v>0</v>
      </c>
      <c r="L53" s="103">
        <f t="shared" si="24"/>
        <v>0</v>
      </c>
      <c r="M53" s="217">
        <v>0</v>
      </c>
      <c r="N53" s="103">
        <f t="shared" si="25"/>
        <v>0</v>
      </c>
      <c r="O53" s="217">
        <v>0</v>
      </c>
      <c r="P53" s="103">
        <f t="shared" si="26"/>
        <v>0</v>
      </c>
      <c r="Q53" s="217">
        <v>0</v>
      </c>
      <c r="R53" s="103">
        <f t="shared" si="27"/>
        <v>0</v>
      </c>
      <c r="S53" s="217">
        <v>0</v>
      </c>
      <c r="T53" s="103">
        <f t="shared" si="28"/>
        <v>0</v>
      </c>
      <c r="U53" s="217">
        <v>0</v>
      </c>
      <c r="V53" s="103">
        <f t="shared" si="29"/>
        <v>0</v>
      </c>
      <c r="X53" s="245"/>
    </row>
    <row r="54" spans="1:24" ht="12.75" customHeight="1" x14ac:dyDescent="0.3">
      <c r="A54" s="38" t="s">
        <v>30</v>
      </c>
      <c r="B54" s="50"/>
      <c r="C54" s="217">
        <v>527.47480800000005</v>
      </c>
      <c r="D54" s="103">
        <f t="shared" si="20"/>
        <v>7.000000000000001E-4</v>
      </c>
      <c r="E54" s="217">
        <v>778.4</v>
      </c>
      <c r="F54" s="103">
        <f t="shared" si="21"/>
        <v>6.9999999999999999E-4</v>
      </c>
      <c r="G54" s="217">
        <v>793.96799999999996</v>
      </c>
      <c r="H54" s="103">
        <f t="shared" si="22"/>
        <v>6.9999999999999999E-4</v>
      </c>
      <c r="I54" s="217">
        <v>809.84735999999998</v>
      </c>
      <c r="J54" s="103">
        <f t="shared" si="23"/>
        <v>6.9999999999999999E-4</v>
      </c>
      <c r="K54" s="217">
        <v>826.04430720000005</v>
      </c>
      <c r="L54" s="103">
        <f t="shared" si="24"/>
        <v>6.9999999999999999E-4</v>
      </c>
      <c r="M54" s="217">
        <v>842.56519334400014</v>
      </c>
      <c r="N54" s="103">
        <f t="shared" si="25"/>
        <v>6.9999999999999999E-4</v>
      </c>
      <c r="O54" s="217">
        <v>859.41649721088004</v>
      </c>
      <c r="P54" s="103">
        <f t="shared" si="26"/>
        <v>6.9999999999999999E-4</v>
      </c>
      <c r="Q54" s="217">
        <v>876.60482715509772</v>
      </c>
      <c r="R54" s="103">
        <f t="shared" si="27"/>
        <v>7.000000000000001E-4</v>
      </c>
      <c r="S54" s="217">
        <v>894.13692369819967</v>
      </c>
      <c r="T54" s="103">
        <f t="shared" si="28"/>
        <v>6.9999999999999999E-4</v>
      </c>
      <c r="U54" s="217">
        <v>912.01966217216375</v>
      </c>
      <c r="V54" s="103">
        <f t="shared" si="29"/>
        <v>6.9999999999999999E-4</v>
      </c>
      <c r="X54" s="245"/>
    </row>
    <row r="55" spans="1:24" ht="12.75" customHeight="1" x14ac:dyDescent="0.3">
      <c r="A55" s="38" t="s">
        <v>153</v>
      </c>
      <c r="B55" s="50"/>
      <c r="C55" s="217">
        <v>37676.771999999997</v>
      </c>
      <c r="D55" s="103">
        <f t="shared" si="20"/>
        <v>0.05</v>
      </c>
      <c r="E55" s="217">
        <v>55600</v>
      </c>
      <c r="F55" s="103">
        <f t="shared" si="21"/>
        <v>0.05</v>
      </c>
      <c r="G55" s="217">
        <v>56712</v>
      </c>
      <c r="H55" s="103">
        <f t="shared" si="22"/>
        <v>0.05</v>
      </c>
      <c r="I55" s="217">
        <v>57846.240000000005</v>
      </c>
      <c r="J55" s="103">
        <f t="shared" si="23"/>
        <v>0.05</v>
      </c>
      <c r="K55" s="217">
        <v>59003.164800000006</v>
      </c>
      <c r="L55" s="103">
        <f t="shared" si="24"/>
        <v>0.05</v>
      </c>
      <c r="M55" s="217">
        <v>60183.228096000013</v>
      </c>
      <c r="N55" s="103">
        <f t="shared" si="25"/>
        <v>0.05</v>
      </c>
      <c r="O55" s="217">
        <v>61386.892657920012</v>
      </c>
      <c r="P55" s="103">
        <f t="shared" si="26"/>
        <v>0.05</v>
      </c>
      <c r="Q55" s="217">
        <v>62614.630511078401</v>
      </c>
      <c r="R55" s="103">
        <f t="shared" si="27"/>
        <v>0.05</v>
      </c>
      <c r="S55" s="217">
        <v>63866.92312129998</v>
      </c>
      <c r="T55" s="103">
        <f t="shared" si="28"/>
        <v>0.05</v>
      </c>
      <c r="U55" s="217">
        <v>65144.26158372598</v>
      </c>
      <c r="V55" s="103">
        <f t="shared" si="29"/>
        <v>0.05</v>
      </c>
      <c r="X55" s="245"/>
    </row>
    <row r="56" spans="1:24" ht="12.75" customHeight="1" x14ac:dyDescent="0.3">
      <c r="A56" s="38" t="s">
        <v>88</v>
      </c>
      <c r="B56" s="50"/>
      <c r="C56" s="217">
        <v>384.30307440000001</v>
      </c>
      <c r="D56" s="103">
        <f t="shared" si="20"/>
        <v>5.1000000000000004E-4</v>
      </c>
      <c r="E56" s="217">
        <v>567.12</v>
      </c>
      <c r="F56" s="103">
        <f t="shared" si="21"/>
        <v>5.1000000000000004E-4</v>
      </c>
      <c r="G56" s="217">
        <v>578.4624</v>
      </c>
      <c r="H56" s="103">
        <f t="shared" si="22"/>
        <v>5.1000000000000004E-4</v>
      </c>
      <c r="I56" s="217">
        <v>590.03164800000002</v>
      </c>
      <c r="J56" s="103">
        <f t="shared" si="23"/>
        <v>5.1000000000000004E-4</v>
      </c>
      <c r="K56" s="217">
        <v>601.83228096000005</v>
      </c>
      <c r="L56" s="103">
        <f t="shared" si="24"/>
        <v>5.1000000000000004E-4</v>
      </c>
      <c r="M56" s="217">
        <v>613.86892657920021</v>
      </c>
      <c r="N56" s="103">
        <f t="shared" si="25"/>
        <v>5.1000000000000004E-4</v>
      </c>
      <c r="O56" s="217">
        <v>626.14630511078406</v>
      </c>
      <c r="P56" s="103">
        <f t="shared" si="26"/>
        <v>5.0999999999999993E-4</v>
      </c>
      <c r="Q56" s="217">
        <v>638.66923121299976</v>
      </c>
      <c r="R56" s="103">
        <f t="shared" si="27"/>
        <v>5.1000000000000004E-4</v>
      </c>
      <c r="S56" s="217">
        <v>651.44261583725984</v>
      </c>
      <c r="T56" s="103">
        <f t="shared" si="28"/>
        <v>5.1000000000000004E-4</v>
      </c>
      <c r="U56" s="217">
        <v>664.47146815400504</v>
      </c>
      <c r="V56" s="103">
        <f t="shared" si="29"/>
        <v>5.1000000000000004E-4</v>
      </c>
      <c r="X56" s="245"/>
    </row>
    <row r="57" spans="1:24" ht="12.75" customHeight="1" x14ac:dyDescent="0.3">
      <c r="A57" s="38" t="s">
        <v>14</v>
      </c>
      <c r="B57" s="50"/>
      <c r="C57" s="217">
        <v>0</v>
      </c>
      <c r="D57" s="103">
        <f t="shared" si="20"/>
        <v>0</v>
      </c>
      <c r="E57" s="217">
        <v>0</v>
      </c>
      <c r="F57" s="103">
        <f t="shared" si="21"/>
        <v>0</v>
      </c>
      <c r="G57" s="217">
        <v>0</v>
      </c>
      <c r="H57" s="103">
        <f t="shared" si="22"/>
        <v>0</v>
      </c>
      <c r="I57" s="217">
        <v>0</v>
      </c>
      <c r="J57" s="103">
        <f t="shared" si="23"/>
        <v>0</v>
      </c>
      <c r="K57" s="217">
        <v>0</v>
      </c>
      <c r="L57" s="103">
        <f t="shared" si="24"/>
        <v>0</v>
      </c>
      <c r="M57" s="217">
        <v>0</v>
      </c>
      <c r="N57" s="103">
        <f t="shared" si="25"/>
        <v>0</v>
      </c>
      <c r="O57" s="217">
        <v>0</v>
      </c>
      <c r="P57" s="103">
        <f t="shared" si="26"/>
        <v>0</v>
      </c>
      <c r="Q57" s="217">
        <v>0</v>
      </c>
      <c r="R57" s="103">
        <f t="shared" si="27"/>
        <v>0</v>
      </c>
      <c r="S57" s="217">
        <v>0</v>
      </c>
      <c r="T57" s="103">
        <f t="shared" si="28"/>
        <v>0</v>
      </c>
      <c r="U57" s="217">
        <v>0</v>
      </c>
      <c r="V57" s="103">
        <f t="shared" si="29"/>
        <v>0</v>
      </c>
      <c r="X57" s="245"/>
    </row>
    <row r="58" spans="1:24" ht="12.75" customHeight="1" x14ac:dyDescent="0.3">
      <c r="A58" s="38" t="s">
        <v>31</v>
      </c>
      <c r="B58" s="50"/>
      <c r="C58" s="217">
        <v>0</v>
      </c>
      <c r="D58" s="103">
        <f t="shared" si="20"/>
        <v>0</v>
      </c>
      <c r="E58" s="217">
        <v>0</v>
      </c>
      <c r="F58" s="103">
        <f t="shared" si="21"/>
        <v>0</v>
      </c>
      <c r="G58" s="217">
        <v>0</v>
      </c>
      <c r="H58" s="103">
        <f t="shared" si="22"/>
        <v>0</v>
      </c>
      <c r="I58" s="217">
        <v>0</v>
      </c>
      <c r="J58" s="103">
        <f t="shared" si="23"/>
        <v>0</v>
      </c>
      <c r="K58" s="217">
        <v>0</v>
      </c>
      <c r="L58" s="103">
        <f t="shared" si="24"/>
        <v>0</v>
      </c>
      <c r="M58" s="217">
        <v>0</v>
      </c>
      <c r="N58" s="103">
        <f t="shared" si="25"/>
        <v>0</v>
      </c>
      <c r="O58" s="217">
        <v>0</v>
      </c>
      <c r="P58" s="103">
        <f t="shared" si="26"/>
        <v>0</v>
      </c>
      <c r="Q58" s="217">
        <v>0</v>
      </c>
      <c r="R58" s="103">
        <f t="shared" si="27"/>
        <v>0</v>
      </c>
      <c r="S58" s="217">
        <v>0</v>
      </c>
      <c r="T58" s="103">
        <f t="shared" si="28"/>
        <v>0</v>
      </c>
      <c r="U58" s="217">
        <v>0</v>
      </c>
      <c r="V58" s="103">
        <f t="shared" si="29"/>
        <v>0</v>
      </c>
      <c r="X58" s="245"/>
    </row>
    <row r="59" spans="1:24" ht="12.75" customHeight="1" x14ac:dyDescent="0.3">
      <c r="A59" s="38" t="s">
        <v>141</v>
      </c>
      <c r="B59" s="50"/>
      <c r="C59" s="217">
        <v>45212.126399999994</v>
      </c>
      <c r="D59" s="103">
        <f t="shared" si="20"/>
        <v>0.06</v>
      </c>
      <c r="E59" s="217">
        <v>66720</v>
      </c>
      <c r="F59" s="103">
        <f t="shared" si="21"/>
        <v>0.06</v>
      </c>
      <c r="G59" s="217">
        <v>68054.399999999994</v>
      </c>
      <c r="H59" s="103">
        <f t="shared" si="22"/>
        <v>0.06</v>
      </c>
      <c r="I59" s="217">
        <v>69415.487999999998</v>
      </c>
      <c r="J59" s="103">
        <f t="shared" si="23"/>
        <v>0.06</v>
      </c>
      <c r="K59" s="217">
        <v>70803.797760000001</v>
      </c>
      <c r="L59" s="103">
        <f t="shared" si="24"/>
        <v>0.06</v>
      </c>
      <c r="M59" s="217">
        <v>72219.87371520001</v>
      </c>
      <c r="N59" s="103">
        <f t="shared" si="25"/>
        <v>0.06</v>
      </c>
      <c r="O59" s="217">
        <v>73664.271189504012</v>
      </c>
      <c r="P59" s="103">
        <f t="shared" si="26"/>
        <v>6.0000000000000005E-2</v>
      </c>
      <c r="Q59" s="217">
        <v>75137.556613294073</v>
      </c>
      <c r="R59" s="103">
        <f t="shared" si="27"/>
        <v>5.9999999999999991E-2</v>
      </c>
      <c r="S59" s="217">
        <v>76640.30774555997</v>
      </c>
      <c r="T59" s="103">
        <f t="shared" si="28"/>
        <v>0.06</v>
      </c>
      <c r="U59" s="217">
        <v>78173.113900471173</v>
      </c>
      <c r="V59" s="103">
        <f t="shared" si="29"/>
        <v>0.06</v>
      </c>
      <c r="X59" s="245"/>
    </row>
    <row r="60" spans="1:24" ht="12.75" customHeight="1" x14ac:dyDescent="0.3">
      <c r="A60" s="38" t="s">
        <v>149</v>
      </c>
      <c r="B60" s="50"/>
      <c r="C60" s="217">
        <v>0</v>
      </c>
      <c r="D60" s="103">
        <f t="shared" si="20"/>
        <v>0</v>
      </c>
      <c r="E60" s="217">
        <v>0</v>
      </c>
      <c r="F60" s="103">
        <f t="shared" si="21"/>
        <v>0</v>
      </c>
      <c r="G60" s="217">
        <v>0</v>
      </c>
      <c r="H60" s="103">
        <f t="shared" si="22"/>
        <v>0</v>
      </c>
      <c r="I60" s="217">
        <v>0</v>
      </c>
      <c r="J60" s="103">
        <f t="shared" si="23"/>
        <v>0</v>
      </c>
      <c r="K60" s="217">
        <v>0</v>
      </c>
      <c r="L60" s="103">
        <f t="shared" si="24"/>
        <v>0</v>
      </c>
      <c r="M60" s="217">
        <v>0</v>
      </c>
      <c r="N60" s="103">
        <f t="shared" si="25"/>
        <v>0</v>
      </c>
      <c r="O60" s="217">
        <v>0</v>
      </c>
      <c r="P60" s="103">
        <f t="shared" si="26"/>
        <v>0</v>
      </c>
      <c r="Q60" s="217">
        <v>0</v>
      </c>
      <c r="R60" s="103">
        <f t="shared" si="27"/>
        <v>0</v>
      </c>
      <c r="S60" s="217">
        <v>0</v>
      </c>
      <c r="T60" s="103">
        <f t="shared" si="28"/>
        <v>0</v>
      </c>
      <c r="U60" s="217">
        <v>0</v>
      </c>
      <c r="V60" s="103">
        <f t="shared" si="29"/>
        <v>0</v>
      </c>
      <c r="X60" s="245"/>
    </row>
    <row r="61" spans="1:24" ht="12.75" customHeight="1" x14ac:dyDescent="0.3">
      <c r="A61" s="38" t="s">
        <v>157</v>
      </c>
      <c r="B61" s="50"/>
      <c r="C61" s="217">
        <v>0</v>
      </c>
      <c r="D61" s="103">
        <f t="shared" si="20"/>
        <v>0</v>
      </c>
      <c r="E61" s="217">
        <v>0</v>
      </c>
      <c r="F61" s="103">
        <f t="shared" si="21"/>
        <v>0</v>
      </c>
      <c r="G61" s="217">
        <v>0</v>
      </c>
      <c r="H61" s="103">
        <f t="shared" si="22"/>
        <v>0</v>
      </c>
      <c r="I61" s="217">
        <v>0</v>
      </c>
      <c r="J61" s="103">
        <f t="shared" si="23"/>
        <v>0</v>
      </c>
      <c r="K61" s="217">
        <v>0</v>
      </c>
      <c r="L61" s="103">
        <f t="shared" si="24"/>
        <v>0</v>
      </c>
      <c r="M61" s="217">
        <v>0</v>
      </c>
      <c r="N61" s="103">
        <f t="shared" si="25"/>
        <v>0</v>
      </c>
      <c r="O61" s="217">
        <v>0</v>
      </c>
      <c r="P61" s="103">
        <f t="shared" si="26"/>
        <v>0</v>
      </c>
      <c r="Q61" s="217">
        <v>0</v>
      </c>
      <c r="R61" s="103">
        <f t="shared" si="27"/>
        <v>0</v>
      </c>
      <c r="S61" s="217">
        <v>0</v>
      </c>
      <c r="T61" s="103">
        <f t="shared" si="28"/>
        <v>0</v>
      </c>
      <c r="U61" s="217">
        <v>0</v>
      </c>
      <c r="V61" s="103">
        <f t="shared" si="29"/>
        <v>0</v>
      </c>
      <c r="X61" s="245"/>
    </row>
    <row r="62" spans="1:24" ht="12.75" customHeight="1" x14ac:dyDescent="0.3">
      <c r="A62" s="38" t="s">
        <v>294</v>
      </c>
      <c r="B62" s="50"/>
      <c r="C62" s="217">
        <v>0</v>
      </c>
      <c r="D62" s="103">
        <f t="shared" si="20"/>
        <v>0</v>
      </c>
      <c r="E62" s="217">
        <v>0</v>
      </c>
      <c r="F62" s="103">
        <f t="shared" si="21"/>
        <v>0</v>
      </c>
      <c r="G62" s="217">
        <v>0</v>
      </c>
      <c r="H62" s="103">
        <f t="shared" si="22"/>
        <v>0</v>
      </c>
      <c r="I62" s="217">
        <v>0</v>
      </c>
      <c r="J62" s="103">
        <f t="shared" si="23"/>
        <v>0</v>
      </c>
      <c r="K62" s="217">
        <v>0</v>
      </c>
      <c r="L62" s="103">
        <f t="shared" si="24"/>
        <v>0</v>
      </c>
      <c r="M62" s="217">
        <v>0</v>
      </c>
      <c r="N62" s="103">
        <f t="shared" si="25"/>
        <v>0</v>
      </c>
      <c r="O62" s="217">
        <v>0</v>
      </c>
      <c r="P62" s="103">
        <f t="shared" si="26"/>
        <v>0</v>
      </c>
      <c r="Q62" s="217">
        <v>0</v>
      </c>
      <c r="R62" s="103">
        <f t="shared" si="27"/>
        <v>0</v>
      </c>
      <c r="S62" s="217">
        <v>0</v>
      </c>
      <c r="T62" s="103">
        <f t="shared" si="28"/>
        <v>0</v>
      </c>
      <c r="U62" s="217">
        <v>0</v>
      </c>
      <c r="V62" s="103">
        <f t="shared" si="29"/>
        <v>0</v>
      </c>
      <c r="X62" s="245"/>
    </row>
    <row r="63" spans="1:24" ht="12.75" customHeight="1" x14ac:dyDescent="0.3">
      <c r="A63" s="38" t="s">
        <v>29</v>
      </c>
      <c r="B63" s="50"/>
      <c r="C63" s="217">
        <v>11774.467060437706</v>
      </c>
      <c r="D63" s="103">
        <f t="shared" si="20"/>
        <v>1.5625631437371688E-2</v>
      </c>
      <c r="E63" s="217">
        <v>11153.267086072512</v>
      </c>
      <c r="F63" s="103">
        <f t="shared" si="21"/>
        <v>1.0029916444309813E-2</v>
      </c>
      <c r="G63" s="217">
        <v>12483.561385531768</v>
      </c>
      <c r="H63" s="103">
        <f t="shared" si="22"/>
        <v>1.100610222310249E-2</v>
      </c>
      <c r="I63" s="217">
        <v>12343.420994305485</v>
      </c>
      <c r="J63" s="103">
        <f t="shared" si="23"/>
        <v>1.0669164490471192E-2</v>
      </c>
      <c r="K63" s="217">
        <v>12596.365579632695</v>
      </c>
      <c r="L63" s="103">
        <f t="shared" si="24"/>
        <v>1.0674313507021147E-2</v>
      </c>
      <c r="M63" s="217">
        <v>12855.341664172436</v>
      </c>
      <c r="N63" s="103">
        <f t="shared" si="25"/>
        <v>1.06801696011275E-2</v>
      </c>
      <c r="O63" s="217">
        <v>13118.898743980897</v>
      </c>
      <c r="P63" s="103">
        <f t="shared" si="26"/>
        <v>1.0685423366423096E-2</v>
      </c>
      <c r="Q63" s="217">
        <v>13389.217079544345</v>
      </c>
      <c r="R63" s="103">
        <f t="shared" si="27"/>
        <v>1.0691764025642052E-2</v>
      </c>
      <c r="S63" s="217">
        <v>13664.334772465851</v>
      </c>
      <c r="T63" s="103">
        <f t="shared" si="28"/>
        <v>1.0697505144027142E-2</v>
      </c>
      <c r="U63" s="217">
        <v>13922.958000093999</v>
      </c>
      <c r="V63" s="103">
        <f t="shared" si="29"/>
        <v>1.0686250531982517E-2</v>
      </c>
      <c r="X63" s="245"/>
    </row>
    <row r="64" spans="1:24" ht="12.75" customHeight="1" x14ac:dyDescent="0.3">
      <c r="A64" s="38" t="s">
        <v>148</v>
      </c>
      <c r="B64" s="50"/>
      <c r="C64" s="217">
        <v>3616.970112</v>
      </c>
      <c r="D64" s="103">
        <f t="shared" si="20"/>
        <v>4.8000000000000004E-3</v>
      </c>
      <c r="E64" s="217">
        <v>5337.5999999999995</v>
      </c>
      <c r="F64" s="103">
        <f t="shared" si="21"/>
        <v>4.7999999999999996E-3</v>
      </c>
      <c r="G64" s="217">
        <v>5444.351999999999</v>
      </c>
      <c r="H64" s="103">
        <f t="shared" si="22"/>
        <v>4.7999999999999987E-3</v>
      </c>
      <c r="I64" s="217">
        <v>5553.2390399999986</v>
      </c>
      <c r="J64" s="103">
        <f t="shared" si="23"/>
        <v>4.7999999999999987E-3</v>
      </c>
      <c r="K64" s="217">
        <v>5664.3038207999998</v>
      </c>
      <c r="L64" s="103">
        <f t="shared" si="24"/>
        <v>4.7999999999999996E-3</v>
      </c>
      <c r="M64" s="217">
        <v>5777.5898972160003</v>
      </c>
      <c r="N64" s="103">
        <f t="shared" si="25"/>
        <v>4.7999999999999996E-3</v>
      </c>
      <c r="O64" s="217">
        <v>5893.1416951603196</v>
      </c>
      <c r="P64" s="103">
        <f t="shared" si="26"/>
        <v>4.7999999999999987E-3</v>
      </c>
      <c r="Q64" s="217">
        <v>6011.0045290635271</v>
      </c>
      <c r="R64" s="103">
        <f t="shared" si="27"/>
        <v>4.8000000000000004E-3</v>
      </c>
      <c r="S64" s="217">
        <v>6131.2246196447968</v>
      </c>
      <c r="T64" s="103">
        <f t="shared" si="28"/>
        <v>4.7999999999999987E-3</v>
      </c>
      <c r="U64" s="217">
        <v>6253.8491120376939</v>
      </c>
      <c r="V64" s="103">
        <f t="shared" si="29"/>
        <v>4.7999999999999996E-3</v>
      </c>
      <c r="X64" s="245"/>
    </row>
    <row r="65" spans="1:24" ht="12.75" customHeight="1" x14ac:dyDescent="0.3">
      <c r="A65" s="38" t="s">
        <v>39</v>
      </c>
      <c r="B65" s="50"/>
      <c r="C65" s="217">
        <v>376.76772</v>
      </c>
      <c r="D65" s="103">
        <f t="shared" si="20"/>
        <v>5.0000000000000001E-4</v>
      </c>
      <c r="E65" s="217">
        <v>556</v>
      </c>
      <c r="F65" s="103">
        <f t="shared" si="21"/>
        <v>5.0000000000000001E-4</v>
      </c>
      <c r="G65" s="217">
        <v>567.12</v>
      </c>
      <c r="H65" s="103">
        <f t="shared" si="22"/>
        <v>5.0000000000000001E-4</v>
      </c>
      <c r="I65" s="217">
        <v>578.4624</v>
      </c>
      <c r="J65" s="103">
        <f t="shared" si="23"/>
        <v>5.0000000000000001E-4</v>
      </c>
      <c r="K65" s="217">
        <v>590.03164800000002</v>
      </c>
      <c r="L65" s="103">
        <f t="shared" si="24"/>
        <v>5.0000000000000001E-4</v>
      </c>
      <c r="M65" s="217">
        <v>601.83228096000016</v>
      </c>
      <c r="N65" s="103">
        <f t="shared" si="25"/>
        <v>5.0000000000000001E-4</v>
      </c>
      <c r="O65" s="217">
        <v>613.86892657919998</v>
      </c>
      <c r="P65" s="103">
        <f t="shared" si="26"/>
        <v>4.999999999999999E-4</v>
      </c>
      <c r="Q65" s="217">
        <v>626.14630511078406</v>
      </c>
      <c r="R65" s="103">
        <f t="shared" si="27"/>
        <v>5.0000000000000001E-4</v>
      </c>
      <c r="S65" s="217">
        <v>638.66923121299976</v>
      </c>
      <c r="T65" s="103">
        <f t="shared" si="28"/>
        <v>5.0000000000000001E-4</v>
      </c>
      <c r="U65" s="217">
        <v>651.44261583725972</v>
      </c>
      <c r="V65" s="103">
        <f t="shared" si="29"/>
        <v>4.999999999999999E-4</v>
      </c>
      <c r="X65" s="245"/>
    </row>
    <row r="66" spans="1:24" ht="12.75" customHeight="1" x14ac:dyDescent="0.3">
      <c r="A66" s="38" t="s">
        <v>147</v>
      </c>
      <c r="B66" s="50"/>
      <c r="C66" s="217">
        <v>2109.8992320000002</v>
      </c>
      <c r="D66" s="103">
        <f t="shared" si="20"/>
        <v>2.8000000000000004E-3</v>
      </c>
      <c r="E66" s="217">
        <v>3113.6</v>
      </c>
      <c r="F66" s="103">
        <f t="shared" si="21"/>
        <v>2.8E-3</v>
      </c>
      <c r="G66" s="217">
        <v>3175.8719999999998</v>
      </c>
      <c r="H66" s="103">
        <f t="shared" si="22"/>
        <v>2.8E-3</v>
      </c>
      <c r="I66" s="217">
        <v>3239.3894399999999</v>
      </c>
      <c r="J66" s="103">
        <f t="shared" si="23"/>
        <v>2.8E-3</v>
      </c>
      <c r="K66" s="217">
        <v>3304.1772288000002</v>
      </c>
      <c r="L66" s="103">
        <f t="shared" si="24"/>
        <v>2.8E-3</v>
      </c>
      <c r="M66" s="217">
        <v>3370.2607733760005</v>
      </c>
      <c r="N66" s="103">
        <f t="shared" si="25"/>
        <v>2.8E-3</v>
      </c>
      <c r="O66" s="217">
        <v>3437.6659888435202</v>
      </c>
      <c r="P66" s="103">
        <f t="shared" si="26"/>
        <v>2.8E-3</v>
      </c>
      <c r="Q66" s="217">
        <v>3506.4193086203909</v>
      </c>
      <c r="R66" s="103">
        <f t="shared" si="27"/>
        <v>2.8000000000000004E-3</v>
      </c>
      <c r="S66" s="217">
        <v>3576.5476947927987</v>
      </c>
      <c r="T66" s="103">
        <f t="shared" si="28"/>
        <v>2.8E-3</v>
      </c>
      <c r="U66" s="217">
        <v>3648.078648688655</v>
      </c>
      <c r="V66" s="103">
        <f t="shared" si="29"/>
        <v>2.8E-3</v>
      </c>
      <c r="X66" s="245"/>
    </row>
    <row r="67" spans="1:24" ht="12.75" customHeight="1" x14ac:dyDescent="0.3">
      <c r="A67" s="38" t="s">
        <v>140</v>
      </c>
      <c r="B67" s="50"/>
      <c r="C67" s="217">
        <v>11303.031599999998</v>
      </c>
      <c r="D67" s="103">
        <f t="shared" si="20"/>
        <v>1.4999999999999999E-2</v>
      </c>
      <c r="E67" s="217">
        <v>16680</v>
      </c>
      <c r="F67" s="103">
        <f t="shared" si="21"/>
        <v>1.4999999999999999E-2</v>
      </c>
      <c r="G67" s="217">
        <v>17013.599999999999</v>
      </c>
      <c r="H67" s="103">
        <f t="shared" si="22"/>
        <v>1.4999999999999999E-2</v>
      </c>
      <c r="I67" s="217">
        <v>17353.871999999996</v>
      </c>
      <c r="J67" s="103">
        <f t="shared" si="23"/>
        <v>1.4999999999999996E-2</v>
      </c>
      <c r="K67" s="217">
        <v>17700.94944</v>
      </c>
      <c r="L67" s="103">
        <f t="shared" si="24"/>
        <v>1.4999999999999999E-2</v>
      </c>
      <c r="M67" s="217">
        <v>18054.968428800006</v>
      </c>
      <c r="N67" s="103">
        <f t="shared" si="25"/>
        <v>1.5000000000000003E-2</v>
      </c>
      <c r="O67" s="217">
        <v>18416.067797375999</v>
      </c>
      <c r="P67" s="103">
        <f t="shared" si="26"/>
        <v>1.4999999999999998E-2</v>
      </c>
      <c r="Q67" s="217">
        <v>18784.389153323522</v>
      </c>
      <c r="R67" s="103">
        <f t="shared" si="27"/>
        <v>1.5000000000000001E-2</v>
      </c>
      <c r="S67" s="217">
        <v>19160.076936389993</v>
      </c>
      <c r="T67" s="103">
        <f t="shared" si="28"/>
        <v>1.4999999999999999E-2</v>
      </c>
      <c r="U67" s="217">
        <v>19543.278475117793</v>
      </c>
      <c r="V67" s="103">
        <f t="shared" si="29"/>
        <v>1.4999999999999999E-2</v>
      </c>
      <c r="X67" s="245"/>
    </row>
    <row r="68" spans="1:24" ht="12.75" customHeight="1" x14ac:dyDescent="0.3">
      <c r="A68" s="38" t="s">
        <v>6</v>
      </c>
      <c r="B68" s="50"/>
      <c r="C68" s="217">
        <v>1281.0102479999998</v>
      </c>
      <c r="D68" s="103">
        <f t="shared" si="20"/>
        <v>1.6999999999999999E-3</v>
      </c>
      <c r="E68" s="217">
        <v>1890.3999999999999</v>
      </c>
      <c r="F68" s="103">
        <f t="shared" si="21"/>
        <v>1.6999999999999999E-3</v>
      </c>
      <c r="G68" s="217">
        <v>1928.2079999999999</v>
      </c>
      <c r="H68" s="103">
        <f t="shared" si="22"/>
        <v>1.6999999999999999E-3</v>
      </c>
      <c r="I68" s="217">
        <v>1966.77216</v>
      </c>
      <c r="J68" s="103">
        <f t="shared" si="23"/>
        <v>1.6999999999999999E-3</v>
      </c>
      <c r="K68" s="217">
        <v>2006.1076031999999</v>
      </c>
      <c r="L68" s="103">
        <f t="shared" si="24"/>
        <v>1.6999999999999997E-3</v>
      </c>
      <c r="M68" s="217">
        <v>2046.2297552640005</v>
      </c>
      <c r="N68" s="103">
        <f t="shared" si="25"/>
        <v>1.7000000000000001E-3</v>
      </c>
      <c r="O68" s="217">
        <v>2087.1543503692801</v>
      </c>
      <c r="P68" s="103">
        <f t="shared" si="26"/>
        <v>1.6999999999999999E-3</v>
      </c>
      <c r="Q68" s="217">
        <v>2128.8974373766659</v>
      </c>
      <c r="R68" s="103">
        <f t="shared" si="27"/>
        <v>1.7000000000000003E-3</v>
      </c>
      <c r="S68" s="217">
        <v>2171.4753861241988</v>
      </c>
      <c r="T68" s="103">
        <f t="shared" si="28"/>
        <v>1.6999999999999997E-3</v>
      </c>
      <c r="U68" s="217">
        <v>2214.9048938466831</v>
      </c>
      <c r="V68" s="103">
        <f t="shared" si="29"/>
        <v>1.6999999999999999E-3</v>
      </c>
      <c r="X68" s="245"/>
    </row>
    <row r="69" spans="1:24" ht="12.75" customHeight="1" x14ac:dyDescent="0.3">
      <c r="A69" s="38" t="s">
        <v>142</v>
      </c>
      <c r="B69" s="50"/>
      <c r="C69" s="217">
        <v>0</v>
      </c>
      <c r="D69" s="103">
        <f t="shared" si="20"/>
        <v>0</v>
      </c>
      <c r="E69" s="217">
        <v>0</v>
      </c>
      <c r="F69" s="103">
        <f t="shared" si="21"/>
        <v>0</v>
      </c>
      <c r="G69" s="217">
        <v>0</v>
      </c>
      <c r="H69" s="103">
        <f t="shared" si="22"/>
        <v>0</v>
      </c>
      <c r="I69" s="217">
        <v>0</v>
      </c>
      <c r="J69" s="103">
        <f t="shared" si="23"/>
        <v>0</v>
      </c>
      <c r="K69" s="217">
        <v>0</v>
      </c>
      <c r="L69" s="103">
        <f t="shared" si="24"/>
        <v>0</v>
      </c>
      <c r="M69" s="217">
        <v>0</v>
      </c>
      <c r="N69" s="103">
        <f t="shared" si="25"/>
        <v>0</v>
      </c>
      <c r="O69" s="217">
        <v>0</v>
      </c>
      <c r="P69" s="103">
        <f t="shared" si="26"/>
        <v>0</v>
      </c>
      <c r="Q69" s="217">
        <v>0</v>
      </c>
      <c r="R69" s="103">
        <f t="shared" si="27"/>
        <v>0</v>
      </c>
      <c r="S69" s="217">
        <v>0</v>
      </c>
      <c r="T69" s="103">
        <f t="shared" si="28"/>
        <v>0</v>
      </c>
      <c r="U69" s="217">
        <v>0</v>
      </c>
      <c r="V69" s="103">
        <f t="shared" si="29"/>
        <v>0</v>
      </c>
      <c r="X69" s="245"/>
    </row>
    <row r="70" spans="1:24" ht="12.75" customHeight="1" x14ac:dyDescent="0.3">
      <c r="A70" s="38" t="s">
        <v>32</v>
      </c>
      <c r="B70" s="50"/>
      <c r="C70" s="217">
        <v>75.353543999999999</v>
      </c>
      <c r="D70" s="103">
        <f t="shared" si="20"/>
        <v>1E-4</v>
      </c>
      <c r="E70" s="217">
        <v>111.19999999999999</v>
      </c>
      <c r="F70" s="103">
        <f t="shared" si="21"/>
        <v>9.9999999999999991E-5</v>
      </c>
      <c r="G70" s="217">
        <v>113.42400000000001</v>
      </c>
      <c r="H70" s="103">
        <f t="shared" si="22"/>
        <v>1E-4</v>
      </c>
      <c r="I70" s="217">
        <v>115.69247999999999</v>
      </c>
      <c r="J70" s="103">
        <f t="shared" si="23"/>
        <v>9.9999999999999991E-5</v>
      </c>
      <c r="K70" s="217">
        <v>118.00632960000002</v>
      </c>
      <c r="L70" s="103">
        <f t="shared" si="24"/>
        <v>1E-4</v>
      </c>
      <c r="M70" s="217">
        <v>120.36645619200003</v>
      </c>
      <c r="N70" s="103">
        <f t="shared" si="25"/>
        <v>1E-4</v>
      </c>
      <c r="O70" s="217">
        <v>122.77378531584002</v>
      </c>
      <c r="P70" s="103">
        <f t="shared" si="26"/>
        <v>1E-4</v>
      </c>
      <c r="Q70" s="217">
        <v>125.22926102215682</v>
      </c>
      <c r="R70" s="103">
        <f t="shared" si="27"/>
        <v>1.0000000000000002E-4</v>
      </c>
      <c r="S70" s="217">
        <v>127.73384624259995</v>
      </c>
      <c r="T70" s="103">
        <f t="shared" si="28"/>
        <v>9.9999999999999991E-5</v>
      </c>
      <c r="U70" s="217">
        <v>130.28852316745196</v>
      </c>
      <c r="V70" s="103">
        <f t="shared" si="29"/>
        <v>9.9999999999999991E-5</v>
      </c>
      <c r="X70" s="245"/>
    </row>
    <row r="71" spans="1:24" ht="12.75" customHeight="1" x14ac:dyDescent="0.3">
      <c r="A71" s="38" t="s">
        <v>138</v>
      </c>
      <c r="B71" s="50"/>
      <c r="C71" s="217">
        <v>0</v>
      </c>
      <c r="D71" s="103">
        <f t="shared" si="20"/>
        <v>0</v>
      </c>
      <c r="E71" s="217">
        <v>0</v>
      </c>
      <c r="F71" s="103">
        <f t="shared" si="21"/>
        <v>0</v>
      </c>
      <c r="G71" s="217">
        <v>0</v>
      </c>
      <c r="H71" s="103">
        <f t="shared" si="22"/>
        <v>0</v>
      </c>
      <c r="I71" s="217">
        <v>0</v>
      </c>
      <c r="J71" s="103">
        <f t="shared" si="23"/>
        <v>0</v>
      </c>
      <c r="K71" s="217">
        <v>0</v>
      </c>
      <c r="L71" s="103">
        <f t="shared" si="24"/>
        <v>0</v>
      </c>
      <c r="M71" s="217">
        <v>0</v>
      </c>
      <c r="N71" s="103">
        <f t="shared" si="25"/>
        <v>0</v>
      </c>
      <c r="O71" s="217">
        <v>0</v>
      </c>
      <c r="P71" s="103">
        <f t="shared" si="26"/>
        <v>0</v>
      </c>
      <c r="Q71" s="217">
        <v>0</v>
      </c>
      <c r="R71" s="103">
        <f t="shared" si="27"/>
        <v>0</v>
      </c>
      <c r="S71" s="217">
        <v>0</v>
      </c>
      <c r="T71" s="103">
        <f t="shared" si="28"/>
        <v>0</v>
      </c>
      <c r="U71" s="217">
        <v>0</v>
      </c>
      <c r="V71" s="103">
        <f t="shared" si="29"/>
        <v>0</v>
      </c>
      <c r="X71" s="245"/>
    </row>
    <row r="72" spans="1:24" ht="12.75" customHeight="1" x14ac:dyDescent="0.3">
      <c r="A72" s="38" t="s">
        <v>154</v>
      </c>
      <c r="B72" s="50"/>
      <c r="C72" s="217">
        <v>0</v>
      </c>
      <c r="D72" s="103">
        <f t="shared" si="20"/>
        <v>0</v>
      </c>
      <c r="E72" s="217">
        <v>0</v>
      </c>
      <c r="F72" s="103">
        <f t="shared" si="21"/>
        <v>0</v>
      </c>
      <c r="G72" s="217">
        <v>0</v>
      </c>
      <c r="H72" s="103">
        <f t="shared" si="22"/>
        <v>0</v>
      </c>
      <c r="I72" s="217">
        <v>0</v>
      </c>
      <c r="J72" s="103">
        <f t="shared" si="23"/>
        <v>0</v>
      </c>
      <c r="K72" s="217">
        <v>0</v>
      </c>
      <c r="L72" s="103">
        <f t="shared" si="24"/>
        <v>0</v>
      </c>
      <c r="M72" s="217">
        <v>0</v>
      </c>
      <c r="N72" s="103">
        <f t="shared" si="25"/>
        <v>0</v>
      </c>
      <c r="O72" s="217">
        <v>0</v>
      </c>
      <c r="P72" s="103">
        <f t="shared" si="26"/>
        <v>0</v>
      </c>
      <c r="Q72" s="217">
        <v>0</v>
      </c>
      <c r="R72" s="103">
        <f t="shared" si="27"/>
        <v>0</v>
      </c>
      <c r="S72" s="217">
        <v>0</v>
      </c>
      <c r="T72" s="103">
        <f t="shared" si="28"/>
        <v>0</v>
      </c>
      <c r="U72" s="217">
        <v>0</v>
      </c>
      <c r="V72" s="103">
        <f t="shared" si="29"/>
        <v>0</v>
      </c>
      <c r="X72" s="245"/>
    </row>
    <row r="73" spans="1:24" ht="12.75" customHeight="1" x14ac:dyDescent="0.3">
      <c r="A73" s="38" t="s">
        <v>145</v>
      </c>
      <c r="B73" s="50"/>
      <c r="C73" s="217">
        <v>0</v>
      </c>
      <c r="D73" s="103">
        <f t="shared" si="20"/>
        <v>0</v>
      </c>
      <c r="E73" s="217">
        <v>0</v>
      </c>
      <c r="F73" s="103">
        <f t="shared" si="21"/>
        <v>0</v>
      </c>
      <c r="G73" s="217">
        <v>0</v>
      </c>
      <c r="H73" s="103">
        <f t="shared" si="22"/>
        <v>0</v>
      </c>
      <c r="I73" s="217">
        <v>0</v>
      </c>
      <c r="J73" s="103">
        <f t="shared" si="23"/>
        <v>0</v>
      </c>
      <c r="K73" s="217">
        <v>0</v>
      </c>
      <c r="L73" s="103">
        <f t="shared" si="24"/>
        <v>0</v>
      </c>
      <c r="M73" s="217">
        <v>0</v>
      </c>
      <c r="N73" s="103">
        <f t="shared" si="25"/>
        <v>0</v>
      </c>
      <c r="O73" s="217">
        <v>0</v>
      </c>
      <c r="P73" s="103">
        <f t="shared" si="26"/>
        <v>0</v>
      </c>
      <c r="Q73" s="217">
        <v>0</v>
      </c>
      <c r="R73" s="103">
        <f t="shared" si="27"/>
        <v>0</v>
      </c>
      <c r="S73" s="217">
        <v>0</v>
      </c>
      <c r="T73" s="103">
        <f t="shared" si="28"/>
        <v>0</v>
      </c>
      <c r="U73" s="217">
        <v>0</v>
      </c>
      <c r="V73" s="103">
        <f t="shared" si="29"/>
        <v>0</v>
      </c>
      <c r="X73" s="245"/>
    </row>
    <row r="74" spans="1:24" ht="12.75" customHeight="1" x14ac:dyDescent="0.3">
      <c r="A74" s="38" t="s">
        <v>134</v>
      </c>
      <c r="B74" s="50"/>
      <c r="C74" s="217">
        <v>0</v>
      </c>
      <c r="D74" s="103">
        <f t="shared" si="20"/>
        <v>0</v>
      </c>
      <c r="E74" s="217">
        <v>0</v>
      </c>
      <c r="F74" s="103">
        <f t="shared" si="21"/>
        <v>0</v>
      </c>
      <c r="G74" s="217">
        <v>0</v>
      </c>
      <c r="H74" s="103">
        <f t="shared" si="22"/>
        <v>0</v>
      </c>
      <c r="I74" s="217">
        <v>0</v>
      </c>
      <c r="J74" s="103">
        <f t="shared" si="23"/>
        <v>0</v>
      </c>
      <c r="K74" s="217">
        <v>0</v>
      </c>
      <c r="L74" s="103">
        <f t="shared" si="24"/>
        <v>0</v>
      </c>
      <c r="M74" s="217">
        <v>0</v>
      </c>
      <c r="N74" s="103">
        <f t="shared" si="25"/>
        <v>0</v>
      </c>
      <c r="O74" s="217">
        <v>0</v>
      </c>
      <c r="P74" s="103">
        <f t="shared" si="26"/>
        <v>0</v>
      </c>
      <c r="Q74" s="217">
        <v>0</v>
      </c>
      <c r="R74" s="103">
        <f t="shared" si="27"/>
        <v>0</v>
      </c>
      <c r="S74" s="217">
        <v>0</v>
      </c>
      <c r="T74" s="103">
        <f t="shared" si="28"/>
        <v>0</v>
      </c>
      <c r="U74" s="217">
        <v>0</v>
      </c>
      <c r="V74" s="103">
        <f t="shared" si="29"/>
        <v>0</v>
      </c>
      <c r="X74" s="245"/>
    </row>
    <row r="75" spans="1:24" ht="12.75" customHeight="1" x14ac:dyDescent="0.3">
      <c r="A75" s="38" t="s">
        <v>151</v>
      </c>
      <c r="B75" s="50"/>
      <c r="C75" s="217">
        <v>7535.3544000000002</v>
      </c>
      <c r="D75" s="103">
        <f t="shared" si="20"/>
        <v>0.01</v>
      </c>
      <c r="E75" s="217">
        <v>11120</v>
      </c>
      <c r="F75" s="103">
        <f t="shared" si="21"/>
        <v>0.01</v>
      </c>
      <c r="G75" s="217">
        <v>11342.4</v>
      </c>
      <c r="H75" s="103">
        <f t="shared" si="22"/>
        <v>0.01</v>
      </c>
      <c r="I75" s="217">
        <v>11569.248</v>
      </c>
      <c r="J75" s="103">
        <f t="shared" si="23"/>
        <v>9.9999999999999985E-3</v>
      </c>
      <c r="K75" s="217">
        <v>11800.632960000001</v>
      </c>
      <c r="L75" s="103">
        <f t="shared" si="24"/>
        <v>0.01</v>
      </c>
      <c r="M75" s="217">
        <v>12036.645619200004</v>
      </c>
      <c r="N75" s="103">
        <f t="shared" si="25"/>
        <v>1.0000000000000002E-2</v>
      </c>
      <c r="O75" s="217">
        <v>12277.378531584001</v>
      </c>
      <c r="P75" s="103">
        <f t="shared" si="26"/>
        <v>0.01</v>
      </c>
      <c r="Q75" s="217">
        <v>12522.926102215681</v>
      </c>
      <c r="R75" s="103">
        <f t="shared" si="27"/>
        <v>0.01</v>
      </c>
      <c r="S75" s="217">
        <v>12773.384624259996</v>
      </c>
      <c r="T75" s="103">
        <f t="shared" si="28"/>
        <v>0.01</v>
      </c>
      <c r="U75" s="217">
        <v>13028.852316745197</v>
      </c>
      <c r="V75" s="103">
        <f t="shared" si="29"/>
        <v>0.01</v>
      </c>
      <c r="X75" s="245"/>
    </row>
    <row r="76" spans="1:24" ht="12.75" customHeight="1" x14ac:dyDescent="0.3">
      <c r="A76" s="38" t="s">
        <v>137</v>
      </c>
      <c r="B76" s="50"/>
      <c r="C76" s="217">
        <v>301.414176</v>
      </c>
      <c r="D76" s="103">
        <f t="shared" si="20"/>
        <v>4.0000000000000002E-4</v>
      </c>
      <c r="E76" s="217">
        <v>444.79999999999995</v>
      </c>
      <c r="F76" s="103">
        <f t="shared" si="21"/>
        <v>3.9999999999999996E-4</v>
      </c>
      <c r="G76" s="217">
        <v>453.69600000000003</v>
      </c>
      <c r="H76" s="103">
        <f t="shared" si="22"/>
        <v>4.0000000000000002E-4</v>
      </c>
      <c r="I76" s="217">
        <v>462.76991999999996</v>
      </c>
      <c r="J76" s="103">
        <f t="shared" si="23"/>
        <v>3.9999999999999996E-4</v>
      </c>
      <c r="K76" s="217">
        <v>472.02531840000006</v>
      </c>
      <c r="L76" s="103">
        <f t="shared" si="24"/>
        <v>4.0000000000000002E-4</v>
      </c>
      <c r="M76" s="217">
        <v>481.46582476800012</v>
      </c>
      <c r="N76" s="103">
        <f t="shared" si="25"/>
        <v>4.0000000000000002E-4</v>
      </c>
      <c r="O76" s="217">
        <v>491.09514126336006</v>
      </c>
      <c r="P76" s="103">
        <f t="shared" si="26"/>
        <v>4.0000000000000002E-4</v>
      </c>
      <c r="Q76" s="217">
        <v>500.91704408862728</v>
      </c>
      <c r="R76" s="103">
        <f t="shared" si="27"/>
        <v>4.0000000000000007E-4</v>
      </c>
      <c r="S76" s="217">
        <v>510.93538497039981</v>
      </c>
      <c r="T76" s="103">
        <f t="shared" si="28"/>
        <v>3.9999999999999996E-4</v>
      </c>
      <c r="U76" s="217">
        <v>521.15409266980782</v>
      </c>
      <c r="V76" s="103">
        <f t="shared" si="29"/>
        <v>3.9999999999999996E-4</v>
      </c>
      <c r="X76" s="245"/>
    </row>
    <row r="77" spans="1:24" ht="12.75" customHeight="1" x14ac:dyDescent="0.3">
      <c r="A77" s="38" t="s">
        <v>136</v>
      </c>
      <c r="B77" s="50"/>
      <c r="C77" s="217">
        <v>979.59607199999994</v>
      </c>
      <c r="D77" s="103">
        <f t="shared" si="20"/>
        <v>1.2999999999999999E-3</v>
      </c>
      <c r="E77" s="217">
        <v>1445.5999999999997</v>
      </c>
      <c r="F77" s="103">
        <f t="shared" si="21"/>
        <v>1.2999999999999997E-3</v>
      </c>
      <c r="G77" s="217">
        <v>1474.5119999999997</v>
      </c>
      <c r="H77" s="103">
        <f t="shared" si="22"/>
        <v>1.2999999999999997E-3</v>
      </c>
      <c r="I77" s="217">
        <v>1504.0022399999998</v>
      </c>
      <c r="J77" s="103">
        <f t="shared" si="23"/>
        <v>1.2999999999999997E-3</v>
      </c>
      <c r="K77" s="217">
        <v>1534.0822847999998</v>
      </c>
      <c r="L77" s="103">
        <f t="shared" si="24"/>
        <v>1.2999999999999997E-3</v>
      </c>
      <c r="M77" s="217">
        <v>1564.7639304960003</v>
      </c>
      <c r="N77" s="103">
        <f t="shared" si="25"/>
        <v>1.2999999999999999E-3</v>
      </c>
      <c r="O77" s="217">
        <v>1596.05920910592</v>
      </c>
      <c r="P77" s="103">
        <f t="shared" si="26"/>
        <v>1.2999999999999997E-3</v>
      </c>
      <c r="Q77" s="217">
        <v>1627.9803932880384</v>
      </c>
      <c r="R77" s="103">
        <f t="shared" si="27"/>
        <v>1.2999999999999999E-3</v>
      </c>
      <c r="S77" s="217">
        <v>1660.5400011537995</v>
      </c>
      <c r="T77" s="103">
        <f t="shared" si="28"/>
        <v>1.2999999999999999E-3</v>
      </c>
      <c r="U77" s="217">
        <v>1693.7508011768753</v>
      </c>
      <c r="V77" s="103">
        <f t="shared" si="29"/>
        <v>1.2999999999999997E-3</v>
      </c>
      <c r="X77" s="245"/>
    </row>
    <row r="78" spans="1:24" ht="12.75" customHeight="1" x14ac:dyDescent="0.3">
      <c r="A78" s="38" t="s">
        <v>135</v>
      </c>
      <c r="B78" s="50"/>
      <c r="C78" s="217">
        <v>16577.77968</v>
      </c>
      <c r="D78" s="103">
        <f t="shared" si="20"/>
        <v>2.2000000000000002E-2</v>
      </c>
      <c r="E78" s="217">
        <v>24463.999999999996</v>
      </c>
      <c r="F78" s="103">
        <f t="shared" si="21"/>
        <v>2.1999999999999995E-2</v>
      </c>
      <c r="G78" s="217">
        <v>24953.279999999999</v>
      </c>
      <c r="H78" s="103">
        <f t="shared" si="22"/>
        <v>2.1999999999999999E-2</v>
      </c>
      <c r="I78" s="217">
        <v>25452.345599999997</v>
      </c>
      <c r="J78" s="103">
        <f t="shared" si="23"/>
        <v>2.1999999999999995E-2</v>
      </c>
      <c r="K78" s="217">
        <v>25961.392511999999</v>
      </c>
      <c r="L78" s="103">
        <f t="shared" si="24"/>
        <v>2.1999999999999999E-2</v>
      </c>
      <c r="M78" s="217">
        <v>26480.620362240006</v>
      </c>
      <c r="N78" s="103">
        <f t="shared" si="25"/>
        <v>2.2000000000000002E-2</v>
      </c>
      <c r="O78" s="217">
        <v>27010.232769484803</v>
      </c>
      <c r="P78" s="103">
        <f t="shared" si="26"/>
        <v>2.1999999999999999E-2</v>
      </c>
      <c r="Q78" s="217">
        <v>27550.437424874497</v>
      </c>
      <c r="R78" s="103">
        <f t="shared" si="27"/>
        <v>2.1999999999999999E-2</v>
      </c>
      <c r="S78" s="217">
        <v>28101.446173371987</v>
      </c>
      <c r="T78" s="103">
        <f t="shared" si="28"/>
        <v>2.1999999999999999E-2</v>
      </c>
      <c r="U78" s="217">
        <v>28663.475096839429</v>
      </c>
      <c r="V78" s="103">
        <f t="shared" si="29"/>
        <v>2.1999999999999999E-2</v>
      </c>
      <c r="X78" s="245"/>
    </row>
    <row r="79" spans="1:24" ht="12.75" customHeight="1" x14ac:dyDescent="0.3">
      <c r="A79" s="38" t="s">
        <v>100</v>
      </c>
      <c r="B79" s="50"/>
      <c r="C79" s="217">
        <v>0</v>
      </c>
      <c r="D79" s="103">
        <f t="shared" si="20"/>
        <v>0</v>
      </c>
      <c r="E79" s="217">
        <v>0</v>
      </c>
      <c r="F79" s="103">
        <f t="shared" si="21"/>
        <v>0</v>
      </c>
      <c r="G79" s="217">
        <v>0</v>
      </c>
      <c r="H79" s="103">
        <f t="shared" si="22"/>
        <v>0</v>
      </c>
      <c r="I79" s="217">
        <v>0</v>
      </c>
      <c r="J79" s="103">
        <f t="shared" si="23"/>
        <v>0</v>
      </c>
      <c r="K79" s="217">
        <v>0</v>
      </c>
      <c r="L79" s="103">
        <f t="shared" si="24"/>
        <v>0</v>
      </c>
      <c r="M79" s="217">
        <v>0</v>
      </c>
      <c r="N79" s="103">
        <f t="shared" si="25"/>
        <v>0</v>
      </c>
      <c r="O79" s="217">
        <v>0</v>
      </c>
      <c r="P79" s="103">
        <f t="shared" si="26"/>
        <v>0</v>
      </c>
      <c r="Q79" s="217">
        <v>0</v>
      </c>
      <c r="R79" s="103">
        <f t="shared" si="27"/>
        <v>0</v>
      </c>
      <c r="S79" s="217">
        <v>0</v>
      </c>
      <c r="T79" s="103">
        <f t="shared" si="28"/>
        <v>0</v>
      </c>
      <c r="U79" s="217">
        <v>0</v>
      </c>
      <c r="V79" s="103">
        <f t="shared" si="29"/>
        <v>0</v>
      </c>
      <c r="X79" s="245"/>
    </row>
    <row r="80" spans="1:24" ht="12.75" customHeight="1" x14ac:dyDescent="0.3">
      <c r="A80" s="38" t="s">
        <v>101</v>
      </c>
      <c r="B80" s="50"/>
      <c r="C80" s="217">
        <v>0</v>
      </c>
      <c r="D80" s="103">
        <f t="shared" si="20"/>
        <v>0</v>
      </c>
      <c r="E80" s="217">
        <v>0</v>
      </c>
      <c r="F80" s="103">
        <f t="shared" si="21"/>
        <v>0</v>
      </c>
      <c r="G80" s="217">
        <v>0</v>
      </c>
      <c r="H80" s="103">
        <f t="shared" si="22"/>
        <v>0</v>
      </c>
      <c r="I80" s="217">
        <v>0</v>
      </c>
      <c r="J80" s="103">
        <f t="shared" si="23"/>
        <v>0</v>
      </c>
      <c r="K80" s="217">
        <v>0</v>
      </c>
      <c r="L80" s="103">
        <f t="shared" si="24"/>
        <v>0</v>
      </c>
      <c r="M80" s="217">
        <v>0</v>
      </c>
      <c r="N80" s="103">
        <f t="shared" si="25"/>
        <v>0</v>
      </c>
      <c r="O80" s="217">
        <v>0</v>
      </c>
      <c r="P80" s="103">
        <f t="shared" si="26"/>
        <v>0</v>
      </c>
      <c r="Q80" s="217">
        <v>0</v>
      </c>
      <c r="R80" s="103">
        <f t="shared" si="27"/>
        <v>0</v>
      </c>
      <c r="S80" s="217">
        <v>0</v>
      </c>
      <c r="T80" s="103">
        <f t="shared" si="28"/>
        <v>0</v>
      </c>
      <c r="U80" s="217">
        <v>0</v>
      </c>
      <c r="V80" s="103">
        <f t="shared" si="29"/>
        <v>0</v>
      </c>
      <c r="X80" s="245"/>
    </row>
    <row r="81" spans="1:24" ht="12.75" customHeight="1" x14ac:dyDescent="0.3">
      <c r="A81" s="38" t="s">
        <v>139</v>
      </c>
      <c r="B81" s="50"/>
      <c r="C81" s="217">
        <v>0</v>
      </c>
      <c r="D81" s="103">
        <f t="shared" si="20"/>
        <v>0</v>
      </c>
      <c r="E81" s="217">
        <v>0</v>
      </c>
      <c r="F81" s="103">
        <f t="shared" si="21"/>
        <v>0</v>
      </c>
      <c r="G81" s="217">
        <v>0</v>
      </c>
      <c r="H81" s="103">
        <f t="shared" si="22"/>
        <v>0</v>
      </c>
      <c r="I81" s="217">
        <v>0</v>
      </c>
      <c r="J81" s="103">
        <f t="shared" si="23"/>
        <v>0</v>
      </c>
      <c r="K81" s="217">
        <v>0</v>
      </c>
      <c r="L81" s="103">
        <f t="shared" si="24"/>
        <v>0</v>
      </c>
      <c r="M81" s="217">
        <v>0</v>
      </c>
      <c r="N81" s="103">
        <f t="shared" si="25"/>
        <v>0</v>
      </c>
      <c r="O81" s="217">
        <v>0</v>
      </c>
      <c r="P81" s="103">
        <f t="shared" si="26"/>
        <v>0</v>
      </c>
      <c r="Q81" s="217">
        <v>0</v>
      </c>
      <c r="R81" s="103">
        <f t="shared" si="27"/>
        <v>0</v>
      </c>
      <c r="S81" s="217">
        <v>0</v>
      </c>
      <c r="T81" s="103">
        <f t="shared" si="28"/>
        <v>0</v>
      </c>
      <c r="U81" s="217">
        <v>0</v>
      </c>
      <c r="V81" s="103">
        <f t="shared" si="29"/>
        <v>0</v>
      </c>
      <c r="X81" s="245"/>
    </row>
    <row r="82" spans="1:24" ht="12.75" customHeight="1" x14ac:dyDescent="0.3">
      <c r="A82" s="38" t="s">
        <v>155</v>
      </c>
      <c r="B82" s="50"/>
      <c r="C82" s="217">
        <v>0</v>
      </c>
      <c r="D82" s="103">
        <f t="shared" si="20"/>
        <v>0</v>
      </c>
      <c r="E82" s="217">
        <v>0</v>
      </c>
      <c r="F82" s="103">
        <f t="shared" si="21"/>
        <v>0</v>
      </c>
      <c r="G82" s="217">
        <v>0</v>
      </c>
      <c r="H82" s="103">
        <f t="shared" si="22"/>
        <v>0</v>
      </c>
      <c r="I82" s="217">
        <v>0</v>
      </c>
      <c r="J82" s="103">
        <f t="shared" si="23"/>
        <v>0</v>
      </c>
      <c r="K82" s="217">
        <v>0</v>
      </c>
      <c r="L82" s="103">
        <f t="shared" si="24"/>
        <v>0</v>
      </c>
      <c r="M82" s="217">
        <v>0</v>
      </c>
      <c r="N82" s="103">
        <f t="shared" si="25"/>
        <v>0</v>
      </c>
      <c r="O82" s="217">
        <v>0</v>
      </c>
      <c r="P82" s="103">
        <f t="shared" si="26"/>
        <v>0</v>
      </c>
      <c r="Q82" s="217">
        <v>0</v>
      </c>
      <c r="R82" s="103">
        <f t="shared" si="27"/>
        <v>0</v>
      </c>
      <c r="S82" s="217">
        <v>0</v>
      </c>
      <c r="T82" s="103">
        <f t="shared" si="28"/>
        <v>0</v>
      </c>
      <c r="U82" s="217">
        <v>0</v>
      </c>
      <c r="V82" s="103">
        <f t="shared" si="29"/>
        <v>0</v>
      </c>
      <c r="X82" s="245"/>
    </row>
    <row r="83" spans="1:24" ht="12.75" customHeight="1" x14ac:dyDescent="0.3">
      <c r="A83" s="38" t="s">
        <v>77</v>
      </c>
      <c r="B83" s="50"/>
      <c r="C83" s="217">
        <v>0</v>
      </c>
      <c r="D83" s="103">
        <f t="shared" si="20"/>
        <v>0</v>
      </c>
      <c r="E83" s="217">
        <v>0</v>
      </c>
      <c r="F83" s="103">
        <f t="shared" si="21"/>
        <v>0</v>
      </c>
      <c r="G83" s="217">
        <v>0</v>
      </c>
      <c r="H83" s="103">
        <f t="shared" si="22"/>
        <v>0</v>
      </c>
      <c r="I83" s="217">
        <v>0</v>
      </c>
      <c r="J83" s="103">
        <f t="shared" si="23"/>
        <v>0</v>
      </c>
      <c r="K83" s="217">
        <v>0</v>
      </c>
      <c r="L83" s="103">
        <f t="shared" si="24"/>
        <v>0</v>
      </c>
      <c r="M83" s="217">
        <v>0</v>
      </c>
      <c r="N83" s="103">
        <f t="shared" si="25"/>
        <v>0</v>
      </c>
      <c r="O83" s="217">
        <v>0</v>
      </c>
      <c r="P83" s="103">
        <f t="shared" si="26"/>
        <v>0</v>
      </c>
      <c r="Q83" s="217">
        <v>0</v>
      </c>
      <c r="R83" s="103">
        <f t="shared" si="27"/>
        <v>0</v>
      </c>
      <c r="S83" s="217">
        <v>0</v>
      </c>
      <c r="T83" s="103">
        <f t="shared" si="28"/>
        <v>0</v>
      </c>
      <c r="U83" s="217">
        <v>0</v>
      </c>
      <c r="V83" s="103">
        <f t="shared" si="29"/>
        <v>0</v>
      </c>
      <c r="X83" s="245"/>
    </row>
    <row r="84" spans="1:24" ht="12.75" customHeight="1" x14ac:dyDescent="0.3">
      <c r="A84" s="38" t="s">
        <v>98</v>
      </c>
      <c r="B84" s="50"/>
      <c r="C84" s="217">
        <v>0</v>
      </c>
      <c r="D84" s="103">
        <f t="shared" si="20"/>
        <v>0</v>
      </c>
      <c r="E84" s="217">
        <v>0</v>
      </c>
      <c r="F84" s="103">
        <f t="shared" si="21"/>
        <v>0</v>
      </c>
      <c r="G84" s="217">
        <v>0</v>
      </c>
      <c r="H84" s="103">
        <f t="shared" si="22"/>
        <v>0</v>
      </c>
      <c r="I84" s="217">
        <v>0</v>
      </c>
      <c r="J84" s="103">
        <f t="shared" si="23"/>
        <v>0</v>
      </c>
      <c r="K84" s="217">
        <v>0</v>
      </c>
      <c r="L84" s="103">
        <f t="shared" si="24"/>
        <v>0</v>
      </c>
      <c r="M84" s="217">
        <v>0</v>
      </c>
      <c r="N84" s="103">
        <f t="shared" si="25"/>
        <v>0</v>
      </c>
      <c r="O84" s="217">
        <v>0</v>
      </c>
      <c r="P84" s="103">
        <f t="shared" si="26"/>
        <v>0</v>
      </c>
      <c r="Q84" s="217">
        <v>0</v>
      </c>
      <c r="R84" s="103">
        <f t="shared" si="27"/>
        <v>0</v>
      </c>
      <c r="S84" s="217">
        <v>0</v>
      </c>
      <c r="T84" s="103">
        <f t="shared" si="28"/>
        <v>0</v>
      </c>
      <c r="U84" s="217">
        <v>0</v>
      </c>
      <c r="V84" s="103">
        <f t="shared" si="29"/>
        <v>0</v>
      </c>
      <c r="X84" s="245"/>
    </row>
    <row r="85" spans="1:24" ht="12.75" customHeight="1" x14ac:dyDescent="0.3">
      <c r="A85" s="38" t="s">
        <v>79</v>
      </c>
      <c r="B85" s="50"/>
      <c r="C85" s="217">
        <v>0</v>
      </c>
      <c r="D85" s="103">
        <f t="shared" si="20"/>
        <v>0</v>
      </c>
      <c r="E85" s="217">
        <v>0</v>
      </c>
      <c r="F85" s="103">
        <f t="shared" si="21"/>
        <v>0</v>
      </c>
      <c r="G85" s="217">
        <v>0</v>
      </c>
      <c r="H85" s="103">
        <f t="shared" si="22"/>
        <v>0</v>
      </c>
      <c r="I85" s="217">
        <v>0</v>
      </c>
      <c r="J85" s="103">
        <f t="shared" si="23"/>
        <v>0</v>
      </c>
      <c r="K85" s="217">
        <v>0</v>
      </c>
      <c r="L85" s="103">
        <f t="shared" si="24"/>
        <v>0</v>
      </c>
      <c r="M85" s="217">
        <v>0</v>
      </c>
      <c r="N85" s="103">
        <f t="shared" si="25"/>
        <v>0</v>
      </c>
      <c r="O85" s="217">
        <v>0</v>
      </c>
      <c r="P85" s="103">
        <f t="shared" si="26"/>
        <v>0</v>
      </c>
      <c r="Q85" s="217">
        <v>0</v>
      </c>
      <c r="R85" s="103">
        <f t="shared" si="27"/>
        <v>0</v>
      </c>
      <c r="S85" s="217">
        <v>0</v>
      </c>
      <c r="T85" s="103">
        <f t="shared" si="28"/>
        <v>0</v>
      </c>
      <c r="U85" s="217">
        <v>0</v>
      </c>
      <c r="V85" s="103">
        <f t="shared" si="29"/>
        <v>0</v>
      </c>
      <c r="X85" s="245"/>
    </row>
    <row r="86" spans="1:24" ht="12.75" customHeight="1" x14ac:dyDescent="0.3">
      <c r="A86" s="38" t="s">
        <v>15</v>
      </c>
      <c r="B86" s="50"/>
      <c r="C86" s="217">
        <v>3014.14176</v>
      </c>
      <c r="D86" s="103">
        <f t="shared" si="20"/>
        <v>4.0000000000000001E-3</v>
      </c>
      <c r="E86" s="217">
        <v>4448</v>
      </c>
      <c r="F86" s="103">
        <f t="shared" si="21"/>
        <v>4.0000000000000001E-3</v>
      </c>
      <c r="G86" s="217">
        <v>4536.96</v>
      </c>
      <c r="H86" s="103">
        <f t="shared" si="22"/>
        <v>4.0000000000000001E-3</v>
      </c>
      <c r="I86" s="217">
        <v>4627.6992</v>
      </c>
      <c r="J86" s="103">
        <f t="shared" si="23"/>
        <v>4.0000000000000001E-3</v>
      </c>
      <c r="K86" s="217">
        <v>4720.2531840000001</v>
      </c>
      <c r="L86" s="103">
        <f t="shared" si="24"/>
        <v>4.0000000000000001E-3</v>
      </c>
      <c r="M86" s="217">
        <v>4814.6582476800013</v>
      </c>
      <c r="N86" s="103">
        <f t="shared" si="25"/>
        <v>4.0000000000000001E-3</v>
      </c>
      <c r="O86" s="217">
        <v>4910.9514126335998</v>
      </c>
      <c r="P86" s="103">
        <f t="shared" si="26"/>
        <v>3.9999999999999992E-3</v>
      </c>
      <c r="Q86" s="217">
        <v>5009.1704408862724</v>
      </c>
      <c r="R86" s="103">
        <f t="shared" si="27"/>
        <v>4.0000000000000001E-3</v>
      </c>
      <c r="S86" s="217">
        <v>5109.3538497039981</v>
      </c>
      <c r="T86" s="103">
        <f t="shared" si="28"/>
        <v>4.0000000000000001E-3</v>
      </c>
      <c r="U86" s="217">
        <v>5211.5409266980778</v>
      </c>
      <c r="V86" s="103">
        <f t="shared" si="29"/>
        <v>3.9999999999999992E-3</v>
      </c>
      <c r="X86" s="245"/>
    </row>
    <row r="87" spans="1:24" ht="12.75" customHeight="1" x14ac:dyDescent="0.3">
      <c r="A87" s="38" t="s">
        <v>152</v>
      </c>
      <c r="B87" s="50"/>
      <c r="C87" s="217">
        <v>0</v>
      </c>
      <c r="D87" s="103">
        <f t="shared" si="20"/>
        <v>0</v>
      </c>
      <c r="E87" s="217">
        <v>0</v>
      </c>
      <c r="F87" s="103">
        <f t="shared" si="21"/>
        <v>0</v>
      </c>
      <c r="G87" s="217">
        <v>0</v>
      </c>
      <c r="H87" s="103">
        <f t="shared" si="22"/>
        <v>0</v>
      </c>
      <c r="I87" s="217">
        <v>0</v>
      </c>
      <c r="J87" s="103">
        <f t="shared" si="23"/>
        <v>0</v>
      </c>
      <c r="K87" s="217">
        <v>0</v>
      </c>
      <c r="L87" s="103">
        <f t="shared" si="24"/>
        <v>0</v>
      </c>
      <c r="M87" s="217">
        <v>0</v>
      </c>
      <c r="N87" s="103">
        <f t="shared" si="25"/>
        <v>0</v>
      </c>
      <c r="O87" s="217">
        <v>0</v>
      </c>
      <c r="P87" s="103">
        <f t="shared" si="26"/>
        <v>0</v>
      </c>
      <c r="Q87" s="217">
        <v>0</v>
      </c>
      <c r="R87" s="103">
        <f t="shared" si="27"/>
        <v>0</v>
      </c>
      <c r="S87" s="217">
        <v>0</v>
      </c>
      <c r="T87" s="103">
        <f t="shared" si="28"/>
        <v>0</v>
      </c>
      <c r="U87" s="217">
        <v>0</v>
      </c>
      <c r="V87" s="103">
        <f t="shared" si="29"/>
        <v>0</v>
      </c>
      <c r="X87" s="245"/>
    </row>
    <row r="88" spans="1:24" ht="12.75" customHeight="1" x14ac:dyDescent="0.3">
      <c r="A88" s="38" t="s">
        <v>12</v>
      </c>
      <c r="B88" s="50"/>
      <c r="C88" s="217">
        <v>3843.0307440000001</v>
      </c>
      <c r="D88" s="103">
        <f t="shared" si="20"/>
        <v>5.1000000000000004E-3</v>
      </c>
      <c r="E88" s="217">
        <v>5671.2000000000007</v>
      </c>
      <c r="F88" s="103">
        <f t="shared" si="21"/>
        <v>5.1000000000000004E-3</v>
      </c>
      <c r="G88" s="217">
        <v>5784.6240000000007</v>
      </c>
      <c r="H88" s="103">
        <f t="shared" si="22"/>
        <v>5.1000000000000004E-3</v>
      </c>
      <c r="I88" s="217">
        <v>5900.3164800000004</v>
      </c>
      <c r="J88" s="103">
        <f t="shared" si="23"/>
        <v>5.1000000000000004E-3</v>
      </c>
      <c r="K88" s="217">
        <v>6018.3228096000003</v>
      </c>
      <c r="L88" s="103">
        <f t="shared" si="24"/>
        <v>5.0999999999999995E-3</v>
      </c>
      <c r="M88" s="217">
        <v>6138.6892657920016</v>
      </c>
      <c r="N88" s="103">
        <f t="shared" si="25"/>
        <v>5.1000000000000004E-3</v>
      </c>
      <c r="O88" s="217">
        <v>6261.4630511078403</v>
      </c>
      <c r="P88" s="103">
        <f t="shared" si="26"/>
        <v>5.0999999999999995E-3</v>
      </c>
      <c r="Q88" s="217">
        <v>6386.6923121299978</v>
      </c>
      <c r="R88" s="103">
        <f t="shared" si="27"/>
        <v>5.1000000000000004E-3</v>
      </c>
      <c r="S88" s="217">
        <v>6514.4261583725984</v>
      </c>
      <c r="T88" s="103">
        <f t="shared" si="28"/>
        <v>5.1000000000000004E-3</v>
      </c>
      <c r="U88" s="217">
        <v>6644.7146815400511</v>
      </c>
      <c r="V88" s="103">
        <f t="shared" si="29"/>
        <v>5.1000000000000012E-3</v>
      </c>
      <c r="X88" s="245"/>
    </row>
    <row r="89" spans="1:24" ht="12.75" customHeight="1" x14ac:dyDescent="0.3">
      <c r="A89" s="38" t="s">
        <v>172</v>
      </c>
      <c r="B89" s="50"/>
      <c r="C89" s="217">
        <v>0</v>
      </c>
      <c r="D89" s="103">
        <f t="shared" si="20"/>
        <v>0</v>
      </c>
      <c r="E89" s="217">
        <v>0</v>
      </c>
      <c r="F89" s="103">
        <f t="shared" si="21"/>
        <v>0</v>
      </c>
      <c r="G89" s="217">
        <v>0</v>
      </c>
      <c r="H89" s="103">
        <f t="shared" si="22"/>
        <v>0</v>
      </c>
      <c r="I89" s="217">
        <v>0</v>
      </c>
      <c r="J89" s="103">
        <f t="shared" si="23"/>
        <v>0</v>
      </c>
      <c r="K89" s="217">
        <v>0</v>
      </c>
      <c r="L89" s="103">
        <f t="shared" si="24"/>
        <v>0</v>
      </c>
      <c r="M89" s="217">
        <v>0</v>
      </c>
      <c r="N89" s="103">
        <f t="shared" si="25"/>
        <v>0</v>
      </c>
      <c r="O89" s="217">
        <v>0</v>
      </c>
      <c r="P89" s="103">
        <f t="shared" si="26"/>
        <v>0</v>
      </c>
      <c r="Q89" s="217">
        <v>0</v>
      </c>
      <c r="R89" s="103">
        <f t="shared" si="27"/>
        <v>0</v>
      </c>
      <c r="S89" s="217">
        <v>0</v>
      </c>
      <c r="T89" s="103">
        <f t="shared" si="28"/>
        <v>0</v>
      </c>
      <c r="U89" s="217">
        <v>0</v>
      </c>
      <c r="V89" s="103">
        <f t="shared" si="29"/>
        <v>0</v>
      </c>
      <c r="X89" s="245"/>
    </row>
    <row r="90" spans="1:24" ht="12.75" customHeight="1" x14ac:dyDescent="0.3">
      <c r="A90" s="38" t="s">
        <v>17</v>
      </c>
      <c r="B90" s="50"/>
      <c r="C90" s="217">
        <v>150.707088</v>
      </c>
      <c r="D90" s="103">
        <f t="shared" si="20"/>
        <v>2.0000000000000001E-4</v>
      </c>
      <c r="E90" s="217">
        <v>222.39999999999998</v>
      </c>
      <c r="F90" s="103">
        <f t="shared" si="21"/>
        <v>1.9999999999999998E-4</v>
      </c>
      <c r="G90" s="217">
        <v>226.84800000000001</v>
      </c>
      <c r="H90" s="103">
        <f t="shared" si="22"/>
        <v>2.0000000000000001E-4</v>
      </c>
      <c r="I90" s="217">
        <v>231.38495999999998</v>
      </c>
      <c r="J90" s="103">
        <f t="shared" si="23"/>
        <v>1.9999999999999998E-4</v>
      </c>
      <c r="K90" s="217">
        <v>236.01265920000003</v>
      </c>
      <c r="L90" s="103">
        <f t="shared" si="24"/>
        <v>2.0000000000000001E-4</v>
      </c>
      <c r="M90" s="217">
        <v>240.73291238400006</v>
      </c>
      <c r="N90" s="103">
        <f t="shared" si="25"/>
        <v>2.0000000000000001E-4</v>
      </c>
      <c r="O90" s="217">
        <v>245.54757063168003</v>
      </c>
      <c r="P90" s="103">
        <f t="shared" si="26"/>
        <v>2.0000000000000001E-4</v>
      </c>
      <c r="Q90" s="217">
        <v>250.45852204431364</v>
      </c>
      <c r="R90" s="103">
        <f t="shared" si="27"/>
        <v>2.0000000000000004E-4</v>
      </c>
      <c r="S90" s="217">
        <v>255.4676924851999</v>
      </c>
      <c r="T90" s="103">
        <f t="shared" si="28"/>
        <v>1.9999999999999998E-4</v>
      </c>
      <c r="U90" s="217">
        <v>260.57704633490391</v>
      </c>
      <c r="V90" s="103">
        <f t="shared" si="29"/>
        <v>1.9999999999999998E-4</v>
      </c>
      <c r="X90" s="245"/>
    </row>
    <row r="91" spans="1:24" ht="12.75" customHeight="1" x14ac:dyDescent="0.3">
      <c r="A91" s="38" t="s">
        <v>143</v>
      </c>
      <c r="B91" s="38"/>
      <c r="C91" s="217">
        <v>0</v>
      </c>
      <c r="D91" s="103">
        <f t="shared" si="20"/>
        <v>0</v>
      </c>
      <c r="E91" s="217">
        <v>0</v>
      </c>
      <c r="F91" s="103">
        <f t="shared" si="21"/>
        <v>0</v>
      </c>
      <c r="G91" s="217">
        <v>0</v>
      </c>
      <c r="H91" s="103">
        <f t="shared" si="22"/>
        <v>0</v>
      </c>
      <c r="I91" s="217">
        <v>0</v>
      </c>
      <c r="J91" s="103">
        <f t="shared" si="23"/>
        <v>0</v>
      </c>
      <c r="K91" s="217">
        <v>0</v>
      </c>
      <c r="L91" s="103">
        <f t="shared" si="24"/>
        <v>0</v>
      </c>
      <c r="M91" s="217">
        <v>0</v>
      </c>
      <c r="N91" s="103">
        <f t="shared" si="25"/>
        <v>0</v>
      </c>
      <c r="O91" s="217">
        <v>0</v>
      </c>
      <c r="P91" s="103">
        <f t="shared" si="26"/>
        <v>0</v>
      </c>
      <c r="Q91" s="217">
        <v>0</v>
      </c>
      <c r="R91" s="103">
        <f t="shared" si="27"/>
        <v>0</v>
      </c>
      <c r="S91" s="217">
        <v>0</v>
      </c>
      <c r="T91" s="103">
        <f t="shared" si="28"/>
        <v>0</v>
      </c>
      <c r="U91" s="217">
        <v>0</v>
      </c>
      <c r="V91" s="103">
        <f t="shared" si="29"/>
        <v>0</v>
      </c>
      <c r="X91" s="245"/>
    </row>
    <row r="92" spans="1:24" ht="12.75" customHeight="1" x14ac:dyDescent="0.3">
      <c r="A92" s="38" t="s">
        <v>13</v>
      </c>
      <c r="B92" s="50"/>
      <c r="C92" s="217">
        <v>3918.3842879999997</v>
      </c>
      <c r="D92" s="103">
        <f t="shared" si="20"/>
        <v>5.1999999999999998E-3</v>
      </c>
      <c r="E92" s="217">
        <v>5782.3999999999987</v>
      </c>
      <c r="F92" s="103">
        <f t="shared" si="21"/>
        <v>5.1999999999999989E-3</v>
      </c>
      <c r="G92" s="217">
        <v>5898.0479999999989</v>
      </c>
      <c r="H92" s="103">
        <f t="shared" si="22"/>
        <v>5.1999999999999989E-3</v>
      </c>
      <c r="I92" s="217">
        <v>6016.0089599999992</v>
      </c>
      <c r="J92" s="103">
        <f t="shared" si="23"/>
        <v>5.1999999999999989E-3</v>
      </c>
      <c r="K92" s="217">
        <v>6136.3291391999992</v>
      </c>
      <c r="L92" s="103">
        <f t="shared" si="24"/>
        <v>5.1999999999999989E-3</v>
      </c>
      <c r="M92" s="217">
        <v>6259.0557219840011</v>
      </c>
      <c r="N92" s="103">
        <f t="shared" si="25"/>
        <v>5.1999999999999998E-3</v>
      </c>
      <c r="O92" s="217">
        <v>6384.23683642368</v>
      </c>
      <c r="P92" s="103">
        <f t="shared" si="26"/>
        <v>5.1999999999999989E-3</v>
      </c>
      <c r="Q92" s="217">
        <v>6511.9215731521535</v>
      </c>
      <c r="R92" s="103">
        <f t="shared" si="27"/>
        <v>5.1999999999999998E-3</v>
      </c>
      <c r="S92" s="217">
        <v>6642.160004615198</v>
      </c>
      <c r="T92" s="103">
        <f t="shared" si="28"/>
        <v>5.1999999999999998E-3</v>
      </c>
      <c r="U92" s="217">
        <v>6775.003204707501</v>
      </c>
      <c r="V92" s="103">
        <f t="shared" si="29"/>
        <v>5.1999999999999989E-3</v>
      </c>
      <c r="X92" s="245"/>
    </row>
    <row r="93" spans="1:24" ht="12.75" customHeight="1" x14ac:dyDescent="0.3">
      <c r="A93" s="38" t="s">
        <v>144</v>
      </c>
      <c r="B93" s="50"/>
      <c r="C93" s="217">
        <v>0</v>
      </c>
      <c r="D93" s="103">
        <f t="shared" si="20"/>
        <v>0</v>
      </c>
      <c r="E93" s="217">
        <v>0</v>
      </c>
      <c r="F93" s="103">
        <f t="shared" si="21"/>
        <v>0</v>
      </c>
      <c r="G93" s="217">
        <v>0</v>
      </c>
      <c r="H93" s="103">
        <f t="shared" si="22"/>
        <v>0</v>
      </c>
      <c r="I93" s="217">
        <v>0</v>
      </c>
      <c r="J93" s="103">
        <f t="shared" si="23"/>
        <v>0</v>
      </c>
      <c r="K93" s="217">
        <v>0</v>
      </c>
      <c r="L93" s="103">
        <f t="shared" si="24"/>
        <v>0</v>
      </c>
      <c r="M93" s="217">
        <v>0</v>
      </c>
      <c r="N93" s="103">
        <f t="shared" si="25"/>
        <v>0</v>
      </c>
      <c r="O93" s="217">
        <v>0</v>
      </c>
      <c r="P93" s="103">
        <f t="shared" si="26"/>
        <v>0</v>
      </c>
      <c r="Q93" s="217">
        <v>0</v>
      </c>
      <c r="R93" s="103">
        <f t="shared" si="27"/>
        <v>0</v>
      </c>
      <c r="S93" s="217">
        <v>0</v>
      </c>
      <c r="T93" s="103">
        <f t="shared" si="28"/>
        <v>0</v>
      </c>
      <c r="U93" s="217">
        <v>0</v>
      </c>
      <c r="V93" s="103">
        <f t="shared" si="29"/>
        <v>0</v>
      </c>
      <c r="X93" s="245"/>
    </row>
    <row r="94" spans="1:24" ht="12.75" customHeight="1" x14ac:dyDescent="0.3">
      <c r="A94" s="38" t="s">
        <v>156</v>
      </c>
      <c r="B94" s="50"/>
      <c r="C94" s="217">
        <v>0</v>
      </c>
      <c r="D94" s="103">
        <f t="shared" si="20"/>
        <v>0</v>
      </c>
      <c r="E94" s="217">
        <v>0</v>
      </c>
      <c r="F94" s="103">
        <f t="shared" si="21"/>
        <v>0</v>
      </c>
      <c r="G94" s="217">
        <v>0</v>
      </c>
      <c r="H94" s="103">
        <f t="shared" si="22"/>
        <v>0</v>
      </c>
      <c r="I94" s="217">
        <v>0</v>
      </c>
      <c r="J94" s="103">
        <f t="shared" si="23"/>
        <v>0</v>
      </c>
      <c r="K94" s="217">
        <v>0</v>
      </c>
      <c r="L94" s="103">
        <f t="shared" si="24"/>
        <v>0</v>
      </c>
      <c r="M94" s="217">
        <v>0</v>
      </c>
      <c r="N94" s="103">
        <f t="shared" si="25"/>
        <v>0</v>
      </c>
      <c r="O94" s="217">
        <v>0</v>
      </c>
      <c r="P94" s="103">
        <f t="shared" si="26"/>
        <v>0</v>
      </c>
      <c r="Q94" s="217">
        <v>0</v>
      </c>
      <c r="R94" s="103">
        <f t="shared" si="27"/>
        <v>0</v>
      </c>
      <c r="S94" s="217">
        <v>0</v>
      </c>
      <c r="T94" s="103">
        <f t="shared" si="28"/>
        <v>0</v>
      </c>
      <c r="U94" s="217">
        <v>0</v>
      </c>
      <c r="V94" s="103">
        <f t="shared" si="29"/>
        <v>0</v>
      </c>
      <c r="X94" s="245"/>
    </row>
    <row r="95" spans="1:24" ht="12.75" customHeight="1" x14ac:dyDescent="0.3">
      <c r="A95" s="38" t="s">
        <v>150</v>
      </c>
      <c r="B95" s="50"/>
      <c r="C95" s="217">
        <v>0</v>
      </c>
      <c r="D95" s="103">
        <f t="shared" si="20"/>
        <v>0</v>
      </c>
      <c r="E95" s="217">
        <v>0</v>
      </c>
      <c r="F95" s="103">
        <f t="shared" si="21"/>
        <v>0</v>
      </c>
      <c r="G95" s="217">
        <v>0</v>
      </c>
      <c r="H95" s="103">
        <f t="shared" si="22"/>
        <v>0</v>
      </c>
      <c r="I95" s="217">
        <v>0</v>
      </c>
      <c r="J95" s="103">
        <f t="shared" si="23"/>
        <v>0</v>
      </c>
      <c r="K95" s="217">
        <v>0</v>
      </c>
      <c r="L95" s="103">
        <f t="shared" si="24"/>
        <v>0</v>
      </c>
      <c r="M95" s="217">
        <v>0</v>
      </c>
      <c r="N95" s="103">
        <f t="shared" si="25"/>
        <v>0</v>
      </c>
      <c r="O95" s="217">
        <v>0</v>
      </c>
      <c r="P95" s="103">
        <f t="shared" si="26"/>
        <v>0</v>
      </c>
      <c r="Q95" s="217">
        <v>0</v>
      </c>
      <c r="R95" s="103">
        <f t="shared" si="27"/>
        <v>0</v>
      </c>
      <c r="S95" s="217">
        <v>0</v>
      </c>
      <c r="T95" s="103">
        <f t="shared" si="28"/>
        <v>0</v>
      </c>
      <c r="U95" s="217">
        <v>0</v>
      </c>
      <c r="V95" s="103">
        <f t="shared" si="29"/>
        <v>0</v>
      </c>
      <c r="X95" s="245"/>
    </row>
    <row r="96" spans="1:24" ht="12.75" customHeight="1" x14ac:dyDescent="0.3">
      <c r="A96" s="38" t="s">
        <v>146</v>
      </c>
      <c r="B96" s="50"/>
      <c r="C96" s="217">
        <v>0</v>
      </c>
      <c r="D96" s="103">
        <f t="shared" si="20"/>
        <v>0</v>
      </c>
      <c r="E96" s="217">
        <v>0</v>
      </c>
      <c r="F96" s="103">
        <f t="shared" si="21"/>
        <v>0</v>
      </c>
      <c r="G96" s="217">
        <v>0</v>
      </c>
      <c r="H96" s="103">
        <f t="shared" si="22"/>
        <v>0</v>
      </c>
      <c r="I96" s="217">
        <v>0</v>
      </c>
      <c r="J96" s="103">
        <f t="shared" si="23"/>
        <v>0</v>
      </c>
      <c r="K96" s="217">
        <v>0</v>
      </c>
      <c r="L96" s="103">
        <f t="shared" si="24"/>
        <v>0</v>
      </c>
      <c r="M96" s="217">
        <v>0</v>
      </c>
      <c r="N96" s="103">
        <f t="shared" si="25"/>
        <v>0</v>
      </c>
      <c r="O96" s="217">
        <v>0</v>
      </c>
      <c r="P96" s="103">
        <f t="shared" si="26"/>
        <v>0</v>
      </c>
      <c r="Q96" s="217">
        <v>0</v>
      </c>
      <c r="R96" s="103">
        <f t="shared" si="27"/>
        <v>0</v>
      </c>
      <c r="S96" s="217">
        <v>0</v>
      </c>
      <c r="T96" s="103">
        <f t="shared" si="28"/>
        <v>0</v>
      </c>
      <c r="U96" s="217">
        <v>0</v>
      </c>
      <c r="V96" s="103">
        <f t="shared" si="29"/>
        <v>0</v>
      </c>
      <c r="X96" s="245"/>
    </row>
    <row r="97" spans="1:24" ht="12.75" customHeight="1" x14ac:dyDescent="0.3">
      <c r="A97" s="38" t="s">
        <v>7</v>
      </c>
      <c r="B97" s="50"/>
      <c r="C97" s="217">
        <v>8297.8773000000001</v>
      </c>
      <c r="D97" s="103">
        <f t="shared" si="20"/>
        <v>1.101192705680837E-2</v>
      </c>
      <c r="E97" s="217">
        <v>9227.2395576000017</v>
      </c>
      <c r="F97" s="103">
        <f t="shared" si="21"/>
        <v>8.2978773000000009E-3</v>
      </c>
      <c r="G97" s="217">
        <v>9550.1929421160003</v>
      </c>
      <c r="H97" s="103">
        <f t="shared" si="22"/>
        <v>8.4199049073529417E-3</v>
      </c>
      <c r="I97" s="217">
        <v>9855.7991162637136</v>
      </c>
      <c r="J97" s="103">
        <f t="shared" si="23"/>
        <v>8.5189626121453289E-3</v>
      </c>
      <c r="K97" s="217">
        <v>10102.194094170305</v>
      </c>
      <c r="L97" s="103">
        <f t="shared" si="24"/>
        <v>8.5607222327930988E-3</v>
      </c>
      <c r="M97" s="217">
        <v>10354.748946524562</v>
      </c>
      <c r="N97" s="103">
        <f t="shared" si="25"/>
        <v>8.6026865574636516E-3</v>
      </c>
      <c r="O97" s="217">
        <v>10613.617670187674</v>
      </c>
      <c r="P97" s="103">
        <f t="shared" si="26"/>
        <v>8.6448565896080805E-3</v>
      </c>
      <c r="Q97" s="217">
        <v>10878.958111942366</v>
      </c>
      <c r="R97" s="103">
        <f t="shared" si="27"/>
        <v>8.6872333375963562E-3</v>
      </c>
      <c r="S97" s="217">
        <v>11150.932064740924</v>
      </c>
      <c r="T97" s="103">
        <f t="shared" si="28"/>
        <v>8.7298178147414349E-3</v>
      </c>
      <c r="U97" s="217">
        <v>11429.705366359445</v>
      </c>
      <c r="V97" s="103">
        <f t="shared" si="29"/>
        <v>8.7726110393234989E-3</v>
      </c>
      <c r="X97" s="245"/>
    </row>
    <row r="98" spans="1:24" ht="12.75" customHeight="1" x14ac:dyDescent="0.3">
      <c r="A98" s="145" t="s">
        <v>245</v>
      </c>
      <c r="B98" s="50"/>
      <c r="C98" s="217">
        <v>904.24252799999999</v>
      </c>
      <c r="D98" s="103">
        <f t="shared" si="20"/>
        <v>1.2000000000000001E-3</v>
      </c>
      <c r="E98" s="217">
        <v>1334.3999999999999</v>
      </c>
      <c r="F98" s="103">
        <f t="shared" si="21"/>
        <v>1.1999999999999999E-3</v>
      </c>
      <c r="G98" s="217">
        <v>1361.0879999999997</v>
      </c>
      <c r="H98" s="103">
        <f t="shared" si="22"/>
        <v>1.1999999999999997E-3</v>
      </c>
      <c r="I98" s="217">
        <v>1388.3097599999996</v>
      </c>
      <c r="J98" s="103">
        <f t="shared" si="23"/>
        <v>1.1999999999999997E-3</v>
      </c>
      <c r="K98" s="217">
        <v>1416.0759552</v>
      </c>
      <c r="L98" s="103">
        <f t="shared" si="24"/>
        <v>1.1999999999999999E-3</v>
      </c>
      <c r="M98" s="217">
        <v>1444.3974743040001</v>
      </c>
      <c r="N98" s="103">
        <f t="shared" si="25"/>
        <v>1.1999999999999999E-3</v>
      </c>
      <c r="O98" s="217">
        <v>1473.2854237900799</v>
      </c>
      <c r="P98" s="103">
        <f t="shared" si="26"/>
        <v>1.1999999999999997E-3</v>
      </c>
      <c r="Q98" s="217">
        <v>1502.7511322658818</v>
      </c>
      <c r="R98" s="103">
        <f t="shared" si="27"/>
        <v>1.2000000000000001E-3</v>
      </c>
      <c r="S98" s="217">
        <v>1532.8061549111992</v>
      </c>
      <c r="T98" s="103">
        <f t="shared" si="28"/>
        <v>1.1999999999999997E-3</v>
      </c>
      <c r="U98" s="217">
        <v>1563.4622780094235</v>
      </c>
      <c r="V98" s="103">
        <f t="shared" si="29"/>
        <v>1.1999999999999999E-3</v>
      </c>
      <c r="X98" s="245"/>
    </row>
    <row r="99" spans="1:24" ht="12.75" customHeight="1" x14ac:dyDescent="0.3">
      <c r="A99" s="145" t="s">
        <v>245</v>
      </c>
      <c r="B99" s="50"/>
      <c r="C99" s="217">
        <v>0</v>
      </c>
      <c r="D99" s="103">
        <f t="shared" si="20"/>
        <v>0</v>
      </c>
      <c r="E99" s="217">
        <v>0</v>
      </c>
      <c r="F99" s="103">
        <f t="shared" si="21"/>
        <v>0</v>
      </c>
      <c r="G99" s="217">
        <v>0</v>
      </c>
      <c r="H99" s="103">
        <f t="shared" si="22"/>
        <v>0</v>
      </c>
      <c r="I99" s="217">
        <v>0</v>
      </c>
      <c r="J99" s="103">
        <f t="shared" si="23"/>
        <v>0</v>
      </c>
      <c r="K99" s="217">
        <v>0</v>
      </c>
      <c r="L99" s="103">
        <f t="shared" si="24"/>
        <v>0</v>
      </c>
      <c r="M99" s="217">
        <v>0</v>
      </c>
      <c r="N99" s="103">
        <f t="shared" si="25"/>
        <v>0</v>
      </c>
      <c r="O99" s="217">
        <v>0</v>
      </c>
      <c r="P99" s="103">
        <f t="shared" si="26"/>
        <v>0</v>
      </c>
      <c r="Q99" s="217">
        <v>0</v>
      </c>
      <c r="R99" s="103">
        <f t="shared" si="27"/>
        <v>0</v>
      </c>
      <c r="S99" s="217">
        <v>0</v>
      </c>
      <c r="T99" s="103">
        <f t="shared" si="28"/>
        <v>0</v>
      </c>
      <c r="U99" s="217">
        <v>0</v>
      </c>
      <c r="V99" s="103">
        <f t="shared" si="29"/>
        <v>0</v>
      </c>
      <c r="X99" s="245"/>
    </row>
    <row r="100" spans="1:24" ht="12.75" customHeight="1" x14ac:dyDescent="0.3">
      <c r="A100" s="145" t="s">
        <v>245</v>
      </c>
      <c r="B100" s="50"/>
      <c r="C100" s="217">
        <v>0</v>
      </c>
      <c r="D100" s="103">
        <f t="shared" si="20"/>
        <v>0</v>
      </c>
      <c r="E100" s="217">
        <v>0</v>
      </c>
      <c r="F100" s="103">
        <f t="shared" si="21"/>
        <v>0</v>
      </c>
      <c r="G100" s="217">
        <v>0</v>
      </c>
      <c r="H100" s="103">
        <f t="shared" si="22"/>
        <v>0</v>
      </c>
      <c r="I100" s="217">
        <v>0</v>
      </c>
      <c r="J100" s="103">
        <f t="shared" si="23"/>
        <v>0</v>
      </c>
      <c r="K100" s="217">
        <v>0</v>
      </c>
      <c r="L100" s="103">
        <f t="shared" si="24"/>
        <v>0</v>
      </c>
      <c r="M100" s="217">
        <v>0</v>
      </c>
      <c r="N100" s="103">
        <f t="shared" si="25"/>
        <v>0</v>
      </c>
      <c r="O100" s="217">
        <v>0</v>
      </c>
      <c r="P100" s="103">
        <f t="shared" si="26"/>
        <v>0</v>
      </c>
      <c r="Q100" s="217">
        <v>0</v>
      </c>
      <c r="R100" s="103">
        <f t="shared" si="27"/>
        <v>0</v>
      </c>
      <c r="S100" s="217">
        <v>0</v>
      </c>
      <c r="T100" s="103">
        <f t="shared" si="28"/>
        <v>0</v>
      </c>
      <c r="U100" s="217">
        <v>0</v>
      </c>
      <c r="V100" s="103">
        <f t="shared" si="29"/>
        <v>0</v>
      </c>
      <c r="X100" s="245"/>
    </row>
    <row r="101" spans="1:24" ht="12.75" customHeight="1" x14ac:dyDescent="0.3">
      <c r="A101" s="38" t="s">
        <v>99</v>
      </c>
      <c r="B101" s="50"/>
      <c r="C101" s="217"/>
      <c r="D101" s="103">
        <f t="shared" si="20"/>
        <v>0</v>
      </c>
      <c r="E101" s="217"/>
      <c r="F101" s="103">
        <f t="shared" si="21"/>
        <v>0</v>
      </c>
      <c r="G101" s="217"/>
      <c r="H101" s="103">
        <f t="shared" si="22"/>
        <v>0</v>
      </c>
      <c r="I101" s="217">
        <v>0</v>
      </c>
      <c r="J101" s="103">
        <f t="shared" si="23"/>
        <v>0</v>
      </c>
      <c r="K101" s="217">
        <v>0</v>
      </c>
      <c r="L101" s="103">
        <f t="shared" si="24"/>
        <v>0</v>
      </c>
      <c r="M101" s="217">
        <v>0</v>
      </c>
      <c r="N101" s="103">
        <f t="shared" si="25"/>
        <v>0</v>
      </c>
      <c r="O101" s="217">
        <v>0</v>
      </c>
      <c r="P101" s="103">
        <f t="shared" si="26"/>
        <v>0</v>
      </c>
      <c r="Q101" s="217">
        <v>0</v>
      </c>
      <c r="R101" s="103">
        <f t="shared" si="27"/>
        <v>0</v>
      </c>
      <c r="S101" s="217">
        <v>0</v>
      </c>
      <c r="T101" s="103">
        <f t="shared" si="28"/>
        <v>0</v>
      </c>
      <c r="U101" s="217">
        <v>0</v>
      </c>
      <c r="V101" s="103">
        <f t="shared" si="29"/>
        <v>0</v>
      </c>
      <c r="X101" s="245"/>
    </row>
    <row r="102" spans="1:24" ht="12.75" customHeight="1" x14ac:dyDescent="0.3">
      <c r="A102" s="145" t="s">
        <v>78</v>
      </c>
      <c r="B102" s="50"/>
      <c r="C102" s="217">
        <v>0</v>
      </c>
      <c r="D102" s="103">
        <f t="shared" si="20"/>
        <v>0</v>
      </c>
      <c r="E102" s="217">
        <v>0</v>
      </c>
      <c r="F102" s="103">
        <f t="shared" si="21"/>
        <v>0</v>
      </c>
      <c r="G102" s="217">
        <v>0</v>
      </c>
      <c r="H102" s="103">
        <f t="shared" si="22"/>
        <v>0</v>
      </c>
      <c r="I102" s="217">
        <v>0</v>
      </c>
      <c r="J102" s="103">
        <f t="shared" si="23"/>
        <v>0</v>
      </c>
      <c r="K102" s="217">
        <v>0</v>
      </c>
      <c r="L102" s="103">
        <f t="shared" si="24"/>
        <v>0</v>
      </c>
      <c r="M102" s="217">
        <v>0</v>
      </c>
      <c r="N102" s="103">
        <f t="shared" si="25"/>
        <v>0</v>
      </c>
      <c r="O102" s="217">
        <v>0</v>
      </c>
      <c r="P102" s="103">
        <f t="shared" si="26"/>
        <v>0</v>
      </c>
      <c r="Q102" s="217">
        <v>0</v>
      </c>
      <c r="R102" s="103">
        <f t="shared" si="27"/>
        <v>0</v>
      </c>
      <c r="S102" s="217">
        <v>0</v>
      </c>
      <c r="T102" s="103">
        <f t="shared" si="28"/>
        <v>0</v>
      </c>
      <c r="U102" s="217">
        <v>0</v>
      </c>
      <c r="V102" s="103">
        <f t="shared" si="29"/>
        <v>0</v>
      </c>
      <c r="X102" s="245"/>
    </row>
    <row r="103" spans="1:24" ht="12.75" customHeight="1" x14ac:dyDescent="0.3">
      <c r="A103" s="145" t="s">
        <v>78</v>
      </c>
      <c r="B103" s="50"/>
      <c r="C103" s="217">
        <v>0</v>
      </c>
      <c r="D103" s="103">
        <f t="shared" si="20"/>
        <v>0</v>
      </c>
      <c r="E103" s="217">
        <v>0</v>
      </c>
      <c r="F103" s="103">
        <f t="shared" si="21"/>
        <v>0</v>
      </c>
      <c r="G103" s="217">
        <v>0</v>
      </c>
      <c r="H103" s="103">
        <f t="shared" si="22"/>
        <v>0</v>
      </c>
      <c r="I103" s="217">
        <v>0</v>
      </c>
      <c r="J103" s="103">
        <f t="shared" si="23"/>
        <v>0</v>
      </c>
      <c r="K103" s="217">
        <v>0</v>
      </c>
      <c r="L103" s="103">
        <f t="shared" si="24"/>
        <v>0</v>
      </c>
      <c r="M103" s="217">
        <v>0</v>
      </c>
      <c r="N103" s="103">
        <f t="shared" si="25"/>
        <v>0</v>
      </c>
      <c r="O103" s="217">
        <v>0</v>
      </c>
      <c r="P103" s="103">
        <f t="shared" si="26"/>
        <v>0</v>
      </c>
      <c r="Q103" s="217">
        <v>0</v>
      </c>
      <c r="R103" s="103">
        <f t="shared" si="27"/>
        <v>0</v>
      </c>
      <c r="S103" s="217">
        <v>0</v>
      </c>
      <c r="T103" s="103">
        <f t="shared" si="28"/>
        <v>0</v>
      </c>
      <c r="U103" s="217">
        <v>0</v>
      </c>
      <c r="V103" s="103">
        <f t="shared" si="29"/>
        <v>0</v>
      </c>
      <c r="X103" s="245"/>
    </row>
    <row r="104" spans="1:24" ht="12.75" customHeight="1" x14ac:dyDescent="0.3">
      <c r="A104" s="145" t="s">
        <v>78</v>
      </c>
      <c r="B104" s="26"/>
      <c r="C104" s="217">
        <v>0</v>
      </c>
      <c r="D104" s="103">
        <f t="shared" si="20"/>
        <v>0</v>
      </c>
      <c r="E104" s="217">
        <v>0</v>
      </c>
      <c r="F104" s="103">
        <f t="shared" si="21"/>
        <v>0</v>
      </c>
      <c r="G104" s="217">
        <v>0</v>
      </c>
      <c r="H104" s="103">
        <f t="shared" si="22"/>
        <v>0</v>
      </c>
      <c r="I104" s="217">
        <v>0</v>
      </c>
      <c r="J104" s="103">
        <f t="shared" si="23"/>
        <v>0</v>
      </c>
      <c r="K104" s="217">
        <v>0</v>
      </c>
      <c r="L104" s="103">
        <f t="shared" si="24"/>
        <v>0</v>
      </c>
      <c r="M104" s="217">
        <v>0</v>
      </c>
      <c r="N104" s="103">
        <f t="shared" si="25"/>
        <v>0</v>
      </c>
      <c r="O104" s="217">
        <v>0</v>
      </c>
      <c r="P104" s="103">
        <f t="shared" si="26"/>
        <v>0</v>
      </c>
      <c r="Q104" s="217">
        <v>0</v>
      </c>
      <c r="R104" s="103">
        <f t="shared" si="27"/>
        <v>0</v>
      </c>
      <c r="S104" s="217">
        <v>0</v>
      </c>
      <c r="T104" s="103">
        <f t="shared" si="28"/>
        <v>0</v>
      </c>
      <c r="U104" s="217">
        <v>0</v>
      </c>
      <c r="V104" s="103">
        <f t="shared" si="29"/>
        <v>0</v>
      </c>
      <c r="X104" s="245"/>
    </row>
    <row r="105" spans="1:24" ht="12.75" customHeight="1" x14ac:dyDescent="0.3">
      <c r="A105" s="26" t="s">
        <v>36</v>
      </c>
      <c r="B105" s="69"/>
      <c r="C105" s="105">
        <f>SUM(C52:C104)</f>
        <v>159860.70383483768</v>
      </c>
      <c r="D105" s="106">
        <f t="shared" ref="D105" si="30">IFERROR(C105/C$28,0)</f>
        <v>0.21214755849418004</v>
      </c>
      <c r="E105" s="105">
        <f>SUM(E52:E104)</f>
        <v>226667.62664367253</v>
      </c>
      <c r="F105" s="106">
        <f t="shared" ref="F105" si="31">IFERROR(E105/E$28,0)</f>
        <v>0.20383779374430983</v>
      </c>
      <c r="G105" s="105">
        <f>SUM(G52:G104)</f>
        <v>232446.61672764778</v>
      </c>
      <c r="H105" s="106">
        <f t="shared" ref="H105" si="32">IFERROR(G105/G$28,0)</f>
        <v>0.20493600713045543</v>
      </c>
      <c r="I105" s="105">
        <f>SUM(I52:I104)</f>
        <v>236820.33975856917</v>
      </c>
      <c r="J105" s="106">
        <f t="shared" ref="J105" si="33">IFERROR(I105/I$28,0)</f>
        <v>0.20469812710261648</v>
      </c>
      <c r="K105" s="105">
        <f>SUM(K52:K104)</f>
        <v>241612.10171476303</v>
      </c>
      <c r="L105" s="106">
        <f t="shared" ref="L105" si="34">IFERROR(K105/K$28,0)</f>
        <v>0.20474503573981426</v>
      </c>
      <c r="M105" s="105">
        <f>SUM(M52:M104)</f>
        <v>246501.90349247624</v>
      </c>
      <c r="N105" s="106">
        <f t="shared" ref="N105" si="35">IFERROR(M105/M$28,0)</f>
        <v>0.20479285615859114</v>
      </c>
      <c r="O105" s="105">
        <f>SUM(O52:O104)</f>
        <v>251490.1655535833</v>
      </c>
      <c r="P105" s="106">
        <f t="shared" ref="P105" si="36">IFERROR(O105/O$28,0)</f>
        <v>0.2048402799560311</v>
      </c>
      <c r="Q105" s="105">
        <f>SUM(Q52:Q104)</f>
        <v>256580.9773136898</v>
      </c>
      <c r="R105" s="106">
        <f t="shared" ref="R105" si="37">IFERROR(Q105/Q$28,0)</f>
        <v>0.2048889973632384</v>
      </c>
      <c r="S105" s="105">
        <f>SUM(S52:S104)</f>
        <v>261774.3250018539</v>
      </c>
      <c r="T105" s="106">
        <f t="shared" ref="T105" si="38">IFERROR(S105/S$28,0)</f>
        <v>0.20493732295876854</v>
      </c>
      <c r="U105" s="105">
        <f>SUM(U52:U104)</f>
        <v>267050.90269439365</v>
      </c>
      <c r="V105" s="106">
        <f t="shared" si="29"/>
        <v>0.20496886157130606</v>
      </c>
    </row>
    <row r="106" spans="1:24" ht="12.75" customHeight="1" x14ac:dyDescent="0.3">
      <c r="A106" s="26"/>
      <c r="B106" s="26"/>
      <c r="C106" s="51"/>
      <c r="D106" s="52"/>
      <c r="E106" s="51"/>
      <c r="F106" s="52"/>
      <c r="G106" s="51"/>
      <c r="H106" s="52"/>
      <c r="I106" s="51"/>
      <c r="J106" s="52"/>
      <c r="K106" s="51"/>
      <c r="L106" s="52"/>
      <c r="M106" s="51"/>
      <c r="N106" s="52"/>
      <c r="O106" s="51"/>
      <c r="P106" s="52"/>
      <c r="Q106" s="51"/>
      <c r="R106" s="52"/>
      <c r="S106" s="51"/>
      <c r="T106" s="52"/>
      <c r="U106" s="51"/>
      <c r="V106" s="52"/>
    </row>
    <row r="107" spans="1:24" ht="12.75" customHeight="1" x14ac:dyDescent="0.3">
      <c r="A107" s="26" t="s">
        <v>19</v>
      </c>
      <c r="B107" s="69"/>
      <c r="C107" s="105">
        <f>C28-C33-C46-C105</f>
        <v>114386.77776516226</v>
      </c>
      <c r="D107" s="106">
        <f>IFERROR(C107/C$28,0)</f>
        <v>0.15180013001798862</v>
      </c>
      <c r="E107" s="105">
        <f>E28-E33-E46-E105</f>
        <v>260551.18572432746</v>
      </c>
      <c r="F107" s="106">
        <f>IFERROR(E107/E$28,0)</f>
        <v>0.23430862025569016</v>
      </c>
      <c r="G107" s="105">
        <f>G28-G33-G46-G105</f>
        <v>260732.6540732322</v>
      </c>
      <c r="H107" s="106">
        <f>IFERROR(G107/G$28,0)</f>
        <v>0.22987432472248573</v>
      </c>
      <c r="I107" s="105">
        <f>I28-I33-I46-I105</f>
        <v>263089.43250793905</v>
      </c>
      <c r="J107" s="106">
        <f>IFERROR(I107/I$28,0)</f>
        <v>0.22740409100741815</v>
      </c>
      <c r="K107" s="105">
        <f>K28-K33-K46-K105</f>
        <v>266948.63989840786</v>
      </c>
      <c r="L107" s="106">
        <f>IFERROR(K107/K$28,0)</f>
        <v>0.22621552657664207</v>
      </c>
      <c r="M107" s="105">
        <f>M28-M33-M46-M105</f>
        <v>270849.14620182419</v>
      </c>
      <c r="N107" s="106">
        <f>IFERROR(M107/M$28,0)</f>
        <v>0.22502045401235779</v>
      </c>
      <c r="O107" s="105">
        <f>O28-O33-O46-O105</f>
        <v>274792.47571469052</v>
      </c>
      <c r="P107" s="106">
        <f>IFERROR(O107/O$28,0)</f>
        <v>0.22382015428438318</v>
      </c>
      <c r="Q107" s="105">
        <f>Q28-Q33-Q46-Q105</f>
        <v>278776.50162453903</v>
      </c>
      <c r="R107" s="106">
        <f>IFERROR(Q107/Q$28,0)</f>
        <v>0.22261290959404059</v>
      </c>
      <c r="S107" s="105">
        <f>S28-S33-S46-S105</f>
        <v>282803.2179808442</v>
      </c>
      <c r="T107" s="106">
        <f>IFERROR(S107/S$28,0)</f>
        <v>0.2214003776600659</v>
      </c>
      <c r="U107" s="105">
        <f>U28-U33-U46-U105</f>
        <v>286893.92847530544</v>
      </c>
      <c r="V107" s="106">
        <f>IFERROR(U107/U$28,0)</f>
        <v>0.22019892581526773</v>
      </c>
    </row>
    <row r="108" spans="1:24" ht="12.75" customHeight="1" x14ac:dyDescent="0.3">
      <c r="A108" s="26"/>
      <c r="B108" s="26"/>
      <c r="C108" s="53"/>
      <c r="D108" s="54"/>
      <c r="E108" s="53"/>
      <c r="F108" s="54"/>
      <c r="G108" s="53"/>
      <c r="H108" s="54"/>
      <c r="I108" s="53"/>
      <c r="J108" s="54"/>
      <c r="K108" s="53"/>
      <c r="L108" s="54"/>
      <c r="M108" s="53"/>
      <c r="N108" s="54"/>
      <c r="O108" s="53"/>
      <c r="P108" s="54"/>
      <c r="Q108" s="53"/>
      <c r="R108" s="54"/>
      <c r="S108" s="53"/>
      <c r="T108" s="54"/>
      <c r="U108" s="53"/>
      <c r="V108" s="54"/>
    </row>
    <row r="109" spans="1:24" ht="12.75" customHeight="1" x14ac:dyDescent="0.3">
      <c r="A109" s="26"/>
      <c r="B109" s="26"/>
      <c r="C109" s="53"/>
      <c r="D109" s="54"/>
      <c r="E109" s="53"/>
      <c r="F109" s="54"/>
      <c r="G109" s="53"/>
      <c r="H109" s="54"/>
      <c r="I109" s="53"/>
      <c r="J109" s="54"/>
      <c r="K109" s="53"/>
      <c r="L109" s="54"/>
      <c r="M109" s="53"/>
      <c r="N109" s="54"/>
      <c r="O109" s="53"/>
      <c r="P109" s="54"/>
      <c r="Q109" s="53"/>
      <c r="R109" s="54"/>
      <c r="S109" s="53"/>
      <c r="T109" s="54"/>
      <c r="U109" s="53"/>
      <c r="V109" s="54"/>
    </row>
    <row r="110" spans="1:24" ht="12.75" customHeight="1" x14ac:dyDescent="0.3">
      <c r="A110" s="55" t="s">
        <v>49</v>
      </c>
      <c r="B110" s="55"/>
      <c r="C110" s="109" t="str">
        <f>C50</f>
        <v>FY 2018-19</v>
      </c>
      <c r="D110" s="109" t="s">
        <v>9</v>
      </c>
      <c r="E110" s="109" t="str">
        <f>E50</f>
        <v>FY 2019-20</v>
      </c>
      <c r="F110" s="109" t="s">
        <v>9</v>
      </c>
      <c r="G110" s="109" t="str">
        <f>G50</f>
        <v>FY 2020-21</v>
      </c>
      <c r="H110" s="109" t="s">
        <v>9</v>
      </c>
      <c r="I110" s="109" t="str">
        <f>I50</f>
        <v>FY 2021-22</v>
      </c>
      <c r="J110" s="109" t="s">
        <v>9</v>
      </c>
      <c r="K110" s="109" t="str">
        <f>K50</f>
        <v>FY 2022-23</v>
      </c>
      <c r="L110" s="109" t="s">
        <v>9</v>
      </c>
      <c r="M110" s="109" t="str">
        <f>M50</f>
        <v>FY 2023-24</v>
      </c>
      <c r="N110" s="109" t="s">
        <v>9</v>
      </c>
      <c r="O110" s="109" t="str">
        <f>O50</f>
        <v>FY 2024-25</v>
      </c>
      <c r="P110" s="109" t="s">
        <v>9</v>
      </c>
      <c r="Q110" s="109" t="str">
        <f>Q50</f>
        <v>FY 2025-26</v>
      </c>
      <c r="R110" s="109" t="s">
        <v>9</v>
      </c>
      <c r="S110" s="109" t="str">
        <f>S50</f>
        <v>FY 2026-27</v>
      </c>
      <c r="T110" s="109" t="s">
        <v>9</v>
      </c>
      <c r="U110" s="109" t="str">
        <f>U50</f>
        <v>FY 2027-28</v>
      </c>
      <c r="V110" s="109" t="s">
        <v>9</v>
      </c>
    </row>
    <row r="111" spans="1:24" ht="12.75" customHeight="1" x14ac:dyDescent="0.3">
      <c r="A111" s="38" t="s">
        <v>141</v>
      </c>
      <c r="B111" s="50"/>
      <c r="C111" s="102">
        <f>C59</f>
        <v>45212.126399999994</v>
      </c>
      <c r="D111" s="103">
        <f t="shared" ref="D111:D116" si="39">IFERROR(C111/C$28,0)</f>
        <v>0.06</v>
      </c>
      <c r="E111" s="102">
        <f>E59</f>
        <v>66720</v>
      </c>
      <c r="F111" s="103">
        <f t="shared" ref="F111:F116" si="40">IFERROR(E111/E$28,0)</f>
        <v>0.06</v>
      </c>
      <c r="G111" s="102">
        <f>G59</f>
        <v>68054.399999999994</v>
      </c>
      <c r="H111" s="103">
        <f t="shared" ref="H111:H116" si="41">IFERROR(G111/G$28,0)</f>
        <v>0.06</v>
      </c>
      <c r="I111" s="102">
        <f>I59</f>
        <v>69415.487999999998</v>
      </c>
      <c r="J111" s="103">
        <f t="shared" ref="J111:J116" si="42">IFERROR(I111/I$28,0)</f>
        <v>0.06</v>
      </c>
      <c r="K111" s="102">
        <f>K59</f>
        <v>70803.797760000001</v>
      </c>
      <c r="L111" s="103">
        <f t="shared" ref="L111:L116" si="43">IFERROR(K111/K$28,0)</f>
        <v>0.06</v>
      </c>
      <c r="M111" s="102">
        <f>M59</f>
        <v>72219.87371520001</v>
      </c>
      <c r="N111" s="103">
        <f t="shared" ref="N111:N116" si="44">IFERROR(M111/M$28,0)</f>
        <v>0.06</v>
      </c>
      <c r="O111" s="102">
        <f>O59</f>
        <v>73664.271189504012</v>
      </c>
      <c r="P111" s="103">
        <f t="shared" ref="P111:P116" si="45">IFERROR(O111/O$28,0)</f>
        <v>6.0000000000000005E-2</v>
      </c>
      <c r="Q111" s="102">
        <f>Q59</f>
        <v>75137.556613294073</v>
      </c>
      <c r="R111" s="103">
        <f t="shared" ref="R111:R116" si="46">IFERROR(Q111/Q$28,0)</f>
        <v>5.9999999999999991E-2</v>
      </c>
      <c r="S111" s="102">
        <f>S59</f>
        <v>76640.30774555997</v>
      </c>
      <c r="T111" s="103">
        <f t="shared" ref="T111:T116" si="47">IFERROR(S111/S$28,0)</f>
        <v>0.06</v>
      </c>
      <c r="U111" s="102">
        <f>U59</f>
        <v>78173.113900471173</v>
      </c>
      <c r="V111" s="103">
        <f t="shared" ref="V111:V116" si="48">IFERROR(U111/U$28,0)</f>
        <v>0.06</v>
      </c>
    </row>
    <row r="112" spans="1:24" ht="12.75" customHeight="1" x14ac:dyDescent="0.3">
      <c r="A112" s="38" t="s">
        <v>96</v>
      </c>
      <c r="B112" s="50"/>
      <c r="C112" s="102">
        <f>C62</f>
        <v>0</v>
      </c>
      <c r="D112" s="103">
        <f t="shared" si="39"/>
        <v>0</v>
      </c>
      <c r="E112" s="102">
        <f>E62</f>
        <v>0</v>
      </c>
      <c r="F112" s="103">
        <f t="shared" si="40"/>
        <v>0</v>
      </c>
      <c r="G112" s="102">
        <f>G62</f>
        <v>0</v>
      </c>
      <c r="H112" s="103">
        <f t="shared" si="41"/>
        <v>0</v>
      </c>
      <c r="I112" s="102">
        <f>I62</f>
        <v>0</v>
      </c>
      <c r="J112" s="103">
        <f t="shared" si="42"/>
        <v>0</v>
      </c>
      <c r="K112" s="102">
        <f>K62</f>
        <v>0</v>
      </c>
      <c r="L112" s="103">
        <f t="shared" si="43"/>
        <v>0</v>
      </c>
      <c r="M112" s="102">
        <f>M62</f>
        <v>0</v>
      </c>
      <c r="N112" s="103">
        <f t="shared" si="44"/>
        <v>0</v>
      </c>
      <c r="O112" s="102">
        <f>O62</f>
        <v>0</v>
      </c>
      <c r="P112" s="103">
        <f t="shared" si="45"/>
        <v>0</v>
      </c>
      <c r="Q112" s="102">
        <f>Q62</f>
        <v>0</v>
      </c>
      <c r="R112" s="103">
        <f t="shared" si="46"/>
        <v>0</v>
      </c>
      <c r="S112" s="102">
        <f>S62</f>
        <v>0</v>
      </c>
      <c r="T112" s="103">
        <f t="shared" si="47"/>
        <v>0</v>
      </c>
      <c r="U112" s="102">
        <f>U62</f>
        <v>0</v>
      </c>
      <c r="V112" s="103">
        <f t="shared" si="48"/>
        <v>0</v>
      </c>
    </row>
    <row r="113" spans="1:22" ht="12.75" customHeight="1" x14ac:dyDescent="0.3">
      <c r="A113" s="145" t="s">
        <v>78</v>
      </c>
      <c r="B113" s="56"/>
      <c r="C113" s="136">
        <v>0</v>
      </c>
      <c r="D113" s="103">
        <f t="shared" si="39"/>
        <v>0</v>
      </c>
      <c r="E113" s="136">
        <v>0</v>
      </c>
      <c r="F113" s="103">
        <f t="shared" si="40"/>
        <v>0</v>
      </c>
      <c r="G113" s="136">
        <v>0</v>
      </c>
      <c r="H113" s="103">
        <f t="shared" si="41"/>
        <v>0</v>
      </c>
      <c r="I113" s="136">
        <v>0</v>
      </c>
      <c r="J113" s="103">
        <f t="shared" si="42"/>
        <v>0</v>
      </c>
      <c r="K113" s="136">
        <v>0</v>
      </c>
      <c r="L113" s="103">
        <f t="shared" si="43"/>
        <v>0</v>
      </c>
      <c r="M113" s="136">
        <v>0</v>
      </c>
      <c r="N113" s="103">
        <f t="shared" si="44"/>
        <v>0</v>
      </c>
      <c r="O113" s="136">
        <v>0</v>
      </c>
      <c r="P113" s="103">
        <f t="shared" si="45"/>
        <v>0</v>
      </c>
      <c r="Q113" s="136">
        <v>0</v>
      </c>
      <c r="R113" s="103">
        <f t="shared" si="46"/>
        <v>0</v>
      </c>
      <c r="S113" s="136">
        <v>0</v>
      </c>
      <c r="T113" s="103">
        <f t="shared" si="47"/>
        <v>0</v>
      </c>
      <c r="U113" s="136">
        <v>0</v>
      </c>
      <c r="V113" s="103">
        <f t="shared" si="48"/>
        <v>0</v>
      </c>
    </row>
    <row r="114" spans="1:22" ht="12.75" customHeight="1" x14ac:dyDescent="0.3">
      <c r="A114" s="145" t="s">
        <v>78</v>
      </c>
      <c r="B114" s="56"/>
      <c r="C114" s="136">
        <v>0</v>
      </c>
      <c r="D114" s="103">
        <f t="shared" si="39"/>
        <v>0</v>
      </c>
      <c r="E114" s="136">
        <v>0</v>
      </c>
      <c r="F114" s="103">
        <f t="shared" si="40"/>
        <v>0</v>
      </c>
      <c r="G114" s="136">
        <v>0</v>
      </c>
      <c r="H114" s="103">
        <f t="shared" si="41"/>
        <v>0</v>
      </c>
      <c r="I114" s="136">
        <v>0</v>
      </c>
      <c r="J114" s="103">
        <f t="shared" si="42"/>
        <v>0</v>
      </c>
      <c r="K114" s="136">
        <v>0</v>
      </c>
      <c r="L114" s="103">
        <f t="shared" si="43"/>
        <v>0</v>
      </c>
      <c r="M114" s="136">
        <v>0</v>
      </c>
      <c r="N114" s="103">
        <f t="shared" si="44"/>
        <v>0</v>
      </c>
      <c r="O114" s="136">
        <v>0</v>
      </c>
      <c r="P114" s="103">
        <f t="shared" si="45"/>
        <v>0</v>
      </c>
      <c r="Q114" s="136">
        <v>0</v>
      </c>
      <c r="R114" s="103">
        <f t="shared" si="46"/>
        <v>0</v>
      </c>
      <c r="S114" s="136">
        <v>0</v>
      </c>
      <c r="T114" s="103">
        <f t="shared" si="47"/>
        <v>0</v>
      </c>
      <c r="U114" s="136">
        <v>0</v>
      </c>
      <c r="V114" s="103">
        <f t="shared" si="48"/>
        <v>0</v>
      </c>
    </row>
    <row r="115" spans="1:22" ht="12.75" customHeight="1" x14ac:dyDescent="0.3">
      <c r="A115" s="145" t="s">
        <v>78</v>
      </c>
      <c r="B115" s="56"/>
      <c r="C115" s="137">
        <v>0</v>
      </c>
      <c r="D115" s="103">
        <f t="shared" si="39"/>
        <v>0</v>
      </c>
      <c r="E115" s="137">
        <v>0</v>
      </c>
      <c r="F115" s="103">
        <f t="shared" si="40"/>
        <v>0</v>
      </c>
      <c r="G115" s="137">
        <v>0</v>
      </c>
      <c r="H115" s="103">
        <f t="shared" si="41"/>
        <v>0</v>
      </c>
      <c r="I115" s="137">
        <v>0</v>
      </c>
      <c r="J115" s="103">
        <f t="shared" si="42"/>
        <v>0</v>
      </c>
      <c r="K115" s="137">
        <v>0</v>
      </c>
      <c r="L115" s="103">
        <f t="shared" si="43"/>
        <v>0</v>
      </c>
      <c r="M115" s="137">
        <v>0</v>
      </c>
      <c r="N115" s="103">
        <f t="shared" si="44"/>
        <v>0</v>
      </c>
      <c r="O115" s="137">
        <v>0</v>
      </c>
      <c r="P115" s="103">
        <f t="shared" si="45"/>
        <v>0</v>
      </c>
      <c r="Q115" s="137">
        <v>0</v>
      </c>
      <c r="R115" s="103">
        <f t="shared" si="46"/>
        <v>0</v>
      </c>
      <c r="S115" s="137">
        <v>0</v>
      </c>
      <c r="T115" s="103">
        <f t="shared" si="47"/>
        <v>0</v>
      </c>
      <c r="U115" s="137">
        <v>0</v>
      </c>
      <c r="V115" s="103">
        <f t="shared" si="48"/>
        <v>0</v>
      </c>
    </row>
    <row r="116" spans="1:22" ht="12.75" customHeight="1" x14ac:dyDescent="0.3">
      <c r="A116" s="55" t="s">
        <v>83</v>
      </c>
      <c r="B116" s="57"/>
      <c r="C116" s="108">
        <f>SUM(C111:C115)</f>
        <v>45212.126399999994</v>
      </c>
      <c r="D116" s="106">
        <f t="shared" si="39"/>
        <v>0.06</v>
      </c>
      <c r="E116" s="108">
        <f>SUM(E111:E115)</f>
        <v>66720</v>
      </c>
      <c r="F116" s="106">
        <f t="shared" si="40"/>
        <v>0.06</v>
      </c>
      <c r="G116" s="108">
        <f>SUM(G111:G115)</f>
        <v>68054.399999999994</v>
      </c>
      <c r="H116" s="106">
        <f t="shared" si="41"/>
        <v>0.06</v>
      </c>
      <c r="I116" s="108">
        <f>SUM(I111:I115)</f>
        <v>69415.487999999998</v>
      </c>
      <c r="J116" s="106">
        <f t="shared" si="42"/>
        <v>0.06</v>
      </c>
      <c r="K116" s="108">
        <f>SUM(K111:K115)</f>
        <v>70803.797760000001</v>
      </c>
      <c r="L116" s="106">
        <f t="shared" si="43"/>
        <v>0.06</v>
      </c>
      <c r="M116" s="108">
        <f>SUM(M111:M115)</f>
        <v>72219.87371520001</v>
      </c>
      <c r="N116" s="106">
        <f t="shared" si="44"/>
        <v>0.06</v>
      </c>
      <c r="O116" s="108">
        <f>SUM(O111:O115)</f>
        <v>73664.271189504012</v>
      </c>
      <c r="P116" s="106">
        <f t="shared" si="45"/>
        <v>6.0000000000000005E-2</v>
      </c>
      <c r="Q116" s="108">
        <f>SUM(Q111:Q115)</f>
        <v>75137.556613294073</v>
      </c>
      <c r="R116" s="106">
        <f t="shared" si="46"/>
        <v>5.9999999999999991E-2</v>
      </c>
      <c r="S116" s="108">
        <f>SUM(S111:S115)</f>
        <v>76640.30774555997</v>
      </c>
      <c r="T116" s="106">
        <f t="shared" si="47"/>
        <v>0.06</v>
      </c>
      <c r="U116" s="108">
        <f>SUM(U111:U115)</f>
        <v>78173.113900471173</v>
      </c>
      <c r="V116" s="106">
        <f t="shared" si="48"/>
        <v>0.06</v>
      </c>
    </row>
    <row r="117" spans="1:22" ht="12.75" customHeight="1" x14ac:dyDescent="0.3">
      <c r="A117" s="38"/>
      <c r="B117" s="38"/>
    </row>
    <row r="118" spans="1:22" ht="12.75" customHeight="1" x14ac:dyDescent="0.3">
      <c r="A118" s="58" t="s">
        <v>8</v>
      </c>
      <c r="B118" s="5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ht="12.75" customHeight="1" x14ac:dyDescent="0.3">
      <c r="A119" s="62" t="s">
        <v>404</v>
      </c>
      <c r="B119" s="6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ht="12.75" customHeight="1" x14ac:dyDescent="0.3">
      <c r="A120" s="38"/>
      <c r="B120" s="38"/>
    </row>
    <row r="121" spans="1:22" ht="12.75" customHeight="1" x14ac:dyDescent="0.3">
      <c r="A121" s="38"/>
      <c r="B121" s="38"/>
    </row>
    <row r="122" spans="1:22" ht="12.75" customHeight="1" x14ac:dyDescent="0.3">
      <c r="A122" s="38"/>
      <c r="B122" s="38"/>
    </row>
    <row r="123" spans="1:22" ht="12.75" customHeight="1" x14ac:dyDescent="0.3">
      <c r="A123" s="38"/>
      <c r="B123" s="38"/>
    </row>
    <row r="124" spans="1:22" ht="12.75" customHeight="1" x14ac:dyDescent="0.3">
      <c r="A124" s="38"/>
      <c r="B124" s="38"/>
    </row>
    <row r="125" spans="1:22" ht="12.75" customHeight="1" x14ac:dyDescent="0.3">
      <c r="A125" s="38"/>
      <c r="B125" s="38"/>
    </row>
    <row r="126" spans="1:22" ht="12.75" customHeight="1" x14ac:dyDescent="0.3">
      <c r="A126" s="38"/>
      <c r="B126" s="38"/>
    </row>
  </sheetData>
  <pageMargins left="0.45" right="0" top="0.5" bottom="0" header="0.3" footer="0.3"/>
  <pageSetup scale="49" orientation="landscape" r:id="rId1"/>
  <rowBreaks count="1" manualBreakCount="1">
    <brk id="47" max="2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X126"/>
  <sheetViews>
    <sheetView zoomScale="78" zoomScaleNormal="78" workbookViewId="0">
      <selection activeCell="B37" sqref="B37"/>
    </sheetView>
  </sheetViews>
  <sheetFormatPr defaultColWidth="9.109375" defaultRowHeight="12.75" customHeight="1" x14ac:dyDescent="0.3"/>
  <cols>
    <col min="1" max="1" width="9.5546875" style="5" customWidth="1"/>
    <col min="2" max="2" width="40.5546875" style="5" customWidth="1"/>
    <col min="3" max="3" width="14.44140625" style="5" customWidth="1"/>
    <col min="4" max="4" width="8.6640625" style="5" customWidth="1"/>
    <col min="5" max="5" width="15" style="5" customWidth="1"/>
    <col min="6" max="6" width="8.6640625" style="5" customWidth="1"/>
    <col min="7" max="7" width="14.6640625" style="5" customWidth="1"/>
    <col min="8" max="8" width="8.6640625" style="5" customWidth="1"/>
    <col min="9" max="9" width="12.6640625" style="5" customWidth="1"/>
    <col min="10" max="10" width="8.6640625" style="5" customWidth="1"/>
    <col min="11" max="11" width="12.5546875" style="5" customWidth="1"/>
    <col min="12" max="12" width="8.6640625" style="5" customWidth="1"/>
    <col min="13" max="13" width="12.6640625" style="5" customWidth="1"/>
    <col min="14" max="14" width="8.6640625" style="5" customWidth="1"/>
    <col min="15" max="15" width="12.6640625" style="5" customWidth="1"/>
    <col min="16" max="16" width="8.6640625" style="5" customWidth="1"/>
    <col min="17" max="17" width="12.6640625" style="5" customWidth="1"/>
    <col min="18" max="18" width="8.6640625" style="5" customWidth="1"/>
    <col min="19" max="19" width="12.6640625" style="5" customWidth="1"/>
    <col min="20" max="20" width="8.6640625" style="5" customWidth="1"/>
    <col min="21" max="21" width="12.5546875" style="5" customWidth="1"/>
    <col min="22" max="22" width="8.6640625" style="5" customWidth="1"/>
    <col min="23" max="16384" width="9.109375" style="5"/>
  </cols>
  <sheetData>
    <row r="1" spans="1:22" ht="12.75" customHeight="1" x14ac:dyDescent="0.3">
      <c r="A1" s="1" t="s">
        <v>338</v>
      </c>
      <c r="B1" s="12"/>
    </row>
    <row r="2" spans="1:22" ht="12.75" customHeight="1" x14ac:dyDescent="0.3">
      <c r="A2" s="45" t="s">
        <v>105</v>
      </c>
      <c r="B2" s="45"/>
      <c r="D2" s="147" t="s">
        <v>20</v>
      </c>
      <c r="G2" s="46" t="s">
        <v>207</v>
      </c>
      <c r="H2" s="47"/>
      <c r="I2" s="47"/>
      <c r="V2" s="67"/>
    </row>
    <row r="3" spans="1:22" ht="12.75" customHeight="1" x14ac:dyDescent="0.3">
      <c r="A3" s="48" t="s">
        <v>291</v>
      </c>
      <c r="B3" s="30"/>
      <c r="D3" s="146" t="s">
        <v>21</v>
      </c>
      <c r="G3" s="140" t="str">
        <f>+G2</f>
        <v>Chili's (Graham Center)</v>
      </c>
      <c r="H3" s="141"/>
      <c r="I3" s="141"/>
      <c r="V3" s="67"/>
    </row>
    <row r="4" spans="1:22" ht="12.75" customHeight="1" x14ac:dyDescent="0.3">
      <c r="A4" s="48" t="s">
        <v>230</v>
      </c>
      <c r="B4" s="156" t="s">
        <v>375</v>
      </c>
      <c r="D4" s="146" t="s">
        <v>163</v>
      </c>
      <c r="G4" s="140" t="s">
        <v>410</v>
      </c>
      <c r="H4" s="141"/>
      <c r="I4" s="141"/>
      <c r="V4" s="67"/>
    </row>
    <row r="5" spans="1:22" ht="12.75" customHeight="1" x14ac:dyDescent="0.3">
      <c r="A5" s="143"/>
      <c r="B5" s="100"/>
      <c r="C5" s="45"/>
      <c r="D5" s="45"/>
      <c r="E5" s="45"/>
      <c r="F5" s="45"/>
      <c r="G5" s="67"/>
      <c r="H5" s="67"/>
      <c r="I5" s="48"/>
      <c r="J5" s="48"/>
      <c r="K5" s="48"/>
      <c r="L5" s="48"/>
      <c r="M5" s="45"/>
      <c r="N5" s="45"/>
      <c r="O5" s="45"/>
      <c r="P5" s="45"/>
      <c r="Q5" s="67"/>
      <c r="R5" s="67"/>
      <c r="S5" s="48"/>
      <c r="T5" s="48"/>
      <c r="U5" s="48"/>
      <c r="V5" s="48"/>
    </row>
    <row r="6" spans="1:22" ht="12.75" customHeight="1" x14ac:dyDescent="0.3">
      <c r="A6" s="38"/>
      <c r="B6" s="50"/>
      <c r="C6" s="109" t="s">
        <v>16</v>
      </c>
      <c r="D6" s="49"/>
      <c r="E6" s="109" t="s">
        <v>93</v>
      </c>
      <c r="F6" s="49"/>
      <c r="G6" s="109" t="s">
        <v>94</v>
      </c>
      <c r="H6" s="49"/>
      <c r="I6" s="109" t="s">
        <v>95</v>
      </c>
      <c r="J6" s="49"/>
      <c r="K6" s="109" t="s">
        <v>160</v>
      </c>
      <c r="L6" s="49"/>
      <c r="M6" s="109" t="s">
        <v>133</v>
      </c>
      <c r="N6" s="49"/>
      <c r="O6" s="109" t="s">
        <v>158</v>
      </c>
      <c r="P6" s="49"/>
      <c r="Q6" s="109" t="s">
        <v>159</v>
      </c>
      <c r="R6" s="49"/>
      <c r="S6" s="109" t="s">
        <v>161</v>
      </c>
      <c r="T6" s="49"/>
      <c r="U6" s="109" t="s">
        <v>162</v>
      </c>
      <c r="V6" s="49"/>
    </row>
    <row r="7" spans="1:22" ht="12.75" customHeight="1" x14ac:dyDescent="0.3">
      <c r="A7" s="26" t="s">
        <v>0</v>
      </c>
      <c r="B7" s="26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ht="12.75" customHeight="1" x14ac:dyDescent="0.3">
      <c r="A8" s="38" t="s">
        <v>10</v>
      </c>
      <c r="B8" s="38"/>
      <c r="C8" s="134">
        <v>236</v>
      </c>
      <c r="D8" s="38"/>
      <c r="E8" s="134">
        <v>236</v>
      </c>
      <c r="F8" s="38"/>
      <c r="G8" s="134">
        <v>236</v>
      </c>
      <c r="H8" s="38"/>
      <c r="I8" s="134">
        <v>236</v>
      </c>
      <c r="J8" s="38"/>
      <c r="K8" s="134">
        <v>236</v>
      </c>
      <c r="L8" s="38"/>
      <c r="M8" s="134">
        <v>236</v>
      </c>
      <c r="N8" s="38"/>
      <c r="O8" s="134">
        <v>236</v>
      </c>
      <c r="P8" s="38"/>
      <c r="Q8" s="134">
        <v>236</v>
      </c>
      <c r="R8" s="38"/>
      <c r="S8" s="134">
        <v>236</v>
      </c>
      <c r="T8" s="38"/>
      <c r="U8" s="134">
        <v>236</v>
      </c>
      <c r="V8" s="38"/>
    </row>
    <row r="9" spans="1:22" ht="12.75" customHeight="1" x14ac:dyDescent="0.3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ht="12.75" customHeight="1" x14ac:dyDescent="0.3">
      <c r="A10" s="38" t="s">
        <v>233</v>
      </c>
      <c r="B10" s="38"/>
      <c r="C10" s="134">
        <v>435.63559322033905</v>
      </c>
      <c r="D10" s="38"/>
      <c r="E10" s="134">
        <v>404.44915254237293</v>
      </c>
      <c r="F10" s="38"/>
      <c r="G10" s="134">
        <v>412.24576271186447</v>
      </c>
      <c r="H10" s="38"/>
      <c r="I10" s="134">
        <v>421.01694915254234</v>
      </c>
      <c r="J10" s="38"/>
      <c r="K10" s="134">
        <v>423.94067796610176</v>
      </c>
      <c r="L10" s="38"/>
      <c r="M10" s="134">
        <v>435.63559322033899</v>
      </c>
      <c r="N10" s="38"/>
      <c r="O10" s="134">
        <v>443.43220338983048</v>
      </c>
      <c r="P10" s="38"/>
      <c r="Q10" s="134">
        <v>451.22881355932208</v>
      </c>
      <c r="R10" s="38"/>
      <c r="S10" s="134">
        <v>459.02542372881345</v>
      </c>
      <c r="T10" s="38"/>
      <c r="U10" s="134">
        <v>467.79661016949149</v>
      </c>
      <c r="V10" s="38"/>
    </row>
    <row r="11" spans="1:22" ht="12.75" customHeigh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2" ht="12.75" customHeight="1" x14ac:dyDescent="0.3">
      <c r="A12" s="38" t="s">
        <v>231</v>
      </c>
      <c r="B12" s="38"/>
      <c r="C12" s="135">
        <v>11.41</v>
      </c>
      <c r="D12" s="38"/>
      <c r="E12" s="135">
        <v>11.41</v>
      </c>
      <c r="F12" s="38"/>
      <c r="G12" s="135">
        <v>11.42</v>
      </c>
      <c r="H12" s="38"/>
      <c r="I12" s="135">
        <v>11.4</v>
      </c>
      <c r="J12" s="38"/>
      <c r="K12" s="135">
        <v>11.45</v>
      </c>
      <c r="L12" s="38"/>
      <c r="M12" s="135">
        <v>11.47</v>
      </c>
      <c r="N12" s="38"/>
      <c r="O12" s="135">
        <v>11.49</v>
      </c>
      <c r="P12" s="38"/>
      <c r="Q12" s="135">
        <v>11.52</v>
      </c>
      <c r="R12" s="38"/>
      <c r="S12" s="135">
        <v>11.54</v>
      </c>
      <c r="T12" s="38"/>
      <c r="U12" s="135">
        <v>11.56</v>
      </c>
      <c r="V12" s="38"/>
    </row>
    <row r="13" spans="1:22" ht="12.75" customHeight="1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ht="12.75" customHeight="1" x14ac:dyDescent="0.3">
      <c r="A14" s="38" t="s">
        <v>234</v>
      </c>
      <c r="B14" s="38"/>
      <c r="C14" s="150">
        <v>1173062.1000000001</v>
      </c>
      <c r="D14" s="38"/>
      <c r="E14" s="150">
        <v>1089084.5</v>
      </c>
      <c r="F14" s="38"/>
      <c r="G14" s="253">
        <v>1111051.8</v>
      </c>
      <c r="H14" s="38"/>
      <c r="I14" s="253">
        <v>1132704</v>
      </c>
      <c r="J14" s="38"/>
      <c r="K14" s="253">
        <v>1145572.5</v>
      </c>
      <c r="L14" s="38"/>
      <c r="M14" s="253">
        <v>1179230.7</v>
      </c>
      <c r="N14" s="38"/>
      <c r="O14" s="252">
        <v>1202428.5</v>
      </c>
      <c r="P14" s="38"/>
      <c r="Q14" s="252">
        <v>1226764.8</v>
      </c>
      <c r="R14" s="38"/>
      <c r="S14" s="253">
        <v>1250128.1999999997</v>
      </c>
      <c r="T14" s="38"/>
      <c r="U14" s="253">
        <v>1276224</v>
      </c>
      <c r="V14" s="38"/>
    </row>
    <row r="15" spans="1:22" ht="12.75" customHeight="1" x14ac:dyDescent="0.3">
      <c r="A15" s="54">
        <v>0.06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ht="12.75" customHeight="1" x14ac:dyDescent="0.3">
      <c r="A16" s="38"/>
      <c r="B16" s="50"/>
      <c r="C16" s="109" t="str">
        <f>C6</f>
        <v>FY 2018-19</v>
      </c>
      <c r="D16" s="109" t="s">
        <v>9</v>
      </c>
      <c r="E16" s="109" t="str">
        <f>E6</f>
        <v>FY 2019-20</v>
      </c>
      <c r="F16" s="109" t="s">
        <v>9</v>
      </c>
      <c r="G16" s="109" t="str">
        <f>G6</f>
        <v>FY 2020-21</v>
      </c>
      <c r="H16" s="109" t="s">
        <v>9</v>
      </c>
      <c r="I16" s="109" t="str">
        <f>I6</f>
        <v>FY 2021-22</v>
      </c>
      <c r="J16" s="109" t="s">
        <v>9</v>
      </c>
      <c r="K16" s="109" t="str">
        <f>K6</f>
        <v>FY 2022-23</v>
      </c>
      <c r="L16" s="109" t="s">
        <v>9</v>
      </c>
      <c r="M16" s="109" t="str">
        <f>M6</f>
        <v>FY 2023-24</v>
      </c>
      <c r="N16" s="109" t="s">
        <v>9</v>
      </c>
      <c r="O16" s="109" t="str">
        <f>O6</f>
        <v>FY 2024-25</v>
      </c>
      <c r="P16" s="109" t="s">
        <v>9</v>
      </c>
      <c r="Q16" s="109" t="str">
        <f>Q6</f>
        <v>FY 2025-26</v>
      </c>
      <c r="R16" s="109" t="s">
        <v>9</v>
      </c>
      <c r="S16" s="109" t="str">
        <f>S6</f>
        <v>FY 2026-27</v>
      </c>
      <c r="T16" s="109" t="s">
        <v>9</v>
      </c>
      <c r="U16" s="109" t="str">
        <f>U6</f>
        <v>FY 2027-28</v>
      </c>
      <c r="V16" s="109" t="s">
        <v>9</v>
      </c>
    </row>
    <row r="17" spans="1:24" ht="12.75" customHeight="1" x14ac:dyDescent="0.3">
      <c r="A17" s="26" t="s">
        <v>33</v>
      </c>
      <c r="B17" s="69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4" ht="12.75" customHeight="1" x14ac:dyDescent="0.3">
      <c r="A18" s="38" t="s">
        <v>236</v>
      </c>
      <c r="B18" s="5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X18" s="244"/>
    </row>
    <row r="19" spans="1:24" ht="12.75" customHeight="1" x14ac:dyDescent="0.3">
      <c r="A19" s="38" t="s">
        <v>237</v>
      </c>
      <c r="B19" s="50"/>
      <c r="C19" s="256">
        <v>1027837.01202</v>
      </c>
      <c r="D19" s="103">
        <f>IFERROR(C19/C$28,0)</f>
        <v>0.87619999999999998</v>
      </c>
      <c r="E19" s="256">
        <v>508929.18684999994</v>
      </c>
      <c r="F19" s="103">
        <f>IFERROR(E19/E$28,0)</f>
        <v>0.46729999999999994</v>
      </c>
      <c r="G19" s="136">
        <v>519107.77058699995</v>
      </c>
      <c r="H19" s="103">
        <f>IFERROR(G19/G$28,0)</f>
        <v>0.46729999999999999</v>
      </c>
      <c r="I19" s="136">
        <v>529489.9259987399</v>
      </c>
      <c r="J19" s="103">
        <f>IFERROR(I19/I$28,0)</f>
        <v>0.46729999999999988</v>
      </c>
      <c r="K19" s="136">
        <v>540079.72451871471</v>
      </c>
      <c r="L19" s="103">
        <f>IFERROR(K19/K$28,0)</f>
        <v>0.46729999999999994</v>
      </c>
      <c r="M19" s="136">
        <v>550881.31900908903</v>
      </c>
      <c r="N19" s="103">
        <f>IFERROR(M19/M$28,0)</f>
        <v>0.46729999999999988</v>
      </c>
      <c r="O19" s="136">
        <v>561898.94538927078</v>
      </c>
      <c r="P19" s="103">
        <f>IFERROR(O19/O$28,0)</f>
        <v>0.46729999999999983</v>
      </c>
      <c r="Q19" s="136">
        <v>573136.92429705616</v>
      </c>
      <c r="R19" s="103">
        <f>IFERROR(Q19/Q$28,0)</f>
        <v>0.46729999999999983</v>
      </c>
      <c r="S19" s="136">
        <v>584599.66278299724</v>
      </c>
      <c r="T19" s="103">
        <f>IFERROR(S19/S$28,0)</f>
        <v>0.46729999999999988</v>
      </c>
      <c r="U19" s="136">
        <v>596291.65603865718</v>
      </c>
      <c r="V19" s="103">
        <f>IFERROR(U19/U$28,0)</f>
        <v>0.46729999999999988</v>
      </c>
    </row>
    <row r="20" spans="1:24" ht="12.75" customHeight="1" x14ac:dyDescent="0.3">
      <c r="A20" s="38" t="s">
        <v>238</v>
      </c>
      <c r="B20" s="50"/>
      <c r="C20" s="136">
        <v>145225.08798000001</v>
      </c>
      <c r="D20" s="103">
        <f>IFERROR(C20/C$28,0)</f>
        <v>0.12379999999999999</v>
      </c>
      <c r="E20" s="136">
        <v>580155.31315000006</v>
      </c>
      <c r="F20" s="103">
        <f>IFERROR(E20/E$28,0)</f>
        <v>0.53270000000000006</v>
      </c>
      <c r="G20" s="136">
        <v>591758.41941300011</v>
      </c>
      <c r="H20" s="103">
        <f>IFERROR(G20/G$28,0)</f>
        <v>0.53270000000000017</v>
      </c>
      <c r="I20" s="136">
        <v>603593.58780126018</v>
      </c>
      <c r="J20" s="103">
        <f>IFERROR(I20/I$28,0)</f>
        <v>0.53270000000000017</v>
      </c>
      <c r="K20" s="136">
        <v>615665.45955728542</v>
      </c>
      <c r="L20" s="103">
        <f>IFERROR(K20/K$28,0)</f>
        <v>0.53270000000000017</v>
      </c>
      <c r="M20" s="136">
        <v>627978.76874843112</v>
      </c>
      <c r="N20" s="103">
        <f>IFERROR(M20/M$28,0)</f>
        <v>0.53270000000000006</v>
      </c>
      <c r="O20" s="136">
        <v>640538.3441233997</v>
      </c>
      <c r="P20" s="103">
        <f>IFERROR(O20/O$28,0)</f>
        <v>0.53270000000000006</v>
      </c>
      <c r="Q20" s="136">
        <v>653349.11100586771</v>
      </c>
      <c r="R20" s="103">
        <f>IFERROR(Q20/Q$28,0)</f>
        <v>0.53270000000000006</v>
      </c>
      <c r="S20" s="136">
        <v>666416.09322598507</v>
      </c>
      <c r="T20" s="103">
        <f>IFERROR(S20/S$28,0)</f>
        <v>0.53270000000000017</v>
      </c>
      <c r="U20" s="136">
        <v>679744.4150905048</v>
      </c>
      <c r="V20" s="103">
        <f>IFERROR(U20/U$28,0)</f>
        <v>0.53270000000000017</v>
      </c>
    </row>
    <row r="21" spans="1:24" ht="12.75" customHeight="1" x14ac:dyDescent="0.3">
      <c r="A21" s="38" t="s">
        <v>235</v>
      </c>
      <c r="B21" s="50"/>
      <c r="C21" s="136"/>
      <c r="D21" s="103">
        <f>IFERROR(C21/C$28,0)</f>
        <v>0</v>
      </c>
      <c r="E21" s="136">
        <v>0</v>
      </c>
      <c r="F21" s="103">
        <f>IFERROR(E21/E$28,0)</f>
        <v>0</v>
      </c>
      <c r="G21" s="136">
        <v>0</v>
      </c>
      <c r="H21" s="103">
        <f>IFERROR(G21/G$28,0)</f>
        <v>0</v>
      </c>
      <c r="I21" s="136">
        <v>0</v>
      </c>
      <c r="J21" s="103">
        <f>IFERROR(I21/I$28,0)</f>
        <v>0</v>
      </c>
      <c r="K21" s="136">
        <v>0</v>
      </c>
      <c r="L21" s="103">
        <f>IFERROR(K21/K$28,0)</f>
        <v>0</v>
      </c>
      <c r="M21" s="136">
        <v>0</v>
      </c>
      <c r="N21" s="103">
        <f>IFERROR(M21/M$28,0)</f>
        <v>0</v>
      </c>
      <c r="O21" s="136">
        <v>0</v>
      </c>
      <c r="P21" s="103">
        <f>IFERROR(O21/O$28,0)</f>
        <v>0</v>
      </c>
      <c r="Q21" s="136">
        <v>0</v>
      </c>
      <c r="R21" s="103">
        <f>IFERROR(Q21/Q$28,0)</f>
        <v>0</v>
      </c>
      <c r="S21" s="136">
        <v>0</v>
      </c>
      <c r="T21" s="103">
        <f>IFERROR(S21/S$28,0)</f>
        <v>0</v>
      </c>
      <c r="U21" s="136">
        <v>0</v>
      </c>
      <c r="V21" s="103">
        <f>IFERROR(U21/U$28,0)</f>
        <v>0</v>
      </c>
    </row>
    <row r="22" spans="1:24" ht="12.75" customHeight="1" x14ac:dyDescent="0.3">
      <c r="A22" s="38" t="s">
        <v>239</v>
      </c>
      <c r="B22" s="50"/>
      <c r="C22" s="102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</row>
    <row r="23" spans="1:24" ht="12.75" customHeight="1" x14ac:dyDescent="0.3">
      <c r="A23" s="151" t="s">
        <v>240</v>
      </c>
      <c r="B23" s="152"/>
      <c r="C23" s="102"/>
      <c r="D23" s="103">
        <f t="shared" ref="D23:D28" si="0">IFERROR(C23/C$28,0)</f>
        <v>0</v>
      </c>
      <c r="E23" s="102"/>
      <c r="F23" s="103">
        <f t="shared" ref="F23:F28" si="1">IFERROR(E23/E$28,0)</f>
        <v>0</v>
      </c>
      <c r="G23" s="102"/>
      <c r="H23" s="103">
        <f t="shared" ref="H23:H28" si="2">IFERROR(G23/G$28,0)</f>
        <v>0</v>
      </c>
      <c r="I23" s="102"/>
      <c r="J23" s="103">
        <f t="shared" ref="J23:J28" si="3">IFERROR(I23/I$28,0)</f>
        <v>0</v>
      </c>
      <c r="K23" s="102"/>
      <c r="L23" s="103">
        <f t="shared" ref="L23:L28" si="4">IFERROR(K23/K$28,0)</f>
        <v>0</v>
      </c>
      <c r="M23" s="102"/>
      <c r="N23" s="103">
        <f t="shared" ref="N23:N28" si="5">IFERROR(M23/M$28,0)</f>
        <v>0</v>
      </c>
      <c r="O23" s="102"/>
      <c r="P23" s="103">
        <f t="shared" ref="P23:P28" si="6">IFERROR(O23/O$28,0)</f>
        <v>0</v>
      </c>
      <c r="Q23" s="102"/>
      <c r="R23" s="103">
        <f t="shared" ref="R23:R28" si="7">IFERROR(Q23/Q$28,0)</f>
        <v>0</v>
      </c>
      <c r="S23" s="102"/>
      <c r="T23" s="103">
        <f t="shared" ref="T23:T28" si="8">IFERROR(S23/S$28,0)</f>
        <v>0</v>
      </c>
      <c r="U23" s="102"/>
      <c r="V23" s="103">
        <f t="shared" ref="V23:V28" si="9">IFERROR(U23/U$28,0)</f>
        <v>0</v>
      </c>
    </row>
    <row r="24" spans="1:24" ht="12.75" customHeight="1" x14ac:dyDescent="0.3">
      <c r="A24" s="151" t="s">
        <v>241</v>
      </c>
      <c r="B24" s="152"/>
      <c r="C24" s="102"/>
      <c r="D24" s="103">
        <f t="shared" si="0"/>
        <v>0</v>
      </c>
      <c r="E24" s="102"/>
      <c r="F24" s="103">
        <f t="shared" si="1"/>
        <v>0</v>
      </c>
      <c r="G24" s="102"/>
      <c r="H24" s="103">
        <f t="shared" si="2"/>
        <v>0</v>
      </c>
      <c r="I24" s="102"/>
      <c r="J24" s="103">
        <f t="shared" si="3"/>
        <v>0</v>
      </c>
      <c r="K24" s="102"/>
      <c r="L24" s="103">
        <f t="shared" si="4"/>
        <v>0</v>
      </c>
      <c r="M24" s="102"/>
      <c r="N24" s="103">
        <f t="shared" si="5"/>
        <v>0</v>
      </c>
      <c r="O24" s="102"/>
      <c r="P24" s="103">
        <f t="shared" si="6"/>
        <v>0</v>
      </c>
      <c r="Q24" s="102"/>
      <c r="R24" s="103">
        <f t="shared" si="7"/>
        <v>0</v>
      </c>
      <c r="S24" s="102"/>
      <c r="T24" s="103">
        <f t="shared" si="8"/>
        <v>0</v>
      </c>
      <c r="U24" s="102"/>
      <c r="V24" s="103">
        <f t="shared" si="9"/>
        <v>0</v>
      </c>
      <c r="X24" s="102"/>
    </row>
    <row r="25" spans="1:24" ht="12.75" customHeight="1" x14ac:dyDescent="0.3">
      <c r="A25" s="38" t="s">
        <v>242</v>
      </c>
      <c r="B25" s="50"/>
      <c r="C25" s="136"/>
      <c r="D25" s="103">
        <f t="shared" si="0"/>
        <v>0</v>
      </c>
      <c r="E25" s="136"/>
      <c r="F25" s="103">
        <f t="shared" si="1"/>
        <v>0</v>
      </c>
      <c r="G25" s="136"/>
      <c r="H25" s="103">
        <f t="shared" si="2"/>
        <v>0</v>
      </c>
      <c r="I25" s="136"/>
      <c r="J25" s="103">
        <f t="shared" si="3"/>
        <v>0</v>
      </c>
      <c r="K25" s="136"/>
      <c r="L25" s="103">
        <f t="shared" si="4"/>
        <v>0</v>
      </c>
      <c r="M25" s="136"/>
      <c r="N25" s="103">
        <f t="shared" si="5"/>
        <v>0</v>
      </c>
      <c r="O25" s="136"/>
      <c r="P25" s="103">
        <f t="shared" si="6"/>
        <v>0</v>
      </c>
      <c r="Q25" s="136"/>
      <c r="R25" s="103">
        <f t="shared" si="7"/>
        <v>0</v>
      </c>
      <c r="S25" s="136"/>
      <c r="T25" s="103">
        <f t="shared" si="8"/>
        <v>0</v>
      </c>
      <c r="U25" s="136"/>
      <c r="V25" s="103">
        <f t="shared" si="9"/>
        <v>0</v>
      </c>
      <c r="X25" s="102"/>
    </row>
    <row r="26" spans="1:24" ht="12.75" customHeight="1" x14ac:dyDescent="0.3">
      <c r="A26" s="151" t="s">
        <v>243</v>
      </c>
      <c r="B26" s="50"/>
      <c r="C26" s="102"/>
      <c r="D26" s="103">
        <f t="shared" si="0"/>
        <v>0</v>
      </c>
      <c r="E26" s="102"/>
      <c r="F26" s="103">
        <f t="shared" si="1"/>
        <v>0</v>
      </c>
      <c r="G26" s="102"/>
      <c r="H26" s="103">
        <f t="shared" si="2"/>
        <v>0</v>
      </c>
      <c r="I26" s="102"/>
      <c r="J26" s="103">
        <f t="shared" si="3"/>
        <v>0</v>
      </c>
      <c r="K26" s="102"/>
      <c r="L26" s="103">
        <f t="shared" si="4"/>
        <v>0</v>
      </c>
      <c r="M26" s="102"/>
      <c r="N26" s="103">
        <f t="shared" si="5"/>
        <v>0</v>
      </c>
      <c r="O26" s="102"/>
      <c r="P26" s="103">
        <f t="shared" si="6"/>
        <v>0</v>
      </c>
      <c r="Q26" s="102"/>
      <c r="R26" s="103">
        <f t="shared" si="7"/>
        <v>0</v>
      </c>
      <c r="S26" s="102"/>
      <c r="T26" s="103">
        <f t="shared" si="8"/>
        <v>0</v>
      </c>
      <c r="U26" s="102"/>
      <c r="V26" s="103">
        <f t="shared" si="9"/>
        <v>0</v>
      </c>
    </row>
    <row r="27" spans="1:24" ht="12.75" customHeight="1" x14ac:dyDescent="0.3">
      <c r="A27" s="38" t="s">
        <v>40</v>
      </c>
      <c r="B27" s="50"/>
      <c r="C27" s="137"/>
      <c r="D27" s="103">
        <f t="shared" si="0"/>
        <v>0</v>
      </c>
      <c r="E27" s="137"/>
      <c r="F27" s="103">
        <f t="shared" si="1"/>
        <v>0</v>
      </c>
      <c r="G27" s="137"/>
      <c r="H27" s="103">
        <f t="shared" si="2"/>
        <v>0</v>
      </c>
      <c r="I27" s="137"/>
      <c r="J27" s="103">
        <f t="shared" si="3"/>
        <v>0</v>
      </c>
      <c r="K27" s="137"/>
      <c r="L27" s="103">
        <f t="shared" si="4"/>
        <v>0</v>
      </c>
      <c r="M27" s="137"/>
      <c r="N27" s="103">
        <f t="shared" si="5"/>
        <v>0</v>
      </c>
      <c r="O27" s="137"/>
      <c r="P27" s="103">
        <f t="shared" si="6"/>
        <v>0</v>
      </c>
      <c r="Q27" s="137"/>
      <c r="R27" s="103">
        <f t="shared" si="7"/>
        <v>0</v>
      </c>
      <c r="S27" s="137"/>
      <c r="T27" s="103">
        <f t="shared" si="8"/>
        <v>0</v>
      </c>
      <c r="U27" s="137"/>
      <c r="V27" s="103">
        <f t="shared" si="9"/>
        <v>0</v>
      </c>
    </row>
    <row r="28" spans="1:24" ht="12.75" customHeight="1" x14ac:dyDescent="0.3">
      <c r="A28" s="26" t="s">
        <v>1</v>
      </c>
      <c r="B28" s="69"/>
      <c r="C28" s="105">
        <f>SUM(C19:C27)</f>
        <v>1173062.1000000001</v>
      </c>
      <c r="D28" s="106">
        <f t="shared" si="0"/>
        <v>1</v>
      </c>
      <c r="E28" s="105">
        <f>SUM(E19:E27)</f>
        <v>1089084.5</v>
      </c>
      <c r="F28" s="106">
        <f t="shared" si="1"/>
        <v>1</v>
      </c>
      <c r="G28" s="105">
        <f>SUM(G19:G27)</f>
        <v>1110866.19</v>
      </c>
      <c r="H28" s="106">
        <f t="shared" si="2"/>
        <v>1</v>
      </c>
      <c r="I28" s="105">
        <f>SUM(I19:I27)</f>
        <v>1133083.5138000001</v>
      </c>
      <c r="J28" s="106">
        <f t="shared" si="3"/>
        <v>1</v>
      </c>
      <c r="K28" s="105">
        <f>SUM(K19:K27)</f>
        <v>1155745.184076</v>
      </c>
      <c r="L28" s="106">
        <f t="shared" si="4"/>
        <v>1</v>
      </c>
      <c r="M28" s="105">
        <f>SUM(M19:M27)</f>
        <v>1178860.0877575201</v>
      </c>
      <c r="N28" s="106">
        <f t="shared" si="5"/>
        <v>1</v>
      </c>
      <c r="O28" s="105">
        <f>SUM(O19:O27)</f>
        <v>1202437.2895126706</v>
      </c>
      <c r="P28" s="106">
        <f t="shared" si="6"/>
        <v>1</v>
      </c>
      <c r="Q28" s="105">
        <f>SUM(Q19:Q27)</f>
        <v>1226486.035302924</v>
      </c>
      <c r="R28" s="106">
        <f t="shared" si="7"/>
        <v>1</v>
      </c>
      <c r="S28" s="105">
        <f>SUM(S19:S27)</f>
        <v>1251015.7560089822</v>
      </c>
      <c r="T28" s="106">
        <f t="shared" si="8"/>
        <v>1</v>
      </c>
      <c r="U28" s="105">
        <f>SUM(U19:U27)</f>
        <v>1276036.0711291619</v>
      </c>
      <c r="V28" s="106">
        <f t="shared" si="9"/>
        <v>1</v>
      </c>
    </row>
    <row r="29" spans="1:24" ht="12.75" customHeight="1" x14ac:dyDescent="0.3">
      <c r="A29" s="26"/>
      <c r="B29" s="69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4" ht="12.75" customHeight="1" x14ac:dyDescent="0.3">
      <c r="A30" s="26" t="s">
        <v>34</v>
      </c>
      <c r="B30" s="69"/>
      <c r="C30" s="25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4" ht="12.75" customHeight="1" x14ac:dyDescent="0.3">
      <c r="A31" s="38" t="s">
        <v>35</v>
      </c>
      <c r="B31" s="50"/>
      <c r="C31" s="217">
        <v>369514.56150000001</v>
      </c>
      <c r="D31" s="103">
        <f>IFERROR(C31/C$28,0)</f>
        <v>0.315</v>
      </c>
      <c r="E31" s="217">
        <v>343061.61749999999</v>
      </c>
      <c r="F31" s="103">
        <f>IFERROR(E31/E$28,0)</f>
        <v>0.315</v>
      </c>
      <c r="G31" s="217">
        <v>349981.31700000004</v>
      </c>
      <c r="H31" s="103">
        <f>IFERROR(G31/G$28,0)</f>
        <v>0.31505263203662726</v>
      </c>
      <c r="I31" s="217">
        <v>356801.76</v>
      </c>
      <c r="J31" s="103">
        <f>IFERROR(I31/I$28,0)</f>
        <v>0.31489449423141008</v>
      </c>
      <c r="K31" s="217">
        <v>360855.33750000002</v>
      </c>
      <c r="L31" s="103">
        <f>IFERROR(K31/K$28,0)</f>
        <v>0.31222742043134549</v>
      </c>
      <c r="M31" s="217">
        <v>371457.67050000001</v>
      </c>
      <c r="N31" s="103">
        <f>IFERROR(M31/M$28,0)</f>
        <v>0.3150990302900179</v>
      </c>
      <c r="O31" s="217">
        <v>378764.97749999998</v>
      </c>
      <c r="P31" s="103">
        <f>IFERROR(O31/O$28,0)</f>
        <v>0.31499769742961614</v>
      </c>
      <c r="Q31" s="217">
        <v>386430.91200000001</v>
      </c>
      <c r="R31" s="103">
        <f>IFERROR(Q31/Q$28,0)</f>
        <v>0.31507159549888986</v>
      </c>
      <c r="S31" s="217">
        <v>393790.38299999991</v>
      </c>
      <c r="T31" s="103">
        <f>IFERROR(S31/S$28,0)</f>
        <v>0.31477651748869945</v>
      </c>
      <c r="U31" s="217">
        <v>402010.56</v>
      </c>
      <c r="V31" s="103">
        <f>IFERROR(U31/U$28,0)</f>
        <v>0.3150463917875469</v>
      </c>
    </row>
    <row r="32" spans="1:24" ht="12.75" customHeight="1" x14ac:dyDescent="0.3">
      <c r="A32" s="70" t="s">
        <v>75</v>
      </c>
      <c r="B32" s="70"/>
      <c r="C32" s="139"/>
      <c r="D32" s="103">
        <f>IFERROR(C32/C$28,0)</f>
        <v>0</v>
      </c>
      <c r="E32" s="139"/>
      <c r="F32" s="103">
        <f>IFERROR(E32/E$28,0)</f>
        <v>0</v>
      </c>
      <c r="G32" s="139"/>
      <c r="H32" s="103">
        <f>IFERROR(G32/G$28,0)</f>
        <v>0</v>
      </c>
      <c r="I32" s="139"/>
      <c r="J32" s="103">
        <f>IFERROR(I32/I$28,0)</f>
        <v>0</v>
      </c>
      <c r="K32" s="139"/>
      <c r="L32" s="103">
        <f>IFERROR(K32/K$28,0)</f>
        <v>0</v>
      </c>
      <c r="M32" s="139"/>
      <c r="N32" s="103">
        <f>IFERROR(M32/M$28,0)</f>
        <v>0</v>
      </c>
      <c r="O32" s="139"/>
      <c r="P32" s="103">
        <f>IFERROR(O32/O$28,0)</f>
        <v>0</v>
      </c>
      <c r="Q32" s="139"/>
      <c r="R32" s="103">
        <f>IFERROR(Q32/Q$28,0)</f>
        <v>0</v>
      </c>
      <c r="S32" s="139"/>
      <c r="T32" s="103">
        <f>IFERROR(S32/S$28,0)</f>
        <v>0</v>
      </c>
      <c r="U32" s="139"/>
      <c r="V32" s="103">
        <f>IFERROR(U32/U$28,0)</f>
        <v>0</v>
      </c>
    </row>
    <row r="33" spans="1:22" ht="12.75" customHeight="1" x14ac:dyDescent="0.3">
      <c r="A33" s="26" t="s">
        <v>2</v>
      </c>
      <c r="B33" s="69"/>
      <c r="C33" s="105">
        <f>SUM(C31:C32)</f>
        <v>369514.56150000001</v>
      </c>
      <c r="D33" s="106">
        <f>IFERROR(C33/C$28,0)</f>
        <v>0.315</v>
      </c>
      <c r="E33" s="105">
        <f>SUM(E31:E32)</f>
        <v>343061.61749999999</v>
      </c>
      <c r="F33" s="106">
        <f>IFERROR(E33/E$28,0)</f>
        <v>0.315</v>
      </c>
      <c r="G33" s="105">
        <f>SUM(G31:G32)</f>
        <v>349981.31700000004</v>
      </c>
      <c r="H33" s="106">
        <f>IFERROR(G33/G$28,0)</f>
        <v>0.31505263203662726</v>
      </c>
      <c r="I33" s="105">
        <f>SUM(I31:I32)</f>
        <v>356801.76</v>
      </c>
      <c r="J33" s="106">
        <f>IFERROR(I33/I$28,0)</f>
        <v>0.31489449423141008</v>
      </c>
      <c r="K33" s="105">
        <f>SUM(K31:K32)</f>
        <v>360855.33750000002</v>
      </c>
      <c r="L33" s="106">
        <f>IFERROR(K33/K$28,0)</f>
        <v>0.31222742043134549</v>
      </c>
      <c r="M33" s="105">
        <f>SUM(M31:M32)</f>
        <v>371457.67050000001</v>
      </c>
      <c r="N33" s="106">
        <f>IFERROR(M33/M$28,0)</f>
        <v>0.3150990302900179</v>
      </c>
      <c r="O33" s="105">
        <f>SUM(O31:O32)</f>
        <v>378764.97749999998</v>
      </c>
      <c r="P33" s="106">
        <f>IFERROR(O33/O$28,0)</f>
        <v>0.31499769742961614</v>
      </c>
      <c r="Q33" s="105">
        <f>SUM(Q31:Q32)</f>
        <v>386430.91200000001</v>
      </c>
      <c r="R33" s="106">
        <f>IFERROR(Q33/Q$28,0)</f>
        <v>0.31507159549888986</v>
      </c>
      <c r="S33" s="105">
        <f>SUM(S31:S32)</f>
        <v>393790.38299999991</v>
      </c>
      <c r="T33" s="106">
        <f>IFERROR(S33/S$28,0)</f>
        <v>0.31477651748869945</v>
      </c>
      <c r="U33" s="105">
        <f>SUM(U31:U32)</f>
        <v>402010.56</v>
      </c>
      <c r="V33" s="106">
        <f>IFERROR(U33/U$28,0)</f>
        <v>0.3150463917875469</v>
      </c>
    </row>
    <row r="34" spans="1:22" ht="12.75" customHeight="1" x14ac:dyDescent="0.3">
      <c r="A34" s="38"/>
      <c r="B34" s="5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2.75" customHeight="1" x14ac:dyDescent="0.3">
      <c r="A35" s="26" t="s">
        <v>3</v>
      </c>
      <c r="B35" s="69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2.75" customHeight="1" x14ac:dyDescent="0.3">
      <c r="A36" s="38" t="s">
        <v>22</v>
      </c>
      <c r="B36" s="50"/>
      <c r="C36" s="217">
        <v>47148</v>
      </c>
      <c r="D36" s="103">
        <f t="shared" ref="D36:D46" si="10">IFERROR(C36/C$28,0)</f>
        <v>4.0192245576768697E-2</v>
      </c>
      <c r="E36" s="217">
        <v>48090.96</v>
      </c>
      <c r="F36" s="103">
        <f t="shared" ref="F36:F46" si="11">IFERROR(E36/E$28,0)</f>
        <v>4.4157234815113057E-2</v>
      </c>
      <c r="G36" s="217">
        <v>49052.779199999997</v>
      </c>
      <c r="H36" s="103">
        <f t="shared" ref="H36:H46" si="12">IFERROR(G36/G$28,0)</f>
        <v>4.4157234815113057E-2</v>
      </c>
      <c r="I36" s="217">
        <v>50033.834783999999</v>
      </c>
      <c r="J36" s="103">
        <f t="shared" ref="J36:J46" si="13">IFERROR(I36/I$28,0)</f>
        <v>4.4157234815113057E-2</v>
      </c>
      <c r="K36" s="217">
        <v>51034.511479679997</v>
      </c>
      <c r="L36" s="103">
        <f t="shared" ref="L36:L46" si="14">IFERROR(K36/K$28,0)</f>
        <v>4.4157234815113057E-2</v>
      </c>
      <c r="M36" s="217">
        <v>52055.201709273599</v>
      </c>
      <c r="N36" s="103">
        <f t="shared" ref="N36:N46" si="15">IFERROR(M36/M$28,0)</f>
        <v>4.4157234815113057E-2</v>
      </c>
      <c r="O36" s="217">
        <v>53096.305743459074</v>
      </c>
      <c r="P36" s="103">
        <f t="shared" ref="P36:P46" si="16">IFERROR(O36/O$28,0)</f>
        <v>4.4157234815113057E-2</v>
      </c>
      <c r="Q36" s="217">
        <v>54158.231858328254</v>
      </c>
      <c r="R36" s="103">
        <f t="shared" ref="R36:R46" si="17">IFERROR(Q36/Q$28,0)</f>
        <v>4.4157234815113057E-2</v>
      </c>
      <c r="S36" s="217">
        <v>55241.396495494817</v>
      </c>
      <c r="T36" s="103">
        <f t="shared" ref="T36:T46" si="18">IFERROR(S36/S$28,0)</f>
        <v>4.4157234815113064E-2</v>
      </c>
      <c r="U36" s="217">
        <v>56346.224425404711</v>
      </c>
      <c r="V36" s="103">
        <f t="shared" ref="V36:V46" si="19">IFERROR(U36/U$28,0)</f>
        <v>4.4157234815113057E-2</v>
      </c>
    </row>
    <row r="37" spans="1:22" ht="12.75" customHeight="1" x14ac:dyDescent="0.3">
      <c r="A37" s="38" t="s">
        <v>23</v>
      </c>
      <c r="B37" s="50"/>
      <c r="C37" s="217">
        <v>213240</v>
      </c>
      <c r="D37" s="103">
        <f t="shared" si="10"/>
        <v>0.18178065764804777</v>
      </c>
      <c r="E37" s="217">
        <v>179880</v>
      </c>
      <c r="F37" s="103">
        <f t="shared" si="11"/>
        <v>0.16516624743075492</v>
      </c>
      <c r="G37" s="217">
        <v>186175.8</v>
      </c>
      <c r="H37" s="103">
        <f t="shared" si="12"/>
        <v>0.16759516283414835</v>
      </c>
      <c r="I37" s="217">
        <v>192133.42559999999</v>
      </c>
      <c r="J37" s="103">
        <f t="shared" si="13"/>
        <v>0.16956687063219716</v>
      </c>
      <c r="K37" s="217">
        <v>196936.76123999996</v>
      </c>
      <c r="L37" s="103">
        <f t="shared" si="14"/>
        <v>0.17039808078235497</v>
      </c>
      <c r="M37" s="217">
        <v>201860.18027099993</v>
      </c>
      <c r="N37" s="103">
        <f t="shared" si="15"/>
        <v>0.17123336549207235</v>
      </c>
      <c r="O37" s="217">
        <v>206906.68477777491</v>
      </c>
      <c r="P37" s="103">
        <f t="shared" si="16"/>
        <v>0.17207274473468051</v>
      </c>
      <c r="Q37" s="217">
        <v>212079.35189721925</v>
      </c>
      <c r="R37" s="103">
        <f t="shared" si="17"/>
        <v>0.17291623858141913</v>
      </c>
      <c r="S37" s="217">
        <v>217381.33569464972</v>
      </c>
      <c r="T37" s="103">
        <f t="shared" si="18"/>
        <v>0.17376386720191631</v>
      </c>
      <c r="U37" s="217">
        <v>222815.86908701595</v>
      </c>
      <c r="V37" s="103">
        <f t="shared" si="19"/>
        <v>0.17461565086467079</v>
      </c>
    </row>
    <row r="38" spans="1:22" ht="12.75" customHeight="1" x14ac:dyDescent="0.3">
      <c r="A38" s="38" t="s">
        <v>24</v>
      </c>
      <c r="B38" s="50"/>
      <c r="C38" s="217">
        <v>24501</v>
      </c>
      <c r="D38" s="103">
        <f t="shared" si="10"/>
        <v>2.0886362282099131E-2</v>
      </c>
      <c r="E38" s="217">
        <v>27245.112000000001</v>
      </c>
      <c r="F38" s="103">
        <f t="shared" si="11"/>
        <v>2.5016527184070658E-2</v>
      </c>
      <c r="G38" s="217">
        <v>28198.690919999997</v>
      </c>
      <c r="H38" s="103">
        <f t="shared" si="12"/>
        <v>2.5384417289718755E-2</v>
      </c>
      <c r="I38" s="217">
        <v>29101.049029439997</v>
      </c>
      <c r="J38" s="103">
        <f t="shared" si="13"/>
        <v>2.5683057493127208E-2</v>
      </c>
      <c r="K38" s="217">
        <v>29828.575255175994</v>
      </c>
      <c r="L38" s="103">
        <f t="shared" si="14"/>
        <v>2.580895483377979E-2</v>
      </c>
      <c r="M38" s="217">
        <v>30574.28963655539</v>
      </c>
      <c r="N38" s="103">
        <f t="shared" si="15"/>
        <v>2.5935469318259095E-2</v>
      </c>
      <c r="O38" s="217">
        <v>31338.646877469273</v>
      </c>
      <c r="P38" s="103">
        <f t="shared" si="16"/>
        <v>2.6062603971779973E-2</v>
      </c>
      <c r="Q38" s="217">
        <v>32122.113049406002</v>
      </c>
      <c r="R38" s="103">
        <f t="shared" si="17"/>
        <v>2.6190361834386736E-2</v>
      </c>
      <c r="S38" s="217">
        <v>32925.165875641149</v>
      </c>
      <c r="T38" s="103">
        <f t="shared" si="18"/>
        <v>2.6318745961025888E-2</v>
      </c>
      <c r="U38" s="217">
        <v>33748.295022532177</v>
      </c>
      <c r="V38" s="103">
        <f t="shared" si="19"/>
        <v>2.6447759421619151E-2</v>
      </c>
    </row>
    <row r="39" spans="1:22" ht="12.75" customHeight="1" x14ac:dyDescent="0.3">
      <c r="A39" s="38" t="s">
        <v>28</v>
      </c>
      <c r="B39" s="50"/>
      <c r="C39" s="217">
        <v>144101</v>
      </c>
      <c r="D39" s="103">
        <f t="shared" si="10"/>
        <v>0.1228417489577065</v>
      </c>
      <c r="E39" s="217">
        <v>160240.31200000001</v>
      </c>
      <c r="F39" s="103">
        <f t="shared" si="11"/>
        <v>0.14713303880461068</v>
      </c>
      <c r="G39" s="217">
        <v>165848.72292</v>
      </c>
      <c r="H39" s="103">
        <f t="shared" si="12"/>
        <v>0.149296759963502</v>
      </c>
      <c r="I39" s="217">
        <v>171155.88205344</v>
      </c>
      <c r="J39" s="103">
        <f t="shared" si="13"/>
        <v>0.15105319243366083</v>
      </c>
      <c r="K39" s="217">
        <v>175434.77910477598</v>
      </c>
      <c r="L39" s="103">
        <f t="shared" si="14"/>
        <v>0.15179364925931602</v>
      </c>
      <c r="M39" s="217">
        <v>179820.64858239537</v>
      </c>
      <c r="N39" s="103">
        <f t="shared" si="15"/>
        <v>0.15253773577529303</v>
      </c>
      <c r="O39" s="217">
        <v>184316.16479695524</v>
      </c>
      <c r="P39" s="103">
        <f t="shared" si="16"/>
        <v>0.15328546977419152</v>
      </c>
      <c r="Q39" s="217">
        <v>188924.0689168791</v>
      </c>
      <c r="R39" s="103">
        <f t="shared" si="17"/>
        <v>0.1540368691358297</v>
      </c>
      <c r="S39" s="217">
        <v>193647.17063980107</v>
      </c>
      <c r="T39" s="103">
        <f t="shared" si="18"/>
        <v>0.15479195182767203</v>
      </c>
      <c r="U39" s="217">
        <v>198488.34990579609</v>
      </c>
      <c r="V39" s="103">
        <f t="shared" si="19"/>
        <v>0.15555073590525864</v>
      </c>
    </row>
    <row r="40" spans="1:22" ht="12.75" customHeight="1" x14ac:dyDescent="0.3">
      <c r="A40" s="38" t="s">
        <v>25</v>
      </c>
      <c r="B40" s="50"/>
      <c r="C40" s="217">
        <v>5846.3519999999999</v>
      </c>
      <c r="D40" s="103">
        <f t="shared" si="10"/>
        <v>4.9838384515193184E-3</v>
      </c>
      <c r="E40" s="217">
        <v>5963.2790399999994</v>
      </c>
      <c r="F40" s="103">
        <f t="shared" si="11"/>
        <v>5.4754971170740191E-3</v>
      </c>
      <c r="G40" s="217">
        <v>6082.5446207999994</v>
      </c>
      <c r="H40" s="103">
        <f t="shared" si="12"/>
        <v>5.4754971170740191E-3</v>
      </c>
      <c r="I40" s="217">
        <v>6204.1955132160001</v>
      </c>
      <c r="J40" s="103">
        <f t="shared" si="13"/>
        <v>5.4754971170740191E-3</v>
      </c>
      <c r="K40" s="217">
        <v>6328.2794234803196</v>
      </c>
      <c r="L40" s="103">
        <f t="shared" si="14"/>
        <v>5.4754971170740191E-3</v>
      </c>
      <c r="M40" s="217">
        <v>6454.8450119499266</v>
      </c>
      <c r="N40" s="103">
        <f t="shared" si="15"/>
        <v>5.4754971170740191E-3</v>
      </c>
      <c r="O40" s="217">
        <v>6583.941912188925</v>
      </c>
      <c r="P40" s="103">
        <f t="shared" si="16"/>
        <v>5.4754971170740191E-3</v>
      </c>
      <c r="Q40" s="217">
        <v>6715.6207504327031</v>
      </c>
      <c r="R40" s="103">
        <f t="shared" si="17"/>
        <v>5.4754971170740182E-3</v>
      </c>
      <c r="S40" s="217">
        <v>6849.9331654413572</v>
      </c>
      <c r="T40" s="103">
        <f t="shared" si="18"/>
        <v>5.4754971170740199E-3</v>
      </c>
      <c r="U40" s="217">
        <v>6986.9318287501837</v>
      </c>
      <c r="V40" s="103">
        <f t="shared" si="19"/>
        <v>5.4754971170740191E-3</v>
      </c>
    </row>
    <row r="41" spans="1:22" ht="12.75" customHeight="1" x14ac:dyDescent="0.3">
      <c r="A41" s="38" t="s">
        <v>26</v>
      </c>
      <c r="B41" s="50"/>
      <c r="C41" s="217">
        <v>26441.759999999998</v>
      </c>
      <c r="D41" s="103">
        <f t="shared" si="10"/>
        <v>2.2540801548357924E-2</v>
      </c>
      <c r="E41" s="217">
        <v>22305.119999999999</v>
      </c>
      <c r="F41" s="103">
        <f t="shared" si="11"/>
        <v>2.0480614681413607E-2</v>
      </c>
      <c r="G41" s="217">
        <v>23085.799199999998</v>
      </c>
      <c r="H41" s="103">
        <f t="shared" si="12"/>
        <v>2.0781800191434396E-2</v>
      </c>
      <c r="I41" s="217">
        <v>23824.544774399998</v>
      </c>
      <c r="J41" s="103">
        <f t="shared" si="13"/>
        <v>2.1026291958392444E-2</v>
      </c>
      <c r="K41" s="217">
        <v>24420.158393759993</v>
      </c>
      <c r="L41" s="103">
        <f t="shared" si="14"/>
        <v>2.1129362017012016E-2</v>
      </c>
      <c r="M41" s="217">
        <v>25030.662353603992</v>
      </c>
      <c r="N41" s="103">
        <f t="shared" si="15"/>
        <v>2.123293732101697E-2</v>
      </c>
      <c r="O41" s="217">
        <v>25656.428912444087</v>
      </c>
      <c r="P41" s="103">
        <f t="shared" si="16"/>
        <v>2.1337020347100385E-2</v>
      </c>
      <c r="Q41" s="217">
        <v>26297.839635255186</v>
      </c>
      <c r="R41" s="103">
        <f t="shared" si="17"/>
        <v>2.1441613584095971E-2</v>
      </c>
      <c r="S41" s="217">
        <v>26955.285626136567</v>
      </c>
      <c r="T41" s="103">
        <f t="shared" si="18"/>
        <v>2.1546719533037623E-2</v>
      </c>
      <c r="U41" s="217">
        <v>27629.167766789978</v>
      </c>
      <c r="V41" s="103">
        <f t="shared" si="19"/>
        <v>2.1652340707219178E-2</v>
      </c>
    </row>
    <row r="42" spans="1:22" ht="12.75" customHeight="1" x14ac:dyDescent="0.3">
      <c r="A42" s="38" t="s">
        <v>27</v>
      </c>
      <c r="B42" s="50"/>
      <c r="C42" s="217"/>
      <c r="D42" s="103">
        <f t="shared" si="10"/>
        <v>0</v>
      </c>
      <c r="E42" s="217"/>
      <c r="F42" s="103">
        <f t="shared" si="11"/>
        <v>0</v>
      </c>
      <c r="G42" s="217"/>
      <c r="H42" s="103">
        <f t="shared" si="12"/>
        <v>0</v>
      </c>
      <c r="I42" s="217"/>
      <c r="J42" s="103">
        <f t="shared" si="13"/>
        <v>0</v>
      </c>
      <c r="K42" s="217"/>
      <c r="L42" s="103">
        <f t="shared" si="14"/>
        <v>0</v>
      </c>
      <c r="M42" s="217"/>
      <c r="N42" s="103">
        <f t="shared" si="15"/>
        <v>0</v>
      </c>
      <c r="O42" s="217"/>
      <c r="P42" s="103">
        <f t="shared" si="16"/>
        <v>0</v>
      </c>
      <c r="Q42" s="217"/>
      <c r="R42" s="103">
        <f t="shared" si="17"/>
        <v>0</v>
      </c>
      <c r="S42" s="217"/>
      <c r="T42" s="103">
        <f t="shared" si="18"/>
        <v>0</v>
      </c>
      <c r="U42" s="217"/>
      <c r="V42" s="103">
        <f t="shared" si="19"/>
        <v>0</v>
      </c>
    </row>
    <row r="43" spans="1:22" ht="12.75" customHeight="1" x14ac:dyDescent="0.3">
      <c r="A43" s="38" t="s">
        <v>76</v>
      </c>
      <c r="B43" s="50"/>
      <c r="C43" s="217"/>
      <c r="D43" s="103">
        <f t="shared" si="10"/>
        <v>0</v>
      </c>
      <c r="E43" s="217"/>
      <c r="F43" s="103">
        <f t="shared" si="11"/>
        <v>0</v>
      </c>
      <c r="G43" s="217"/>
      <c r="H43" s="103">
        <f t="shared" si="12"/>
        <v>0</v>
      </c>
      <c r="I43" s="217"/>
      <c r="J43" s="103">
        <f t="shared" si="13"/>
        <v>0</v>
      </c>
      <c r="K43" s="217"/>
      <c r="L43" s="103">
        <f t="shared" si="14"/>
        <v>0</v>
      </c>
      <c r="M43" s="217"/>
      <c r="N43" s="103">
        <f t="shared" si="15"/>
        <v>0</v>
      </c>
      <c r="O43" s="217"/>
      <c r="P43" s="103">
        <f t="shared" si="16"/>
        <v>0</v>
      </c>
      <c r="Q43" s="217"/>
      <c r="R43" s="103">
        <f t="shared" si="17"/>
        <v>0</v>
      </c>
      <c r="S43" s="217"/>
      <c r="T43" s="103">
        <f t="shared" si="18"/>
        <v>0</v>
      </c>
      <c r="U43" s="217"/>
      <c r="V43" s="103">
        <f t="shared" si="19"/>
        <v>0</v>
      </c>
    </row>
    <row r="44" spans="1:22" ht="12.75" customHeight="1" x14ac:dyDescent="0.3">
      <c r="A44" s="38" t="s">
        <v>11</v>
      </c>
      <c r="B44" s="50"/>
      <c r="C44" s="217"/>
      <c r="D44" s="103">
        <f t="shared" si="10"/>
        <v>0</v>
      </c>
      <c r="E44" s="217"/>
      <c r="F44" s="103">
        <f t="shared" si="11"/>
        <v>0</v>
      </c>
      <c r="G44" s="217"/>
      <c r="H44" s="103">
        <f t="shared" si="12"/>
        <v>0</v>
      </c>
      <c r="I44" s="217"/>
      <c r="J44" s="103">
        <f t="shared" si="13"/>
        <v>0</v>
      </c>
      <c r="K44" s="217"/>
      <c r="L44" s="103">
        <f t="shared" si="14"/>
        <v>0</v>
      </c>
      <c r="M44" s="217"/>
      <c r="N44" s="103">
        <f t="shared" si="15"/>
        <v>0</v>
      </c>
      <c r="O44" s="217"/>
      <c r="P44" s="103">
        <f t="shared" si="16"/>
        <v>0</v>
      </c>
      <c r="Q44" s="217"/>
      <c r="R44" s="103">
        <f t="shared" si="17"/>
        <v>0</v>
      </c>
      <c r="S44" s="217"/>
      <c r="T44" s="103">
        <f t="shared" si="18"/>
        <v>0</v>
      </c>
      <c r="U44" s="217"/>
      <c r="V44" s="103">
        <f t="shared" si="19"/>
        <v>0</v>
      </c>
    </row>
    <row r="45" spans="1:22" ht="12.75" customHeight="1" x14ac:dyDescent="0.3">
      <c r="A45" s="38" t="s">
        <v>4</v>
      </c>
      <c r="B45" s="50"/>
      <c r="C45" s="220">
        <v>40325.06</v>
      </c>
      <c r="D45" s="103">
        <f t="shared" si="10"/>
        <v>3.4375895359674474E-2</v>
      </c>
      <c r="E45" s="220">
        <v>39052.900095999998</v>
      </c>
      <c r="F45" s="103">
        <f t="shared" si="11"/>
        <v>3.5858466534047631E-2</v>
      </c>
      <c r="G45" s="220">
        <v>40351.943345759995</v>
      </c>
      <c r="H45" s="103">
        <f t="shared" si="12"/>
        <v>3.6324756040833323E-2</v>
      </c>
      <c r="I45" s="220">
        <v>41587.873997886723</v>
      </c>
      <c r="J45" s="103">
        <f t="shared" si="13"/>
        <v>3.6703273405165236E-2</v>
      </c>
      <c r="K45" s="220">
        <v>42604.054945485397</v>
      </c>
      <c r="L45" s="103">
        <f t="shared" si="14"/>
        <v>3.6862844450913E-2</v>
      </c>
      <c r="M45" s="220">
        <v>43645.170098727081</v>
      </c>
      <c r="N45" s="103">
        <f t="shared" si="15"/>
        <v>3.7023197707669327E-2</v>
      </c>
      <c r="O45" s="220">
        <v>44711.833406391896</v>
      </c>
      <c r="P45" s="103">
        <f t="shared" si="16"/>
        <v>3.7184337009801914E-2</v>
      </c>
      <c r="Q45" s="220">
        <v>45804.673977852268</v>
      </c>
      <c r="R45" s="103">
        <f t="shared" si="17"/>
        <v>3.734626621047437E-2</v>
      </c>
      <c r="S45" s="220">
        <v>46924.33645832516</v>
      </c>
      <c r="T45" s="103">
        <f t="shared" si="18"/>
        <v>3.7508989181738367E-2</v>
      </c>
      <c r="U45" s="220">
        <v>48071.481413430396</v>
      </c>
      <c r="V45" s="103">
        <f t="shared" si="19"/>
        <v>3.7672509814626193E-2</v>
      </c>
    </row>
    <row r="46" spans="1:22" ht="12.75" customHeight="1" x14ac:dyDescent="0.3">
      <c r="A46" s="26" t="s">
        <v>5</v>
      </c>
      <c r="B46" s="69"/>
      <c r="C46" s="105">
        <f>SUM(C36:C45)</f>
        <v>501603.17200000002</v>
      </c>
      <c r="D46" s="106">
        <f t="shared" si="10"/>
        <v>0.42760154982417381</v>
      </c>
      <c r="E46" s="105">
        <f>SUM(E36:E45)</f>
        <v>482777.68313599995</v>
      </c>
      <c r="F46" s="106">
        <f t="shared" si="11"/>
        <v>0.44328762656708454</v>
      </c>
      <c r="G46" s="105">
        <f>SUM(G36:G45)</f>
        <v>498796.28020655998</v>
      </c>
      <c r="H46" s="106">
        <f t="shared" si="12"/>
        <v>0.44901562825182395</v>
      </c>
      <c r="I46" s="105">
        <f>SUM(I36:I45)</f>
        <v>514040.80575238279</v>
      </c>
      <c r="J46" s="106">
        <f t="shared" si="13"/>
        <v>0.45366541785473002</v>
      </c>
      <c r="K46" s="105">
        <f>SUM(K36:K45)</f>
        <v>526587.11984235758</v>
      </c>
      <c r="L46" s="106">
        <f t="shared" si="14"/>
        <v>0.45562562327556283</v>
      </c>
      <c r="M46" s="105">
        <f>SUM(M36:M45)</f>
        <v>539440.99766350526</v>
      </c>
      <c r="N46" s="106">
        <f t="shared" si="15"/>
        <v>0.45759543754649784</v>
      </c>
      <c r="O46" s="105">
        <f>SUM(O36:O45)</f>
        <v>552610.00642668339</v>
      </c>
      <c r="P46" s="106">
        <f t="shared" si="16"/>
        <v>0.45957490776974136</v>
      </c>
      <c r="Q46" s="105">
        <f>SUM(Q36:Q45)</f>
        <v>566101.90008537273</v>
      </c>
      <c r="R46" s="106">
        <f t="shared" si="17"/>
        <v>0.46156408127839293</v>
      </c>
      <c r="S46" s="105">
        <f>SUM(S36:S45)</f>
        <v>579924.62395548983</v>
      </c>
      <c r="T46" s="106">
        <f t="shared" si="18"/>
        <v>0.4635630056375773</v>
      </c>
      <c r="U46" s="105">
        <f>SUM(U36:U45)</f>
        <v>594086.31944971951</v>
      </c>
      <c r="V46" s="106">
        <f t="shared" si="19"/>
        <v>0.46557172864558105</v>
      </c>
    </row>
    <row r="47" spans="1:22" ht="12.75" customHeight="1" x14ac:dyDescent="0.3">
      <c r="A47" s="26"/>
      <c r="B47" s="26"/>
      <c r="C47" s="53"/>
      <c r="D47" s="111"/>
      <c r="E47" s="53"/>
      <c r="F47" s="111"/>
      <c r="G47" s="53"/>
      <c r="H47" s="111"/>
      <c r="I47" s="53"/>
      <c r="J47" s="111"/>
      <c r="K47" s="53"/>
      <c r="L47" s="111"/>
      <c r="M47" s="53"/>
      <c r="N47" s="111"/>
      <c r="O47" s="53"/>
      <c r="P47" s="111"/>
      <c r="Q47" s="53"/>
      <c r="R47" s="111"/>
      <c r="S47" s="53"/>
      <c r="T47" s="111"/>
      <c r="U47" s="53"/>
      <c r="V47" s="111"/>
    </row>
    <row r="48" spans="1:22" ht="12.75" customHeight="1" x14ac:dyDescent="0.3">
      <c r="A48" s="26" t="str">
        <f>A4</f>
        <v xml:space="preserve">VENDOR:  </v>
      </c>
      <c r="B48" s="46" t="str">
        <f>B4</f>
        <v>Aramark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4" ht="12.75" customHeight="1" x14ac:dyDescent="0.3">
      <c r="A49" s="26"/>
      <c r="B49" s="14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4" ht="12.75" customHeight="1" x14ac:dyDescent="0.3">
      <c r="A50" s="38"/>
      <c r="B50" s="38"/>
      <c r="C50" s="109" t="str">
        <f>C6</f>
        <v>FY 2018-19</v>
      </c>
      <c r="D50" s="109" t="s">
        <v>9</v>
      </c>
      <c r="E50" s="109" t="str">
        <f>E6</f>
        <v>FY 2019-20</v>
      </c>
      <c r="F50" s="109" t="s">
        <v>9</v>
      </c>
      <c r="G50" s="109" t="str">
        <f>G6</f>
        <v>FY 2020-21</v>
      </c>
      <c r="H50" s="109" t="s">
        <v>9</v>
      </c>
      <c r="I50" s="109" t="str">
        <f>I6</f>
        <v>FY 2021-22</v>
      </c>
      <c r="J50" s="109" t="s">
        <v>9</v>
      </c>
      <c r="K50" s="109" t="str">
        <f>K6</f>
        <v>FY 2022-23</v>
      </c>
      <c r="L50" s="109" t="s">
        <v>9</v>
      </c>
      <c r="M50" s="109" t="str">
        <f>M6</f>
        <v>FY 2023-24</v>
      </c>
      <c r="N50" s="109" t="s">
        <v>9</v>
      </c>
      <c r="O50" s="109" t="str">
        <f>O6</f>
        <v>FY 2024-25</v>
      </c>
      <c r="P50" s="109" t="s">
        <v>9</v>
      </c>
      <c r="Q50" s="109" t="str">
        <f>Q6</f>
        <v>FY 2025-26</v>
      </c>
      <c r="R50" s="109" t="s">
        <v>9</v>
      </c>
      <c r="S50" s="109" t="str">
        <f>S6</f>
        <v>FY 2026-27</v>
      </c>
      <c r="T50" s="109" t="s">
        <v>9</v>
      </c>
      <c r="U50" s="109" t="str">
        <f>U6</f>
        <v>FY 2027-28</v>
      </c>
      <c r="V50" s="109" t="s">
        <v>9</v>
      </c>
    </row>
    <row r="51" spans="1:24" ht="12.75" customHeight="1" x14ac:dyDescent="0.3">
      <c r="A51" s="26" t="s">
        <v>38</v>
      </c>
      <c r="B51" s="69"/>
      <c r="C51" s="101"/>
      <c r="D51" s="103"/>
      <c r="E51" s="101"/>
      <c r="F51" s="103"/>
      <c r="G51" s="101"/>
      <c r="H51" s="103"/>
      <c r="I51" s="101"/>
      <c r="J51" s="103"/>
      <c r="K51" s="101"/>
      <c r="L51" s="103"/>
      <c r="M51" s="101"/>
      <c r="N51" s="103"/>
      <c r="O51" s="101"/>
      <c r="P51" s="103"/>
      <c r="Q51" s="101"/>
      <c r="R51" s="103"/>
      <c r="S51" s="101"/>
      <c r="T51" s="103"/>
      <c r="U51" s="101"/>
      <c r="V51" s="103"/>
    </row>
    <row r="52" spans="1:24" ht="12.75" customHeight="1" x14ac:dyDescent="0.3">
      <c r="A52" s="38" t="s">
        <v>229</v>
      </c>
      <c r="B52" s="50"/>
      <c r="C52" s="217">
        <v>0</v>
      </c>
      <c r="D52" s="103">
        <f t="shared" ref="D52:D104" si="20">IFERROR(C52/C$28,0)</f>
        <v>0</v>
      </c>
      <c r="E52" s="217">
        <v>0</v>
      </c>
      <c r="F52" s="103">
        <f t="shared" ref="F52:F104" si="21">IFERROR(E52/E$28,0)</f>
        <v>0</v>
      </c>
      <c r="G52" s="217">
        <v>0</v>
      </c>
      <c r="H52" s="103">
        <f t="shared" ref="H52:H104" si="22">IFERROR(G52/G$28,0)</f>
        <v>0</v>
      </c>
      <c r="I52" s="217">
        <v>0</v>
      </c>
      <c r="J52" s="103">
        <f t="shared" ref="J52:J104" si="23">IFERROR(I52/I$28,0)</f>
        <v>0</v>
      </c>
      <c r="K52" s="217">
        <v>0</v>
      </c>
      <c r="L52" s="103">
        <f t="shared" ref="L52:L104" si="24">IFERROR(K52/K$28,0)</f>
        <v>0</v>
      </c>
      <c r="M52" s="217">
        <v>0</v>
      </c>
      <c r="N52" s="103">
        <f t="shared" ref="N52:N104" si="25">IFERROR(M52/M$28,0)</f>
        <v>0</v>
      </c>
      <c r="O52" s="217">
        <v>0</v>
      </c>
      <c r="P52" s="103">
        <f t="shared" ref="P52:P104" si="26">IFERROR(O52/O$28,0)</f>
        <v>0</v>
      </c>
      <c r="Q52" s="217">
        <v>0</v>
      </c>
      <c r="R52" s="103">
        <f t="shared" ref="R52:R104" si="27">IFERROR(Q52/Q$28,0)</f>
        <v>0</v>
      </c>
      <c r="S52" s="217">
        <v>0</v>
      </c>
      <c r="T52" s="103">
        <f t="shared" ref="T52:T104" si="28">IFERROR(S52/S$28,0)</f>
        <v>0</v>
      </c>
      <c r="U52" s="217">
        <v>0</v>
      </c>
      <c r="V52" s="103">
        <f t="shared" ref="V52:V105" si="29">IFERROR(U52/U$28,0)</f>
        <v>0</v>
      </c>
      <c r="X52" s="245"/>
    </row>
    <row r="53" spans="1:24" ht="12.75" customHeight="1" x14ac:dyDescent="0.3">
      <c r="A53" s="38" t="s">
        <v>97</v>
      </c>
      <c r="B53" s="50"/>
      <c r="C53" s="217">
        <v>0</v>
      </c>
      <c r="D53" s="103">
        <f t="shared" si="20"/>
        <v>0</v>
      </c>
      <c r="E53" s="217">
        <v>0</v>
      </c>
      <c r="F53" s="103">
        <f t="shared" si="21"/>
        <v>0</v>
      </c>
      <c r="G53" s="217">
        <v>0</v>
      </c>
      <c r="H53" s="103">
        <f t="shared" si="22"/>
        <v>0</v>
      </c>
      <c r="I53" s="217">
        <v>0</v>
      </c>
      <c r="J53" s="103">
        <f t="shared" si="23"/>
        <v>0</v>
      </c>
      <c r="K53" s="217">
        <v>0</v>
      </c>
      <c r="L53" s="103">
        <f t="shared" si="24"/>
        <v>0</v>
      </c>
      <c r="M53" s="217">
        <v>0</v>
      </c>
      <c r="N53" s="103">
        <f t="shared" si="25"/>
        <v>0</v>
      </c>
      <c r="O53" s="217">
        <v>0</v>
      </c>
      <c r="P53" s="103">
        <f t="shared" si="26"/>
        <v>0</v>
      </c>
      <c r="Q53" s="217">
        <v>0</v>
      </c>
      <c r="R53" s="103">
        <f t="shared" si="27"/>
        <v>0</v>
      </c>
      <c r="S53" s="217">
        <v>0</v>
      </c>
      <c r="T53" s="103">
        <f t="shared" si="28"/>
        <v>0</v>
      </c>
      <c r="U53" s="217">
        <v>0</v>
      </c>
      <c r="V53" s="103">
        <f t="shared" si="29"/>
        <v>0</v>
      </c>
      <c r="X53" s="245"/>
    </row>
    <row r="54" spans="1:24" ht="12.75" customHeight="1" x14ac:dyDescent="0.3">
      <c r="A54" s="38" t="s">
        <v>30</v>
      </c>
      <c r="B54" s="50"/>
      <c r="C54" s="217">
        <v>821.14347000000009</v>
      </c>
      <c r="D54" s="103">
        <f t="shared" si="20"/>
        <v>6.9999999999999999E-4</v>
      </c>
      <c r="E54" s="217">
        <v>762.35914999999989</v>
      </c>
      <c r="F54" s="103">
        <f t="shared" si="21"/>
        <v>6.9999999999999988E-4</v>
      </c>
      <c r="G54" s="217">
        <v>777.60633299999995</v>
      </c>
      <c r="H54" s="103">
        <f t="shared" si="22"/>
        <v>6.9999999999999999E-4</v>
      </c>
      <c r="I54" s="217">
        <v>793.15845966000018</v>
      </c>
      <c r="J54" s="103">
        <f t="shared" si="23"/>
        <v>7.000000000000001E-4</v>
      </c>
      <c r="K54" s="217">
        <v>809.02162885320001</v>
      </c>
      <c r="L54" s="103">
        <f t="shared" si="24"/>
        <v>6.9999999999999999E-4</v>
      </c>
      <c r="M54" s="217">
        <v>825.20206143026405</v>
      </c>
      <c r="N54" s="103">
        <f t="shared" si="25"/>
        <v>6.9999999999999999E-4</v>
      </c>
      <c r="O54" s="217">
        <v>841.70610265886944</v>
      </c>
      <c r="P54" s="103">
        <f t="shared" si="26"/>
        <v>6.9999999999999999E-4</v>
      </c>
      <c r="Q54" s="217">
        <v>858.54022471204689</v>
      </c>
      <c r="R54" s="103">
        <f t="shared" si="27"/>
        <v>7.000000000000001E-4</v>
      </c>
      <c r="S54" s="217">
        <v>875.71102920628755</v>
      </c>
      <c r="T54" s="103">
        <f t="shared" si="28"/>
        <v>6.9999999999999999E-4</v>
      </c>
      <c r="U54" s="217">
        <v>893.22524979041339</v>
      </c>
      <c r="V54" s="103">
        <f t="shared" si="29"/>
        <v>7.000000000000001E-4</v>
      </c>
      <c r="X54" s="245"/>
    </row>
    <row r="55" spans="1:24" ht="12.75" customHeight="1" x14ac:dyDescent="0.3">
      <c r="A55" s="38" t="s">
        <v>153</v>
      </c>
      <c r="B55" s="50"/>
      <c r="C55" s="217">
        <v>93844.968000000008</v>
      </c>
      <c r="D55" s="103">
        <f t="shared" si="20"/>
        <v>0.08</v>
      </c>
      <c r="E55" s="217">
        <v>87126.76</v>
      </c>
      <c r="F55" s="103">
        <f t="shared" si="21"/>
        <v>0.08</v>
      </c>
      <c r="G55" s="217">
        <v>88869.295199999993</v>
      </c>
      <c r="H55" s="103">
        <f t="shared" si="22"/>
        <v>0.08</v>
      </c>
      <c r="I55" s="217">
        <v>90646.681104000003</v>
      </c>
      <c r="J55" s="103">
        <f t="shared" si="23"/>
        <v>0.08</v>
      </c>
      <c r="K55" s="217">
        <v>92459.614726080006</v>
      </c>
      <c r="L55" s="103">
        <f t="shared" si="24"/>
        <v>0.08</v>
      </c>
      <c r="M55" s="217">
        <v>94308.807020601613</v>
      </c>
      <c r="N55" s="103">
        <f t="shared" si="25"/>
        <v>0.08</v>
      </c>
      <c r="O55" s="217">
        <v>96194.983161013646</v>
      </c>
      <c r="P55" s="103">
        <f t="shared" si="26"/>
        <v>0.08</v>
      </c>
      <c r="Q55" s="217">
        <v>98118.882824233922</v>
      </c>
      <c r="R55" s="103">
        <f t="shared" si="27"/>
        <v>0.08</v>
      </c>
      <c r="S55" s="217">
        <v>100081.26048071857</v>
      </c>
      <c r="T55" s="103">
        <f t="shared" si="28"/>
        <v>0.08</v>
      </c>
      <c r="U55" s="217">
        <v>102082.88569033296</v>
      </c>
      <c r="V55" s="103">
        <f t="shared" si="29"/>
        <v>0.08</v>
      </c>
      <c r="X55" s="245"/>
    </row>
    <row r="56" spans="1:24" ht="12.75" customHeight="1" x14ac:dyDescent="0.3">
      <c r="A56" s="38" t="s">
        <v>88</v>
      </c>
      <c r="B56" s="50"/>
      <c r="C56" s="217">
        <v>598.26167100000009</v>
      </c>
      <c r="D56" s="103">
        <f t="shared" si="20"/>
        <v>5.1000000000000004E-4</v>
      </c>
      <c r="E56" s="217">
        <v>555.43309499999998</v>
      </c>
      <c r="F56" s="103">
        <f t="shared" si="21"/>
        <v>5.0999999999999993E-4</v>
      </c>
      <c r="G56" s="217">
        <v>566.5417569</v>
      </c>
      <c r="H56" s="103">
        <f t="shared" si="22"/>
        <v>5.1000000000000004E-4</v>
      </c>
      <c r="I56" s="217">
        <v>577.87259203800011</v>
      </c>
      <c r="J56" s="103">
        <f t="shared" si="23"/>
        <v>5.1000000000000004E-4</v>
      </c>
      <c r="K56" s="217">
        <v>589.43004387875999</v>
      </c>
      <c r="L56" s="103">
        <f t="shared" si="24"/>
        <v>5.1000000000000004E-4</v>
      </c>
      <c r="M56" s="217">
        <v>601.21864475633538</v>
      </c>
      <c r="N56" s="103">
        <f t="shared" si="25"/>
        <v>5.1000000000000004E-4</v>
      </c>
      <c r="O56" s="217">
        <v>613.24301765146208</v>
      </c>
      <c r="P56" s="103">
        <f t="shared" si="26"/>
        <v>5.1000000000000004E-4</v>
      </c>
      <c r="Q56" s="217">
        <v>625.50787800449132</v>
      </c>
      <c r="R56" s="103">
        <f t="shared" si="27"/>
        <v>5.1000000000000004E-4</v>
      </c>
      <c r="S56" s="217">
        <v>638.01803556458094</v>
      </c>
      <c r="T56" s="103">
        <f t="shared" si="28"/>
        <v>5.1000000000000004E-4</v>
      </c>
      <c r="U56" s="217">
        <v>650.77839627587264</v>
      </c>
      <c r="V56" s="103">
        <f t="shared" si="29"/>
        <v>5.1000000000000004E-4</v>
      </c>
      <c r="X56" s="245"/>
    </row>
    <row r="57" spans="1:24" ht="12.75" customHeight="1" x14ac:dyDescent="0.3">
      <c r="A57" s="38" t="s">
        <v>14</v>
      </c>
      <c r="B57" s="50"/>
      <c r="C57" s="217">
        <v>0</v>
      </c>
      <c r="D57" s="103">
        <f t="shared" si="20"/>
        <v>0</v>
      </c>
      <c r="E57" s="217">
        <v>0</v>
      </c>
      <c r="F57" s="103">
        <f t="shared" si="21"/>
        <v>0</v>
      </c>
      <c r="G57" s="217">
        <v>0</v>
      </c>
      <c r="H57" s="103">
        <f t="shared" si="22"/>
        <v>0</v>
      </c>
      <c r="I57" s="217">
        <v>0</v>
      </c>
      <c r="J57" s="103">
        <f t="shared" si="23"/>
        <v>0</v>
      </c>
      <c r="K57" s="217">
        <v>0</v>
      </c>
      <c r="L57" s="103">
        <f t="shared" si="24"/>
        <v>0</v>
      </c>
      <c r="M57" s="217">
        <v>0</v>
      </c>
      <c r="N57" s="103">
        <f t="shared" si="25"/>
        <v>0</v>
      </c>
      <c r="O57" s="217">
        <v>0</v>
      </c>
      <c r="P57" s="103">
        <f t="shared" si="26"/>
        <v>0</v>
      </c>
      <c r="Q57" s="217">
        <v>0</v>
      </c>
      <c r="R57" s="103">
        <f t="shared" si="27"/>
        <v>0</v>
      </c>
      <c r="S57" s="217">
        <v>0</v>
      </c>
      <c r="T57" s="103">
        <f t="shared" si="28"/>
        <v>0</v>
      </c>
      <c r="U57" s="217">
        <v>0</v>
      </c>
      <c r="V57" s="103">
        <f t="shared" si="29"/>
        <v>0</v>
      </c>
      <c r="X57" s="245"/>
    </row>
    <row r="58" spans="1:24" ht="12.75" customHeight="1" x14ac:dyDescent="0.3">
      <c r="A58" s="38" t="s">
        <v>31</v>
      </c>
      <c r="B58" s="50"/>
      <c r="C58" s="217">
        <v>0</v>
      </c>
      <c r="D58" s="103">
        <f t="shared" si="20"/>
        <v>0</v>
      </c>
      <c r="E58" s="217">
        <v>0</v>
      </c>
      <c r="F58" s="103">
        <f t="shared" si="21"/>
        <v>0</v>
      </c>
      <c r="G58" s="217">
        <v>0</v>
      </c>
      <c r="H58" s="103">
        <f t="shared" si="22"/>
        <v>0</v>
      </c>
      <c r="I58" s="217">
        <v>0</v>
      </c>
      <c r="J58" s="103">
        <f t="shared" si="23"/>
        <v>0</v>
      </c>
      <c r="K58" s="217">
        <v>0</v>
      </c>
      <c r="L58" s="103">
        <f t="shared" si="24"/>
        <v>0</v>
      </c>
      <c r="M58" s="217">
        <v>0</v>
      </c>
      <c r="N58" s="103">
        <f t="shared" si="25"/>
        <v>0</v>
      </c>
      <c r="O58" s="217">
        <v>0</v>
      </c>
      <c r="P58" s="103">
        <f t="shared" si="26"/>
        <v>0</v>
      </c>
      <c r="Q58" s="217">
        <v>0</v>
      </c>
      <c r="R58" s="103">
        <f t="shared" si="27"/>
        <v>0</v>
      </c>
      <c r="S58" s="217">
        <v>0</v>
      </c>
      <c r="T58" s="103">
        <f t="shared" si="28"/>
        <v>0</v>
      </c>
      <c r="U58" s="217">
        <v>0</v>
      </c>
      <c r="V58" s="103">
        <f t="shared" si="29"/>
        <v>0</v>
      </c>
      <c r="X58" s="245"/>
    </row>
    <row r="59" spans="1:24" ht="12.75" customHeight="1" x14ac:dyDescent="0.3">
      <c r="A59" s="38" t="s">
        <v>141</v>
      </c>
      <c r="B59" s="50"/>
      <c r="C59" s="217">
        <v>70383.72600000001</v>
      </c>
      <c r="D59" s="103">
        <f t="shared" si="20"/>
        <v>6.0000000000000005E-2</v>
      </c>
      <c r="E59" s="217">
        <v>65345.07</v>
      </c>
      <c r="F59" s="103">
        <f t="shared" si="21"/>
        <v>0.06</v>
      </c>
      <c r="G59" s="217">
        <v>66651.971399999995</v>
      </c>
      <c r="H59" s="103">
        <f t="shared" si="22"/>
        <v>0.06</v>
      </c>
      <c r="I59" s="217">
        <v>67985.010827999999</v>
      </c>
      <c r="J59" s="103">
        <f t="shared" si="23"/>
        <v>0.06</v>
      </c>
      <c r="K59" s="217">
        <v>69344.711044559997</v>
      </c>
      <c r="L59" s="103">
        <f t="shared" si="24"/>
        <v>0.06</v>
      </c>
      <c r="M59" s="217">
        <v>70731.605265451202</v>
      </c>
      <c r="N59" s="103">
        <f t="shared" si="25"/>
        <v>0.06</v>
      </c>
      <c r="O59" s="217">
        <v>72146.237370760238</v>
      </c>
      <c r="P59" s="103">
        <f t="shared" si="26"/>
        <v>6.0000000000000005E-2</v>
      </c>
      <c r="Q59" s="217">
        <v>73589.162118175431</v>
      </c>
      <c r="R59" s="103">
        <f t="shared" si="27"/>
        <v>5.9999999999999991E-2</v>
      </c>
      <c r="S59" s="217">
        <v>75060.945360538928</v>
      </c>
      <c r="T59" s="103">
        <f t="shared" si="28"/>
        <v>0.06</v>
      </c>
      <c r="U59" s="217">
        <v>76562.164267749715</v>
      </c>
      <c r="V59" s="103">
        <f t="shared" si="29"/>
        <v>6.0000000000000005E-2</v>
      </c>
      <c r="X59" s="245"/>
    </row>
    <row r="60" spans="1:24" ht="12.75" customHeight="1" x14ac:dyDescent="0.3">
      <c r="A60" s="38" t="s">
        <v>149</v>
      </c>
      <c r="B60" s="50"/>
      <c r="C60" s="217">
        <v>0</v>
      </c>
      <c r="D60" s="103">
        <f t="shared" si="20"/>
        <v>0</v>
      </c>
      <c r="E60" s="217">
        <v>0</v>
      </c>
      <c r="F60" s="103">
        <f t="shared" si="21"/>
        <v>0</v>
      </c>
      <c r="G60" s="217">
        <v>0</v>
      </c>
      <c r="H60" s="103">
        <f t="shared" si="22"/>
        <v>0</v>
      </c>
      <c r="I60" s="217">
        <v>0</v>
      </c>
      <c r="J60" s="103">
        <f t="shared" si="23"/>
        <v>0</v>
      </c>
      <c r="K60" s="217">
        <v>0</v>
      </c>
      <c r="L60" s="103">
        <f t="shared" si="24"/>
        <v>0</v>
      </c>
      <c r="M60" s="217">
        <v>0</v>
      </c>
      <c r="N60" s="103">
        <f t="shared" si="25"/>
        <v>0</v>
      </c>
      <c r="O60" s="217">
        <v>0</v>
      </c>
      <c r="P60" s="103">
        <f t="shared" si="26"/>
        <v>0</v>
      </c>
      <c r="Q60" s="217">
        <v>0</v>
      </c>
      <c r="R60" s="103">
        <f t="shared" si="27"/>
        <v>0</v>
      </c>
      <c r="S60" s="217">
        <v>0</v>
      </c>
      <c r="T60" s="103">
        <f t="shared" si="28"/>
        <v>0</v>
      </c>
      <c r="U60" s="217">
        <v>0</v>
      </c>
      <c r="V60" s="103">
        <f t="shared" si="29"/>
        <v>0</v>
      </c>
      <c r="X60" s="245"/>
    </row>
    <row r="61" spans="1:24" ht="12.75" customHeight="1" x14ac:dyDescent="0.3">
      <c r="A61" s="38" t="s">
        <v>157</v>
      </c>
      <c r="B61" s="50"/>
      <c r="C61" s="217">
        <v>0</v>
      </c>
      <c r="D61" s="103">
        <f t="shared" si="20"/>
        <v>0</v>
      </c>
      <c r="E61" s="217">
        <v>0</v>
      </c>
      <c r="F61" s="103">
        <f t="shared" si="21"/>
        <v>0</v>
      </c>
      <c r="G61" s="217">
        <v>0</v>
      </c>
      <c r="H61" s="103">
        <f t="shared" si="22"/>
        <v>0</v>
      </c>
      <c r="I61" s="217">
        <v>0</v>
      </c>
      <c r="J61" s="103">
        <f t="shared" si="23"/>
        <v>0</v>
      </c>
      <c r="K61" s="217">
        <v>0</v>
      </c>
      <c r="L61" s="103">
        <f t="shared" si="24"/>
        <v>0</v>
      </c>
      <c r="M61" s="217">
        <v>0</v>
      </c>
      <c r="N61" s="103">
        <f t="shared" si="25"/>
        <v>0</v>
      </c>
      <c r="O61" s="217">
        <v>0</v>
      </c>
      <c r="P61" s="103">
        <f t="shared" si="26"/>
        <v>0</v>
      </c>
      <c r="Q61" s="217">
        <v>0</v>
      </c>
      <c r="R61" s="103">
        <f t="shared" si="27"/>
        <v>0</v>
      </c>
      <c r="S61" s="217">
        <v>0</v>
      </c>
      <c r="T61" s="103">
        <f t="shared" si="28"/>
        <v>0</v>
      </c>
      <c r="U61" s="217">
        <v>0</v>
      </c>
      <c r="V61" s="103">
        <f t="shared" si="29"/>
        <v>0</v>
      </c>
      <c r="X61" s="245"/>
    </row>
    <row r="62" spans="1:24" ht="12.75" customHeight="1" x14ac:dyDescent="0.3">
      <c r="A62" s="38" t="s">
        <v>294</v>
      </c>
      <c r="B62" s="50"/>
      <c r="C62" s="217">
        <v>0</v>
      </c>
      <c r="D62" s="103">
        <f t="shared" si="20"/>
        <v>0</v>
      </c>
      <c r="E62" s="217">
        <v>0</v>
      </c>
      <c r="F62" s="103">
        <f t="shared" si="21"/>
        <v>0</v>
      </c>
      <c r="G62" s="217">
        <v>0</v>
      </c>
      <c r="H62" s="103">
        <f t="shared" si="22"/>
        <v>0</v>
      </c>
      <c r="I62" s="217">
        <v>0</v>
      </c>
      <c r="J62" s="103">
        <f t="shared" si="23"/>
        <v>0</v>
      </c>
      <c r="K62" s="217">
        <v>0</v>
      </c>
      <c r="L62" s="103">
        <f t="shared" si="24"/>
        <v>0</v>
      </c>
      <c r="M62" s="217">
        <v>0</v>
      </c>
      <c r="N62" s="103">
        <f t="shared" si="25"/>
        <v>0</v>
      </c>
      <c r="O62" s="217">
        <v>0</v>
      </c>
      <c r="P62" s="103">
        <f t="shared" si="26"/>
        <v>0</v>
      </c>
      <c r="Q62" s="217">
        <v>0</v>
      </c>
      <c r="R62" s="103">
        <f t="shared" si="27"/>
        <v>0</v>
      </c>
      <c r="S62" s="217">
        <v>0</v>
      </c>
      <c r="T62" s="103">
        <f t="shared" si="28"/>
        <v>0</v>
      </c>
      <c r="U62" s="217">
        <v>0</v>
      </c>
      <c r="V62" s="103">
        <f t="shared" si="29"/>
        <v>0</v>
      </c>
      <c r="X62" s="245"/>
    </row>
    <row r="63" spans="1:24" ht="12.75" customHeight="1" x14ac:dyDescent="0.3">
      <c r="A63" s="38" t="s">
        <v>29</v>
      </c>
      <c r="B63" s="50"/>
      <c r="C63" s="217">
        <v>18329.83602774925</v>
      </c>
      <c r="D63" s="103">
        <f t="shared" si="20"/>
        <v>1.5625631437371685E-2</v>
      </c>
      <c r="E63" s="217">
        <v>10923.426535792931</v>
      </c>
      <c r="F63" s="103">
        <f t="shared" si="21"/>
        <v>1.0029916444309813E-2</v>
      </c>
      <c r="G63" s="217">
        <v>12226.306843328393</v>
      </c>
      <c r="H63" s="103">
        <f t="shared" si="22"/>
        <v>1.1006102223102492E-2</v>
      </c>
      <c r="I63" s="217">
        <v>12089.054390173285</v>
      </c>
      <c r="J63" s="103">
        <f t="shared" si="23"/>
        <v>1.0669164490471192E-2</v>
      </c>
      <c r="K63" s="217">
        <v>12336.786429057089</v>
      </c>
      <c r="L63" s="103">
        <f t="shared" si="24"/>
        <v>1.0674313507021147E-2</v>
      </c>
      <c r="M63" s="217">
        <v>12590.425673250364</v>
      </c>
      <c r="N63" s="103">
        <f t="shared" si="25"/>
        <v>1.06801696011275E-2</v>
      </c>
      <c r="O63" s="217">
        <v>12848.551510017145</v>
      </c>
      <c r="P63" s="103">
        <f t="shared" si="26"/>
        <v>1.0685423366423098E-2</v>
      </c>
      <c r="Q63" s="217">
        <v>13113.29927020415</v>
      </c>
      <c r="R63" s="103">
        <f t="shared" si="27"/>
        <v>1.0691764025642052E-2</v>
      </c>
      <c r="S63" s="217">
        <v>13382.747485165091</v>
      </c>
      <c r="T63" s="103">
        <f t="shared" si="28"/>
        <v>1.0697505144027142E-2</v>
      </c>
      <c r="U63" s="217">
        <v>13636.041143932885</v>
      </c>
      <c r="V63" s="103">
        <f t="shared" si="29"/>
        <v>1.0686250531982517E-2</v>
      </c>
      <c r="X63" s="245"/>
    </row>
    <row r="64" spans="1:24" ht="12.75" customHeight="1" x14ac:dyDescent="0.3">
      <c r="A64" s="38" t="s">
        <v>148</v>
      </c>
      <c r="B64" s="50"/>
      <c r="C64" s="217">
        <v>5630.6980800000001</v>
      </c>
      <c r="D64" s="103">
        <f t="shared" si="20"/>
        <v>4.7999999999999996E-3</v>
      </c>
      <c r="E64" s="217">
        <v>5227.6055999999999</v>
      </c>
      <c r="F64" s="103">
        <f t="shared" si="21"/>
        <v>4.7999999999999996E-3</v>
      </c>
      <c r="G64" s="217">
        <v>5332.1577119999993</v>
      </c>
      <c r="H64" s="103">
        <f t="shared" si="22"/>
        <v>4.7999999999999996E-3</v>
      </c>
      <c r="I64" s="217">
        <v>5438.8008662399998</v>
      </c>
      <c r="J64" s="103">
        <f t="shared" si="23"/>
        <v>4.7999999999999996E-3</v>
      </c>
      <c r="K64" s="217">
        <v>5547.5768835647987</v>
      </c>
      <c r="L64" s="103">
        <f t="shared" si="24"/>
        <v>4.7999999999999987E-3</v>
      </c>
      <c r="M64" s="217">
        <v>5658.5284212360957</v>
      </c>
      <c r="N64" s="103">
        <f t="shared" si="25"/>
        <v>4.7999999999999996E-3</v>
      </c>
      <c r="O64" s="217">
        <v>5771.6989896608184</v>
      </c>
      <c r="P64" s="103">
        <f t="shared" si="26"/>
        <v>4.7999999999999996E-3</v>
      </c>
      <c r="Q64" s="217">
        <v>5887.1329694540354</v>
      </c>
      <c r="R64" s="103">
        <f t="shared" si="27"/>
        <v>4.8000000000000004E-3</v>
      </c>
      <c r="S64" s="217">
        <v>6004.8756288431132</v>
      </c>
      <c r="T64" s="103">
        <f t="shared" si="28"/>
        <v>4.7999999999999987E-3</v>
      </c>
      <c r="U64" s="217">
        <v>6124.9731414199769</v>
      </c>
      <c r="V64" s="103">
        <f t="shared" si="29"/>
        <v>4.7999999999999996E-3</v>
      </c>
      <c r="X64" s="245"/>
    </row>
    <row r="65" spans="1:24" ht="12.75" customHeight="1" x14ac:dyDescent="0.3">
      <c r="A65" s="38" t="s">
        <v>39</v>
      </c>
      <c r="B65" s="50"/>
      <c r="C65" s="217">
        <v>586.53105000000005</v>
      </c>
      <c r="D65" s="103">
        <f t="shared" si="20"/>
        <v>5.0000000000000001E-4</v>
      </c>
      <c r="E65" s="217">
        <v>544.54224999999997</v>
      </c>
      <c r="F65" s="103">
        <f t="shared" si="21"/>
        <v>5.0000000000000001E-4</v>
      </c>
      <c r="G65" s="217">
        <v>555.43309500000009</v>
      </c>
      <c r="H65" s="103">
        <f t="shared" si="22"/>
        <v>5.0000000000000012E-4</v>
      </c>
      <c r="I65" s="217">
        <v>566.54175690000011</v>
      </c>
      <c r="J65" s="103">
        <f t="shared" si="23"/>
        <v>5.0000000000000001E-4</v>
      </c>
      <c r="K65" s="217">
        <v>577.87259203799999</v>
      </c>
      <c r="L65" s="103">
        <f t="shared" si="24"/>
        <v>5.0000000000000001E-4</v>
      </c>
      <c r="M65" s="217">
        <v>589.4300438787601</v>
      </c>
      <c r="N65" s="103">
        <f t="shared" si="25"/>
        <v>5.0000000000000001E-4</v>
      </c>
      <c r="O65" s="217">
        <v>601.21864475633527</v>
      </c>
      <c r="P65" s="103">
        <f t="shared" si="26"/>
        <v>5.0000000000000001E-4</v>
      </c>
      <c r="Q65" s="217">
        <v>613.24301765146208</v>
      </c>
      <c r="R65" s="103">
        <f t="shared" si="27"/>
        <v>5.0000000000000012E-4</v>
      </c>
      <c r="S65" s="217">
        <v>625.50787800449109</v>
      </c>
      <c r="T65" s="103">
        <f t="shared" si="28"/>
        <v>5.0000000000000001E-4</v>
      </c>
      <c r="U65" s="217">
        <v>638.01803556458094</v>
      </c>
      <c r="V65" s="103">
        <f t="shared" si="29"/>
        <v>5.0000000000000001E-4</v>
      </c>
      <c r="X65" s="245"/>
    </row>
    <row r="66" spans="1:24" ht="12.75" customHeight="1" x14ac:dyDescent="0.3">
      <c r="A66" s="38" t="s">
        <v>147</v>
      </c>
      <c r="B66" s="50"/>
      <c r="C66" s="217">
        <v>3284.5738800000004</v>
      </c>
      <c r="D66" s="103">
        <f t="shared" si="20"/>
        <v>2.8E-3</v>
      </c>
      <c r="E66" s="217">
        <v>3049.4365999999995</v>
      </c>
      <c r="F66" s="103">
        <f t="shared" si="21"/>
        <v>2.7999999999999995E-3</v>
      </c>
      <c r="G66" s="217">
        <v>3110.4253319999998</v>
      </c>
      <c r="H66" s="103">
        <f t="shared" si="22"/>
        <v>2.8E-3</v>
      </c>
      <c r="I66" s="217">
        <v>3172.6338386400007</v>
      </c>
      <c r="J66" s="103">
        <f t="shared" si="23"/>
        <v>2.8000000000000004E-3</v>
      </c>
      <c r="K66" s="217">
        <v>3236.0865154128001</v>
      </c>
      <c r="L66" s="103">
        <f t="shared" si="24"/>
        <v>2.8E-3</v>
      </c>
      <c r="M66" s="217">
        <v>3300.8082457210562</v>
      </c>
      <c r="N66" s="103">
        <f t="shared" si="25"/>
        <v>2.8E-3</v>
      </c>
      <c r="O66" s="217">
        <v>3366.8244106354778</v>
      </c>
      <c r="P66" s="103">
        <f t="shared" si="26"/>
        <v>2.8E-3</v>
      </c>
      <c r="Q66" s="217">
        <v>3434.1608988481876</v>
      </c>
      <c r="R66" s="103">
        <f t="shared" si="27"/>
        <v>2.8000000000000004E-3</v>
      </c>
      <c r="S66" s="217">
        <v>3502.8441168251502</v>
      </c>
      <c r="T66" s="103">
        <f t="shared" si="28"/>
        <v>2.8E-3</v>
      </c>
      <c r="U66" s="217">
        <v>3572.9009991616535</v>
      </c>
      <c r="V66" s="103">
        <f t="shared" si="29"/>
        <v>2.8000000000000004E-3</v>
      </c>
      <c r="X66" s="245"/>
    </row>
    <row r="67" spans="1:24" ht="12.75" customHeight="1" x14ac:dyDescent="0.3">
      <c r="A67" s="38" t="s">
        <v>140</v>
      </c>
      <c r="B67" s="50"/>
      <c r="C67" s="217">
        <v>17595.931500000002</v>
      </c>
      <c r="D67" s="103">
        <f t="shared" si="20"/>
        <v>1.5000000000000001E-2</v>
      </c>
      <c r="E67" s="217">
        <v>16336.267499999998</v>
      </c>
      <c r="F67" s="103">
        <f t="shared" si="21"/>
        <v>1.4999999999999998E-2</v>
      </c>
      <c r="G67" s="217">
        <v>16662.992849999999</v>
      </c>
      <c r="H67" s="103">
        <f t="shared" si="22"/>
        <v>1.4999999999999999E-2</v>
      </c>
      <c r="I67" s="217">
        <v>16996.252707</v>
      </c>
      <c r="J67" s="103">
        <f t="shared" si="23"/>
        <v>1.4999999999999999E-2</v>
      </c>
      <c r="K67" s="217">
        <v>17336.177761139999</v>
      </c>
      <c r="L67" s="103">
        <f t="shared" si="24"/>
        <v>1.4999999999999999E-2</v>
      </c>
      <c r="M67" s="217">
        <v>17682.901316362801</v>
      </c>
      <c r="N67" s="103">
        <f t="shared" si="25"/>
        <v>1.4999999999999999E-2</v>
      </c>
      <c r="O67" s="217">
        <v>18036.55934269006</v>
      </c>
      <c r="P67" s="103">
        <f t="shared" si="26"/>
        <v>1.5000000000000001E-2</v>
      </c>
      <c r="Q67" s="217">
        <v>18397.290529543861</v>
      </c>
      <c r="R67" s="103">
        <f t="shared" si="27"/>
        <v>1.5000000000000001E-2</v>
      </c>
      <c r="S67" s="217">
        <v>18765.236340134732</v>
      </c>
      <c r="T67" s="103">
        <f t="shared" si="28"/>
        <v>1.4999999999999999E-2</v>
      </c>
      <c r="U67" s="217">
        <v>19140.541066937429</v>
      </c>
      <c r="V67" s="103">
        <f t="shared" si="29"/>
        <v>1.5000000000000001E-2</v>
      </c>
      <c r="X67" s="245"/>
    </row>
    <row r="68" spans="1:24" ht="12.75" customHeight="1" x14ac:dyDescent="0.3">
      <c r="A68" s="38" t="s">
        <v>6</v>
      </c>
      <c r="B68" s="50"/>
      <c r="C68" s="217">
        <v>1994.2055700000001</v>
      </c>
      <c r="D68" s="103">
        <f t="shared" si="20"/>
        <v>1.6999999999999999E-3</v>
      </c>
      <c r="E68" s="217">
        <v>1851.4436499999997</v>
      </c>
      <c r="F68" s="103">
        <f t="shared" si="21"/>
        <v>1.6999999999999997E-3</v>
      </c>
      <c r="G68" s="217">
        <v>1888.4725229999999</v>
      </c>
      <c r="H68" s="103">
        <f t="shared" si="22"/>
        <v>1.6999999999999999E-3</v>
      </c>
      <c r="I68" s="217">
        <v>1926.2419734600003</v>
      </c>
      <c r="J68" s="103">
        <f t="shared" si="23"/>
        <v>1.7000000000000001E-3</v>
      </c>
      <c r="K68" s="217">
        <v>1964.7668129291997</v>
      </c>
      <c r="L68" s="103">
        <f t="shared" si="24"/>
        <v>1.6999999999999997E-3</v>
      </c>
      <c r="M68" s="217">
        <v>2004.0621491877841</v>
      </c>
      <c r="N68" s="103">
        <f t="shared" si="25"/>
        <v>1.6999999999999999E-3</v>
      </c>
      <c r="O68" s="217">
        <v>2044.1433921715397</v>
      </c>
      <c r="P68" s="103">
        <f t="shared" si="26"/>
        <v>1.6999999999999997E-3</v>
      </c>
      <c r="Q68" s="217">
        <v>2085.0262600149708</v>
      </c>
      <c r="R68" s="103">
        <f t="shared" si="27"/>
        <v>1.7000000000000001E-3</v>
      </c>
      <c r="S68" s="217">
        <v>2126.7267852152695</v>
      </c>
      <c r="T68" s="103">
        <f t="shared" si="28"/>
        <v>1.6999999999999999E-3</v>
      </c>
      <c r="U68" s="217">
        <v>2169.2613209195752</v>
      </c>
      <c r="V68" s="103">
        <f t="shared" si="29"/>
        <v>1.6999999999999999E-3</v>
      </c>
      <c r="X68" s="245"/>
    </row>
    <row r="69" spans="1:24" ht="12.75" customHeight="1" x14ac:dyDescent="0.3">
      <c r="A69" s="38" t="s">
        <v>142</v>
      </c>
      <c r="B69" s="50"/>
      <c r="C69" s="217">
        <v>0</v>
      </c>
      <c r="D69" s="103">
        <f t="shared" si="20"/>
        <v>0</v>
      </c>
      <c r="E69" s="217">
        <v>0</v>
      </c>
      <c r="F69" s="103">
        <f t="shared" si="21"/>
        <v>0</v>
      </c>
      <c r="G69" s="217">
        <v>0</v>
      </c>
      <c r="H69" s="103">
        <f t="shared" si="22"/>
        <v>0</v>
      </c>
      <c r="I69" s="217">
        <v>0</v>
      </c>
      <c r="J69" s="103">
        <f t="shared" si="23"/>
        <v>0</v>
      </c>
      <c r="K69" s="217">
        <v>0</v>
      </c>
      <c r="L69" s="103">
        <f t="shared" si="24"/>
        <v>0</v>
      </c>
      <c r="M69" s="217">
        <v>0</v>
      </c>
      <c r="N69" s="103">
        <f t="shared" si="25"/>
        <v>0</v>
      </c>
      <c r="O69" s="217">
        <v>0</v>
      </c>
      <c r="P69" s="103">
        <f t="shared" si="26"/>
        <v>0</v>
      </c>
      <c r="Q69" s="217">
        <v>0</v>
      </c>
      <c r="R69" s="103">
        <f t="shared" si="27"/>
        <v>0</v>
      </c>
      <c r="S69" s="217">
        <v>0</v>
      </c>
      <c r="T69" s="103">
        <f t="shared" si="28"/>
        <v>0</v>
      </c>
      <c r="U69" s="217">
        <v>0</v>
      </c>
      <c r="V69" s="103">
        <f t="shared" si="29"/>
        <v>0</v>
      </c>
      <c r="X69" s="245"/>
    </row>
    <row r="70" spans="1:24" ht="12.75" customHeight="1" x14ac:dyDescent="0.3">
      <c r="A70" s="38" t="s">
        <v>32</v>
      </c>
      <c r="B70" s="50"/>
      <c r="C70" s="217">
        <v>117.30621000000002</v>
      </c>
      <c r="D70" s="103">
        <f t="shared" si="20"/>
        <v>1E-4</v>
      </c>
      <c r="E70" s="217">
        <v>108.90844999999999</v>
      </c>
      <c r="F70" s="103">
        <f t="shared" si="21"/>
        <v>9.9999999999999991E-5</v>
      </c>
      <c r="G70" s="217">
        <v>111.08661900000001</v>
      </c>
      <c r="H70" s="103">
        <f t="shared" si="22"/>
        <v>1.0000000000000002E-4</v>
      </c>
      <c r="I70" s="217">
        <v>113.30835138000002</v>
      </c>
      <c r="J70" s="103">
        <f t="shared" si="23"/>
        <v>1E-4</v>
      </c>
      <c r="K70" s="217">
        <v>115.5745184076</v>
      </c>
      <c r="L70" s="103">
        <f t="shared" si="24"/>
        <v>9.9999999999999991E-5</v>
      </c>
      <c r="M70" s="217">
        <v>117.88600877575202</v>
      </c>
      <c r="N70" s="103">
        <f t="shared" si="25"/>
        <v>1E-4</v>
      </c>
      <c r="O70" s="217">
        <v>120.24372895126707</v>
      </c>
      <c r="P70" s="103">
        <f t="shared" si="26"/>
        <v>1E-4</v>
      </c>
      <c r="Q70" s="217">
        <v>122.64860353029241</v>
      </c>
      <c r="R70" s="103">
        <f t="shared" si="27"/>
        <v>1E-4</v>
      </c>
      <c r="S70" s="217">
        <v>125.10157560089822</v>
      </c>
      <c r="T70" s="103">
        <f t="shared" si="28"/>
        <v>9.9999999999999991E-5</v>
      </c>
      <c r="U70" s="217">
        <v>127.60360711291621</v>
      </c>
      <c r="V70" s="103">
        <f t="shared" si="29"/>
        <v>1.0000000000000002E-4</v>
      </c>
      <c r="X70" s="245"/>
    </row>
    <row r="71" spans="1:24" ht="12.75" customHeight="1" x14ac:dyDescent="0.3">
      <c r="A71" s="38" t="s">
        <v>138</v>
      </c>
      <c r="B71" s="50"/>
      <c r="C71" s="217">
        <v>0</v>
      </c>
      <c r="D71" s="103">
        <f t="shared" si="20"/>
        <v>0</v>
      </c>
      <c r="E71" s="217">
        <v>0</v>
      </c>
      <c r="F71" s="103">
        <f t="shared" si="21"/>
        <v>0</v>
      </c>
      <c r="G71" s="217">
        <v>0</v>
      </c>
      <c r="H71" s="103">
        <f t="shared" si="22"/>
        <v>0</v>
      </c>
      <c r="I71" s="217">
        <v>0</v>
      </c>
      <c r="J71" s="103">
        <f t="shared" si="23"/>
        <v>0</v>
      </c>
      <c r="K71" s="217">
        <v>0</v>
      </c>
      <c r="L71" s="103">
        <f t="shared" si="24"/>
        <v>0</v>
      </c>
      <c r="M71" s="217">
        <v>0</v>
      </c>
      <c r="N71" s="103">
        <f t="shared" si="25"/>
        <v>0</v>
      </c>
      <c r="O71" s="217">
        <v>0</v>
      </c>
      <c r="P71" s="103">
        <f t="shared" si="26"/>
        <v>0</v>
      </c>
      <c r="Q71" s="217">
        <v>0</v>
      </c>
      <c r="R71" s="103">
        <f t="shared" si="27"/>
        <v>0</v>
      </c>
      <c r="S71" s="217">
        <v>0</v>
      </c>
      <c r="T71" s="103">
        <f t="shared" si="28"/>
        <v>0</v>
      </c>
      <c r="U71" s="217">
        <v>0</v>
      </c>
      <c r="V71" s="103">
        <f t="shared" si="29"/>
        <v>0</v>
      </c>
      <c r="X71" s="245"/>
    </row>
    <row r="72" spans="1:24" ht="12.75" customHeight="1" x14ac:dyDescent="0.3">
      <c r="A72" s="38" t="s">
        <v>154</v>
      </c>
      <c r="B72" s="50"/>
      <c r="C72" s="217">
        <v>0</v>
      </c>
      <c r="D72" s="103">
        <f t="shared" si="20"/>
        <v>0</v>
      </c>
      <c r="E72" s="217">
        <v>0</v>
      </c>
      <c r="F72" s="103">
        <f t="shared" si="21"/>
        <v>0</v>
      </c>
      <c r="G72" s="217">
        <v>0</v>
      </c>
      <c r="H72" s="103">
        <f t="shared" si="22"/>
        <v>0</v>
      </c>
      <c r="I72" s="217">
        <v>0</v>
      </c>
      <c r="J72" s="103">
        <f t="shared" si="23"/>
        <v>0</v>
      </c>
      <c r="K72" s="217">
        <v>0</v>
      </c>
      <c r="L72" s="103">
        <f t="shared" si="24"/>
        <v>0</v>
      </c>
      <c r="M72" s="217">
        <v>0</v>
      </c>
      <c r="N72" s="103">
        <f t="shared" si="25"/>
        <v>0</v>
      </c>
      <c r="O72" s="217">
        <v>0</v>
      </c>
      <c r="P72" s="103">
        <f t="shared" si="26"/>
        <v>0</v>
      </c>
      <c r="Q72" s="217">
        <v>0</v>
      </c>
      <c r="R72" s="103">
        <f t="shared" si="27"/>
        <v>0</v>
      </c>
      <c r="S72" s="217">
        <v>0</v>
      </c>
      <c r="T72" s="103">
        <f t="shared" si="28"/>
        <v>0</v>
      </c>
      <c r="U72" s="217">
        <v>0</v>
      </c>
      <c r="V72" s="103">
        <f t="shared" si="29"/>
        <v>0</v>
      </c>
      <c r="X72" s="245"/>
    </row>
    <row r="73" spans="1:24" ht="12.75" customHeight="1" x14ac:dyDescent="0.3">
      <c r="A73" s="38" t="s">
        <v>145</v>
      </c>
      <c r="B73" s="50"/>
      <c r="C73" s="217">
        <v>0</v>
      </c>
      <c r="D73" s="103">
        <f t="shared" si="20"/>
        <v>0</v>
      </c>
      <c r="E73" s="217">
        <v>0</v>
      </c>
      <c r="F73" s="103">
        <f t="shared" si="21"/>
        <v>0</v>
      </c>
      <c r="G73" s="217">
        <v>0</v>
      </c>
      <c r="H73" s="103">
        <f t="shared" si="22"/>
        <v>0</v>
      </c>
      <c r="I73" s="217">
        <v>0</v>
      </c>
      <c r="J73" s="103">
        <f t="shared" si="23"/>
        <v>0</v>
      </c>
      <c r="K73" s="217">
        <v>0</v>
      </c>
      <c r="L73" s="103">
        <f t="shared" si="24"/>
        <v>0</v>
      </c>
      <c r="M73" s="217">
        <v>0</v>
      </c>
      <c r="N73" s="103">
        <f t="shared" si="25"/>
        <v>0</v>
      </c>
      <c r="O73" s="217">
        <v>0</v>
      </c>
      <c r="P73" s="103">
        <f t="shared" si="26"/>
        <v>0</v>
      </c>
      <c r="Q73" s="217">
        <v>0</v>
      </c>
      <c r="R73" s="103">
        <f t="shared" si="27"/>
        <v>0</v>
      </c>
      <c r="S73" s="217">
        <v>0</v>
      </c>
      <c r="T73" s="103">
        <f t="shared" si="28"/>
        <v>0</v>
      </c>
      <c r="U73" s="217">
        <v>0</v>
      </c>
      <c r="V73" s="103">
        <f t="shared" si="29"/>
        <v>0</v>
      </c>
      <c r="X73" s="245"/>
    </row>
    <row r="74" spans="1:24" ht="12.75" customHeight="1" x14ac:dyDescent="0.3">
      <c r="A74" s="38" t="s">
        <v>134</v>
      </c>
      <c r="B74" s="50"/>
      <c r="C74" s="217">
        <v>0</v>
      </c>
      <c r="D74" s="103">
        <f t="shared" si="20"/>
        <v>0</v>
      </c>
      <c r="E74" s="217">
        <v>0</v>
      </c>
      <c r="F74" s="103">
        <f t="shared" si="21"/>
        <v>0</v>
      </c>
      <c r="G74" s="217">
        <v>0</v>
      </c>
      <c r="H74" s="103">
        <f t="shared" si="22"/>
        <v>0</v>
      </c>
      <c r="I74" s="217">
        <v>0</v>
      </c>
      <c r="J74" s="103">
        <f t="shared" si="23"/>
        <v>0</v>
      </c>
      <c r="K74" s="217">
        <v>0</v>
      </c>
      <c r="L74" s="103">
        <f t="shared" si="24"/>
        <v>0</v>
      </c>
      <c r="M74" s="217">
        <v>0</v>
      </c>
      <c r="N74" s="103">
        <f t="shared" si="25"/>
        <v>0</v>
      </c>
      <c r="O74" s="217">
        <v>0</v>
      </c>
      <c r="P74" s="103">
        <f t="shared" si="26"/>
        <v>0</v>
      </c>
      <c r="Q74" s="217">
        <v>0</v>
      </c>
      <c r="R74" s="103">
        <f t="shared" si="27"/>
        <v>0</v>
      </c>
      <c r="S74" s="217">
        <v>0</v>
      </c>
      <c r="T74" s="103">
        <f t="shared" si="28"/>
        <v>0</v>
      </c>
      <c r="U74" s="217">
        <v>0</v>
      </c>
      <c r="V74" s="103">
        <f t="shared" si="29"/>
        <v>0</v>
      </c>
      <c r="X74" s="245"/>
    </row>
    <row r="75" spans="1:24" ht="12.75" customHeight="1" x14ac:dyDescent="0.3">
      <c r="A75" s="38" t="s">
        <v>151</v>
      </c>
      <c r="B75" s="50"/>
      <c r="C75" s="217">
        <v>11730.621000000003</v>
      </c>
      <c r="D75" s="103">
        <f t="shared" si="20"/>
        <v>1.0000000000000002E-2</v>
      </c>
      <c r="E75" s="217">
        <v>10890.844999999999</v>
      </c>
      <c r="F75" s="103">
        <f t="shared" si="21"/>
        <v>0.01</v>
      </c>
      <c r="G75" s="217">
        <v>11108.661900000001</v>
      </c>
      <c r="H75" s="103">
        <f t="shared" si="22"/>
        <v>1.0000000000000002E-2</v>
      </c>
      <c r="I75" s="217">
        <v>11330.835138</v>
      </c>
      <c r="J75" s="103">
        <f t="shared" si="23"/>
        <v>0.01</v>
      </c>
      <c r="K75" s="217">
        <v>11557.451840760001</v>
      </c>
      <c r="L75" s="103">
        <f t="shared" si="24"/>
        <v>0.01</v>
      </c>
      <c r="M75" s="217">
        <v>11788.600877575202</v>
      </c>
      <c r="N75" s="103">
        <f t="shared" si="25"/>
        <v>0.01</v>
      </c>
      <c r="O75" s="217">
        <v>12024.372895126706</v>
      </c>
      <c r="P75" s="103">
        <f t="shared" si="26"/>
        <v>0.01</v>
      </c>
      <c r="Q75" s="217">
        <v>12264.86035302924</v>
      </c>
      <c r="R75" s="103">
        <f t="shared" si="27"/>
        <v>0.01</v>
      </c>
      <c r="S75" s="217">
        <v>12510.157560089821</v>
      </c>
      <c r="T75" s="103">
        <f t="shared" si="28"/>
        <v>0.01</v>
      </c>
      <c r="U75" s="217">
        <v>12760.36071129162</v>
      </c>
      <c r="V75" s="103">
        <f t="shared" si="29"/>
        <v>0.01</v>
      </c>
      <c r="X75" s="245"/>
    </row>
    <row r="76" spans="1:24" ht="12.75" customHeight="1" x14ac:dyDescent="0.3">
      <c r="A76" s="38" t="s">
        <v>137</v>
      </c>
      <c r="B76" s="50"/>
      <c r="C76" s="217">
        <v>469.22484000000009</v>
      </c>
      <c r="D76" s="103">
        <f t="shared" si="20"/>
        <v>4.0000000000000002E-4</v>
      </c>
      <c r="E76" s="217">
        <v>435.63379999999995</v>
      </c>
      <c r="F76" s="103">
        <f t="shared" si="21"/>
        <v>3.9999999999999996E-4</v>
      </c>
      <c r="G76" s="217">
        <v>444.34647600000005</v>
      </c>
      <c r="H76" s="103">
        <f t="shared" si="22"/>
        <v>4.0000000000000007E-4</v>
      </c>
      <c r="I76" s="217">
        <v>453.23340552000008</v>
      </c>
      <c r="J76" s="103">
        <f t="shared" si="23"/>
        <v>4.0000000000000002E-4</v>
      </c>
      <c r="K76" s="217">
        <v>462.29807363039998</v>
      </c>
      <c r="L76" s="103">
        <f t="shared" si="24"/>
        <v>3.9999999999999996E-4</v>
      </c>
      <c r="M76" s="217">
        <v>471.54403510300807</v>
      </c>
      <c r="N76" s="103">
        <f t="shared" si="25"/>
        <v>4.0000000000000002E-4</v>
      </c>
      <c r="O76" s="217">
        <v>480.97491580506829</v>
      </c>
      <c r="P76" s="103">
        <f t="shared" si="26"/>
        <v>4.0000000000000002E-4</v>
      </c>
      <c r="Q76" s="217">
        <v>490.59441412116962</v>
      </c>
      <c r="R76" s="103">
        <f t="shared" si="27"/>
        <v>4.0000000000000002E-4</v>
      </c>
      <c r="S76" s="217">
        <v>500.40630240359286</v>
      </c>
      <c r="T76" s="103">
        <f t="shared" si="28"/>
        <v>3.9999999999999996E-4</v>
      </c>
      <c r="U76" s="217">
        <v>510.41442845166483</v>
      </c>
      <c r="V76" s="103">
        <f t="shared" si="29"/>
        <v>4.0000000000000007E-4</v>
      </c>
      <c r="X76" s="245"/>
    </row>
    <row r="77" spans="1:24" ht="12.75" customHeight="1" x14ac:dyDescent="0.3">
      <c r="A77" s="38" t="s">
        <v>136</v>
      </c>
      <c r="B77" s="50"/>
      <c r="C77" s="217">
        <v>1524.9807300000002</v>
      </c>
      <c r="D77" s="103">
        <f t="shared" si="20"/>
        <v>1.3000000000000002E-3</v>
      </c>
      <c r="E77" s="217">
        <v>1415.8098499999996</v>
      </c>
      <c r="F77" s="103">
        <f t="shared" si="21"/>
        <v>1.2999999999999997E-3</v>
      </c>
      <c r="G77" s="217">
        <v>1444.126047</v>
      </c>
      <c r="H77" s="103">
        <f t="shared" si="22"/>
        <v>1.2999999999999999E-3</v>
      </c>
      <c r="I77" s="217">
        <v>1473.0085679399999</v>
      </c>
      <c r="J77" s="103">
        <f t="shared" si="23"/>
        <v>1.2999999999999999E-3</v>
      </c>
      <c r="K77" s="217">
        <v>1502.4687392987998</v>
      </c>
      <c r="L77" s="103">
        <f t="shared" si="24"/>
        <v>1.2999999999999999E-3</v>
      </c>
      <c r="M77" s="217">
        <v>1532.5181140847762</v>
      </c>
      <c r="N77" s="103">
        <f t="shared" si="25"/>
        <v>1.2999999999999999E-3</v>
      </c>
      <c r="O77" s="217">
        <v>1563.1684763664716</v>
      </c>
      <c r="P77" s="103">
        <f t="shared" si="26"/>
        <v>1.2999999999999999E-3</v>
      </c>
      <c r="Q77" s="217">
        <v>1594.4318458938012</v>
      </c>
      <c r="R77" s="103">
        <f t="shared" si="27"/>
        <v>1.2999999999999999E-3</v>
      </c>
      <c r="S77" s="217">
        <v>1626.3204828116768</v>
      </c>
      <c r="T77" s="103">
        <f t="shared" si="28"/>
        <v>1.2999999999999999E-3</v>
      </c>
      <c r="U77" s="217">
        <v>1658.8468924679105</v>
      </c>
      <c r="V77" s="103">
        <f t="shared" si="29"/>
        <v>1.3000000000000002E-3</v>
      </c>
      <c r="X77" s="245"/>
    </row>
    <row r="78" spans="1:24" ht="12.75" customHeight="1" x14ac:dyDescent="0.3">
      <c r="A78" s="38" t="s">
        <v>135</v>
      </c>
      <c r="B78" s="50"/>
      <c r="C78" s="217">
        <v>25807.3662</v>
      </c>
      <c r="D78" s="103">
        <f t="shared" si="20"/>
        <v>2.1999999999999999E-2</v>
      </c>
      <c r="E78" s="217">
        <v>23959.858999999997</v>
      </c>
      <c r="F78" s="103">
        <f t="shared" si="21"/>
        <v>2.1999999999999999E-2</v>
      </c>
      <c r="G78" s="217">
        <v>24439.05618</v>
      </c>
      <c r="H78" s="103">
        <f t="shared" si="22"/>
        <v>2.2000000000000002E-2</v>
      </c>
      <c r="I78" s="217">
        <v>24927.837303600001</v>
      </c>
      <c r="J78" s="103">
        <f t="shared" si="23"/>
        <v>2.1999999999999999E-2</v>
      </c>
      <c r="K78" s="217">
        <v>25426.394049671995</v>
      </c>
      <c r="L78" s="103">
        <f t="shared" si="24"/>
        <v>2.1999999999999995E-2</v>
      </c>
      <c r="M78" s="217">
        <v>25934.921930665441</v>
      </c>
      <c r="N78" s="103">
        <f t="shared" si="25"/>
        <v>2.1999999999999999E-2</v>
      </c>
      <c r="O78" s="217">
        <v>26453.620369278753</v>
      </c>
      <c r="P78" s="103">
        <f t="shared" si="26"/>
        <v>2.1999999999999999E-2</v>
      </c>
      <c r="Q78" s="217">
        <v>26982.692776664328</v>
      </c>
      <c r="R78" s="103">
        <f t="shared" si="27"/>
        <v>2.1999999999999999E-2</v>
      </c>
      <c r="S78" s="217">
        <v>27522.346632197605</v>
      </c>
      <c r="T78" s="103">
        <f t="shared" si="28"/>
        <v>2.1999999999999999E-2</v>
      </c>
      <c r="U78" s="217">
        <v>28072.793564841562</v>
      </c>
      <c r="V78" s="103">
        <f t="shared" si="29"/>
        <v>2.2000000000000002E-2</v>
      </c>
      <c r="X78" s="245"/>
    </row>
    <row r="79" spans="1:24" ht="12.75" customHeight="1" x14ac:dyDescent="0.3">
      <c r="A79" s="38" t="s">
        <v>100</v>
      </c>
      <c r="B79" s="50"/>
      <c r="C79" s="217">
        <v>0</v>
      </c>
      <c r="D79" s="103">
        <f t="shared" si="20"/>
        <v>0</v>
      </c>
      <c r="E79" s="217">
        <v>0</v>
      </c>
      <c r="F79" s="103">
        <f t="shared" si="21"/>
        <v>0</v>
      </c>
      <c r="G79" s="217">
        <v>0</v>
      </c>
      <c r="H79" s="103">
        <f t="shared" si="22"/>
        <v>0</v>
      </c>
      <c r="I79" s="217">
        <v>0</v>
      </c>
      <c r="J79" s="103">
        <f t="shared" si="23"/>
        <v>0</v>
      </c>
      <c r="K79" s="217">
        <v>0</v>
      </c>
      <c r="L79" s="103">
        <f t="shared" si="24"/>
        <v>0</v>
      </c>
      <c r="M79" s="217">
        <v>0</v>
      </c>
      <c r="N79" s="103">
        <f t="shared" si="25"/>
        <v>0</v>
      </c>
      <c r="O79" s="217">
        <v>0</v>
      </c>
      <c r="P79" s="103">
        <f t="shared" si="26"/>
        <v>0</v>
      </c>
      <c r="Q79" s="217">
        <v>0</v>
      </c>
      <c r="R79" s="103">
        <f t="shared" si="27"/>
        <v>0</v>
      </c>
      <c r="S79" s="217">
        <v>0</v>
      </c>
      <c r="T79" s="103">
        <f t="shared" si="28"/>
        <v>0</v>
      </c>
      <c r="U79" s="217">
        <v>0</v>
      </c>
      <c r="V79" s="103">
        <f t="shared" si="29"/>
        <v>0</v>
      </c>
      <c r="X79" s="245"/>
    </row>
    <row r="80" spans="1:24" ht="12.75" customHeight="1" x14ac:dyDescent="0.3">
      <c r="A80" s="38" t="s">
        <v>101</v>
      </c>
      <c r="B80" s="50"/>
      <c r="C80" s="217">
        <v>0</v>
      </c>
      <c r="D80" s="103">
        <f t="shared" si="20"/>
        <v>0</v>
      </c>
      <c r="E80" s="217">
        <v>0</v>
      </c>
      <c r="F80" s="103">
        <f t="shared" si="21"/>
        <v>0</v>
      </c>
      <c r="G80" s="217">
        <v>0</v>
      </c>
      <c r="H80" s="103">
        <f t="shared" si="22"/>
        <v>0</v>
      </c>
      <c r="I80" s="217">
        <v>0</v>
      </c>
      <c r="J80" s="103">
        <f t="shared" si="23"/>
        <v>0</v>
      </c>
      <c r="K80" s="217">
        <v>0</v>
      </c>
      <c r="L80" s="103">
        <f t="shared" si="24"/>
        <v>0</v>
      </c>
      <c r="M80" s="217">
        <v>0</v>
      </c>
      <c r="N80" s="103">
        <f t="shared" si="25"/>
        <v>0</v>
      </c>
      <c r="O80" s="217">
        <v>0</v>
      </c>
      <c r="P80" s="103">
        <f t="shared" si="26"/>
        <v>0</v>
      </c>
      <c r="Q80" s="217">
        <v>0</v>
      </c>
      <c r="R80" s="103">
        <f t="shared" si="27"/>
        <v>0</v>
      </c>
      <c r="S80" s="217">
        <v>0</v>
      </c>
      <c r="T80" s="103">
        <f t="shared" si="28"/>
        <v>0</v>
      </c>
      <c r="U80" s="217">
        <v>0</v>
      </c>
      <c r="V80" s="103">
        <f t="shared" si="29"/>
        <v>0</v>
      </c>
      <c r="X80" s="245"/>
    </row>
    <row r="81" spans="1:24" ht="12.75" customHeight="1" x14ac:dyDescent="0.3">
      <c r="A81" s="38" t="s">
        <v>139</v>
      </c>
      <c r="B81" s="50"/>
      <c r="C81" s="217">
        <v>0</v>
      </c>
      <c r="D81" s="103">
        <f t="shared" si="20"/>
        <v>0</v>
      </c>
      <c r="E81" s="217">
        <v>0</v>
      </c>
      <c r="F81" s="103">
        <f t="shared" si="21"/>
        <v>0</v>
      </c>
      <c r="G81" s="217">
        <v>0</v>
      </c>
      <c r="H81" s="103">
        <f t="shared" si="22"/>
        <v>0</v>
      </c>
      <c r="I81" s="217">
        <v>0</v>
      </c>
      <c r="J81" s="103">
        <f t="shared" si="23"/>
        <v>0</v>
      </c>
      <c r="K81" s="217">
        <v>0</v>
      </c>
      <c r="L81" s="103">
        <f t="shared" si="24"/>
        <v>0</v>
      </c>
      <c r="M81" s="217">
        <v>0</v>
      </c>
      <c r="N81" s="103">
        <f t="shared" si="25"/>
        <v>0</v>
      </c>
      <c r="O81" s="217">
        <v>0</v>
      </c>
      <c r="P81" s="103">
        <f t="shared" si="26"/>
        <v>0</v>
      </c>
      <c r="Q81" s="217">
        <v>0</v>
      </c>
      <c r="R81" s="103">
        <f t="shared" si="27"/>
        <v>0</v>
      </c>
      <c r="S81" s="217">
        <v>0</v>
      </c>
      <c r="T81" s="103">
        <f t="shared" si="28"/>
        <v>0</v>
      </c>
      <c r="U81" s="217">
        <v>0</v>
      </c>
      <c r="V81" s="103">
        <f t="shared" si="29"/>
        <v>0</v>
      </c>
      <c r="X81" s="245"/>
    </row>
    <row r="82" spans="1:24" ht="12.75" customHeight="1" x14ac:dyDescent="0.3">
      <c r="A82" s="38" t="s">
        <v>155</v>
      </c>
      <c r="B82" s="50"/>
      <c r="C82" s="217">
        <v>0</v>
      </c>
      <c r="D82" s="103">
        <f t="shared" si="20"/>
        <v>0</v>
      </c>
      <c r="E82" s="217">
        <v>0</v>
      </c>
      <c r="F82" s="103">
        <f t="shared" si="21"/>
        <v>0</v>
      </c>
      <c r="G82" s="217">
        <v>0</v>
      </c>
      <c r="H82" s="103">
        <f t="shared" si="22"/>
        <v>0</v>
      </c>
      <c r="I82" s="217">
        <v>0</v>
      </c>
      <c r="J82" s="103">
        <f t="shared" si="23"/>
        <v>0</v>
      </c>
      <c r="K82" s="217">
        <v>0</v>
      </c>
      <c r="L82" s="103">
        <f t="shared" si="24"/>
        <v>0</v>
      </c>
      <c r="M82" s="217">
        <v>0</v>
      </c>
      <c r="N82" s="103">
        <f t="shared" si="25"/>
        <v>0</v>
      </c>
      <c r="O82" s="217">
        <v>0</v>
      </c>
      <c r="P82" s="103">
        <f t="shared" si="26"/>
        <v>0</v>
      </c>
      <c r="Q82" s="217">
        <v>0</v>
      </c>
      <c r="R82" s="103">
        <f t="shared" si="27"/>
        <v>0</v>
      </c>
      <c r="S82" s="217">
        <v>0</v>
      </c>
      <c r="T82" s="103">
        <f t="shared" si="28"/>
        <v>0</v>
      </c>
      <c r="U82" s="217">
        <v>0</v>
      </c>
      <c r="V82" s="103">
        <f t="shared" si="29"/>
        <v>0</v>
      </c>
      <c r="X82" s="245"/>
    </row>
    <row r="83" spans="1:24" ht="12.75" customHeight="1" x14ac:dyDescent="0.3">
      <c r="A83" s="38" t="s">
        <v>77</v>
      </c>
      <c r="B83" s="50"/>
      <c r="C83" s="217">
        <v>0</v>
      </c>
      <c r="D83" s="103">
        <f t="shared" si="20"/>
        <v>0</v>
      </c>
      <c r="E83" s="217">
        <v>0</v>
      </c>
      <c r="F83" s="103">
        <f t="shared" si="21"/>
        <v>0</v>
      </c>
      <c r="G83" s="217">
        <v>0</v>
      </c>
      <c r="H83" s="103">
        <f t="shared" si="22"/>
        <v>0</v>
      </c>
      <c r="I83" s="217">
        <v>0</v>
      </c>
      <c r="J83" s="103">
        <f t="shared" si="23"/>
        <v>0</v>
      </c>
      <c r="K83" s="217">
        <v>0</v>
      </c>
      <c r="L83" s="103">
        <f t="shared" si="24"/>
        <v>0</v>
      </c>
      <c r="M83" s="217">
        <v>0</v>
      </c>
      <c r="N83" s="103">
        <f t="shared" si="25"/>
        <v>0</v>
      </c>
      <c r="O83" s="217">
        <v>0</v>
      </c>
      <c r="P83" s="103">
        <f t="shared" si="26"/>
        <v>0</v>
      </c>
      <c r="Q83" s="217">
        <v>0</v>
      </c>
      <c r="R83" s="103">
        <f t="shared" si="27"/>
        <v>0</v>
      </c>
      <c r="S83" s="217">
        <v>0</v>
      </c>
      <c r="T83" s="103">
        <f t="shared" si="28"/>
        <v>0</v>
      </c>
      <c r="U83" s="217">
        <v>0</v>
      </c>
      <c r="V83" s="103">
        <f t="shared" si="29"/>
        <v>0</v>
      </c>
      <c r="X83" s="245"/>
    </row>
    <row r="84" spans="1:24" ht="12.75" customHeight="1" x14ac:dyDescent="0.3">
      <c r="A84" s="38" t="s">
        <v>98</v>
      </c>
      <c r="B84" s="50"/>
      <c r="C84" s="217">
        <v>0</v>
      </c>
      <c r="D84" s="103">
        <f t="shared" si="20"/>
        <v>0</v>
      </c>
      <c r="E84" s="217">
        <v>0</v>
      </c>
      <c r="F84" s="103">
        <f t="shared" si="21"/>
        <v>0</v>
      </c>
      <c r="G84" s="217">
        <v>0</v>
      </c>
      <c r="H84" s="103">
        <f t="shared" si="22"/>
        <v>0</v>
      </c>
      <c r="I84" s="217">
        <v>0</v>
      </c>
      <c r="J84" s="103">
        <f t="shared" si="23"/>
        <v>0</v>
      </c>
      <c r="K84" s="217">
        <v>0</v>
      </c>
      <c r="L84" s="103">
        <f t="shared" si="24"/>
        <v>0</v>
      </c>
      <c r="M84" s="217">
        <v>0</v>
      </c>
      <c r="N84" s="103">
        <f t="shared" si="25"/>
        <v>0</v>
      </c>
      <c r="O84" s="217">
        <v>0</v>
      </c>
      <c r="P84" s="103">
        <f t="shared" si="26"/>
        <v>0</v>
      </c>
      <c r="Q84" s="217">
        <v>0</v>
      </c>
      <c r="R84" s="103">
        <f t="shared" si="27"/>
        <v>0</v>
      </c>
      <c r="S84" s="217">
        <v>0</v>
      </c>
      <c r="T84" s="103">
        <f t="shared" si="28"/>
        <v>0</v>
      </c>
      <c r="U84" s="217">
        <v>0</v>
      </c>
      <c r="V84" s="103">
        <f t="shared" si="29"/>
        <v>0</v>
      </c>
      <c r="X84" s="245"/>
    </row>
    <row r="85" spans="1:24" ht="12.75" customHeight="1" x14ac:dyDescent="0.3">
      <c r="A85" s="38" t="s">
        <v>79</v>
      </c>
      <c r="B85" s="50"/>
      <c r="C85" s="217">
        <v>0</v>
      </c>
      <c r="D85" s="103">
        <f t="shared" si="20"/>
        <v>0</v>
      </c>
      <c r="E85" s="217">
        <v>0</v>
      </c>
      <c r="F85" s="103">
        <f t="shared" si="21"/>
        <v>0</v>
      </c>
      <c r="G85" s="217">
        <v>0</v>
      </c>
      <c r="H85" s="103">
        <f t="shared" si="22"/>
        <v>0</v>
      </c>
      <c r="I85" s="217">
        <v>0</v>
      </c>
      <c r="J85" s="103">
        <f t="shared" si="23"/>
        <v>0</v>
      </c>
      <c r="K85" s="217">
        <v>0</v>
      </c>
      <c r="L85" s="103">
        <f t="shared" si="24"/>
        <v>0</v>
      </c>
      <c r="M85" s="217">
        <v>0</v>
      </c>
      <c r="N85" s="103">
        <f t="shared" si="25"/>
        <v>0</v>
      </c>
      <c r="O85" s="217">
        <v>0</v>
      </c>
      <c r="P85" s="103">
        <f t="shared" si="26"/>
        <v>0</v>
      </c>
      <c r="Q85" s="217">
        <v>0</v>
      </c>
      <c r="R85" s="103">
        <f t="shared" si="27"/>
        <v>0</v>
      </c>
      <c r="S85" s="217">
        <v>0</v>
      </c>
      <c r="T85" s="103">
        <f t="shared" si="28"/>
        <v>0</v>
      </c>
      <c r="U85" s="217">
        <v>0</v>
      </c>
      <c r="V85" s="103">
        <f t="shared" si="29"/>
        <v>0</v>
      </c>
      <c r="X85" s="245"/>
    </row>
    <row r="86" spans="1:24" ht="12.75" customHeight="1" x14ac:dyDescent="0.3">
      <c r="A86" s="38" t="s">
        <v>15</v>
      </c>
      <c r="B86" s="50"/>
      <c r="C86" s="217">
        <v>4692.2484000000004</v>
      </c>
      <c r="D86" s="103">
        <f t="shared" si="20"/>
        <v>4.0000000000000001E-3</v>
      </c>
      <c r="E86" s="217">
        <v>4356.3379999999997</v>
      </c>
      <c r="F86" s="103">
        <f t="shared" si="21"/>
        <v>4.0000000000000001E-3</v>
      </c>
      <c r="G86" s="217">
        <v>4443.4647600000008</v>
      </c>
      <c r="H86" s="103">
        <f t="shared" si="22"/>
        <v>4.000000000000001E-3</v>
      </c>
      <c r="I86" s="217">
        <v>4532.3340552000009</v>
      </c>
      <c r="J86" s="103">
        <f t="shared" si="23"/>
        <v>4.0000000000000001E-3</v>
      </c>
      <c r="K86" s="217">
        <v>4622.9807363039999</v>
      </c>
      <c r="L86" s="103">
        <f t="shared" si="24"/>
        <v>4.0000000000000001E-3</v>
      </c>
      <c r="M86" s="217">
        <v>4715.4403510300808</v>
      </c>
      <c r="N86" s="103">
        <f t="shared" si="25"/>
        <v>4.0000000000000001E-3</v>
      </c>
      <c r="O86" s="217">
        <v>4809.7491580506821</v>
      </c>
      <c r="P86" s="103">
        <f t="shared" si="26"/>
        <v>4.0000000000000001E-3</v>
      </c>
      <c r="Q86" s="217">
        <v>4905.9441412116967</v>
      </c>
      <c r="R86" s="103">
        <f t="shared" si="27"/>
        <v>4.000000000000001E-3</v>
      </c>
      <c r="S86" s="217">
        <v>5004.0630240359287</v>
      </c>
      <c r="T86" s="103">
        <f t="shared" si="28"/>
        <v>4.0000000000000001E-3</v>
      </c>
      <c r="U86" s="217">
        <v>5104.1442845166475</v>
      </c>
      <c r="V86" s="103">
        <f t="shared" si="29"/>
        <v>4.0000000000000001E-3</v>
      </c>
      <c r="X86" s="245"/>
    </row>
    <row r="87" spans="1:24" ht="12.75" customHeight="1" x14ac:dyDescent="0.3">
      <c r="A87" s="38" t="s">
        <v>152</v>
      </c>
      <c r="B87" s="50"/>
      <c r="C87" s="217">
        <v>0</v>
      </c>
      <c r="D87" s="103">
        <f t="shared" si="20"/>
        <v>0</v>
      </c>
      <c r="E87" s="217">
        <v>0</v>
      </c>
      <c r="F87" s="103">
        <f t="shared" si="21"/>
        <v>0</v>
      </c>
      <c r="G87" s="217">
        <v>0</v>
      </c>
      <c r="H87" s="103">
        <f t="shared" si="22"/>
        <v>0</v>
      </c>
      <c r="I87" s="217">
        <v>0</v>
      </c>
      <c r="J87" s="103">
        <f t="shared" si="23"/>
        <v>0</v>
      </c>
      <c r="K87" s="217">
        <v>0</v>
      </c>
      <c r="L87" s="103">
        <f t="shared" si="24"/>
        <v>0</v>
      </c>
      <c r="M87" s="217">
        <v>0</v>
      </c>
      <c r="N87" s="103">
        <f t="shared" si="25"/>
        <v>0</v>
      </c>
      <c r="O87" s="217">
        <v>0</v>
      </c>
      <c r="P87" s="103">
        <f t="shared" si="26"/>
        <v>0</v>
      </c>
      <c r="Q87" s="217">
        <v>0</v>
      </c>
      <c r="R87" s="103">
        <f t="shared" si="27"/>
        <v>0</v>
      </c>
      <c r="S87" s="217">
        <v>0</v>
      </c>
      <c r="T87" s="103">
        <f t="shared" si="28"/>
        <v>0</v>
      </c>
      <c r="U87" s="217">
        <v>0</v>
      </c>
      <c r="V87" s="103">
        <f t="shared" si="29"/>
        <v>0</v>
      </c>
      <c r="X87" s="245"/>
    </row>
    <row r="88" spans="1:24" ht="12.75" customHeight="1" x14ac:dyDescent="0.3">
      <c r="A88" s="38" t="s">
        <v>12</v>
      </c>
      <c r="B88" s="50"/>
      <c r="C88" s="217">
        <v>5982.6167100000011</v>
      </c>
      <c r="D88" s="103">
        <f t="shared" si="20"/>
        <v>5.1000000000000004E-3</v>
      </c>
      <c r="E88" s="217">
        <v>5554.3309500000005</v>
      </c>
      <c r="F88" s="103">
        <f t="shared" si="21"/>
        <v>5.1000000000000004E-3</v>
      </c>
      <c r="G88" s="217">
        <v>5665.4175690000011</v>
      </c>
      <c r="H88" s="103">
        <f t="shared" si="22"/>
        <v>5.1000000000000012E-3</v>
      </c>
      <c r="I88" s="217">
        <v>5778.7259203800013</v>
      </c>
      <c r="J88" s="103">
        <f t="shared" si="23"/>
        <v>5.1000000000000012E-3</v>
      </c>
      <c r="K88" s="217">
        <v>5894.3004387875999</v>
      </c>
      <c r="L88" s="103">
        <f t="shared" si="24"/>
        <v>5.0999999999999995E-3</v>
      </c>
      <c r="M88" s="217">
        <v>6012.1864475633529</v>
      </c>
      <c r="N88" s="103">
        <f t="shared" si="25"/>
        <v>5.1000000000000004E-3</v>
      </c>
      <c r="O88" s="217">
        <v>6132.4301765146201</v>
      </c>
      <c r="P88" s="103">
        <f t="shared" si="26"/>
        <v>5.1000000000000004E-3</v>
      </c>
      <c r="Q88" s="217">
        <v>6255.0787800449134</v>
      </c>
      <c r="R88" s="103">
        <f t="shared" si="27"/>
        <v>5.1000000000000012E-3</v>
      </c>
      <c r="S88" s="217">
        <v>6380.180355645809</v>
      </c>
      <c r="T88" s="103">
        <f t="shared" si="28"/>
        <v>5.0999999999999995E-3</v>
      </c>
      <c r="U88" s="217">
        <v>6507.7839627587264</v>
      </c>
      <c r="V88" s="103">
        <f t="shared" si="29"/>
        <v>5.1000000000000004E-3</v>
      </c>
      <c r="X88" s="245"/>
    </row>
    <row r="89" spans="1:24" ht="12.75" customHeight="1" x14ac:dyDescent="0.3">
      <c r="A89" s="38" t="s">
        <v>172</v>
      </c>
      <c r="B89" s="50"/>
      <c r="C89" s="217">
        <v>0</v>
      </c>
      <c r="D89" s="103">
        <f t="shared" si="20"/>
        <v>0</v>
      </c>
      <c r="E89" s="217">
        <v>0</v>
      </c>
      <c r="F89" s="103">
        <f t="shared" si="21"/>
        <v>0</v>
      </c>
      <c r="G89" s="217">
        <v>0</v>
      </c>
      <c r="H89" s="103">
        <f t="shared" si="22"/>
        <v>0</v>
      </c>
      <c r="I89" s="217">
        <v>0</v>
      </c>
      <c r="J89" s="103">
        <f t="shared" si="23"/>
        <v>0</v>
      </c>
      <c r="K89" s="217">
        <v>0</v>
      </c>
      <c r="L89" s="103">
        <f t="shared" si="24"/>
        <v>0</v>
      </c>
      <c r="M89" s="217">
        <v>0</v>
      </c>
      <c r="N89" s="103">
        <f t="shared" si="25"/>
        <v>0</v>
      </c>
      <c r="O89" s="217">
        <v>0</v>
      </c>
      <c r="P89" s="103">
        <f t="shared" si="26"/>
        <v>0</v>
      </c>
      <c r="Q89" s="217">
        <v>0</v>
      </c>
      <c r="R89" s="103">
        <f t="shared" si="27"/>
        <v>0</v>
      </c>
      <c r="S89" s="217">
        <v>0</v>
      </c>
      <c r="T89" s="103">
        <f t="shared" si="28"/>
        <v>0</v>
      </c>
      <c r="U89" s="217">
        <v>0</v>
      </c>
      <c r="V89" s="103">
        <f t="shared" si="29"/>
        <v>0</v>
      </c>
      <c r="X89" s="245"/>
    </row>
    <row r="90" spans="1:24" ht="12.75" customHeight="1" x14ac:dyDescent="0.3">
      <c r="A90" s="38" t="s">
        <v>17</v>
      </c>
      <c r="B90" s="50"/>
      <c r="C90" s="217">
        <v>234.61242000000004</v>
      </c>
      <c r="D90" s="103">
        <f t="shared" si="20"/>
        <v>2.0000000000000001E-4</v>
      </c>
      <c r="E90" s="217">
        <v>217.81689999999998</v>
      </c>
      <c r="F90" s="103">
        <f t="shared" si="21"/>
        <v>1.9999999999999998E-4</v>
      </c>
      <c r="G90" s="217">
        <v>222.17323800000003</v>
      </c>
      <c r="H90" s="103">
        <f t="shared" si="22"/>
        <v>2.0000000000000004E-4</v>
      </c>
      <c r="I90" s="217">
        <v>226.61670276000004</v>
      </c>
      <c r="J90" s="103">
        <f t="shared" si="23"/>
        <v>2.0000000000000001E-4</v>
      </c>
      <c r="K90" s="217">
        <v>231.14903681519999</v>
      </c>
      <c r="L90" s="103">
        <f t="shared" si="24"/>
        <v>1.9999999999999998E-4</v>
      </c>
      <c r="M90" s="217">
        <v>235.77201755150404</v>
      </c>
      <c r="N90" s="103">
        <f t="shared" si="25"/>
        <v>2.0000000000000001E-4</v>
      </c>
      <c r="O90" s="217">
        <v>240.48745790253415</v>
      </c>
      <c r="P90" s="103">
        <f t="shared" si="26"/>
        <v>2.0000000000000001E-4</v>
      </c>
      <c r="Q90" s="217">
        <v>245.29720706058481</v>
      </c>
      <c r="R90" s="103">
        <f t="shared" si="27"/>
        <v>2.0000000000000001E-4</v>
      </c>
      <c r="S90" s="217">
        <v>250.20315120179643</v>
      </c>
      <c r="T90" s="103">
        <f t="shared" si="28"/>
        <v>1.9999999999999998E-4</v>
      </c>
      <c r="U90" s="217">
        <v>255.20721422583242</v>
      </c>
      <c r="V90" s="103">
        <f t="shared" si="29"/>
        <v>2.0000000000000004E-4</v>
      </c>
      <c r="X90" s="245"/>
    </row>
    <row r="91" spans="1:24" ht="12.75" customHeight="1" x14ac:dyDescent="0.3">
      <c r="A91" s="38" t="s">
        <v>143</v>
      </c>
      <c r="B91" s="38"/>
      <c r="C91" s="217">
        <v>0</v>
      </c>
      <c r="D91" s="103">
        <f t="shared" si="20"/>
        <v>0</v>
      </c>
      <c r="E91" s="217">
        <v>0</v>
      </c>
      <c r="F91" s="103">
        <f t="shared" si="21"/>
        <v>0</v>
      </c>
      <c r="G91" s="217">
        <v>0</v>
      </c>
      <c r="H91" s="103">
        <f t="shared" si="22"/>
        <v>0</v>
      </c>
      <c r="I91" s="217">
        <v>0</v>
      </c>
      <c r="J91" s="103">
        <f t="shared" si="23"/>
        <v>0</v>
      </c>
      <c r="K91" s="217">
        <v>0</v>
      </c>
      <c r="L91" s="103">
        <f t="shared" si="24"/>
        <v>0</v>
      </c>
      <c r="M91" s="217">
        <v>0</v>
      </c>
      <c r="N91" s="103">
        <f t="shared" si="25"/>
        <v>0</v>
      </c>
      <c r="O91" s="217">
        <v>0</v>
      </c>
      <c r="P91" s="103">
        <f t="shared" si="26"/>
        <v>0</v>
      </c>
      <c r="Q91" s="217">
        <v>0</v>
      </c>
      <c r="R91" s="103">
        <f t="shared" si="27"/>
        <v>0</v>
      </c>
      <c r="S91" s="217">
        <v>0</v>
      </c>
      <c r="T91" s="103">
        <f t="shared" si="28"/>
        <v>0</v>
      </c>
      <c r="U91" s="217">
        <v>0</v>
      </c>
      <c r="V91" s="103">
        <f t="shared" si="29"/>
        <v>0</v>
      </c>
      <c r="X91" s="245"/>
    </row>
    <row r="92" spans="1:24" ht="12.75" customHeight="1" x14ac:dyDescent="0.3">
      <c r="A92" s="38" t="s">
        <v>13</v>
      </c>
      <c r="B92" s="50"/>
      <c r="C92" s="217">
        <v>6099.9229200000009</v>
      </c>
      <c r="D92" s="103">
        <f t="shared" si="20"/>
        <v>5.2000000000000006E-3</v>
      </c>
      <c r="E92" s="217">
        <v>5663.2393999999986</v>
      </c>
      <c r="F92" s="103">
        <f t="shared" si="21"/>
        <v>5.1999999999999989E-3</v>
      </c>
      <c r="G92" s="217">
        <v>5776.5041879999999</v>
      </c>
      <c r="H92" s="103">
        <f t="shared" si="22"/>
        <v>5.1999999999999998E-3</v>
      </c>
      <c r="I92" s="217">
        <v>5892.0342717599997</v>
      </c>
      <c r="J92" s="103">
        <f t="shared" si="23"/>
        <v>5.1999999999999998E-3</v>
      </c>
      <c r="K92" s="217">
        <v>6009.8749571951994</v>
      </c>
      <c r="L92" s="103">
        <f t="shared" si="24"/>
        <v>5.1999999999999998E-3</v>
      </c>
      <c r="M92" s="217">
        <v>6130.072456339105</v>
      </c>
      <c r="N92" s="103">
        <f t="shared" si="25"/>
        <v>5.1999999999999998E-3</v>
      </c>
      <c r="O92" s="217">
        <v>6252.6739054658865</v>
      </c>
      <c r="P92" s="103">
        <f t="shared" si="26"/>
        <v>5.1999999999999998E-3</v>
      </c>
      <c r="Q92" s="217">
        <v>6377.7273835752048</v>
      </c>
      <c r="R92" s="103">
        <f t="shared" si="27"/>
        <v>5.1999999999999998E-3</v>
      </c>
      <c r="S92" s="217">
        <v>6505.2819312467072</v>
      </c>
      <c r="T92" s="103">
        <f t="shared" si="28"/>
        <v>5.1999999999999998E-3</v>
      </c>
      <c r="U92" s="217">
        <v>6635.387569871642</v>
      </c>
      <c r="V92" s="103">
        <f t="shared" si="29"/>
        <v>5.2000000000000006E-3</v>
      </c>
      <c r="X92" s="245"/>
    </row>
    <row r="93" spans="1:24" ht="12.75" customHeight="1" x14ac:dyDescent="0.3">
      <c r="A93" s="38" t="s">
        <v>144</v>
      </c>
      <c r="B93" s="50"/>
      <c r="C93" s="217">
        <v>0</v>
      </c>
      <c r="D93" s="103">
        <f t="shared" si="20"/>
        <v>0</v>
      </c>
      <c r="E93" s="217">
        <v>0</v>
      </c>
      <c r="F93" s="103">
        <f t="shared" si="21"/>
        <v>0</v>
      </c>
      <c r="G93" s="217">
        <v>0</v>
      </c>
      <c r="H93" s="103">
        <f t="shared" si="22"/>
        <v>0</v>
      </c>
      <c r="I93" s="217">
        <v>0</v>
      </c>
      <c r="J93" s="103">
        <f t="shared" si="23"/>
        <v>0</v>
      </c>
      <c r="K93" s="217">
        <v>0</v>
      </c>
      <c r="L93" s="103">
        <f t="shared" si="24"/>
        <v>0</v>
      </c>
      <c r="M93" s="217">
        <v>0</v>
      </c>
      <c r="N93" s="103">
        <f t="shared" si="25"/>
        <v>0</v>
      </c>
      <c r="O93" s="217">
        <v>0</v>
      </c>
      <c r="P93" s="103">
        <f t="shared" si="26"/>
        <v>0</v>
      </c>
      <c r="Q93" s="217">
        <v>0</v>
      </c>
      <c r="R93" s="103">
        <f t="shared" si="27"/>
        <v>0</v>
      </c>
      <c r="S93" s="217">
        <v>0</v>
      </c>
      <c r="T93" s="103">
        <f t="shared" si="28"/>
        <v>0</v>
      </c>
      <c r="U93" s="217">
        <v>0</v>
      </c>
      <c r="V93" s="103">
        <f t="shared" si="29"/>
        <v>0</v>
      </c>
      <c r="X93" s="245"/>
    </row>
    <row r="94" spans="1:24" ht="12.75" customHeight="1" x14ac:dyDescent="0.3">
      <c r="A94" s="38" t="s">
        <v>156</v>
      </c>
      <c r="B94" s="50"/>
      <c r="C94" s="217">
        <v>0</v>
      </c>
      <c r="D94" s="103">
        <f t="shared" si="20"/>
        <v>0</v>
      </c>
      <c r="E94" s="217">
        <v>0</v>
      </c>
      <c r="F94" s="103">
        <f t="shared" si="21"/>
        <v>0</v>
      </c>
      <c r="G94" s="217">
        <v>0</v>
      </c>
      <c r="H94" s="103">
        <f t="shared" si="22"/>
        <v>0</v>
      </c>
      <c r="I94" s="217">
        <v>0</v>
      </c>
      <c r="J94" s="103">
        <f t="shared" si="23"/>
        <v>0</v>
      </c>
      <c r="K94" s="217">
        <v>0</v>
      </c>
      <c r="L94" s="103">
        <f t="shared" si="24"/>
        <v>0</v>
      </c>
      <c r="M94" s="217">
        <v>0</v>
      </c>
      <c r="N94" s="103">
        <f t="shared" si="25"/>
        <v>0</v>
      </c>
      <c r="O94" s="217">
        <v>0</v>
      </c>
      <c r="P94" s="103">
        <f t="shared" si="26"/>
        <v>0</v>
      </c>
      <c r="Q94" s="217">
        <v>0</v>
      </c>
      <c r="R94" s="103">
        <f t="shared" si="27"/>
        <v>0</v>
      </c>
      <c r="S94" s="217">
        <v>0</v>
      </c>
      <c r="T94" s="103">
        <f t="shared" si="28"/>
        <v>0</v>
      </c>
      <c r="U94" s="217">
        <v>0</v>
      </c>
      <c r="V94" s="103">
        <f t="shared" si="29"/>
        <v>0</v>
      </c>
      <c r="X94" s="245"/>
    </row>
    <row r="95" spans="1:24" ht="12.75" customHeight="1" x14ac:dyDescent="0.3">
      <c r="A95" s="38" t="s">
        <v>150</v>
      </c>
      <c r="B95" s="50"/>
      <c r="C95" s="217">
        <v>0</v>
      </c>
      <c r="D95" s="103">
        <f t="shared" si="20"/>
        <v>0</v>
      </c>
      <c r="E95" s="217">
        <v>0</v>
      </c>
      <c r="F95" s="103">
        <f t="shared" si="21"/>
        <v>0</v>
      </c>
      <c r="G95" s="217">
        <v>0</v>
      </c>
      <c r="H95" s="103">
        <f t="shared" si="22"/>
        <v>0</v>
      </c>
      <c r="I95" s="217">
        <v>0</v>
      </c>
      <c r="J95" s="103">
        <f t="shared" si="23"/>
        <v>0</v>
      </c>
      <c r="K95" s="217">
        <v>0</v>
      </c>
      <c r="L95" s="103">
        <f t="shared" si="24"/>
        <v>0</v>
      </c>
      <c r="M95" s="217">
        <v>0</v>
      </c>
      <c r="N95" s="103">
        <f t="shared" si="25"/>
        <v>0</v>
      </c>
      <c r="O95" s="217">
        <v>0</v>
      </c>
      <c r="P95" s="103">
        <f t="shared" si="26"/>
        <v>0</v>
      </c>
      <c r="Q95" s="217">
        <v>0</v>
      </c>
      <c r="R95" s="103">
        <f t="shared" si="27"/>
        <v>0</v>
      </c>
      <c r="S95" s="217">
        <v>0</v>
      </c>
      <c r="T95" s="103">
        <f t="shared" si="28"/>
        <v>0</v>
      </c>
      <c r="U95" s="217">
        <v>0</v>
      </c>
      <c r="V95" s="103">
        <f t="shared" si="29"/>
        <v>0</v>
      </c>
      <c r="X95" s="245"/>
    </row>
    <row r="96" spans="1:24" ht="12.75" customHeight="1" x14ac:dyDescent="0.3">
      <c r="A96" s="38" t="s">
        <v>146</v>
      </c>
      <c r="B96" s="50"/>
      <c r="C96" s="217">
        <v>0</v>
      </c>
      <c r="D96" s="103">
        <f t="shared" si="20"/>
        <v>0</v>
      </c>
      <c r="E96" s="217">
        <v>0</v>
      </c>
      <c r="F96" s="103">
        <f t="shared" si="21"/>
        <v>0</v>
      </c>
      <c r="G96" s="217">
        <v>0</v>
      </c>
      <c r="H96" s="103">
        <f t="shared" si="22"/>
        <v>0</v>
      </c>
      <c r="I96" s="217">
        <v>0</v>
      </c>
      <c r="J96" s="103">
        <f t="shared" si="23"/>
        <v>0</v>
      </c>
      <c r="K96" s="217">
        <v>0</v>
      </c>
      <c r="L96" s="103">
        <f t="shared" si="24"/>
        <v>0</v>
      </c>
      <c r="M96" s="217">
        <v>0</v>
      </c>
      <c r="N96" s="103">
        <f t="shared" si="25"/>
        <v>0</v>
      </c>
      <c r="O96" s="217">
        <v>0</v>
      </c>
      <c r="P96" s="103">
        <f t="shared" si="26"/>
        <v>0</v>
      </c>
      <c r="Q96" s="217">
        <v>0</v>
      </c>
      <c r="R96" s="103">
        <f t="shared" si="27"/>
        <v>0</v>
      </c>
      <c r="S96" s="217">
        <v>0</v>
      </c>
      <c r="T96" s="103">
        <f t="shared" si="28"/>
        <v>0</v>
      </c>
      <c r="U96" s="217">
        <v>0</v>
      </c>
      <c r="V96" s="103">
        <f t="shared" si="29"/>
        <v>0</v>
      </c>
      <c r="X96" s="245"/>
    </row>
    <row r="97" spans="1:24" ht="12.75" customHeight="1" x14ac:dyDescent="0.3">
      <c r="A97" s="38" t="s">
        <v>7</v>
      </c>
      <c r="B97" s="50"/>
      <c r="C97" s="217">
        <v>19004.257000000001</v>
      </c>
      <c r="D97" s="103">
        <f t="shared" si="20"/>
        <v>1.620055494078276E-2</v>
      </c>
      <c r="E97" s="217">
        <v>18404.717811199997</v>
      </c>
      <c r="F97" s="103">
        <f t="shared" si="21"/>
        <v>1.689925603679053E-2</v>
      </c>
      <c r="G97" s="217">
        <v>19016.926491671999</v>
      </c>
      <c r="H97" s="103">
        <f t="shared" si="22"/>
        <v>1.7119007368179961E-2</v>
      </c>
      <c r="I97" s="217">
        <v>19599.391681982786</v>
      </c>
      <c r="J97" s="103">
        <f t="shared" si="23"/>
        <v>1.7297393743072556E-2</v>
      </c>
      <c r="K97" s="217">
        <v>20078.293979627691</v>
      </c>
      <c r="L97" s="103">
        <f t="shared" si="24"/>
        <v>1.7372595842291977E-2</v>
      </c>
      <c r="M97" s="217">
        <v>20568.947184825636</v>
      </c>
      <c r="N97" s="103">
        <f t="shared" si="25"/>
        <v>1.7448166579252675E-2</v>
      </c>
      <c r="O97" s="217">
        <v>21071.640637267672</v>
      </c>
      <c r="P97" s="103">
        <f t="shared" si="26"/>
        <v>1.7524107761002394E-2</v>
      </c>
      <c r="Q97" s="217">
        <v>21586.670821477186</v>
      </c>
      <c r="R97" s="103">
        <f t="shared" si="27"/>
        <v>1.7600421203446966E-2</v>
      </c>
      <c r="S97" s="217">
        <v>22114.341543657494</v>
      </c>
      <c r="T97" s="103">
        <f t="shared" si="28"/>
        <v>1.767710873139372E-2</v>
      </c>
      <c r="U97" s="217">
        <v>22654.964112925176</v>
      </c>
      <c r="V97" s="103">
        <f t="shared" si="29"/>
        <v>1.775417217859511E-2</v>
      </c>
      <c r="X97" s="245"/>
    </row>
    <row r="98" spans="1:24" ht="12.75" customHeight="1" x14ac:dyDescent="0.3">
      <c r="A98" s="145" t="s">
        <v>245</v>
      </c>
      <c r="B98" s="50"/>
      <c r="C98" s="217">
        <v>1407.67452</v>
      </c>
      <c r="D98" s="103">
        <f t="shared" si="20"/>
        <v>1.1999999999999999E-3</v>
      </c>
      <c r="E98" s="217">
        <v>1306.9014</v>
      </c>
      <c r="F98" s="103">
        <f t="shared" si="21"/>
        <v>1.1999999999999999E-3</v>
      </c>
      <c r="G98" s="217">
        <v>1333.0394279999998</v>
      </c>
      <c r="H98" s="103">
        <f t="shared" si="22"/>
        <v>1.1999999999999999E-3</v>
      </c>
      <c r="I98" s="217">
        <v>1359.7002165599999</v>
      </c>
      <c r="J98" s="103">
        <f t="shared" si="23"/>
        <v>1.1999999999999999E-3</v>
      </c>
      <c r="K98" s="217">
        <v>1386.8942208911997</v>
      </c>
      <c r="L98" s="103">
        <f t="shared" si="24"/>
        <v>1.1999999999999997E-3</v>
      </c>
      <c r="M98" s="217">
        <v>1414.6321053090239</v>
      </c>
      <c r="N98" s="103">
        <f t="shared" si="25"/>
        <v>1.1999999999999999E-3</v>
      </c>
      <c r="O98" s="217">
        <v>1442.9247474152046</v>
      </c>
      <c r="P98" s="103">
        <f t="shared" si="26"/>
        <v>1.1999999999999999E-3</v>
      </c>
      <c r="Q98" s="217">
        <v>1471.7832423635089</v>
      </c>
      <c r="R98" s="103">
        <f t="shared" si="27"/>
        <v>1.2000000000000001E-3</v>
      </c>
      <c r="S98" s="217">
        <v>1501.2189072107783</v>
      </c>
      <c r="T98" s="103">
        <f t="shared" si="28"/>
        <v>1.1999999999999997E-3</v>
      </c>
      <c r="U98" s="217">
        <v>1531.2432853549942</v>
      </c>
      <c r="V98" s="103">
        <f t="shared" si="29"/>
        <v>1.1999999999999999E-3</v>
      </c>
      <c r="X98" s="245"/>
    </row>
    <row r="99" spans="1:24" ht="12.75" customHeight="1" x14ac:dyDescent="0.3">
      <c r="A99" s="145" t="s">
        <v>245</v>
      </c>
      <c r="B99" s="50"/>
      <c r="C99" s="217">
        <v>0</v>
      </c>
      <c r="D99" s="103">
        <f t="shared" si="20"/>
        <v>0</v>
      </c>
      <c r="E99" s="217">
        <v>0</v>
      </c>
      <c r="F99" s="103">
        <f t="shared" si="21"/>
        <v>0</v>
      </c>
      <c r="G99" s="217">
        <v>0</v>
      </c>
      <c r="H99" s="103">
        <f t="shared" si="22"/>
        <v>0</v>
      </c>
      <c r="I99" s="217">
        <v>0</v>
      </c>
      <c r="J99" s="103">
        <f t="shared" si="23"/>
        <v>0</v>
      </c>
      <c r="K99" s="217">
        <v>0</v>
      </c>
      <c r="L99" s="103">
        <f t="shared" si="24"/>
        <v>0</v>
      </c>
      <c r="M99" s="217">
        <v>0</v>
      </c>
      <c r="N99" s="103">
        <f t="shared" si="25"/>
        <v>0</v>
      </c>
      <c r="O99" s="217">
        <v>0</v>
      </c>
      <c r="P99" s="103">
        <f t="shared" si="26"/>
        <v>0</v>
      </c>
      <c r="Q99" s="217">
        <v>0</v>
      </c>
      <c r="R99" s="103">
        <f t="shared" si="27"/>
        <v>0</v>
      </c>
      <c r="S99" s="217">
        <v>0</v>
      </c>
      <c r="T99" s="103">
        <f t="shared" si="28"/>
        <v>0</v>
      </c>
      <c r="U99" s="217">
        <v>0</v>
      </c>
      <c r="V99" s="103">
        <f t="shared" si="29"/>
        <v>0</v>
      </c>
      <c r="X99" s="245"/>
    </row>
    <row r="100" spans="1:24" ht="12.75" customHeight="1" x14ac:dyDescent="0.3">
      <c r="A100" s="145" t="s">
        <v>245</v>
      </c>
      <c r="B100" s="50"/>
      <c r="C100" s="217">
        <v>0</v>
      </c>
      <c r="D100" s="103">
        <f t="shared" si="20"/>
        <v>0</v>
      </c>
      <c r="E100" s="217">
        <v>0</v>
      </c>
      <c r="F100" s="103">
        <f t="shared" si="21"/>
        <v>0</v>
      </c>
      <c r="G100" s="217">
        <v>0</v>
      </c>
      <c r="H100" s="103">
        <f t="shared" si="22"/>
        <v>0</v>
      </c>
      <c r="I100" s="217">
        <v>0</v>
      </c>
      <c r="J100" s="103">
        <f t="shared" si="23"/>
        <v>0</v>
      </c>
      <c r="K100" s="217">
        <v>0</v>
      </c>
      <c r="L100" s="103">
        <f t="shared" si="24"/>
        <v>0</v>
      </c>
      <c r="M100" s="217">
        <v>0</v>
      </c>
      <c r="N100" s="103">
        <f t="shared" si="25"/>
        <v>0</v>
      </c>
      <c r="O100" s="217">
        <v>0</v>
      </c>
      <c r="P100" s="103">
        <f t="shared" si="26"/>
        <v>0</v>
      </c>
      <c r="Q100" s="217">
        <v>0</v>
      </c>
      <c r="R100" s="103">
        <f t="shared" si="27"/>
        <v>0</v>
      </c>
      <c r="S100" s="217">
        <v>0</v>
      </c>
      <c r="T100" s="103">
        <f t="shared" si="28"/>
        <v>0</v>
      </c>
      <c r="U100" s="217">
        <v>0</v>
      </c>
      <c r="V100" s="103">
        <f t="shared" si="29"/>
        <v>0</v>
      </c>
      <c r="X100" s="245"/>
    </row>
    <row r="101" spans="1:24" ht="12.75" customHeight="1" x14ac:dyDescent="0.3">
      <c r="A101" s="38" t="s">
        <v>99</v>
      </c>
      <c r="B101" s="50"/>
      <c r="C101" s="217"/>
      <c r="D101" s="103">
        <f t="shared" si="20"/>
        <v>0</v>
      </c>
      <c r="E101" s="217"/>
      <c r="F101" s="103">
        <f t="shared" si="21"/>
        <v>0</v>
      </c>
      <c r="G101" s="217"/>
      <c r="H101" s="103">
        <f t="shared" si="22"/>
        <v>0</v>
      </c>
      <c r="I101" s="217">
        <v>0</v>
      </c>
      <c r="J101" s="103">
        <f t="shared" si="23"/>
        <v>0</v>
      </c>
      <c r="K101" s="217">
        <v>0</v>
      </c>
      <c r="L101" s="103">
        <f t="shared" si="24"/>
        <v>0</v>
      </c>
      <c r="M101" s="217">
        <v>0</v>
      </c>
      <c r="N101" s="103">
        <f t="shared" si="25"/>
        <v>0</v>
      </c>
      <c r="O101" s="217">
        <v>0</v>
      </c>
      <c r="P101" s="103">
        <f t="shared" si="26"/>
        <v>0</v>
      </c>
      <c r="Q101" s="217">
        <v>0</v>
      </c>
      <c r="R101" s="103">
        <f t="shared" si="27"/>
        <v>0</v>
      </c>
      <c r="S101" s="217">
        <v>0</v>
      </c>
      <c r="T101" s="103">
        <f t="shared" si="28"/>
        <v>0</v>
      </c>
      <c r="U101" s="217">
        <v>0</v>
      </c>
      <c r="V101" s="103">
        <f t="shared" si="29"/>
        <v>0</v>
      </c>
      <c r="X101" s="245"/>
    </row>
    <row r="102" spans="1:24" ht="12.75" customHeight="1" x14ac:dyDescent="0.3">
      <c r="A102" s="145" t="s">
        <v>78</v>
      </c>
      <c r="B102" s="50"/>
      <c r="C102" s="217">
        <v>0</v>
      </c>
      <c r="D102" s="103">
        <f t="shared" si="20"/>
        <v>0</v>
      </c>
      <c r="E102" s="217">
        <v>0</v>
      </c>
      <c r="F102" s="103">
        <f t="shared" si="21"/>
        <v>0</v>
      </c>
      <c r="G102" s="217">
        <v>0</v>
      </c>
      <c r="H102" s="103">
        <f t="shared" si="22"/>
        <v>0</v>
      </c>
      <c r="I102" s="217">
        <v>0</v>
      </c>
      <c r="J102" s="103">
        <f t="shared" si="23"/>
        <v>0</v>
      </c>
      <c r="K102" s="217">
        <v>0</v>
      </c>
      <c r="L102" s="103">
        <f t="shared" si="24"/>
        <v>0</v>
      </c>
      <c r="M102" s="217">
        <v>0</v>
      </c>
      <c r="N102" s="103">
        <f t="shared" si="25"/>
        <v>0</v>
      </c>
      <c r="O102" s="217">
        <v>0</v>
      </c>
      <c r="P102" s="103">
        <f t="shared" si="26"/>
        <v>0</v>
      </c>
      <c r="Q102" s="217">
        <v>0</v>
      </c>
      <c r="R102" s="103">
        <f t="shared" si="27"/>
        <v>0</v>
      </c>
      <c r="S102" s="217">
        <v>0</v>
      </c>
      <c r="T102" s="103">
        <f t="shared" si="28"/>
        <v>0</v>
      </c>
      <c r="U102" s="217">
        <v>0</v>
      </c>
      <c r="V102" s="103">
        <f t="shared" si="29"/>
        <v>0</v>
      </c>
      <c r="X102" s="245"/>
    </row>
    <row r="103" spans="1:24" ht="12.75" customHeight="1" x14ac:dyDescent="0.3">
      <c r="A103" s="145" t="s">
        <v>78</v>
      </c>
      <c r="B103" s="50"/>
      <c r="C103" s="217">
        <v>0</v>
      </c>
      <c r="D103" s="103">
        <f t="shared" si="20"/>
        <v>0</v>
      </c>
      <c r="E103" s="217">
        <v>0</v>
      </c>
      <c r="F103" s="103">
        <f t="shared" si="21"/>
        <v>0</v>
      </c>
      <c r="G103" s="217">
        <v>0</v>
      </c>
      <c r="H103" s="103">
        <f t="shared" si="22"/>
        <v>0</v>
      </c>
      <c r="I103" s="217">
        <v>0</v>
      </c>
      <c r="J103" s="103">
        <f t="shared" si="23"/>
        <v>0</v>
      </c>
      <c r="K103" s="217">
        <v>0</v>
      </c>
      <c r="L103" s="103">
        <f t="shared" si="24"/>
        <v>0</v>
      </c>
      <c r="M103" s="217">
        <v>0</v>
      </c>
      <c r="N103" s="103">
        <f t="shared" si="25"/>
        <v>0</v>
      </c>
      <c r="O103" s="217">
        <v>0</v>
      </c>
      <c r="P103" s="103">
        <f t="shared" si="26"/>
        <v>0</v>
      </c>
      <c r="Q103" s="217">
        <v>0</v>
      </c>
      <c r="R103" s="103">
        <f t="shared" si="27"/>
        <v>0</v>
      </c>
      <c r="S103" s="217">
        <v>0</v>
      </c>
      <c r="T103" s="103">
        <f t="shared" si="28"/>
        <v>0</v>
      </c>
      <c r="U103" s="217">
        <v>0</v>
      </c>
      <c r="V103" s="103">
        <f t="shared" si="29"/>
        <v>0</v>
      </c>
      <c r="X103" s="245"/>
    </row>
    <row r="104" spans="1:24" ht="12.75" customHeight="1" x14ac:dyDescent="0.3">
      <c r="A104" s="145" t="s">
        <v>78</v>
      </c>
      <c r="B104" s="26"/>
      <c r="C104" s="217">
        <v>0</v>
      </c>
      <c r="D104" s="103">
        <f t="shared" si="20"/>
        <v>0</v>
      </c>
      <c r="E104" s="217">
        <v>0</v>
      </c>
      <c r="F104" s="103">
        <f t="shared" si="21"/>
        <v>0</v>
      </c>
      <c r="G104" s="217">
        <v>0</v>
      </c>
      <c r="H104" s="103">
        <f t="shared" si="22"/>
        <v>0</v>
      </c>
      <c r="I104" s="217">
        <v>0</v>
      </c>
      <c r="J104" s="103">
        <f t="shared" si="23"/>
        <v>0</v>
      </c>
      <c r="K104" s="217">
        <v>0</v>
      </c>
      <c r="L104" s="103">
        <f t="shared" si="24"/>
        <v>0</v>
      </c>
      <c r="M104" s="217">
        <v>0</v>
      </c>
      <c r="N104" s="103">
        <f t="shared" si="25"/>
        <v>0</v>
      </c>
      <c r="O104" s="217">
        <v>0</v>
      </c>
      <c r="P104" s="103">
        <f t="shared" si="26"/>
        <v>0</v>
      </c>
      <c r="Q104" s="217">
        <v>0</v>
      </c>
      <c r="R104" s="103">
        <f t="shared" si="27"/>
        <v>0</v>
      </c>
      <c r="S104" s="217">
        <v>0</v>
      </c>
      <c r="T104" s="103">
        <f t="shared" si="28"/>
        <v>0</v>
      </c>
      <c r="U104" s="217">
        <v>0</v>
      </c>
      <c r="V104" s="103">
        <f t="shared" si="29"/>
        <v>0</v>
      </c>
      <c r="X104" s="245"/>
    </row>
    <row r="105" spans="1:24" ht="12.75" customHeight="1" x14ac:dyDescent="0.3">
      <c r="A105" s="26" t="s">
        <v>36</v>
      </c>
      <c r="B105" s="69"/>
      <c r="C105" s="105">
        <f>SUM(C52:C104)</f>
        <v>290140.70619874931</v>
      </c>
      <c r="D105" s="106">
        <f t="shared" ref="D105" si="30">IFERROR(C105/C$28,0)</f>
        <v>0.24733618637815447</v>
      </c>
      <c r="E105" s="105">
        <f>SUM(E52:E104)</f>
        <v>264036.74494199286</v>
      </c>
      <c r="F105" s="106">
        <f t="shared" ref="F105" si="31">IFERROR(E105/E$28,0)</f>
        <v>0.24243917248110028</v>
      </c>
      <c r="G105" s="105">
        <f>SUM(G52:G104)</f>
        <v>270646.00594190042</v>
      </c>
      <c r="H105" s="106">
        <f t="shared" ref="H105" si="32">IFERROR(G105/G$28,0)</f>
        <v>0.24363510959128248</v>
      </c>
      <c r="I105" s="105">
        <f>SUM(I52:I104)</f>
        <v>275879.27413119411</v>
      </c>
      <c r="J105" s="106">
        <f t="shared" ref="J105" si="33">IFERROR(I105/I$28,0)</f>
        <v>0.24347655823354378</v>
      </c>
      <c r="K105" s="105">
        <f>SUM(K52:K104)</f>
        <v>281489.72502890357</v>
      </c>
      <c r="L105" s="106">
        <f t="shared" ref="L105" si="34">IFERROR(K105/K$28,0)</f>
        <v>0.24355690934931315</v>
      </c>
      <c r="M105" s="105">
        <f>SUM(M52:M104)</f>
        <v>287215.51037069922</v>
      </c>
      <c r="N105" s="106">
        <f t="shared" ref="N105" si="35">IFERROR(M105/M$28,0)</f>
        <v>0.24363833618038022</v>
      </c>
      <c r="O105" s="105">
        <f>SUM(O52:O104)</f>
        <v>293057.45241016039</v>
      </c>
      <c r="P105" s="106">
        <f t="shared" ref="P105" si="36">IFERROR(O105/O$28,0)</f>
        <v>0.24371953112742542</v>
      </c>
      <c r="Q105" s="105">
        <f>SUM(Q52:Q104)</f>
        <v>299019.97555981448</v>
      </c>
      <c r="R105" s="106">
        <f t="shared" ref="R105" si="37">IFERROR(Q105/Q$28,0)</f>
        <v>0.243802185229089</v>
      </c>
      <c r="S105" s="105">
        <f>SUM(S52:S104)</f>
        <v>305103.4946063183</v>
      </c>
      <c r="T105" s="106">
        <f t="shared" ref="T105" si="38">IFERROR(S105/S$28,0)</f>
        <v>0.24388461387542082</v>
      </c>
      <c r="U105" s="105">
        <f>SUM(U52:U104)</f>
        <v>311289.53894590365</v>
      </c>
      <c r="V105" s="106">
        <f t="shared" si="29"/>
        <v>0.24395042271057757</v>
      </c>
    </row>
    <row r="106" spans="1:24" ht="12.75" customHeight="1" x14ac:dyDescent="0.3">
      <c r="A106" s="26"/>
      <c r="B106" s="26"/>
      <c r="C106" s="51"/>
      <c r="D106" s="52"/>
      <c r="E106" s="51"/>
      <c r="F106" s="52"/>
      <c r="G106" s="51"/>
      <c r="H106" s="52"/>
      <c r="I106" s="51"/>
      <c r="J106" s="52"/>
      <c r="K106" s="51"/>
      <c r="L106" s="52"/>
      <c r="M106" s="51"/>
      <c r="N106" s="52"/>
      <c r="O106" s="51"/>
      <c r="P106" s="52"/>
      <c r="Q106" s="51"/>
      <c r="R106" s="52"/>
      <c r="S106" s="51"/>
      <c r="T106" s="52"/>
      <c r="U106" s="51"/>
      <c r="V106" s="52"/>
    </row>
    <row r="107" spans="1:24" ht="12.75" customHeight="1" x14ac:dyDescent="0.3">
      <c r="A107" s="26" t="s">
        <v>19</v>
      </c>
      <c r="B107" s="69"/>
      <c r="C107" s="105">
        <f>C28-C33-C46-C105</f>
        <v>11803.660301250697</v>
      </c>
      <c r="D107" s="106">
        <f>IFERROR(C107/C$28,0)</f>
        <v>1.0062263797671663E-2</v>
      </c>
      <c r="E107" s="105">
        <f>E28-E33-E46-E105</f>
        <v>-791.54557799274335</v>
      </c>
      <c r="F107" s="106">
        <f>IFERROR(E107/E$28,0)</f>
        <v>-7.2679904818473071E-4</v>
      </c>
      <c r="G107" s="105">
        <f>G28-G33-G46-G105</f>
        <v>-8557.4131484605023</v>
      </c>
      <c r="H107" s="106">
        <f>IFERROR(G107/G$28,0)</f>
        <v>-7.703369879733672E-3</v>
      </c>
      <c r="I107" s="105">
        <f>I28-I33-I46-I105</f>
        <v>-13638.326083576831</v>
      </c>
      <c r="J107" s="106">
        <f>IFERROR(I107/I$28,0)</f>
        <v>-1.2036470319683889E-2</v>
      </c>
      <c r="K107" s="105">
        <f>K28-K33-K46-K105</f>
        <v>-13186.998295261175</v>
      </c>
      <c r="L107" s="106">
        <f>IFERROR(K107/K$28,0)</f>
        <v>-1.1409953056221448E-2</v>
      </c>
      <c r="M107" s="105">
        <f>M28-M33-M46-M105</f>
        <v>-19254.090776684345</v>
      </c>
      <c r="N107" s="106">
        <f>IFERROR(M107/M$28,0)</f>
        <v>-1.6332804016895956E-2</v>
      </c>
      <c r="O107" s="105">
        <f>O28-O33-O46-O105</f>
        <v>-21995.146824173222</v>
      </c>
      <c r="P107" s="106">
        <f>IFERROR(O107/O$28,0)</f>
        <v>-1.8292136326783011E-2</v>
      </c>
      <c r="Q107" s="105">
        <f>Q28-Q33-Q46-Q105</f>
        <v>-25066.752342263237</v>
      </c>
      <c r="R107" s="106">
        <f>IFERROR(Q107/Q$28,0)</f>
        <v>-2.0437862006371821E-2</v>
      </c>
      <c r="S107" s="105">
        <f>S28-S33-S46-S105</f>
        <v>-27802.745552825858</v>
      </c>
      <c r="T107" s="106">
        <f>IFERROR(S107/S$28,0)</f>
        <v>-2.2224137001697553E-2</v>
      </c>
      <c r="U107" s="105">
        <f>U28-U33-U46-U105</f>
        <v>-31350.347266461351</v>
      </c>
      <c r="V107" s="106">
        <f>IFERROR(U107/U$28,0)</f>
        <v>-2.456854314370556E-2</v>
      </c>
    </row>
    <row r="108" spans="1:24" ht="12.75" customHeight="1" x14ac:dyDescent="0.3">
      <c r="A108" s="26"/>
      <c r="B108" s="26"/>
      <c r="C108" s="53"/>
      <c r="D108" s="54"/>
      <c r="E108" s="53"/>
      <c r="F108" s="54"/>
      <c r="G108" s="53"/>
      <c r="H108" s="54"/>
      <c r="I108" s="53"/>
      <c r="J108" s="54"/>
      <c r="K108" s="53"/>
      <c r="L108" s="54"/>
      <c r="M108" s="53"/>
      <c r="N108" s="54"/>
      <c r="O108" s="53"/>
      <c r="P108" s="54"/>
      <c r="Q108" s="53"/>
      <c r="R108" s="54"/>
      <c r="S108" s="53"/>
      <c r="T108" s="54"/>
      <c r="U108" s="53"/>
      <c r="V108" s="54"/>
    </row>
    <row r="109" spans="1:24" ht="12.75" customHeight="1" x14ac:dyDescent="0.3">
      <c r="A109" s="26"/>
      <c r="B109" s="26"/>
      <c r="C109" s="53"/>
      <c r="D109" s="54"/>
      <c r="E109" s="53"/>
      <c r="F109" s="54"/>
      <c r="G109" s="53"/>
      <c r="H109" s="54"/>
      <c r="I109" s="53"/>
      <c r="J109" s="54"/>
      <c r="K109" s="53"/>
      <c r="L109" s="54"/>
      <c r="M109" s="53"/>
      <c r="N109" s="54"/>
      <c r="O109" s="53"/>
      <c r="P109" s="54"/>
      <c r="Q109" s="53"/>
      <c r="R109" s="54"/>
      <c r="S109" s="53"/>
      <c r="T109" s="54"/>
      <c r="U109" s="53"/>
      <c r="V109" s="54"/>
    </row>
    <row r="110" spans="1:24" ht="12.75" customHeight="1" x14ac:dyDescent="0.3">
      <c r="A110" s="55" t="s">
        <v>49</v>
      </c>
      <c r="B110" s="55"/>
      <c r="C110" s="109" t="str">
        <f>C50</f>
        <v>FY 2018-19</v>
      </c>
      <c r="D110" s="109" t="s">
        <v>9</v>
      </c>
      <c r="E110" s="109" t="str">
        <f>E50</f>
        <v>FY 2019-20</v>
      </c>
      <c r="F110" s="109" t="s">
        <v>9</v>
      </c>
      <c r="G110" s="109" t="str">
        <f>G50</f>
        <v>FY 2020-21</v>
      </c>
      <c r="H110" s="109" t="s">
        <v>9</v>
      </c>
      <c r="I110" s="109" t="str">
        <f>I50</f>
        <v>FY 2021-22</v>
      </c>
      <c r="J110" s="109" t="s">
        <v>9</v>
      </c>
      <c r="K110" s="109" t="str">
        <f>K50</f>
        <v>FY 2022-23</v>
      </c>
      <c r="L110" s="109" t="s">
        <v>9</v>
      </c>
      <c r="M110" s="109" t="str">
        <f>M50</f>
        <v>FY 2023-24</v>
      </c>
      <c r="N110" s="109" t="s">
        <v>9</v>
      </c>
      <c r="O110" s="109" t="str">
        <f>O50</f>
        <v>FY 2024-25</v>
      </c>
      <c r="P110" s="109" t="s">
        <v>9</v>
      </c>
      <c r="Q110" s="109" t="str">
        <f>Q50</f>
        <v>FY 2025-26</v>
      </c>
      <c r="R110" s="109" t="s">
        <v>9</v>
      </c>
      <c r="S110" s="109" t="str">
        <f>S50</f>
        <v>FY 2026-27</v>
      </c>
      <c r="T110" s="109" t="s">
        <v>9</v>
      </c>
      <c r="U110" s="109" t="str">
        <f>U50</f>
        <v>FY 2027-28</v>
      </c>
      <c r="V110" s="109" t="s">
        <v>9</v>
      </c>
    </row>
    <row r="111" spans="1:24" ht="12.75" customHeight="1" x14ac:dyDescent="0.3">
      <c r="A111" s="38" t="s">
        <v>141</v>
      </c>
      <c r="B111" s="50"/>
      <c r="C111" s="102">
        <f>C59</f>
        <v>70383.72600000001</v>
      </c>
      <c r="D111" s="103">
        <f t="shared" ref="D111:D116" si="39">IFERROR(C111/C$28,0)</f>
        <v>6.0000000000000005E-2</v>
      </c>
      <c r="E111" s="102">
        <f>E59</f>
        <v>65345.07</v>
      </c>
      <c r="F111" s="103">
        <f t="shared" ref="F111:F116" si="40">IFERROR(E111/E$28,0)</f>
        <v>0.06</v>
      </c>
      <c r="G111" s="102">
        <f>G59</f>
        <v>66651.971399999995</v>
      </c>
      <c r="H111" s="103">
        <f t="shared" ref="H111:H116" si="41">IFERROR(G111/G$28,0)</f>
        <v>0.06</v>
      </c>
      <c r="I111" s="102">
        <f>I59</f>
        <v>67985.010827999999</v>
      </c>
      <c r="J111" s="103">
        <f t="shared" ref="J111:J116" si="42">IFERROR(I111/I$28,0)</f>
        <v>0.06</v>
      </c>
      <c r="K111" s="102">
        <f>K59</f>
        <v>69344.711044559997</v>
      </c>
      <c r="L111" s="103">
        <f t="shared" ref="L111:L116" si="43">IFERROR(K111/K$28,0)</f>
        <v>0.06</v>
      </c>
      <c r="M111" s="102">
        <f>M59</f>
        <v>70731.605265451202</v>
      </c>
      <c r="N111" s="103">
        <f t="shared" ref="N111:N116" si="44">IFERROR(M111/M$28,0)</f>
        <v>0.06</v>
      </c>
      <c r="O111" s="102">
        <f>O59</f>
        <v>72146.237370760238</v>
      </c>
      <c r="P111" s="103">
        <f t="shared" ref="P111:P116" si="45">IFERROR(O111/O$28,0)</f>
        <v>6.0000000000000005E-2</v>
      </c>
      <c r="Q111" s="102">
        <f>Q59</f>
        <v>73589.162118175431</v>
      </c>
      <c r="R111" s="103">
        <f t="shared" ref="R111:R116" si="46">IFERROR(Q111/Q$28,0)</f>
        <v>5.9999999999999991E-2</v>
      </c>
      <c r="S111" s="102">
        <f>S59</f>
        <v>75060.945360538928</v>
      </c>
      <c r="T111" s="103">
        <f t="shared" ref="T111:T116" si="47">IFERROR(S111/S$28,0)</f>
        <v>0.06</v>
      </c>
      <c r="U111" s="102">
        <f>U59</f>
        <v>76562.164267749715</v>
      </c>
      <c r="V111" s="103">
        <f t="shared" ref="V111:V116" si="48">IFERROR(U111/U$28,0)</f>
        <v>6.0000000000000005E-2</v>
      </c>
    </row>
    <row r="112" spans="1:24" ht="12.75" customHeight="1" x14ac:dyDescent="0.3">
      <c r="A112" s="38" t="s">
        <v>96</v>
      </c>
      <c r="B112" s="50"/>
      <c r="C112" s="102">
        <f>C62</f>
        <v>0</v>
      </c>
      <c r="D112" s="103">
        <f t="shared" si="39"/>
        <v>0</v>
      </c>
      <c r="E112" s="102">
        <f>E62</f>
        <v>0</v>
      </c>
      <c r="F112" s="103">
        <f t="shared" si="40"/>
        <v>0</v>
      </c>
      <c r="G112" s="102">
        <f>G62</f>
        <v>0</v>
      </c>
      <c r="H112" s="103">
        <f t="shared" si="41"/>
        <v>0</v>
      </c>
      <c r="I112" s="102">
        <f>I62</f>
        <v>0</v>
      </c>
      <c r="J112" s="103">
        <f t="shared" si="42"/>
        <v>0</v>
      </c>
      <c r="K112" s="102">
        <f>K62</f>
        <v>0</v>
      </c>
      <c r="L112" s="103">
        <f t="shared" si="43"/>
        <v>0</v>
      </c>
      <c r="M112" s="102">
        <f>M62</f>
        <v>0</v>
      </c>
      <c r="N112" s="103">
        <f t="shared" si="44"/>
        <v>0</v>
      </c>
      <c r="O112" s="102">
        <f>O62</f>
        <v>0</v>
      </c>
      <c r="P112" s="103">
        <f t="shared" si="45"/>
        <v>0</v>
      </c>
      <c r="Q112" s="102">
        <f>Q62</f>
        <v>0</v>
      </c>
      <c r="R112" s="103">
        <f t="shared" si="46"/>
        <v>0</v>
      </c>
      <c r="S112" s="102">
        <f>S62</f>
        <v>0</v>
      </c>
      <c r="T112" s="103">
        <f t="shared" si="47"/>
        <v>0</v>
      </c>
      <c r="U112" s="102">
        <f>U62</f>
        <v>0</v>
      </c>
      <c r="V112" s="103">
        <f t="shared" si="48"/>
        <v>0</v>
      </c>
    </row>
    <row r="113" spans="1:22" ht="12.75" customHeight="1" x14ac:dyDescent="0.3">
      <c r="A113" s="145" t="s">
        <v>78</v>
      </c>
      <c r="B113" s="56"/>
      <c r="C113" s="136">
        <v>0</v>
      </c>
      <c r="D113" s="103">
        <f t="shared" si="39"/>
        <v>0</v>
      </c>
      <c r="E113" s="136">
        <v>0</v>
      </c>
      <c r="F113" s="103">
        <f t="shared" si="40"/>
        <v>0</v>
      </c>
      <c r="G113" s="136">
        <v>0</v>
      </c>
      <c r="H113" s="103">
        <f t="shared" si="41"/>
        <v>0</v>
      </c>
      <c r="I113" s="136">
        <v>0</v>
      </c>
      <c r="J113" s="103">
        <f t="shared" si="42"/>
        <v>0</v>
      </c>
      <c r="K113" s="136">
        <v>0</v>
      </c>
      <c r="L113" s="103">
        <f t="shared" si="43"/>
        <v>0</v>
      </c>
      <c r="M113" s="136">
        <v>0</v>
      </c>
      <c r="N113" s="103">
        <f t="shared" si="44"/>
        <v>0</v>
      </c>
      <c r="O113" s="136">
        <v>0</v>
      </c>
      <c r="P113" s="103">
        <f t="shared" si="45"/>
        <v>0</v>
      </c>
      <c r="Q113" s="136">
        <v>0</v>
      </c>
      <c r="R113" s="103">
        <f t="shared" si="46"/>
        <v>0</v>
      </c>
      <c r="S113" s="136">
        <v>0</v>
      </c>
      <c r="T113" s="103">
        <f t="shared" si="47"/>
        <v>0</v>
      </c>
      <c r="U113" s="136">
        <v>0</v>
      </c>
      <c r="V113" s="103">
        <f t="shared" si="48"/>
        <v>0</v>
      </c>
    </row>
    <row r="114" spans="1:22" ht="12.75" customHeight="1" x14ac:dyDescent="0.3">
      <c r="A114" s="145" t="s">
        <v>78</v>
      </c>
      <c r="B114" s="56"/>
      <c r="C114" s="136">
        <v>0</v>
      </c>
      <c r="D114" s="103">
        <f t="shared" si="39"/>
        <v>0</v>
      </c>
      <c r="E114" s="136">
        <v>0</v>
      </c>
      <c r="F114" s="103">
        <f t="shared" si="40"/>
        <v>0</v>
      </c>
      <c r="G114" s="136">
        <v>0</v>
      </c>
      <c r="H114" s="103">
        <f t="shared" si="41"/>
        <v>0</v>
      </c>
      <c r="I114" s="136">
        <v>0</v>
      </c>
      <c r="J114" s="103">
        <f t="shared" si="42"/>
        <v>0</v>
      </c>
      <c r="K114" s="136">
        <v>0</v>
      </c>
      <c r="L114" s="103">
        <f t="shared" si="43"/>
        <v>0</v>
      </c>
      <c r="M114" s="136">
        <v>0</v>
      </c>
      <c r="N114" s="103">
        <f t="shared" si="44"/>
        <v>0</v>
      </c>
      <c r="O114" s="136">
        <v>0</v>
      </c>
      <c r="P114" s="103">
        <f t="shared" si="45"/>
        <v>0</v>
      </c>
      <c r="Q114" s="136">
        <v>0</v>
      </c>
      <c r="R114" s="103">
        <f t="shared" si="46"/>
        <v>0</v>
      </c>
      <c r="S114" s="136">
        <v>0</v>
      </c>
      <c r="T114" s="103">
        <f t="shared" si="47"/>
        <v>0</v>
      </c>
      <c r="U114" s="136">
        <v>0</v>
      </c>
      <c r="V114" s="103">
        <f t="shared" si="48"/>
        <v>0</v>
      </c>
    </row>
    <row r="115" spans="1:22" ht="12.75" customHeight="1" x14ac:dyDescent="0.3">
      <c r="A115" s="145" t="s">
        <v>78</v>
      </c>
      <c r="B115" s="56"/>
      <c r="C115" s="137">
        <v>0</v>
      </c>
      <c r="D115" s="103">
        <f t="shared" si="39"/>
        <v>0</v>
      </c>
      <c r="E115" s="137">
        <v>0</v>
      </c>
      <c r="F115" s="103">
        <f t="shared" si="40"/>
        <v>0</v>
      </c>
      <c r="G115" s="137">
        <v>0</v>
      </c>
      <c r="H115" s="103">
        <f t="shared" si="41"/>
        <v>0</v>
      </c>
      <c r="I115" s="137">
        <v>0</v>
      </c>
      <c r="J115" s="103">
        <f t="shared" si="42"/>
        <v>0</v>
      </c>
      <c r="K115" s="137">
        <v>0</v>
      </c>
      <c r="L115" s="103">
        <f t="shared" si="43"/>
        <v>0</v>
      </c>
      <c r="M115" s="137">
        <v>0</v>
      </c>
      <c r="N115" s="103">
        <f t="shared" si="44"/>
        <v>0</v>
      </c>
      <c r="O115" s="137">
        <v>0</v>
      </c>
      <c r="P115" s="103">
        <f t="shared" si="45"/>
        <v>0</v>
      </c>
      <c r="Q115" s="137">
        <v>0</v>
      </c>
      <c r="R115" s="103">
        <f t="shared" si="46"/>
        <v>0</v>
      </c>
      <c r="S115" s="137">
        <v>0</v>
      </c>
      <c r="T115" s="103">
        <f t="shared" si="47"/>
        <v>0</v>
      </c>
      <c r="U115" s="137">
        <v>0</v>
      </c>
      <c r="V115" s="103">
        <f t="shared" si="48"/>
        <v>0</v>
      </c>
    </row>
    <row r="116" spans="1:22" ht="12.75" customHeight="1" x14ac:dyDescent="0.3">
      <c r="A116" s="55" t="s">
        <v>83</v>
      </c>
      <c r="B116" s="57"/>
      <c r="C116" s="108">
        <f>SUM(C111:C115)</f>
        <v>70383.72600000001</v>
      </c>
      <c r="D116" s="106">
        <f t="shared" si="39"/>
        <v>6.0000000000000005E-2</v>
      </c>
      <c r="E116" s="108">
        <f>SUM(E111:E115)</f>
        <v>65345.07</v>
      </c>
      <c r="F116" s="106">
        <f t="shared" si="40"/>
        <v>0.06</v>
      </c>
      <c r="G116" s="108">
        <f>SUM(G111:G115)</f>
        <v>66651.971399999995</v>
      </c>
      <c r="H116" s="106">
        <f t="shared" si="41"/>
        <v>0.06</v>
      </c>
      <c r="I116" s="108">
        <f>SUM(I111:I115)</f>
        <v>67985.010827999999</v>
      </c>
      <c r="J116" s="106">
        <f t="shared" si="42"/>
        <v>0.06</v>
      </c>
      <c r="K116" s="108">
        <f>SUM(K111:K115)</f>
        <v>69344.711044559997</v>
      </c>
      <c r="L116" s="106">
        <f t="shared" si="43"/>
        <v>0.06</v>
      </c>
      <c r="M116" s="108">
        <f>SUM(M111:M115)</f>
        <v>70731.605265451202</v>
      </c>
      <c r="N116" s="106">
        <f t="shared" si="44"/>
        <v>0.06</v>
      </c>
      <c r="O116" s="108">
        <f>SUM(O111:O115)</f>
        <v>72146.237370760238</v>
      </c>
      <c r="P116" s="106">
        <f t="shared" si="45"/>
        <v>6.0000000000000005E-2</v>
      </c>
      <c r="Q116" s="108">
        <f>SUM(Q111:Q115)</f>
        <v>73589.162118175431</v>
      </c>
      <c r="R116" s="106">
        <f t="shared" si="46"/>
        <v>5.9999999999999991E-2</v>
      </c>
      <c r="S116" s="108">
        <f>SUM(S111:S115)</f>
        <v>75060.945360538928</v>
      </c>
      <c r="T116" s="106">
        <f t="shared" si="47"/>
        <v>0.06</v>
      </c>
      <c r="U116" s="108">
        <f>SUM(U111:U115)</f>
        <v>76562.164267749715</v>
      </c>
      <c r="V116" s="106">
        <f t="shared" si="48"/>
        <v>6.0000000000000005E-2</v>
      </c>
    </row>
    <row r="117" spans="1:22" ht="12.75" customHeight="1" x14ac:dyDescent="0.3">
      <c r="A117" s="38"/>
      <c r="B117" s="38"/>
    </row>
    <row r="118" spans="1:22" ht="12.75" customHeight="1" x14ac:dyDescent="0.3">
      <c r="A118" s="58" t="s">
        <v>8</v>
      </c>
      <c r="B118" s="5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ht="12.75" customHeight="1" x14ac:dyDescent="0.3">
      <c r="A119" s="62" t="s">
        <v>37</v>
      </c>
      <c r="B119" s="6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ht="12.75" customHeight="1" x14ac:dyDescent="0.3">
      <c r="A120" s="38"/>
      <c r="B120" s="38"/>
    </row>
    <row r="121" spans="1:22" ht="12.75" customHeight="1" x14ac:dyDescent="0.3">
      <c r="A121" s="38"/>
      <c r="B121" s="38"/>
    </row>
    <row r="122" spans="1:22" ht="12.75" customHeight="1" x14ac:dyDescent="0.3">
      <c r="A122" s="38"/>
      <c r="B122" s="38"/>
    </row>
    <row r="123" spans="1:22" ht="12.75" customHeight="1" x14ac:dyDescent="0.3">
      <c r="A123" s="38"/>
      <c r="B123" s="38"/>
    </row>
    <row r="124" spans="1:22" ht="12.75" customHeight="1" x14ac:dyDescent="0.3">
      <c r="A124" s="38"/>
      <c r="B124" s="38"/>
    </row>
    <row r="125" spans="1:22" ht="12.75" customHeight="1" x14ac:dyDescent="0.3">
      <c r="A125" s="38"/>
      <c r="B125" s="38"/>
    </row>
    <row r="126" spans="1:22" ht="12.75" customHeight="1" x14ac:dyDescent="0.3">
      <c r="A126" s="38"/>
      <c r="B126" s="38"/>
    </row>
  </sheetData>
  <pageMargins left="0.45" right="0" top="0.5" bottom="0" header="0.3" footer="0.3"/>
  <pageSetup scale="49" orientation="landscape" r:id="rId1"/>
  <rowBreaks count="1" manualBreakCount="1">
    <brk id="47" max="21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X126"/>
  <sheetViews>
    <sheetView zoomScale="78" zoomScaleNormal="78" workbookViewId="0">
      <selection activeCell="B37" sqref="B37"/>
    </sheetView>
  </sheetViews>
  <sheetFormatPr defaultColWidth="9.109375" defaultRowHeight="12.75" customHeight="1" x14ac:dyDescent="0.3"/>
  <cols>
    <col min="1" max="1" width="9.5546875" style="5" customWidth="1"/>
    <col min="2" max="2" width="43.109375" style="5" customWidth="1"/>
    <col min="3" max="3" width="14.44140625" style="5" customWidth="1"/>
    <col min="4" max="4" width="8.6640625" style="5" customWidth="1"/>
    <col min="5" max="5" width="12.6640625" style="5" customWidth="1"/>
    <col min="6" max="6" width="8.6640625" style="5" customWidth="1"/>
    <col min="7" max="7" width="12.6640625" style="5" customWidth="1"/>
    <col min="8" max="8" width="8.6640625" style="5" customWidth="1"/>
    <col min="9" max="9" width="12.6640625" style="5" customWidth="1"/>
    <col min="10" max="10" width="8.6640625" style="5" customWidth="1"/>
    <col min="11" max="11" width="12.5546875" style="5" customWidth="1"/>
    <col min="12" max="12" width="8.6640625" style="5" customWidth="1"/>
    <col min="13" max="13" width="12.6640625" style="5" customWidth="1"/>
    <col min="14" max="14" width="8.6640625" style="5" customWidth="1"/>
    <col min="15" max="15" width="12.6640625" style="5" customWidth="1"/>
    <col min="16" max="16" width="8.6640625" style="5" customWidth="1"/>
    <col min="17" max="17" width="12.6640625" style="5" customWidth="1"/>
    <col min="18" max="18" width="8.6640625" style="5" customWidth="1"/>
    <col min="19" max="19" width="12.6640625" style="5" customWidth="1"/>
    <col min="20" max="20" width="8.6640625" style="5" customWidth="1"/>
    <col min="21" max="21" width="12.5546875" style="5" customWidth="1"/>
    <col min="22" max="22" width="8.6640625" style="5" customWidth="1"/>
    <col min="23" max="16384" width="9.109375" style="5"/>
  </cols>
  <sheetData>
    <row r="1" spans="1:22" ht="12.75" customHeight="1" x14ac:dyDescent="0.3">
      <c r="A1" s="1" t="s">
        <v>338</v>
      </c>
      <c r="B1" s="12"/>
    </row>
    <row r="2" spans="1:22" ht="12.75" customHeight="1" x14ac:dyDescent="0.3">
      <c r="A2" s="45" t="s">
        <v>105</v>
      </c>
      <c r="B2" s="45"/>
      <c r="D2" s="147" t="s">
        <v>20</v>
      </c>
      <c r="G2" s="46" t="s">
        <v>208</v>
      </c>
      <c r="H2" s="47"/>
      <c r="I2" s="47"/>
      <c r="V2" s="67"/>
    </row>
    <row r="3" spans="1:22" ht="12.75" customHeight="1" x14ac:dyDescent="0.3">
      <c r="A3" s="48" t="s">
        <v>291</v>
      </c>
      <c r="B3" s="30"/>
      <c r="D3" s="146" t="s">
        <v>21</v>
      </c>
      <c r="G3" s="140" t="str">
        <f>+G2</f>
        <v>Einstein Bros. Bagels (Graham Center)</v>
      </c>
      <c r="H3" s="141"/>
      <c r="I3" s="141"/>
      <c r="V3" s="67"/>
    </row>
    <row r="4" spans="1:22" ht="12.75" customHeight="1" x14ac:dyDescent="0.3">
      <c r="A4" s="48" t="s">
        <v>230</v>
      </c>
      <c r="B4" s="156" t="s">
        <v>375</v>
      </c>
      <c r="D4" s="146" t="s">
        <v>163</v>
      </c>
      <c r="G4" s="140" t="s">
        <v>410</v>
      </c>
      <c r="H4" s="141"/>
      <c r="I4" s="141"/>
      <c r="V4" s="67"/>
    </row>
    <row r="5" spans="1:22" ht="12.75" customHeight="1" x14ac:dyDescent="0.3">
      <c r="A5" s="143"/>
      <c r="B5" s="100"/>
      <c r="C5" s="45"/>
      <c r="D5" s="45"/>
      <c r="E5" s="45"/>
      <c r="F5" s="45"/>
      <c r="G5" s="67"/>
      <c r="H5" s="67"/>
      <c r="I5" s="48"/>
      <c r="J5" s="48"/>
      <c r="K5" s="48"/>
      <c r="L5" s="48"/>
      <c r="M5" s="45"/>
      <c r="N5" s="45"/>
      <c r="O5" s="45"/>
      <c r="P5" s="45"/>
      <c r="Q5" s="67"/>
      <c r="R5" s="67"/>
      <c r="S5" s="48"/>
      <c r="T5" s="48"/>
      <c r="U5" s="48"/>
      <c r="V5" s="48"/>
    </row>
    <row r="6" spans="1:22" ht="12.75" customHeight="1" x14ac:dyDescent="0.3">
      <c r="A6" s="38"/>
      <c r="B6" s="50"/>
      <c r="C6" s="109" t="s">
        <v>16</v>
      </c>
      <c r="D6" s="49"/>
      <c r="E6" s="109" t="s">
        <v>93</v>
      </c>
      <c r="F6" s="49"/>
      <c r="G6" s="109" t="s">
        <v>94</v>
      </c>
      <c r="H6" s="49"/>
      <c r="I6" s="109" t="s">
        <v>95</v>
      </c>
      <c r="J6" s="49"/>
      <c r="K6" s="109" t="s">
        <v>160</v>
      </c>
      <c r="L6" s="49"/>
      <c r="M6" s="109" t="s">
        <v>133</v>
      </c>
      <c r="N6" s="49"/>
      <c r="O6" s="109" t="s">
        <v>158</v>
      </c>
      <c r="P6" s="49"/>
      <c r="Q6" s="109" t="s">
        <v>159</v>
      </c>
      <c r="R6" s="49"/>
      <c r="S6" s="109" t="s">
        <v>161</v>
      </c>
      <c r="T6" s="49"/>
      <c r="U6" s="109" t="s">
        <v>162</v>
      </c>
      <c r="V6" s="49"/>
    </row>
    <row r="7" spans="1:22" ht="12.75" customHeight="1" x14ac:dyDescent="0.3">
      <c r="A7" s="26" t="s">
        <v>0</v>
      </c>
      <c r="B7" s="26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ht="12.75" customHeight="1" x14ac:dyDescent="0.3">
      <c r="A8" s="38" t="s">
        <v>10</v>
      </c>
      <c r="B8" s="38"/>
      <c r="C8" s="134">
        <v>228</v>
      </c>
      <c r="D8" s="38"/>
      <c r="E8" s="134">
        <v>228</v>
      </c>
      <c r="F8" s="38"/>
      <c r="G8" s="134">
        <v>228</v>
      </c>
      <c r="H8" s="38"/>
      <c r="I8" s="134">
        <v>228</v>
      </c>
      <c r="J8" s="38"/>
      <c r="K8" s="134">
        <v>228</v>
      </c>
      <c r="L8" s="38"/>
      <c r="M8" s="134">
        <v>228</v>
      </c>
      <c r="N8" s="38"/>
      <c r="O8" s="134">
        <v>228</v>
      </c>
      <c r="P8" s="38"/>
      <c r="Q8" s="134">
        <v>228</v>
      </c>
      <c r="R8" s="38"/>
      <c r="S8" s="134">
        <v>228</v>
      </c>
      <c r="T8" s="38"/>
      <c r="U8" s="134">
        <v>228</v>
      </c>
      <c r="V8" s="38"/>
    </row>
    <row r="9" spans="1:22" ht="12.75" customHeight="1" x14ac:dyDescent="0.3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ht="12.75" customHeight="1" x14ac:dyDescent="0.3">
      <c r="A10" s="38" t="s">
        <v>233</v>
      </c>
      <c r="B10" s="38"/>
      <c r="C10" s="134">
        <v>400</v>
      </c>
      <c r="D10" s="38"/>
      <c r="E10" s="134"/>
      <c r="F10" s="38"/>
      <c r="G10" s="134"/>
      <c r="H10" s="38"/>
      <c r="I10" s="134"/>
      <c r="J10" s="38"/>
      <c r="K10" s="134"/>
      <c r="L10" s="38"/>
      <c r="M10" s="134"/>
      <c r="N10" s="38"/>
      <c r="O10" s="134"/>
      <c r="P10" s="38"/>
      <c r="Q10" s="134"/>
      <c r="R10" s="38"/>
      <c r="S10" s="134"/>
      <c r="T10" s="38"/>
      <c r="U10" s="134"/>
      <c r="V10" s="38"/>
    </row>
    <row r="11" spans="1:22" ht="12.75" customHeigh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2" ht="12.75" customHeight="1" x14ac:dyDescent="0.3">
      <c r="A12" s="38" t="s">
        <v>231</v>
      </c>
      <c r="B12" s="38"/>
      <c r="C12" s="135">
        <v>5.12</v>
      </c>
      <c r="D12" s="38"/>
      <c r="E12" s="135"/>
      <c r="F12" s="38"/>
      <c r="G12" s="135"/>
      <c r="H12" s="38"/>
      <c r="I12" s="135"/>
      <c r="J12" s="38"/>
      <c r="K12" s="135"/>
      <c r="L12" s="38"/>
      <c r="M12" s="135"/>
      <c r="N12" s="38"/>
      <c r="O12" s="135"/>
      <c r="P12" s="38"/>
      <c r="Q12" s="135"/>
      <c r="R12" s="38"/>
      <c r="S12" s="135"/>
      <c r="T12" s="38"/>
      <c r="U12" s="135"/>
      <c r="V12" s="38"/>
    </row>
    <row r="13" spans="1:22" ht="12.75" customHeight="1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ht="12.75" customHeight="1" x14ac:dyDescent="0.3">
      <c r="A14" s="38" t="s">
        <v>234</v>
      </c>
      <c r="B14" s="38"/>
      <c r="C14" s="253">
        <v>466944</v>
      </c>
      <c r="D14" s="38"/>
      <c r="E14" s="150">
        <v>0</v>
      </c>
      <c r="F14" s="38"/>
      <c r="G14" s="150">
        <v>0</v>
      </c>
      <c r="H14" s="38"/>
      <c r="I14" s="150">
        <v>0</v>
      </c>
      <c r="J14" s="38"/>
      <c r="K14" s="150">
        <v>0</v>
      </c>
      <c r="L14" s="38"/>
      <c r="M14" s="150">
        <v>0</v>
      </c>
      <c r="N14" s="38"/>
      <c r="O14" s="150">
        <v>0</v>
      </c>
      <c r="P14" s="38"/>
      <c r="Q14" s="150">
        <v>0</v>
      </c>
      <c r="R14" s="38"/>
      <c r="S14" s="150">
        <v>0</v>
      </c>
      <c r="T14" s="38"/>
      <c r="U14" s="150">
        <v>0</v>
      </c>
      <c r="V14" s="38"/>
    </row>
    <row r="15" spans="1:22" ht="12.75" customHeight="1" x14ac:dyDescent="0.3">
      <c r="A15" s="54">
        <v>0.06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ht="12.75" customHeight="1" x14ac:dyDescent="0.3">
      <c r="A16" s="38"/>
      <c r="B16" s="50"/>
      <c r="C16" s="109" t="str">
        <f>C6</f>
        <v>FY 2018-19</v>
      </c>
      <c r="D16" s="109" t="s">
        <v>9</v>
      </c>
      <c r="E16" s="109" t="str">
        <f>E6</f>
        <v>FY 2019-20</v>
      </c>
      <c r="F16" s="109" t="s">
        <v>9</v>
      </c>
      <c r="G16" s="109" t="str">
        <f>G6</f>
        <v>FY 2020-21</v>
      </c>
      <c r="H16" s="109" t="s">
        <v>9</v>
      </c>
      <c r="I16" s="109" t="str">
        <f>I6</f>
        <v>FY 2021-22</v>
      </c>
      <c r="J16" s="109" t="s">
        <v>9</v>
      </c>
      <c r="K16" s="109" t="str">
        <f>K6</f>
        <v>FY 2022-23</v>
      </c>
      <c r="L16" s="109" t="s">
        <v>9</v>
      </c>
      <c r="M16" s="109" t="str">
        <f>M6</f>
        <v>FY 2023-24</v>
      </c>
      <c r="N16" s="109" t="s">
        <v>9</v>
      </c>
      <c r="O16" s="109" t="str">
        <f>O6</f>
        <v>FY 2024-25</v>
      </c>
      <c r="P16" s="109" t="s">
        <v>9</v>
      </c>
      <c r="Q16" s="109" t="str">
        <f>Q6</f>
        <v>FY 2025-26</v>
      </c>
      <c r="R16" s="109" t="s">
        <v>9</v>
      </c>
      <c r="S16" s="109" t="str">
        <f>S6</f>
        <v>FY 2026-27</v>
      </c>
      <c r="T16" s="109" t="s">
        <v>9</v>
      </c>
      <c r="U16" s="109" t="str">
        <f>U6</f>
        <v>FY 2027-28</v>
      </c>
      <c r="V16" s="109" t="s">
        <v>9</v>
      </c>
    </row>
    <row r="17" spans="1:24" ht="12.75" customHeight="1" x14ac:dyDescent="0.3">
      <c r="A17" s="26" t="s">
        <v>33</v>
      </c>
      <c r="B17" s="69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4" ht="12.75" customHeight="1" x14ac:dyDescent="0.3">
      <c r="A18" s="38" t="s">
        <v>236</v>
      </c>
      <c r="B18" s="5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X18" s="244"/>
    </row>
    <row r="19" spans="1:24" ht="12.75" customHeight="1" x14ac:dyDescent="0.3">
      <c r="A19" s="38" t="s">
        <v>237</v>
      </c>
      <c r="B19" s="50"/>
      <c r="C19" s="250">
        <v>403066.06079999998</v>
      </c>
      <c r="D19" s="103">
        <f>IFERROR(C19/C$28,0)</f>
        <v>0.86319999999999997</v>
      </c>
      <c r="E19" s="256">
        <v>0</v>
      </c>
      <c r="F19" s="103">
        <f>IFERROR(E19/E$28,0)</f>
        <v>0</v>
      </c>
      <c r="G19" s="136">
        <v>0</v>
      </c>
      <c r="H19" s="103">
        <f>IFERROR(G19/G$28,0)</f>
        <v>0</v>
      </c>
      <c r="I19" s="136">
        <v>0</v>
      </c>
      <c r="J19" s="103">
        <f>IFERROR(I19/I$28,0)</f>
        <v>0</v>
      </c>
      <c r="K19" s="136">
        <v>0</v>
      </c>
      <c r="L19" s="103">
        <f>IFERROR(K19/K$28,0)</f>
        <v>0</v>
      </c>
      <c r="M19" s="136">
        <v>0</v>
      </c>
      <c r="N19" s="103">
        <f>IFERROR(M19/M$28,0)</f>
        <v>0</v>
      </c>
      <c r="O19" s="136">
        <v>0</v>
      </c>
      <c r="P19" s="103">
        <f>IFERROR(O19/O$28,0)</f>
        <v>0</v>
      </c>
      <c r="Q19" s="136">
        <v>0</v>
      </c>
      <c r="R19" s="103">
        <f>IFERROR(Q19/Q$28,0)</f>
        <v>0</v>
      </c>
      <c r="S19" s="136">
        <v>0</v>
      </c>
      <c r="T19" s="103">
        <f>IFERROR(S19/S$28,0)</f>
        <v>0</v>
      </c>
      <c r="U19" s="136">
        <v>0</v>
      </c>
      <c r="V19" s="103">
        <f>IFERROR(U19/U$28,0)</f>
        <v>0</v>
      </c>
    </row>
    <row r="20" spans="1:24" ht="12.75" customHeight="1" x14ac:dyDescent="0.3">
      <c r="A20" s="38" t="s">
        <v>238</v>
      </c>
      <c r="B20" s="50"/>
      <c r="C20" s="136">
        <v>57807.667200000004</v>
      </c>
      <c r="D20" s="103">
        <f>IFERROR(C20/C$28,0)</f>
        <v>0.12380000000000001</v>
      </c>
      <c r="E20" s="136">
        <v>0</v>
      </c>
      <c r="F20" s="103">
        <f>IFERROR(E20/E$28,0)</f>
        <v>0</v>
      </c>
      <c r="G20" s="136">
        <v>0</v>
      </c>
      <c r="H20" s="103">
        <f>IFERROR(G20/G$28,0)</f>
        <v>0</v>
      </c>
      <c r="I20" s="136">
        <v>0</v>
      </c>
      <c r="J20" s="103">
        <f>IFERROR(I20/I$28,0)</f>
        <v>0</v>
      </c>
      <c r="K20" s="136">
        <v>0</v>
      </c>
      <c r="L20" s="103">
        <f>IFERROR(K20/K$28,0)</f>
        <v>0</v>
      </c>
      <c r="M20" s="136">
        <v>0</v>
      </c>
      <c r="N20" s="103">
        <f>IFERROR(M20/M$28,0)</f>
        <v>0</v>
      </c>
      <c r="O20" s="136">
        <v>0</v>
      </c>
      <c r="P20" s="103">
        <f>IFERROR(O20/O$28,0)</f>
        <v>0</v>
      </c>
      <c r="Q20" s="136">
        <v>0</v>
      </c>
      <c r="R20" s="103">
        <f>IFERROR(Q20/Q$28,0)</f>
        <v>0</v>
      </c>
      <c r="S20" s="136">
        <v>0</v>
      </c>
      <c r="T20" s="103">
        <f>IFERROR(S20/S$28,0)</f>
        <v>0</v>
      </c>
      <c r="U20" s="136">
        <v>0</v>
      </c>
      <c r="V20" s="103">
        <f>IFERROR(U20/U$28,0)</f>
        <v>0</v>
      </c>
    </row>
    <row r="21" spans="1:24" ht="12.75" customHeight="1" x14ac:dyDescent="0.3">
      <c r="A21" s="248" t="s">
        <v>235</v>
      </c>
      <c r="B21" s="249"/>
      <c r="C21" s="136">
        <v>6070.2719999999999</v>
      </c>
      <c r="D21" s="103">
        <f>IFERROR(C21/C$28,0)</f>
        <v>1.2999999999999999E-2</v>
      </c>
      <c r="E21" s="136">
        <v>0</v>
      </c>
      <c r="F21" s="103">
        <f>IFERROR(E21/E$28,0)</f>
        <v>0</v>
      </c>
      <c r="G21" s="136">
        <v>0</v>
      </c>
      <c r="H21" s="103">
        <f>IFERROR(G21/G$28,0)</f>
        <v>0</v>
      </c>
      <c r="I21" s="136">
        <v>0</v>
      </c>
      <c r="J21" s="103">
        <f>IFERROR(I21/I$28,0)</f>
        <v>0</v>
      </c>
      <c r="K21" s="136">
        <v>0</v>
      </c>
      <c r="L21" s="103">
        <f>IFERROR(K21/K$28,0)</f>
        <v>0</v>
      </c>
      <c r="M21" s="136">
        <v>0</v>
      </c>
      <c r="N21" s="103">
        <f>IFERROR(M21/M$28,0)</f>
        <v>0</v>
      </c>
      <c r="O21" s="136">
        <v>0</v>
      </c>
      <c r="P21" s="103">
        <f>IFERROR(O21/O$28,0)</f>
        <v>0</v>
      </c>
      <c r="Q21" s="136">
        <v>0</v>
      </c>
      <c r="R21" s="103">
        <f>IFERROR(Q21/Q$28,0)</f>
        <v>0</v>
      </c>
      <c r="S21" s="136">
        <v>0</v>
      </c>
      <c r="T21" s="103">
        <f>IFERROR(S21/S$28,0)</f>
        <v>0</v>
      </c>
      <c r="U21" s="136">
        <v>0</v>
      </c>
      <c r="V21" s="103">
        <f>IFERROR(U21/U$28,0)</f>
        <v>0</v>
      </c>
    </row>
    <row r="22" spans="1:24" ht="12.75" customHeight="1" x14ac:dyDescent="0.3">
      <c r="A22" s="38" t="s">
        <v>239</v>
      </c>
      <c r="B22" s="50"/>
      <c r="C22" s="102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</row>
    <row r="23" spans="1:24" ht="12.75" customHeight="1" x14ac:dyDescent="0.3">
      <c r="A23" s="151" t="s">
        <v>240</v>
      </c>
      <c r="B23" s="152"/>
      <c r="C23" s="102"/>
      <c r="D23" s="103">
        <f t="shared" ref="D23:D28" si="0">IFERROR(C23/C$28,0)</f>
        <v>0</v>
      </c>
      <c r="E23" s="102"/>
      <c r="F23" s="103">
        <f t="shared" ref="F23:F28" si="1">IFERROR(E23/E$28,0)</f>
        <v>0</v>
      </c>
      <c r="G23" s="102"/>
      <c r="H23" s="103">
        <f t="shared" ref="H23:H28" si="2">IFERROR(G23/G$28,0)</f>
        <v>0</v>
      </c>
      <c r="I23" s="102"/>
      <c r="J23" s="103">
        <f t="shared" ref="J23:J28" si="3">IFERROR(I23/I$28,0)</f>
        <v>0</v>
      </c>
      <c r="K23" s="102"/>
      <c r="L23" s="103">
        <f t="shared" ref="L23:L28" si="4">IFERROR(K23/K$28,0)</f>
        <v>0</v>
      </c>
      <c r="M23" s="102"/>
      <c r="N23" s="103">
        <f t="shared" ref="N23:N28" si="5">IFERROR(M23/M$28,0)</f>
        <v>0</v>
      </c>
      <c r="O23" s="102"/>
      <c r="P23" s="103">
        <f t="shared" ref="P23:P28" si="6">IFERROR(O23/O$28,0)</f>
        <v>0</v>
      </c>
      <c r="Q23" s="102"/>
      <c r="R23" s="103">
        <f t="shared" ref="R23:R28" si="7">IFERROR(Q23/Q$28,0)</f>
        <v>0</v>
      </c>
      <c r="S23" s="102"/>
      <c r="T23" s="103">
        <f t="shared" ref="T23:T28" si="8">IFERROR(S23/S$28,0)</f>
        <v>0</v>
      </c>
      <c r="U23" s="102"/>
      <c r="V23" s="103">
        <f t="shared" ref="V23:V28" si="9">IFERROR(U23/U$28,0)</f>
        <v>0</v>
      </c>
    </row>
    <row r="24" spans="1:24" ht="12.75" customHeight="1" x14ac:dyDescent="0.3">
      <c r="A24" s="151" t="s">
        <v>241</v>
      </c>
      <c r="B24" s="152"/>
      <c r="C24" s="102"/>
      <c r="D24" s="103">
        <f t="shared" si="0"/>
        <v>0</v>
      </c>
      <c r="E24" s="102"/>
      <c r="F24" s="103">
        <f t="shared" si="1"/>
        <v>0</v>
      </c>
      <c r="G24" s="102"/>
      <c r="H24" s="103">
        <f t="shared" si="2"/>
        <v>0</v>
      </c>
      <c r="I24" s="102"/>
      <c r="J24" s="103">
        <f t="shared" si="3"/>
        <v>0</v>
      </c>
      <c r="K24" s="102"/>
      <c r="L24" s="103">
        <f t="shared" si="4"/>
        <v>0</v>
      </c>
      <c r="M24" s="102"/>
      <c r="N24" s="103">
        <f t="shared" si="5"/>
        <v>0</v>
      </c>
      <c r="O24" s="102"/>
      <c r="P24" s="103">
        <f t="shared" si="6"/>
        <v>0</v>
      </c>
      <c r="Q24" s="102"/>
      <c r="R24" s="103">
        <f t="shared" si="7"/>
        <v>0</v>
      </c>
      <c r="S24" s="102"/>
      <c r="T24" s="103">
        <f t="shared" si="8"/>
        <v>0</v>
      </c>
      <c r="U24" s="102"/>
      <c r="V24" s="103">
        <f t="shared" si="9"/>
        <v>0</v>
      </c>
      <c r="X24" s="102"/>
    </row>
    <row r="25" spans="1:24" ht="12.75" customHeight="1" x14ac:dyDescent="0.3">
      <c r="A25" s="38" t="s">
        <v>242</v>
      </c>
      <c r="B25" s="50"/>
      <c r="C25" s="136"/>
      <c r="D25" s="103">
        <f t="shared" si="0"/>
        <v>0</v>
      </c>
      <c r="E25" s="136"/>
      <c r="F25" s="103">
        <f t="shared" si="1"/>
        <v>0</v>
      </c>
      <c r="G25" s="136"/>
      <c r="H25" s="103">
        <f t="shared" si="2"/>
        <v>0</v>
      </c>
      <c r="I25" s="136"/>
      <c r="J25" s="103">
        <f t="shared" si="3"/>
        <v>0</v>
      </c>
      <c r="K25" s="136"/>
      <c r="L25" s="103">
        <f t="shared" si="4"/>
        <v>0</v>
      </c>
      <c r="M25" s="136"/>
      <c r="N25" s="103">
        <f t="shared" si="5"/>
        <v>0</v>
      </c>
      <c r="O25" s="136"/>
      <c r="P25" s="103">
        <f t="shared" si="6"/>
        <v>0</v>
      </c>
      <c r="Q25" s="136"/>
      <c r="R25" s="103">
        <f t="shared" si="7"/>
        <v>0</v>
      </c>
      <c r="S25" s="136"/>
      <c r="T25" s="103">
        <f t="shared" si="8"/>
        <v>0</v>
      </c>
      <c r="U25" s="136"/>
      <c r="V25" s="103">
        <f t="shared" si="9"/>
        <v>0</v>
      </c>
      <c r="X25" s="102"/>
    </row>
    <row r="26" spans="1:24" ht="12.75" customHeight="1" x14ac:dyDescent="0.3">
      <c r="A26" s="151" t="s">
        <v>243</v>
      </c>
      <c r="B26" s="50"/>
      <c r="C26" s="102"/>
      <c r="D26" s="103">
        <f t="shared" si="0"/>
        <v>0</v>
      </c>
      <c r="E26" s="102"/>
      <c r="F26" s="103">
        <f t="shared" si="1"/>
        <v>0</v>
      </c>
      <c r="G26" s="102"/>
      <c r="H26" s="103">
        <f t="shared" si="2"/>
        <v>0</v>
      </c>
      <c r="I26" s="102"/>
      <c r="J26" s="103">
        <f t="shared" si="3"/>
        <v>0</v>
      </c>
      <c r="K26" s="102"/>
      <c r="L26" s="103">
        <f t="shared" si="4"/>
        <v>0</v>
      </c>
      <c r="M26" s="102"/>
      <c r="N26" s="103">
        <f t="shared" si="5"/>
        <v>0</v>
      </c>
      <c r="O26" s="102"/>
      <c r="P26" s="103">
        <f t="shared" si="6"/>
        <v>0</v>
      </c>
      <c r="Q26" s="102"/>
      <c r="R26" s="103">
        <f t="shared" si="7"/>
        <v>0</v>
      </c>
      <c r="S26" s="102"/>
      <c r="T26" s="103">
        <f t="shared" si="8"/>
        <v>0</v>
      </c>
      <c r="U26" s="102"/>
      <c r="V26" s="103">
        <f t="shared" si="9"/>
        <v>0</v>
      </c>
    </row>
    <row r="27" spans="1:24" ht="12.75" customHeight="1" x14ac:dyDescent="0.3">
      <c r="A27" s="38" t="s">
        <v>40</v>
      </c>
      <c r="B27" s="50"/>
      <c r="C27" s="137"/>
      <c r="D27" s="103">
        <f t="shared" si="0"/>
        <v>0</v>
      </c>
      <c r="E27" s="137"/>
      <c r="F27" s="103">
        <f t="shared" si="1"/>
        <v>0</v>
      </c>
      <c r="G27" s="137"/>
      <c r="H27" s="103">
        <f t="shared" si="2"/>
        <v>0</v>
      </c>
      <c r="I27" s="137"/>
      <c r="J27" s="103">
        <f t="shared" si="3"/>
        <v>0</v>
      </c>
      <c r="K27" s="137"/>
      <c r="L27" s="103">
        <f t="shared" si="4"/>
        <v>0</v>
      </c>
      <c r="M27" s="137"/>
      <c r="N27" s="103">
        <f t="shared" si="5"/>
        <v>0</v>
      </c>
      <c r="O27" s="137"/>
      <c r="P27" s="103">
        <f t="shared" si="6"/>
        <v>0</v>
      </c>
      <c r="Q27" s="137"/>
      <c r="R27" s="103">
        <f t="shared" si="7"/>
        <v>0</v>
      </c>
      <c r="S27" s="137"/>
      <c r="T27" s="103">
        <f t="shared" si="8"/>
        <v>0</v>
      </c>
      <c r="U27" s="137"/>
      <c r="V27" s="103">
        <f t="shared" si="9"/>
        <v>0</v>
      </c>
    </row>
    <row r="28" spans="1:24" ht="12.75" customHeight="1" x14ac:dyDescent="0.3">
      <c r="A28" s="26" t="s">
        <v>1</v>
      </c>
      <c r="B28" s="69"/>
      <c r="C28" s="105">
        <f>SUM(C19:C27)</f>
        <v>466944</v>
      </c>
      <c r="D28" s="106">
        <f t="shared" si="0"/>
        <v>1</v>
      </c>
      <c r="E28" s="105">
        <f>SUM(E19:E27)</f>
        <v>0</v>
      </c>
      <c r="F28" s="106">
        <f t="shared" si="1"/>
        <v>0</v>
      </c>
      <c r="G28" s="105">
        <f>SUM(G19:G27)</f>
        <v>0</v>
      </c>
      <c r="H28" s="106">
        <f t="shared" si="2"/>
        <v>0</v>
      </c>
      <c r="I28" s="105">
        <f>SUM(I19:I27)</f>
        <v>0</v>
      </c>
      <c r="J28" s="106">
        <f t="shared" si="3"/>
        <v>0</v>
      </c>
      <c r="K28" s="105">
        <f>SUM(K19:K27)</f>
        <v>0</v>
      </c>
      <c r="L28" s="106">
        <f t="shared" si="4"/>
        <v>0</v>
      </c>
      <c r="M28" s="105">
        <f>SUM(M19:M27)</f>
        <v>0</v>
      </c>
      <c r="N28" s="106">
        <f t="shared" si="5"/>
        <v>0</v>
      </c>
      <c r="O28" s="105">
        <f>SUM(O19:O27)</f>
        <v>0</v>
      </c>
      <c r="P28" s="106">
        <f t="shared" si="6"/>
        <v>0</v>
      </c>
      <c r="Q28" s="105">
        <f>SUM(Q19:Q27)</f>
        <v>0</v>
      </c>
      <c r="R28" s="106">
        <f t="shared" si="7"/>
        <v>0</v>
      </c>
      <c r="S28" s="105">
        <f>SUM(S19:S27)</f>
        <v>0</v>
      </c>
      <c r="T28" s="106">
        <f t="shared" si="8"/>
        <v>0</v>
      </c>
      <c r="U28" s="105">
        <f>SUM(U19:U27)</f>
        <v>0</v>
      </c>
      <c r="V28" s="106">
        <f t="shared" si="9"/>
        <v>0</v>
      </c>
    </row>
    <row r="29" spans="1:24" ht="12.75" customHeight="1" x14ac:dyDescent="0.3">
      <c r="A29" s="26"/>
      <c r="B29" s="69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4" ht="12.75" customHeight="1" x14ac:dyDescent="0.3">
      <c r="A30" s="26" t="s">
        <v>34</v>
      </c>
      <c r="B30" s="69"/>
      <c r="C30" s="25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4" ht="12.75" customHeight="1" x14ac:dyDescent="0.3">
      <c r="A31" s="38" t="s">
        <v>35</v>
      </c>
      <c r="B31" s="50"/>
      <c r="C31" s="217">
        <v>146153.47200000001</v>
      </c>
      <c r="D31" s="103">
        <f>IFERROR(C31/C$28,0)</f>
        <v>0.313</v>
      </c>
      <c r="E31" s="217">
        <v>0</v>
      </c>
      <c r="F31" s="103">
        <f>IFERROR(E31/E$28,0)</f>
        <v>0</v>
      </c>
      <c r="G31" s="217">
        <v>0</v>
      </c>
      <c r="H31" s="103">
        <f>IFERROR(G31/G$28,0)</f>
        <v>0</v>
      </c>
      <c r="I31" s="217">
        <v>0</v>
      </c>
      <c r="J31" s="103">
        <f>IFERROR(I31/I$28,0)</f>
        <v>0</v>
      </c>
      <c r="K31" s="217">
        <v>0</v>
      </c>
      <c r="L31" s="103">
        <f>IFERROR(K31/K$28,0)</f>
        <v>0</v>
      </c>
      <c r="M31" s="217">
        <v>0</v>
      </c>
      <c r="N31" s="103">
        <f>IFERROR(M31/M$28,0)</f>
        <v>0</v>
      </c>
      <c r="O31" s="217">
        <v>0</v>
      </c>
      <c r="P31" s="103">
        <f>IFERROR(O31/O$28,0)</f>
        <v>0</v>
      </c>
      <c r="Q31" s="217">
        <v>0</v>
      </c>
      <c r="R31" s="103">
        <f>IFERROR(Q31/Q$28,0)</f>
        <v>0</v>
      </c>
      <c r="S31" s="217">
        <v>0</v>
      </c>
      <c r="T31" s="103">
        <f>IFERROR(S31/S$28,0)</f>
        <v>0</v>
      </c>
      <c r="U31" s="217">
        <v>0</v>
      </c>
      <c r="V31" s="103">
        <f>IFERROR(U31/U$28,0)</f>
        <v>0</v>
      </c>
    </row>
    <row r="32" spans="1:24" ht="12.75" customHeight="1" x14ac:dyDescent="0.3">
      <c r="A32" s="70" t="s">
        <v>75</v>
      </c>
      <c r="B32" s="70"/>
      <c r="C32" s="139"/>
      <c r="D32" s="103">
        <f>IFERROR(C32/C$28,0)</f>
        <v>0</v>
      </c>
      <c r="E32" s="139"/>
      <c r="F32" s="103">
        <f>IFERROR(E32/E$28,0)</f>
        <v>0</v>
      </c>
      <c r="G32" s="139"/>
      <c r="H32" s="103">
        <f>IFERROR(G32/G$28,0)</f>
        <v>0</v>
      </c>
      <c r="I32" s="139"/>
      <c r="J32" s="103">
        <f>IFERROR(I32/I$28,0)</f>
        <v>0</v>
      </c>
      <c r="K32" s="139"/>
      <c r="L32" s="103">
        <f>IFERROR(K32/K$28,0)</f>
        <v>0</v>
      </c>
      <c r="M32" s="139"/>
      <c r="N32" s="103">
        <f>IFERROR(M32/M$28,0)</f>
        <v>0</v>
      </c>
      <c r="O32" s="139"/>
      <c r="P32" s="103">
        <f>IFERROR(O32/O$28,0)</f>
        <v>0</v>
      </c>
      <c r="Q32" s="139"/>
      <c r="R32" s="103">
        <f>IFERROR(Q32/Q$28,0)</f>
        <v>0</v>
      </c>
      <c r="S32" s="139"/>
      <c r="T32" s="103">
        <f>IFERROR(S32/S$28,0)</f>
        <v>0</v>
      </c>
      <c r="U32" s="139"/>
      <c r="V32" s="103">
        <f>IFERROR(U32/U$28,0)</f>
        <v>0</v>
      </c>
    </row>
    <row r="33" spans="1:22" ht="12.75" customHeight="1" x14ac:dyDescent="0.3">
      <c r="A33" s="26" t="s">
        <v>2</v>
      </c>
      <c r="B33" s="69"/>
      <c r="C33" s="105">
        <f>SUM(C31:C32)</f>
        <v>146153.47200000001</v>
      </c>
      <c r="D33" s="106">
        <f>IFERROR(C33/C$28,0)</f>
        <v>0.313</v>
      </c>
      <c r="E33" s="105">
        <f>SUM(E31:E32)</f>
        <v>0</v>
      </c>
      <c r="F33" s="106">
        <f>IFERROR(E33/E$28,0)</f>
        <v>0</v>
      </c>
      <c r="G33" s="105">
        <f>SUM(G31:G32)</f>
        <v>0</v>
      </c>
      <c r="H33" s="106">
        <f>IFERROR(G33/G$28,0)</f>
        <v>0</v>
      </c>
      <c r="I33" s="105">
        <f>SUM(I31:I32)</f>
        <v>0</v>
      </c>
      <c r="J33" s="106">
        <f>IFERROR(I33/I$28,0)</f>
        <v>0</v>
      </c>
      <c r="K33" s="105">
        <f>SUM(K31:K32)</f>
        <v>0</v>
      </c>
      <c r="L33" s="106">
        <f>IFERROR(K33/K$28,0)</f>
        <v>0</v>
      </c>
      <c r="M33" s="105">
        <f>SUM(M31:M32)</f>
        <v>0</v>
      </c>
      <c r="N33" s="106">
        <f>IFERROR(M33/M$28,0)</f>
        <v>0</v>
      </c>
      <c r="O33" s="105">
        <f>SUM(O31:O32)</f>
        <v>0</v>
      </c>
      <c r="P33" s="106">
        <f>IFERROR(O33/O$28,0)</f>
        <v>0</v>
      </c>
      <c r="Q33" s="105">
        <f>SUM(Q31:Q32)</f>
        <v>0</v>
      </c>
      <c r="R33" s="106">
        <f>IFERROR(Q33/Q$28,0)</f>
        <v>0</v>
      </c>
      <c r="S33" s="105">
        <f>SUM(S31:S32)</f>
        <v>0</v>
      </c>
      <c r="T33" s="106">
        <f>IFERROR(S33/S$28,0)</f>
        <v>0</v>
      </c>
      <c r="U33" s="105">
        <f>SUM(U31:U32)</f>
        <v>0</v>
      </c>
      <c r="V33" s="106">
        <f>IFERROR(U33/U$28,0)</f>
        <v>0</v>
      </c>
    </row>
    <row r="34" spans="1:22" ht="12.75" customHeight="1" x14ac:dyDescent="0.3">
      <c r="A34" s="38"/>
      <c r="B34" s="5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2.75" customHeight="1" x14ac:dyDescent="0.3">
      <c r="A35" s="26" t="s">
        <v>3</v>
      </c>
      <c r="B35" s="69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2.75" customHeight="1" x14ac:dyDescent="0.3">
      <c r="A36" s="38" t="s">
        <v>22</v>
      </c>
      <c r="B36" s="50"/>
      <c r="C36" s="217"/>
      <c r="D36" s="103">
        <f t="shared" ref="D36:D46" si="10">IFERROR(C36/C$28,0)</f>
        <v>0</v>
      </c>
      <c r="E36" s="217"/>
      <c r="F36" s="103">
        <f t="shared" ref="F36:F46" si="11">IFERROR(E36/E$28,0)</f>
        <v>0</v>
      </c>
      <c r="G36" s="217"/>
      <c r="H36" s="103">
        <f t="shared" ref="H36:H46" si="12">IFERROR(G36/G$28,0)</f>
        <v>0</v>
      </c>
      <c r="I36" s="217"/>
      <c r="J36" s="103">
        <f t="shared" ref="J36:J46" si="13">IFERROR(I36/I$28,0)</f>
        <v>0</v>
      </c>
      <c r="K36" s="217"/>
      <c r="L36" s="103">
        <f t="shared" ref="L36:L46" si="14">IFERROR(K36/K$28,0)</f>
        <v>0</v>
      </c>
      <c r="M36" s="217"/>
      <c r="N36" s="103">
        <f t="shared" ref="N36:N46" si="15">IFERROR(M36/M$28,0)</f>
        <v>0</v>
      </c>
      <c r="O36" s="217"/>
      <c r="P36" s="103">
        <f t="shared" ref="P36:P46" si="16">IFERROR(O36/O$28,0)</f>
        <v>0</v>
      </c>
      <c r="Q36" s="217"/>
      <c r="R36" s="103">
        <f t="shared" ref="R36:R46" si="17">IFERROR(Q36/Q$28,0)</f>
        <v>0</v>
      </c>
      <c r="S36" s="217"/>
      <c r="T36" s="103">
        <f t="shared" ref="T36:T46" si="18">IFERROR(S36/S$28,0)</f>
        <v>0</v>
      </c>
      <c r="U36" s="217"/>
      <c r="V36" s="103">
        <f t="shared" ref="V36:V46" si="19">IFERROR(U36/U$28,0)</f>
        <v>0</v>
      </c>
    </row>
    <row r="37" spans="1:22" ht="12.75" customHeight="1" x14ac:dyDescent="0.3">
      <c r="A37" s="38" t="s">
        <v>23</v>
      </c>
      <c r="B37" s="50"/>
      <c r="C37" s="217">
        <v>91879</v>
      </c>
      <c r="D37" s="103">
        <f t="shared" si="10"/>
        <v>0.19676663582785087</v>
      </c>
      <c r="E37" s="217"/>
      <c r="F37" s="103">
        <f t="shared" si="11"/>
        <v>0</v>
      </c>
      <c r="G37" s="217">
        <v>0</v>
      </c>
      <c r="H37" s="103">
        <f t="shared" si="12"/>
        <v>0</v>
      </c>
      <c r="I37" s="217">
        <v>0</v>
      </c>
      <c r="J37" s="103">
        <f t="shared" si="13"/>
        <v>0</v>
      </c>
      <c r="K37" s="217">
        <v>0</v>
      </c>
      <c r="L37" s="103">
        <f t="shared" si="14"/>
        <v>0</v>
      </c>
      <c r="M37" s="217">
        <v>0</v>
      </c>
      <c r="N37" s="103">
        <f t="shared" si="15"/>
        <v>0</v>
      </c>
      <c r="O37" s="217">
        <v>0</v>
      </c>
      <c r="P37" s="103">
        <f t="shared" si="16"/>
        <v>0</v>
      </c>
      <c r="Q37" s="217">
        <v>0</v>
      </c>
      <c r="R37" s="103">
        <f t="shared" si="17"/>
        <v>0</v>
      </c>
      <c r="S37" s="217">
        <v>0</v>
      </c>
      <c r="T37" s="103">
        <f t="shared" si="18"/>
        <v>0</v>
      </c>
      <c r="U37" s="217">
        <v>0</v>
      </c>
      <c r="V37" s="103">
        <f t="shared" si="19"/>
        <v>0</v>
      </c>
    </row>
    <row r="38" spans="1:22" ht="12.75" customHeight="1" x14ac:dyDescent="0.3">
      <c r="A38" s="38" t="s">
        <v>24</v>
      </c>
      <c r="B38" s="50"/>
      <c r="C38" s="217"/>
      <c r="D38" s="103">
        <f t="shared" si="10"/>
        <v>0</v>
      </c>
      <c r="E38" s="217"/>
      <c r="F38" s="103">
        <f t="shared" si="11"/>
        <v>0</v>
      </c>
      <c r="G38" s="217">
        <v>0</v>
      </c>
      <c r="H38" s="103">
        <f t="shared" si="12"/>
        <v>0</v>
      </c>
      <c r="I38" s="217">
        <v>0</v>
      </c>
      <c r="J38" s="103">
        <f t="shared" si="13"/>
        <v>0</v>
      </c>
      <c r="K38" s="217">
        <v>0</v>
      </c>
      <c r="L38" s="103">
        <f t="shared" si="14"/>
        <v>0</v>
      </c>
      <c r="M38" s="217">
        <v>0</v>
      </c>
      <c r="N38" s="103">
        <f t="shared" si="15"/>
        <v>0</v>
      </c>
      <c r="O38" s="217">
        <v>0</v>
      </c>
      <c r="P38" s="103">
        <f t="shared" si="16"/>
        <v>0</v>
      </c>
      <c r="Q38" s="217">
        <v>0</v>
      </c>
      <c r="R38" s="103">
        <f t="shared" si="17"/>
        <v>0</v>
      </c>
      <c r="S38" s="217">
        <v>0</v>
      </c>
      <c r="T38" s="103">
        <f t="shared" si="18"/>
        <v>0</v>
      </c>
      <c r="U38" s="217">
        <v>0</v>
      </c>
      <c r="V38" s="103">
        <f t="shared" si="19"/>
        <v>0</v>
      </c>
    </row>
    <row r="39" spans="1:22" ht="12.75" customHeight="1" x14ac:dyDescent="0.3">
      <c r="A39" s="38" t="s">
        <v>28</v>
      </c>
      <c r="B39" s="50"/>
      <c r="C39" s="217">
        <v>52895</v>
      </c>
      <c r="D39" s="103">
        <f t="shared" si="10"/>
        <v>0.11327910841557018</v>
      </c>
      <c r="E39" s="217"/>
      <c r="F39" s="103">
        <f t="shared" si="11"/>
        <v>0</v>
      </c>
      <c r="G39" s="217">
        <v>0</v>
      </c>
      <c r="H39" s="103">
        <f t="shared" si="12"/>
        <v>0</v>
      </c>
      <c r="I39" s="217">
        <v>0</v>
      </c>
      <c r="J39" s="103">
        <f t="shared" si="13"/>
        <v>0</v>
      </c>
      <c r="K39" s="217">
        <v>0</v>
      </c>
      <c r="L39" s="103">
        <f t="shared" si="14"/>
        <v>0</v>
      </c>
      <c r="M39" s="217">
        <v>0</v>
      </c>
      <c r="N39" s="103">
        <f t="shared" si="15"/>
        <v>0</v>
      </c>
      <c r="O39" s="217">
        <v>0</v>
      </c>
      <c r="P39" s="103">
        <f t="shared" si="16"/>
        <v>0</v>
      </c>
      <c r="Q39" s="217">
        <v>0</v>
      </c>
      <c r="R39" s="103">
        <f t="shared" si="17"/>
        <v>0</v>
      </c>
      <c r="S39" s="217">
        <v>0</v>
      </c>
      <c r="T39" s="103">
        <f t="shared" si="18"/>
        <v>0</v>
      </c>
      <c r="U39" s="217">
        <v>0</v>
      </c>
      <c r="V39" s="103">
        <f t="shared" si="19"/>
        <v>0</v>
      </c>
    </row>
    <row r="40" spans="1:22" ht="12.75" customHeight="1" x14ac:dyDescent="0.3">
      <c r="A40" s="38" t="s">
        <v>25</v>
      </c>
      <c r="B40" s="50"/>
      <c r="C40" s="217">
        <v>0</v>
      </c>
      <c r="D40" s="103">
        <f t="shared" si="10"/>
        <v>0</v>
      </c>
      <c r="E40" s="217"/>
      <c r="F40" s="103">
        <f t="shared" si="11"/>
        <v>0</v>
      </c>
      <c r="G40" s="217">
        <v>0</v>
      </c>
      <c r="H40" s="103">
        <f t="shared" si="12"/>
        <v>0</v>
      </c>
      <c r="I40" s="217">
        <v>0</v>
      </c>
      <c r="J40" s="103">
        <f t="shared" si="13"/>
        <v>0</v>
      </c>
      <c r="K40" s="217">
        <v>0</v>
      </c>
      <c r="L40" s="103">
        <f t="shared" si="14"/>
        <v>0</v>
      </c>
      <c r="M40" s="217">
        <v>0</v>
      </c>
      <c r="N40" s="103">
        <f t="shared" si="15"/>
        <v>0</v>
      </c>
      <c r="O40" s="217">
        <v>0</v>
      </c>
      <c r="P40" s="103">
        <f t="shared" si="16"/>
        <v>0</v>
      </c>
      <c r="Q40" s="217">
        <v>0</v>
      </c>
      <c r="R40" s="103">
        <f t="shared" si="17"/>
        <v>0</v>
      </c>
      <c r="S40" s="217">
        <v>0</v>
      </c>
      <c r="T40" s="103">
        <f t="shared" si="18"/>
        <v>0</v>
      </c>
      <c r="U40" s="217">
        <v>0</v>
      </c>
      <c r="V40" s="103">
        <f t="shared" si="19"/>
        <v>0</v>
      </c>
    </row>
    <row r="41" spans="1:22" ht="12.75" customHeight="1" x14ac:dyDescent="0.3">
      <c r="A41" s="38" t="s">
        <v>26</v>
      </c>
      <c r="B41" s="50"/>
      <c r="C41" s="217">
        <v>11392.995999999999</v>
      </c>
      <c r="D41" s="103">
        <f t="shared" si="10"/>
        <v>2.4399062842653509E-2</v>
      </c>
      <c r="E41" s="217"/>
      <c r="F41" s="103">
        <f t="shared" si="11"/>
        <v>0</v>
      </c>
      <c r="G41" s="217">
        <v>0</v>
      </c>
      <c r="H41" s="103">
        <f t="shared" si="12"/>
        <v>0</v>
      </c>
      <c r="I41" s="217">
        <v>0</v>
      </c>
      <c r="J41" s="103">
        <f t="shared" si="13"/>
        <v>0</v>
      </c>
      <c r="K41" s="217">
        <v>0</v>
      </c>
      <c r="L41" s="103">
        <f t="shared" si="14"/>
        <v>0</v>
      </c>
      <c r="M41" s="217">
        <v>0</v>
      </c>
      <c r="N41" s="103">
        <f t="shared" si="15"/>
        <v>0</v>
      </c>
      <c r="O41" s="217">
        <v>0</v>
      </c>
      <c r="P41" s="103">
        <f t="shared" si="16"/>
        <v>0</v>
      </c>
      <c r="Q41" s="217">
        <v>0</v>
      </c>
      <c r="R41" s="103">
        <f t="shared" si="17"/>
        <v>0</v>
      </c>
      <c r="S41" s="217">
        <v>0</v>
      </c>
      <c r="T41" s="103">
        <f t="shared" si="18"/>
        <v>0</v>
      </c>
      <c r="U41" s="217">
        <v>0</v>
      </c>
      <c r="V41" s="103">
        <f t="shared" si="19"/>
        <v>0</v>
      </c>
    </row>
    <row r="42" spans="1:22" ht="12.75" customHeight="1" x14ac:dyDescent="0.3">
      <c r="A42" s="38" t="s">
        <v>27</v>
      </c>
      <c r="B42" s="50"/>
      <c r="C42" s="217"/>
      <c r="D42" s="103">
        <f t="shared" si="10"/>
        <v>0</v>
      </c>
      <c r="E42" s="217"/>
      <c r="F42" s="103">
        <f t="shared" si="11"/>
        <v>0</v>
      </c>
      <c r="G42" s="217"/>
      <c r="H42" s="103">
        <f t="shared" si="12"/>
        <v>0</v>
      </c>
      <c r="I42" s="217"/>
      <c r="J42" s="103">
        <f t="shared" si="13"/>
        <v>0</v>
      </c>
      <c r="K42" s="217"/>
      <c r="L42" s="103">
        <f t="shared" si="14"/>
        <v>0</v>
      </c>
      <c r="M42" s="217"/>
      <c r="N42" s="103">
        <f t="shared" si="15"/>
        <v>0</v>
      </c>
      <c r="O42" s="217"/>
      <c r="P42" s="103">
        <f t="shared" si="16"/>
        <v>0</v>
      </c>
      <c r="Q42" s="217"/>
      <c r="R42" s="103">
        <f t="shared" si="17"/>
        <v>0</v>
      </c>
      <c r="S42" s="217"/>
      <c r="T42" s="103">
        <f t="shared" si="18"/>
        <v>0</v>
      </c>
      <c r="U42" s="217"/>
      <c r="V42" s="103">
        <f t="shared" si="19"/>
        <v>0</v>
      </c>
    </row>
    <row r="43" spans="1:22" ht="12.75" customHeight="1" x14ac:dyDescent="0.3">
      <c r="A43" s="38" t="s">
        <v>76</v>
      </c>
      <c r="B43" s="50"/>
      <c r="C43" s="217"/>
      <c r="D43" s="103">
        <f t="shared" si="10"/>
        <v>0</v>
      </c>
      <c r="E43" s="217"/>
      <c r="F43" s="103">
        <f t="shared" si="11"/>
        <v>0</v>
      </c>
      <c r="G43" s="217"/>
      <c r="H43" s="103">
        <f t="shared" si="12"/>
        <v>0</v>
      </c>
      <c r="I43" s="217"/>
      <c r="J43" s="103">
        <f t="shared" si="13"/>
        <v>0</v>
      </c>
      <c r="K43" s="217"/>
      <c r="L43" s="103">
        <f t="shared" si="14"/>
        <v>0</v>
      </c>
      <c r="M43" s="217"/>
      <c r="N43" s="103">
        <f t="shared" si="15"/>
        <v>0</v>
      </c>
      <c r="O43" s="217"/>
      <c r="P43" s="103">
        <f t="shared" si="16"/>
        <v>0</v>
      </c>
      <c r="Q43" s="217"/>
      <c r="R43" s="103">
        <f t="shared" si="17"/>
        <v>0</v>
      </c>
      <c r="S43" s="217"/>
      <c r="T43" s="103">
        <f t="shared" si="18"/>
        <v>0</v>
      </c>
      <c r="U43" s="217"/>
      <c r="V43" s="103">
        <f t="shared" si="19"/>
        <v>0</v>
      </c>
    </row>
    <row r="44" spans="1:22" ht="12.75" customHeight="1" x14ac:dyDescent="0.3">
      <c r="A44" s="38" t="s">
        <v>11</v>
      </c>
      <c r="B44" s="50"/>
      <c r="C44" s="217"/>
      <c r="D44" s="103">
        <f t="shared" si="10"/>
        <v>0</v>
      </c>
      <c r="E44" s="217"/>
      <c r="F44" s="103">
        <f t="shared" si="11"/>
        <v>0</v>
      </c>
      <c r="G44" s="217"/>
      <c r="H44" s="103">
        <f t="shared" si="12"/>
        <v>0</v>
      </c>
      <c r="I44" s="217"/>
      <c r="J44" s="103">
        <f t="shared" si="13"/>
        <v>0</v>
      </c>
      <c r="K44" s="217"/>
      <c r="L44" s="103">
        <f t="shared" si="14"/>
        <v>0</v>
      </c>
      <c r="M44" s="217"/>
      <c r="N44" s="103">
        <f t="shared" si="15"/>
        <v>0</v>
      </c>
      <c r="O44" s="217"/>
      <c r="P44" s="103">
        <f t="shared" si="16"/>
        <v>0</v>
      </c>
      <c r="Q44" s="217"/>
      <c r="R44" s="103">
        <f t="shared" si="17"/>
        <v>0</v>
      </c>
      <c r="S44" s="217"/>
      <c r="T44" s="103">
        <f t="shared" si="18"/>
        <v>0</v>
      </c>
      <c r="U44" s="217"/>
      <c r="V44" s="103">
        <f t="shared" si="19"/>
        <v>0</v>
      </c>
    </row>
    <row r="45" spans="1:22" ht="12.75" customHeight="1" x14ac:dyDescent="0.3">
      <c r="A45" s="38" t="s">
        <v>4</v>
      </c>
      <c r="B45" s="50"/>
      <c r="C45" s="220">
        <v>13608.755999999999</v>
      </c>
      <c r="D45" s="103">
        <f t="shared" si="10"/>
        <v>2.9144299958881577E-2</v>
      </c>
      <c r="E45" s="220"/>
      <c r="F45" s="103">
        <f t="shared" si="11"/>
        <v>0</v>
      </c>
      <c r="G45" s="220">
        <v>0</v>
      </c>
      <c r="H45" s="103">
        <f t="shared" si="12"/>
        <v>0</v>
      </c>
      <c r="I45" s="220">
        <v>0</v>
      </c>
      <c r="J45" s="103">
        <f t="shared" si="13"/>
        <v>0</v>
      </c>
      <c r="K45" s="220">
        <v>0</v>
      </c>
      <c r="L45" s="103">
        <f t="shared" si="14"/>
        <v>0</v>
      </c>
      <c r="M45" s="220">
        <v>0</v>
      </c>
      <c r="N45" s="103">
        <f t="shared" si="15"/>
        <v>0</v>
      </c>
      <c r="O45" s="220">
        <v>0</v>
      </c>
      <c r="P45" s="103">
        <f t="shared" si="16"/>
        <v>0</v>
      </c>
      <c r="Q45" s="220">
        <v>0</v>
      </c>
      <c r="R45" s="103">
        <f t="shared" si="17"/>
        <v>0</v>
      </c>
      <c r="S45" s="220">
        <v>0</v>
      </c>
      <c r="T45" s="103">
        <f t="shared" si="18"/>
        <v>0</v>
      </c>
      <c r="U45" s="220">
        <v>0</v>
      </c>
      <c r="V45" s="103">
        <f t="shared" si="19"/>
        <v>0</v>
      </c>
    </row>
    <row r="46" spans="1:22" ht="12.75" customHeight="1" x14ac:dyDescent="0.3">
      <c r="A46" s="26" t="s">
        <v>5</v>
      </c>
      <c r="B46" s="69"/>
      <c r="C46" s="105">
        <f>SUM(C36:C45)</f>
        <v>169775.75199999998</v>
      </c>
      <c r="D46" s="106">
        <f t="shared" si="10"/>
        <v>0.36358910704495612</v>
      </c>
      <c r="E46" s="105">
        <f>SUM(E36:E45)</f>
        <v>0</v>
      </c>
      <c r="F46" s="106">
        <f t="shared" si="11"/>
        <v>0</v>
      </c>
      <c r="G46" s="105">
        <f>SUM(G36:G45)</f>
        <v>0</v>
      </c>
      <c r="H46" s="106">
        <f t="shared" si="12"/>
        <v>0</v>
      </c>
      <c r="I46" s="105">
        <f>SUM(I36:I45)</f>
        <v>0</v>
      </c>
      <c r="J46" s="106">
        <f t="shared" si="13"/>
        <v>0</v>
      </c>
      <c r="K46" s="105">
        <f>SUM(K36:K45)</f>
        <v>0</v>
      </c>
      <c r="L46" s="106">
        <f t="shared" si="14"/>
        <v>0</v>
      </c>
      <c r="M46" s="105">
        <f>SUM(M36:M45)</f>
        <v>0</v>
      </c>
      <c r="N46" s="106">
        <f t="shared" si="15"/>
        <v>0</v>
      </c>
      <c r="O46" s="105">
        <f>SUM(O36:O45)</f>
        <v>0</v>
      </c>
      <c r="P46" s="106">
        <f t="shared" si="16"/>
        <v>0</v>
      </c>
      <c r="Q46" s="105">
        <f>SUM(Q36:Q45)</f>
        <v>0</v>
      </c>
      <c r="R46" s="106">
        <f t="shared" si="17"/>
        <v>0</v>
      </c>
      <c r="S46" s="105">
        <f>SUM(S36:S45)</f>
        <v>0</v>
      </c>
      <c r="T46" s="106">
        <f t="shared" si="18"/>
        <v>0</v>
      </c>
      <c r="U46" s="105">
        <f>SUM(U36:U45)</f>
        <v>0</v>
      </c>
      <c r="V46" s="106">
        <f t="shared" si="19"/>
        <v>0</v>
      </c>
    </row>
    <row r="47" spans="1:22" ht="12.75" customHeight="1" x14ac:dyDescent="0.3">
      <c r="A47" s="26"/>
      <c r="B47" s="26"/>
      <c r="C47" s="53"/>
      <c r="D47" s="111"/>
      <c r="E47" s="53"/>
      <c r="F47" s="111"/>
      <c r="G47" s="53"/>
      <c r="H47" s="111"/>
      <c r="I47" s="53"/>
      <c r="J47" s="111"/>
      <c r="K47" s="53"/>
      <c r="L47" s="111"/>
      <c r="M47" s="53"/>
      <c r="N47" s="111"/>
      <c r="O47" s="53"/>
      <c r="P47" s="111"/>
      <c r="Q47" s="53"/>
      <c r="R47" s="111"/>
      <c r="S47" s="53"/>
      <c r="T47" s="111"/>
      <c r="U47" s="53"/>
      <c r="V47" s="111"/>
    </row>
    <row r="48" spans="1:22" ht="12.75" customHeight="1" x14ac:dyDescent="0.3">
      <c r="A48" s="26" t="str">
        <f>A4</f>
        <v xml:space="preserve">VENDOR:  </v>
      </c>
      <c r="B48" s="46" t="str">
        <f>B4</f>
        <v>Aramark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4" ht="12.75" customHeight="1" x14ac:dyDescent="0.3">
      <c r="A49" s="26"/>
      <c r="B49" s="14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4" ht="12.75" customHeight="1" x14ac:dyDescent="0.3">
      <c r="A50" s="38"/>
      <c r="B50" s="38"/>
      <c r="C50" s="109" t="str">
        <f>C6</f>
        <v>FY 2018-19</v>
      </c>
      <c r="D50" s="109" t="s">
        <v>9</v>
      </c>
      <c r="E50" s="109" t="str">
        <f>E6</f>
        <v>FY 2019-20</v>
      </c>
      <c r="F50" s="109" t="s">
        <v>9</v>
      </c>
      <c r="G50" s="109" t="str">
        <f>G6</f>
        <v>FY 2020-21</v>
      </c>
      <c r="H50" s="109" t="s">
        <v>9</v>
      </c>
      <c r="I50" s="109" t="str">
        <f>I6</f>
        <v>FY 2021-22</v>
      </c>
      <c r="J50" s="109" t="s">
        <v>9</v>
      </c>
      <c r="K50" s="109" t="str">
        <f>K6</f>
        <v>FY 2022-23</v>
      </c>
      <c r="L50" s="109" t="s">
        <v>9</v>
      </c>
      <c r="M50" s="109" t="str">
        <f>M6</f>
        <v>FY 2023-24</v>
      </c>
      <c r="N50" s="109" t="s">
        <v>9</v>
      </c>
      <c r="O50" s="109" t="str">
        <f>O6</f>
        <v>FY 2024-25</v>
      </c>
      <c r="P50" s="109" t="s">
        <v>9</v>
      </c>
      <c r="Q50" s="109" t="str">
        <f>Q6</f>
        <v>FY 2025-26</v>
      </c>
      <c r="R50" s="109" t="s">
        <v>9</v>
      </c>
      <c r="S50" s="109" t="str">
        <f>S6</f>
        <v>FY 2026-27</v>
      </c>
      <c r="T50" s="109" t="s">
        <v>9</v>
      </c>
      <c r="U50" s="109" t="str">
        <f>U6</f>
        <v>FY 2027-28</v>
      </c>
      <c r="V50" s="109" t="s">
        <v>9</v>
      </c>
    </row>
    <row r="51" spans="1:24" ht="12.75" customHeight="1" x14ac:dyDescent="0.3">
      <c r="A51" s="26" t="s">
        <v>38</v>
      </c>
      <c r="B51" s="69"/>
      <c r="C51" s="101"/>
      <c r="D51" s="103"/>
      <c r="E51" s="101"/>
      <c r="F51" s="103"/>
      <c r="G51" s="101"/>
      <c r="H51" s="103"/>
      <c r="I51" s="101"/>
      <c r="J51" s="103"/>
      <c r="K51" s="101"/>
      <c r="L51" s="103"/>
      <c r="M51" s="101"/>
      <c r="N51" s="103"/>
      <c r="O51" s="101"/>
      <c r="P51" s="103"/>
      <c r="Q51" s="101"/>
      <c r="R51" s="103"/>
      <c r="S51" s="101"/>
      <c r="T51" s="103"/>
      <c r="U51" s="101"/>
      <c r="V51" s="103"/>
    </row>
    <row r="52" spans="1:24" ht="12.75" customHeight="1" x14ac:dyDescent="0.3">
      <c r="A52" s="38" t="s">
        <v>229</v>
      </c>
      <c r="B52" s="50"/>
      <c r="C52" s="217">
        <v>0</v>
      </c>
      <c r="D52" s="103">
        <f t="shared" ref="D52:D104" si="20">IFERROR(C52/C$28,0)</f>
        <v>0</v>
      </c>
      <c r="E52" s="217">
        <v>0</v>
      </c>
      <c r="F52" s="103">
        <f t="shared" ref="F52:F104" si="21">IFERROR(E52/E$28,0)</f>
        <v>0</v>
      </c>
      <c r="G52" s="217">
        <v>0</v>
      </c>
      <c r="H52" s="103">
        <f t="shared" ref="H52:H104" si="22">IFERROR(G52/G$28,0)</f>
        <v>0</v>
      </c>
      <c r="I52" s="217">
        <v>0</v>
      </c>
      <c r="J52" s="103">
        <f t="shared" ref="J52:J104" si="23">IFERROR(I52/I$28,0)</f>
        <v>0</v>
      </c>
      <c r="K52" s="217">
        <v>0</v>
      </c>
      <c r="L52" s="103">
        <f t="shared" ref="L52:L104" si="24">IFERROR(K52/K$28,0)</f>
        <v>0</v>
      </c>
      <c r="M52" s="217">
        <v>0</v>
      </c>
      <c r="N52" s="103">
        <f t="shared" ref="N52:N104" si="25">IFERROR(M52/M$28,0)</f>
        <v>0</v>
      </c>
      <c r="O52" s="217">
        <v>0</v>
      </c>
      <c r="P52" s="103">
        <f t="shared" ref="P52:P104" si="26">IFERROR(O52/O$28,0)</f>
        <v>0</v>
      </c>
      <c r="Q52" s="217">
        <v>0</v>
      </c>
      <c r="R52" s="103">
        <f t="shared" ref="R52:R104" si="27">IFERROR(Q52/Q$28,0)</f>
        <v>0</v>
      </c>
      <c r="S52" s="217">
        <v>0</v>
      </c>
      <c r="T52" s="103">
        <f t="shared" ref="T52:T104" si="28">IFERROR(S52/S$28,0)</f>
        <v>0</v>
      </c>
      <c r="U52" s="217">
        <v>0</v>
      </c>
      <c r="V52" s="103">
        <f t="shared" ref="V52:V105" si="29">IFERROR(U52/U$28,0)</f>
        <v>0</v>
      </c>
      <c r="X52" s="245"/>
    </row>
    <row r="53" spans="1:24" ht="12.75" customHeight="1" x14ac:dyDescent="0.3">
      <c r="A53" s="38" t="s">
        <v>97</v>
      </c>
      <c r="B53" s="50"/>
      <c r="C53" s="217">
        <v>0</v>
      </c>
      <c r="D53" s="103">
        <f t="shared" si="20"/>
        <v>0</v>
      </c>
      <c r="E53" s="217">
        <v>0</v>
      </c>
      <c r="F53" s="103">
        <f t="shared" si="21"/>
        <v>0</v>
      </c>
      <c r="G53" s="217">
        <v>0</v>
      </c>
      <c r="H53" s="103">
        <f t="shared" si="22"/>
        <v>0</v>
      </c>
      <c r="I53" s="217">
        <v>0</v>
      </c>
      <c r="J53" s="103">
        <f t="shared" si="23"/>
        <v>0</v>
      </c>
      <c r="K53" s="217">
        <v>0</v>
      </c>
      <c r="L53" s="103">
        <f t="shared" si="24"/>
        <v>0</v>
      </c>
      <c r="M53" s="217">
        <v>0</v>
      </c>
      <c r="N53" s="103">
        <f t="shared" si="25"/>
        <v>0</v>
      </c>
      <c r="O53" s="217">
        <v>0</v>
      </c>
      <c r="P53" s="103">
        <f t="shared" si="26"/>
        <v>0</v>
      </c>
      <c r="Q53" s="217">
        <v>0</v>
      </c>
      <c r="R53" s="103">
        <f t="shared" si="27"/>
        <v>0</v>
      </c>
      <c r="S53" s="217">
        <v>0</v>
      </c>
      <c r="T53" s="103">
        <f t="shared" si="28"/>
        <v>0</v>
      </c>
      <c r="U53" s="217">
        <v>0</v>
      </c>
      <c r="V53" s="103">
        <f t="shared" si="29"/>
        <v>0</v>
      </c>
      <c r="X53" s="245"/>
    </row>
    <row r="54" spans="1:24" ht="12.75" customHeight="1" x14ac:dyDescent="0.3">
      <c r="A54" s="38" t="s">
        <v>30</v>
      </c>
      <c r="B54" s="50"/>
      <c r="C54" s="217">
        <v>326.86080000000004</v>
      </c>
      <c r="D54" s="103">
        <f t="shared" si="20"/>
        <v>7.000000000000001E-4</v>
      </c>
      <c r="E54" s="217">
        <v>0</v>
      </c>
      <c r="F54" s="103">
        <f t="shared" si="21"/>
        <v>0</v>
      </c>
      <c r="G54" s="217">
        <v>0</v>
      </c>
      <c r="H54" s="103">
        <f t="shared" si="22"/>
        <v>0</v>
      </c>
      <c r="I54" s="217">
        <v>0</v>
      </c>
      <c r="J54" s="103">
        <f t="shared" si="23"/>
        <v>0</v>
      </c>
      <c r="K54" s="217">
        <v>0</v>
      </c>
      <c r="L54" s="103">
        <f t="shared" si="24"/>
        <v>0</v>
      </c>
      <c r="M54" s="217">
        <v>0</v>
      </c>
      <c r="N54" s="103">
        <f t="shared" si="25"/>
        <v>0</v>
      </c>
      <c r="O54" s="217">
        <v>0</v>
      </c>
      <c r="P54" s="103">
        <f t="shared" si="26"/>
        <v>0</v>
      </c>
      <c r="Q54" s="217">
        <v>0</v>
      </c>
      <c r="R54" s="103">
        <f t="shared" si="27"/>
        <v>0</v>
      </c>
      <c r="S54" s="217">
        <v>0</v>
      </c>
      <c r="T54" s="103">
        <f t="shared" si="28"/>
        <v>0</v>
      </c>
      <c r="U54" s="217">
        <v>0</v>
      </c>
      <c r="V54" s="103">
        <f t="shared" si="29"/>
        <v>0</v>
      </c>
      <c r="X54" s="245"/>
    </row>
    <row r="55" spans="1:24" ht="12.75" customHeight="1" x14ac:dyDescent="0.3">
      <c r="A55" s="38" t="s">
        <v>153</v>
      </c>
      <c r="B55" s="50"/>
      <c r="C55" s="217">
        <v>32686.080000000002</v>
      </c>
      <c r="D55" s="103">
        <f t="shared" si="20"/>
        <v>7.0000000000000007E-2</v>
      </c>
      <c r="E55" s="217">
        <v>0</v>
      </c>
      <c r="F55" s="103">
        <f t="shared" si="21"/>
        <v>0</v>
      </c>
      <c r="G55" s="217">
        <v>0</v>
      </c>
      <c r="H55" s="103">
        <f t="shared" si="22"/>
        <v>0</v>
      </c>
      <c r="I55" s="217">
        <v>0</v>
      </c>
      <c r="J55" s="103">
        <f t="shared" si="23"/>
        <v>0</v>
      </c>
      <c r="K55" s="217">
        <v>0</v>
      </c>
      <c r="L55" s="103">
        <f t="shared" si="24"/>
        <v>0</v>
      </c>
      <c r="M55" s="217">
        <v>0</v>
      </c>
      <c r="N55" s="103">
        <f t="shared" si="25"/>
        <v>0</v>
      </c>
      <c r="O55" s="217">
        <v>0</v>
      </c>
      <c r="P55" s="103">
        <f t="shared" si="26"/>
        <v>0</v>
      </c>
      <c r="Q55" s="217">
        <v>0</v>
      </c>
      <c r="R55" s="103">
        <f t="shared" si="27"/>
        <v>0</v>
      </c>
      <c r="S55" s="217">
        <v>0</v>
      </c>
      <c r="T55" s="103">
        <f t="shared" si="28"/>
        <v>0</v>
      </c>
      <c r="U55" s="217">
        <v>0</v>
      </c>
      <c r="V55" s="103">
        <f t="shared" si="29"/>
        <v>0</v>
      </c>
      <c r="X55" s="245"/>
    </row>
    <row r="56" spans="1:24" ht="12.75" customHeight="1" x14ac:dyDescent="0.3">
      <c r="A56" s="38" t="s">
        <v>88</v>
      </c>
      <c r="B56" s="50"/>
      <c r="C56" s="217">
        <v>238.14144000000002</v>
      </c>
      <c r="D56" s="103">
        <f t="shared" si="20"/>
        <v>5.1000000000000004E-4</v>
      </c>
      <c r="E56" s="217">
        <v>0</v>
      </c>
      <c r="F56" s="103">
        <f t="shared" si="21"/>
        <v>0</v>
      </c>
      <c r="G56" s="217">
        <v>0</v>
      </c>
      <c r="H56" s="103">
        <f t="shared" si="22"/>
        <v>0</v>
      </c>
      <c r="I56" s="217">
        <v>0</v>
      </c>
      <c r="J56" s="103">
        <f t="shared" si="23"/>
        <v>0</v>
      </c>
      <c r="K56" s="217">
        <v>0</v>
      </c>
      <c r="L56" s="103">
        <f t="shared" si="24"/>
        <v>0</v>
      </c>
      <c r="M56" s="217">
        <v>0</v>
      </c>
      <c r="N56" s="103">
        <f t="shared" si="25"/>
        <v>0</v>
      </c>
      <c r="O56" s="217">
        <v>0</v>
      </c>
      <c r="P56" s="103">
        <f t="shared" si="26"/>
        <v>0</v>
      </c>
      <c r="Q56" s="217">
        <v>0</v>
      </c>
      <c r="R56" s="103">
        <f t="shared" si="27"/>
        <v>0</v>
      </c>
      <c r="S56" s="217">
        <v>0</v>
      </c>
      <c r="T56" s="103">
        <f t="shared" si="28"/>
        <v>0</v>
      </c>
      <c r="U56" s="217">
        <v>0</v>
      </c>
      <c r="V56" s="103">
        <f t="shared" si="29"/>
        <v>0</v>
      </c>
      <c r="X56" s="245"/>
    </row>
    <row r="57" spans="1:24" ht="12.75" customHeight="1" x14ac:dyDescent="0.3">
      <c r="A57" s="38" t="s">
        <v>14</v>
      </c>
      <c r="B57" s="50"/>
      <c r="C57" s="217">
        <v>0</v>
      </c>
      <c r="D57" s="103">
        <f t="shared" si="20"/>
        <v>0</v>
      </c>
      <c r="E57" s="217">
        <v>0</v>
      </c>
      <c r="F57" s="103">
        <f t="shared" si="21"/>
        <v>0</v>
      </c>
      <c r="G57" s="217">
        <v>0</v>
      </c>
      <c r="H57" s="103">
        <f t="shared" si="22"/>
        <v>0</v>
      </c>
      <c r="I57" s="217">
        <v>0</v>
      </c>
      <c r="J57" s="103">
        <f t="shared" si="23"/>
        <v>0</v>
      </c>
      <c r="K57" s="217">
        <v>0</v>
      </c>
      <c r="L57" s="103">
        <f t="shared" si="24"/>
        <v>0</v>
      </c>
      <c r="M57" s="217">
        <v>0</v>
      </c>
      <c r="N57" s="103">
        <f t="shared" si="25"/>
        <v>0</v>
      </c>
      <c r="O57" s="217">
        <v>0</v>
      </c>
      <c r="P57" s="103">
        <f t="shared" si="26"/>
        <v>0</v>
      </c>
      <c r="Q57" s="217">
        <v>0</v>
      </c>
      <c r="R57" s="103">
        <f t="shared" si="27"/>
        <v>0</v>
      </c>
      <c r="S57" s="217">
        <v>0</v>
      </c>
      <c r="T57" s="103">
        <f t="shared" si="28"/>
        <v>0</v>
      </c>
      <c r="U57" s="217">
        <v>0</v>
      </c>
      <c r="V57" s="103">
        <f t="shared" si="29"/>
        <v>0</v>
      </c>
      <c r="X57" s="245"/>
    </row>
    <row r="58" spans="1:24" ht="12.75" customHeight="1" x14ac:dyDescent="0.3">
      <c r="A58" s="38" t="s">
        <v>31</v>
      </c>
      <c r="B58" s="50"/>
      <c r="C58" s="217">
        <v>0</v>
      </c>
      <c r="D58" s="103">
        <f t="shared" si="20"/>
        <v>0</v>
      </c>
      <c r="E58" s="217">
        <v>0</v>
      </c>
      <c r="F58" s="103">
        <f t="shared" si="21"/>
        <v>0</v>
      </c>
      <c r="G58" s="217">
        <v>0</v>
      </c>
      <c r="H58" s="103">
        <f t="shared" si="22"/>
        <v>0</v>
      </c>
      <c r="I58" s="217">
        <v>0</v>
      </c>
      <c r="J58" s="103">
        <f t="shared" si="23"/>
        <v>0</v>
      </c>
      <c r="K58" s="217">
        <v>0</v>
      </c>
      <c r="L58" s="103">
        <f t="shared" si="24"/>
        <v>0</v>
      </c>
      <c r="M58" s="217">
        <v>0</v>
      </c>
      <c r="N58" s="103">
        <f t="shared" si="25"/>
        <v>0</v>
      </c>
      <c r="O58" s="217">
        <v>0</v>
      </c>
      <c r="P58" s="103">
        <f t="shared" si="26"/>
        <v>0</v>
      </c>
      <c r="Q58" s="217">
        <v>0</v>
      </c>
      <c r="R58" s="103">
        <f t="shared" si="27"/>
        <v>0</v>
      </c>
      <c r="S58" s="217">
        <v>0</v>
      </c>
      <c r="T58" s="103">
        <f t="shared" si="28"/>
        <v>0</v>
      </c>
      <c r="U58" s="217">
        <v>0</v>
      </c>
      <c r="V58" s="103">
        <f t="shared" si="29"/>
        <v>0</v>
      </c>
      <c r="X58" s="245"/>
    </row>
    <row r="59" spans="1:24" ht="12.75" customHeight="1" x14ac:dyDescent="0.3">
      <c r="A59" s="38" t="s">
        <v>141</v>
      </c>
      <c r="B59" s="50"/>
      <c r="C59" s="217">
        <v>28502.261760000001</v>
      </c>
      <c r="D59" s="103">
        <f t="shared" si="20"/>
        <v>6.1040000000000004E-2</v>
      </c>
      <c r="E59" s="217">
        <v>0</v>
      </c>
      <c r="F59" s="103">
        <f t="shared" si="21"/>
        <v>0</v>
      </c>
      <c r="G59" s="217">
        <v>0</v>
      </c>
      <c r="H59" s="103">
        <f t="shared" si="22"/>
        <v>0</v>
      </c>
      <c r="I59" s="217">
        <v>0</v>
      </c>
      <c r="J59" s="103">
        <f t="shared" si="23"/>
        <v>0</v>
      </c>
      <c r="K59" s="217">
        <v>0</v>
      </c>
      <c r="L59" s="103">
        <f t="shared" si="24"/>
        <v>0</v>
      </c>
      <c r="M59" s="217">
        <v>0</v>
      </c>
      <c r="N59" s="103">
        <f t="shared" si="25"/>
        <v>0</v>
      </c>
      <c r="O59" s="217">
        <v>0</v>
      </c>
      <c r="P59" s="103">
        <f t="shared" si="26"/>
        <v>0</v>
      </c>
      <c r="Q59" s="217">
        <v>0</v>
      </c>
      <c r="R59" s="103">
        <f t="shared" si="27"/>
        <v>0</v>
      </c>
      <c r="S59" s="217">
        <v>0</v>
      </c>
      <c r="T59" s="103">
        <f t="shared" si="28"/>
        <v>0</v>
      </c>
      <c r="U59" s="217">
        <v>0</v>
      </c>
      <c r="V59" s="103">
        <f t="shared" si="29"/>
        <v>0</v>
      </c>
      <c r="X59" s="245"/>
    </row>
    <row r="60" spans="1:24" ht="12.75" customHeight="1" x14ac:dyDescent="0.3">
      <c r="A60" s="38" t="s">
        <v>149</v>
      </c>
      <c r="B60" s="50"/>
      <c r="C60" s="217">
        <v>0</v>
      </c>
      <c r="D60" s="103">
        <f t="shared" si="20"/>
        <v>0</v>
      </c>
      <c r="E60" s="217">
        <v>0</v>
      </c>
      <c r="F60" s="103">
        <f t="shared" si="21"/>
        <v>0</v>
      </c>
      <c r="G60" s="217">
        <v>0</v>
      </c>
      <c r="H60" s="103">
        <f t="shared" si="22"/>
        <v>0</v>
      </c>
      <c r="I60" s="217">
        <v>0</v>
      </c>
      <c r="J60" s="103">
        <f t="shared" si="23"/>
        <v>0</v>
      </c>
      <c r="K60" s="217">
        <v>0</v>
      </c>
      <c r="L60" s="103">
        <f t="shared" si="24"/>
        <v>0</v>
      </c>
      <c r="M60" s="217">
        <v>0</v>
      </c>
      <c r="N60" s="103">
        <f t="shared" si="25"/>
        <v>0</v>
      </c>
      <c r="O60" s="217">
        <v>0</v>
      </c>
      <c r="P60" s="103">
        <f t="shared" si="26"/>
        <v>0</v>
      </c>
      <c r="Q60" s="217">
        <v>0</v>
      </c>
      <c r="R60" s="103">
        <f t="shared" si="27"/>
        <v>0</v>
      </c>
      <c r="S60" s="217">
        <v>0</v>
      </c>
      <c r="T60" s="103">
        <f t="shared" si="28"/>
        <v>0</v>
      </c>
      <c r="U60" s="217">
        <v>0</v>
      </c>
      <c r="V60" s="103">
        <f t="shared" si="29"/>
        <v>0</v>
      </c>
      <c r="X60" s="245"/>
    </row>
    <row r="61" spans="1:24" ht="12.75" customHeight="1" x14ac:dyDescent="0.3">
      <c r="A61" s="38" t="s">
        <v>157</v>
      </c>
      <c r="B61" s="50"/>
      <c r="C61" s="217">
        <v>0</v>
      </c>
      <c r="D61" s="103">
        <f t="shared" si="20"/>
        <v>0</v>
      </c>
      <c r="E61" s="217">
        <v>0</v>
      </c>
      <c r="F61" s="103">
        <f t="shared" si="21"/>
        <v>0</v>
      </c>
      <c r="G61" s="217">
        <v>0</v>
      </c>
      <c r="H61" s="103">
        <f t="shared" si="22"/>
        <v>0</v>
      </c>
      <c r="I61" s="217">
        <v>0</v>
      </c>
      <c r="J61" s="103">
        <f t="shared" si="23"/>
        <v>0</v>
      </c>
      <c r="K61" s="217">
        <v>0</v>
      </c>
      <c r="L61" s="103">
        <f t="shared" si="24"/>
        <v>0</v>
      </c>
      <c r="M61" s="217">
        <v>0</v>
      </c>
      <c r="N61" s="103">
        <f t="shared" si="25"/>
        <v>0</v>
      </c>
      <c r="O61" s="217">
        <v>0</v>
      </c>
      <c r="P61" s="103">
        <f t="shared" si="26"/>
        <v>0</v>
      </c>
      <c r="Q61" s="217">
        <v>0</v>
      </c>
      <c r="R61" s="103">
        <f t="shared" si="27"/>
        <v>0</v>
      </c>
      <c r="S61" s="217">
        <v>0</v>
      </c>
      <c r="T61" s="103">
        <f t="shared" si="28"/>
        <v>0</v>
      </c>
      <c r="U61" s="217">
        <v>0</v>
      </c>
      <c r="V61" s="103">
        <f t="shared" si="29"/>
        <v>0</v>
      </c>
      <c r="X61" s="245"/>
    </row>
    <row r="62" spans="1:24" ht="12.75" customHeight="1" x14ac:dyDescent="0.3">
      <c r="A62" s="38" t="s">
        <v>294</v>
      </c>
      <c r="B62" s="50"/>
      <c r="C62" s="217">
        <v>0</v>
      </c>
      <c r="D62" s="103">
        <f t="shared" si="20"/>
        <v>0</v>
      </c>
      <c r="E62" s="217">
        <v>0</v>
      </c>
      <c r="F62" s="103">
        <f t="shared" si="21"/>
        <v>0</v>
      </c>
      <c r="G62" s="217">
        <v>0</v>
      </c>
      <c r="H62" s="103">
        <f t="shared" si="22"/>
        <v>0</v>
      </c>
      <c r="I62" s="217">
        <v>0</v>
      </c>
      <c r="J62" s="103">
        <f t="shared" si="23"/>
        <v>0</v>
      </c>
      <c r="K62" s="217">
        <v>0</v>
      </c>
      <c r="L62" s="103">
        <f t="shared" si="24"/>
        <v>0</v>
      </c>
      <c r="M62" s="217">
        <v>0</v>
      </c>
      <c r="N62" s="103">
        <f t="shared" si="25"/>
        <v>0</v>
      </c>
      <c r="O62" s="217">
        <v>0</v>
      </c>
      <c r="P62" s="103">
        <f t="shared" si="26"/>
        <v>0</v>
      </c>
      <c r="Q62" s="217">
        <v>0</v>
      </c>
      <c r="R62" s="103">
        <f t="shared" si="27"/>
        <v>0</v>
      </c>
      <c r="S62" s="217">
        <v>0</v>
      </c>
      <c r="T62" s="103">
        <f t="shared" si="28"/>
        <v>0</v>
      </c>
      <c r="U62" s="217">
        <v>0</v>
      </c>
      <c r="V62" s="103">
        <f t="shared" si="29"/>
        <v>0</v>
      </c>
      <c r="X62" s="245"/>
    </row>
    <row r="63" spans="1:24" ht="12.75" customHeight="1" x14ac:dyDescent="0.3">
      <c r="A63" s="38" t="s">
        <v>29</v>
      </c>
      <c r="B63" s="50"/>
      <c r="C63" s="217">
        <v>7296.2948458920846</v>
      </c>
      <c r="D63" s="103">
        <f t="shared" si="20"/>
        <v>1.5625631437371685E-2</v>
      </c>
      <c r="E63" s="217">
        <v>0</v>
      </c>
      <c r="F63" s="103">
        <f t="shared" si="21"/>
        <v>0</v>
      </c>
      <c r="G63" s="217">
        <v>0</v>
      </c>
      <c r="H63" s="103">
        <f t="shared" si="22"/>
        <v>0</v>
      </c>
      <c r="I63" s="217">
        <v>0</v>
      </c>
      <c r="J63" s="103">
        <f t="shared" si="23"/>
        <v>0</v>
      </c>
      <c r="K63" s="217">
        <v>0</v>
      </c>
      <c r="L63" s="103">
        <f t="shared" si="24"/>
        <v>0</v>
      </c>
      <c r="M63" s="217">
        <v>0</v>
      </c>
      <c r="N63" s="103">
        <f t="shared" si="25"/>
        <v>0</v>
      </c>
      <c r="O63" s="217">
        <v>0</v>
      </c>
      <c r="P63" s="103">
        <f t="shared" si="26"/>
        <v>0</v>
      </c>
      <c r="Q63" s="217">
        <v>0</v>
      </c>
      <c r="R63" s="103">
        <f t="shared" si="27"/>
        <v>0</v>
      </c>
      <c r="S63" s="217">
        <v>0</v>
      </c>
      <c r="T63" s="103">
        <f t="shared" si="28"/>
        <v>0</v>
      </c>
      <c r="U63" s="217">
        <v>0</v>
      </c>
      <c r="V63" s="103">
        <f t="shared" si="29"/>
        <v>0</v>
      </c>
      <c r="X63" s="245"/>
    </row>
    <row r="64" spans="1:24" ht="12.75" customHeight="1" x14ac:dyDescent="0.3">
      <c r="A64" s="38" t="s">
        <v>148</v>
      </c>
      <c r="B64" s="50"/>
      <c r="C64" s="217">
        <v>2241.3312000000001</v>
      </c>
      <c r="D64" s="103">
        <f t="shared" si="20"/>
        <v>4.8000000000000004E-3</v>
      </c>
      <c r="E64" s="217">
        <v>0</v>
      </c>
      <c r="F64" s="103">
        <f t="shared" si="21"/>
        <v>0</v>
      </c>
      <c r="G64" s="217">
        <v>0</v>
      </c>
      <c r="H64" s="103">
        <f t="shared" si="22"/>
        <v>0</v>
      </c>
      <c r="I64" s="217">
        <v>0</v>
      </c>
      <c r="J64" s="103">
        <f t="shared" si="23"/>
        <v>0</v>
      </c>
      <c r="K64" s="217">
        <v>0</v>
      </c>
      <c r="L64" s="103">
        <f t="shared" si="24"/>
        <v>0</v>
      </c>
      <c r="M64" s="217">
        <v>0</v>
      </c>
      <c r="N64" s="103">
        <f t="shared" si="25"/>
        <v>0</v>
      </c>
      <c r="O64" s="217">
        <v>0</v>
      </c>
      <c r="P64" s="103">
        <f t="shared" si="26"/>
        <v>0</v>
      </c>
      <c r="Q64" s="217">
        <v>0</v>
      </c>
      <c r="R64" s="103">
        <f t="shared" si="27"/>
        <v>0</v>
      </c>
      <c r="S64" s="217">
        <v>0</v>
      </c>
      <c r="T64" s="103">
        <f t="shared" si="28"/>
        <v>0</v>
      </c>
      <c r="U64" s="217">
        <v>0</v>
      </c>
      <c r="V64" s="103">
        <f t="shared" si="29"/>
        <v>0</v>
      </c>
      <c r="X64" s="245"/>
    </row>
    <row r="65" spans="1:24" ht="12.75" customHeight="1" x14ac:dyDescent="0.3">
      <c r="A65" s="38" t="s">
        <v>39</v>
      </c>
      <c r="B65" s="50"/>
      <c r="C65" s="217">
        <v>233.47200000000001</v>
      </c>
      <c r="D65" s="103">
        <f t="shared" si="20"/>
        <v>5.0000000000000001E-4</v>
      </c>
      <c r="E65" s="217">
        <v>0</v>
      </c>
      <c r="F65" s="103">
        <f t="shared" si="21"/>
        <v>0</v>
      </c>
      <c r="G65" s="217">
        <v>0</v>
      </c>
      <c r="H65" s="103">
        <f t="shared" si="22"/>
        <v>0</v>
      </c>
      <c r="I65" s="217">
        <v>0</v>
      </c>
      <c r="J65" s="103">
        <f t="shared" si="23"/>
        <v>0</v>
      </c>
      <c r="K65" s="217">
        <v>0</v>
      </c>
      <c r="L65" s="103">
        <f t="shared" si="24"/>
        <v>0</v>
      </c>
      <c r="M65" s="217">
        <v>0</v>
      </c>
      <c r="N65" s="103">
        <f t="shared" si="25"/>
        <v>0</v>
      </c>
      <c r="O65" s="217">
        <v>0</v>
      </c>
      <c r="P65" s="103">
        <f t="shared" si="26"/>
        <v>0</v>
      </c>
      <c r="Q65" s="217">
        <v>0</v>
      </c>
      <c r="R65" s="103">
        <f t="shared" si="27"/>
        <v>0</v>
      </c>
      <c r="S65" s="217">
        <v>0</v>
      </c>
      <c r="T65" s="103">
        <f t="shared" si="28"/>
        <v>0</v>
      </c>
      <c r="U65" s="217">
        <v>0</v>
      </c>
      <c r="V65" s="103">
        <f t="shared" si="29"/>
        <v>0</v>
      </c>
      <c r="X65" s="245"/>
    </row>
    <row r="66" spans="1:24" ht="12.75" customHeight="1" x14ac:dyDescent="0.3">
      <c r="A66" s="38" t="s">
        <v>147</v>
      </c>
      <c r="B66" s="50"/>
      <c r="C66" s="217">
        <v>1307.4432000000002</v>
      </c>
      <c r="D66" s="103">
        <f t="shared" si="20"/>
        <v>2.8000000000000004E-3</v>
      </c>
      <c r="E66" s="217">
        <v>0</v>
      </c>
      <c r="F66" s="103">
        <f t="shared" si="21"/>
        <v>0</v>
      </c>
      <c r="G66" s="217">
        <v>0</v>
      </c>
      <c r="H66" s="103">
        <f t="shared" si="22"/>
        <v>0</v>
      </c>
      <c r="I66" s="217">
        <v>0</v>
      </c>
      <c r="J66" s="103">
        <f t="shared" si="23"/>
        <v>0</v>
      </c>
      <c r="K66" s="217">
        <v>0</v>
      </c>
      <c r="L66" s="103">
        <f t="shared" si="24"/>
        <v>0</v>
      </c>
      <c r="M66" s="217">
        <v>0</v>
      </c>
      <c r="N66" s="103">
        <f t="shared" si="25"/>
        <v>0</v>
      </c>
      <c r="O66" s="217">
        <v>0</v>
      </c>
      <c r="P66" s="103">
        <f t="shared" si="26"/>
        <v>0</v>
      </c>
      <c r="Q66" s="217">
        <v>0</v>
      </c>
      <c r="R66" s="103">
        <f t="shared" si="27"/>
        <v>0</v>
      </c>
      <c r="S66" s="217">
        <v>0</v>
      </c>
      <c r="T66" s="103">
        <f t="shared" si="28"/>
        <v>0</v>
      </c>
      <c r="U66" s="217">
        <v>0</v>
      </c>
      <c r="V66" s="103">
        <f t="shared" si="29"/>
        <v>0</v>
      </c>
      <c r="X66" s="245"/>
    </row>
    <row r="67" spans="1:24" ht="12.75" customHeight="1" x14ac:dyDescent="0.3">
      <c r="A67" s="38" t="s">
        <v>140</v>
      </c>
      <c r="B67" s="50"/>
      <c r="C67" s="217">
        <v>7004.16</v>
      </c>
      <c r="D67" s="103">
        <f t="shared" si="20"/>
        <v>1.4999999999999999E-2</v>
      </c>
      <c r="E67" s="217">
        <v>0</v>
      </c>
      <c r="F67" s="103">
        <f t="shared" si="21"/>
        <v>0</v>
      </c>
      <c r="G67" s="217">
        <v>0</v>
      </c>
      <c r="H67" s="103">
        <f t="shared" si="22"/>
        <v>0</v>
      </c>
      <c r="I67" s="217">
        <v>0</v>
      </c>
      <c r="J67" s="103">
        <f t="shared" si="23"/>
        <v>0</v>
      </c>
      <c r="K67" s="217">
        <v>0</v>
      </c>
      <c r="L67" s="103">
        <f t="shared" si="24"/>
        <v>0</v>
      </c>
      <c r="M67" s="217">
        <v>0</v>
      </c>
      <c r="N67" s="103">
        <f t="shared" si="25"/>
        <v>0</v>
      </c>
      <c r="O67" s="217">
        <v>0</v>
      </c>
      <c r="P67" s="103">
        <f t="shared" si="26"/>
        <v>0</v>
      </c>
      <c r="Q67" s="217">
        <v>0</v>
      </c>
      <c r="R67" s="103">
        <f t="shared" si="27"/>
        <v>0</v>
      </c>
      <c r="S67" s="217">
        <v>0</v>
      </c>
      <c r="T67" s="103">
        <f t="shared" si="28"/>
        <v>0</v>
      </c>
      <c r="U67" s="217">
        <v>0</v>
      </c>
      <c r="V67" s="103">
        <f t="shared" si="29"/>
        <v>0</v>
      </c>
      <c r="X67" s="245"/>
    </row>
    <row r="68" spans="1:24" ht="12.75" customHeight="1" x14ac:dyDescent="0.3">
      <c r="A68" s="38" t="s">
        <v>6</v>
      </c>
      <c r="B68" s="50"/>
      <c r="C68" s="217">
        <v>793.8048</v>
      </c>
      <c r="D68" s="103">
        <f t="shared" si="20"/>
        <v>1.6999999999999999E-3</v>
      </c>
      <c r="E68" s="217">
        <v>0</v>
      </c>
      <c r="F68" s="103">
        <f t="shared" si="21"/>
        <v>0</v>
      </c>
      <c r="G68" s="217">
        <v>0</v>
      </c>
      <c r="H68" s="103">
        <f t="shared" si="22"/>
        <v>0</v>
      </c>
      <c r="I68" s="217">
        <v>0</v>
      </c>
      <c r="J68" s="103">
        <f t="shared" si="23"/>
        <v>0</v>
      </c>
      <c r="K68" s="217">
        <v>0</v>
      </c>
      <c r="L68" s="103">
        <f t="shared" si="24"/>
        <v>0</v>
      </c>
      <c r="M68" s="217">
        <v>0</v>
      </c>
      <c r="N68" s="103">
        <f t="shared" si="25"/>
        <v>0</v>
      </c>
      <c r="O68" s="217">
        <v>0</v>
      </c>
      <c r="P68" s="103">
        <f t="shared" si="26"/>
        <v>0</v>
      </c>
      <c r="Q68" s="217">
        <v>0</v>
      </c>
      <c r="R68" s="103">
        <f t="shared" si="27"/>
        <v>0</v>
      </c>
      <c r="S68" s="217">
        <v>0</v>
      </c>
      <c r="T68" s="103">
        <f t="shared" si="28"/>
        <v>0</v>
      </c>
      <c r="U68" s="217">
        <v>0</v>
      </c>
      <c r="V68" s="103">
        <f t="shared" si="29"/>
        <v>0</v>
      </c>
      <c r="X68" s="245"/>
    </row>
    <row r="69" spans="1:24" ht="12.75" customHeight="1" x14ac:dyDescent="0.3">
      <c r="A69" s="38" t="s">
        <v>142</v>
      </c>
      <c r="B69" s="50"/>
      <c r="C69" s="217">
        <v>0</v>
      </c>
      <c r="D69" s="103">
        <f t="shared" si="20"/>
        <v>0</v>
      </c>
      <c r="E69" s="217">
        <v>0</v>
      </c>
      <c r="F69" s="103">
        <f t="shared" si="21"/>
        <v>0</v>
      </c>
      <c r="G69" s="217">
        <v>0</v>
      </c>
      <c r="H69" s="103">
        <f t="shared" si="22"/>
        <v>0</v>
      </c>
      <c r="I69" s="217">
        <v>0</v>
      </c>
      <c r="J69" s="103">
        <f t="shared" si="23"/>
        <v>0</v>
      </c>
      <c r="K69" s="217">
        <v>0</v>
      </c>
      <c r="L69" s="103">
        <f t="shared" si="24"/>
        <v>0</v>
      </c>
      <c r="M69" s="217">
        <v>0</v>
      </c>
      <c r="N69" s="103">
        <f t="shared" si="25"/>
        <v>0</v>
      </c>
      <c r="O69" s="217">
        <v>0</v>
      </c>
      <c r="P69" s="103">
        <f t="shared" si="26"/>
        <v>0</v>
      </c>
      <c r="Q69" s="217">
        <v>0</v>
      </c>
      <c r="R69" s="103">
        <f t="shared" si="27"/>
        <v>0</v>
      </c>
      <c r="S69" s="217">
        <v>0</v>
      </c>
      <c r="T69" s="103">
        <f t="shared" si="28"/>
        <v>0</v>
      </c>
      <c r="U69" s="217">
        <v>0</v>
      </c>
      <c r="V69" s="103">
        <f t="shared" si="29"/>
        <v>0</v>
      </c>
      <c r="X69" s="245"/>
    </row>
    <row r="70" spans="1:24" ht="12.75" customHeight="1" x14ac:dyDescent="0.3">
      <c r="A70" s="38" t="s">
        <v>32</v>
      </c>
      <c r="B70" s="50"/>
      <c r="C70" s="217">
        <v>46.694400000000002</v>
      </c>
      <c r="D70" s="103">
        <f t="shared" si="20"/>
        <v>1E-4</v>
      </c>
      <c r="E70" s="217">
        <v>0</v>
      </c>
      <c r="F70" s="103">
        <f t="shared" si="21"/>
        <v>0</v>
      </c>
      <c r="G70" s="217">
        <v>0</v>
      </c>
      <c r="H70" s="103">
        <f t="shared" si="22"/>
        <v>0</v>
      </c>
      <c r="I70" s="217">
        <v>0</v>
      </c>
      <c r="J70" s="103">
        <f t="shared" si="23"/>
        <v>0</v>
      </c>
      <c r="K70" s="217">
        <v>0</v>
      </c>
      <c r="L70" s="103">
        <f t="shared" si="24"/>
        <v>0</v>
      </c>
      <c r="M70" s="217">
        <v>0</v>
      </c>
      <c r="N70" s="103">
        <f t="shared" si="25"/>
        <v>0</v>
      </c>
      <c r="O70" s="217">
        <v>0</v>
      </c>
      <c r="P70" s="103">
        <f t="shared" si="26"/>
        <v>0</v>
      </c>
      <c r="Q70" s="217">
        <v>0</v>
      </c>
      <c r="R70" s="103">
        <f t="shared" si="27"/>
        <v>0</v>
      </c>
      <c r="S70" s="217">
        <v>0</v>
      </c>
      <c r="T70" s="103">
        <f t="shared" si="28"/>
        <v>0</v>
      </c>
      <c r="U70" s="217">
        <v>0</v>
      </c>
      <c r="V70" s="103">
        <f t="shared" si="29"/>
        <v>0</v>
      </c>
      <c r="X70" s="245"/>
    </row>
    <row r="71" spans="1:24" ht="12.75" customHeight="1" x14ac:dyDescent="0.3">
      <c r="A71" s="38" t="s">
        <v>138</v>
      </c>
      <c r="B71" s="50"/>
      <c r="C71" s="217">
        <v>0</v>
      </c>
      <c r="D71" s="103">
        <f t="shared" si="20"/>
        <v>0</v>
      </c>
      <c r="E71" s="217">
        <v>0</v>
      </c>
      <c r="F71" s="103">
        <f t="shared" si="21"/>
        <v>0</v>
      </c>
      <c r="G71" s="217">
        <v>0</v>
      </c>
      <c r="H71" s="103">
        <f t="shared" si="22"/>
        <v>0</v>
      </c>
      <c r="I71" s="217">
        <v>0</v>
      </c>
      <c r="J71" s="103">
        <f t="shared" si="23"/>
        <v>0</v>
      </c>
      <c r="K71" s="217">
        <v>0</v>
      </c>
      <c r="L71" s="103">
        <f t="shared" si="24"/>
        <v>0</v>
      </c>
      <c r="M71" s="217">
        <v>0</v>
      </c>
      <c r="N71" s="103">
        <f t="shared" si="25"/>
        <v>0</v>
      </c>
      <c r="O71" s="217">
        <v>0</v>
      </c>
      <c r="P71" s="103">
        <f t="shared" si="26"/>
        <v>0</v>
      </c>
      <c r="Q71" s="217">
        <v>0</v>
      </c>
      <c r="R71" s="103">
        <f t="shared" si="27"/>
        <v>0</v>
      </c>
      <c r="S71" s="217">
        <v>0</v>
      </c>
      <c r="T71" s="103">
        <f t="shared" si="28"/>
        <v>0</v>
      </c>
      <c r="U71" s="217">
        <v>0</v>
      </c>
      <c r="V71" s="103">
        <f t="shared" si="29"/>
        <v>0</v>
      </c>
      <c r="X71" s="245"/>
    </row>
    <row r="72" spans="1:24" ht="12.75" customHeight="1" x14ac:dyDescent="0.3">
      <c r="A72" s="38" t="s">
        <v>154</v>
      </c>
      <c r="B72" s="50"/>
      <c r="C72" s="217">
        <v>0</v>
      </c>
      <c r="D72" s="103">
        <f t="shared" si="20"/>
        <v>0</v>
      </c>
      <c r="E72" s="217">
        <v>0</v>
      </c>
      <c r="F72" s="103">
        <f t="shared" si="21"/>
        <v>0</v>
      </c>
      <c r="G72" s="217">
        <v>0</v>
      </c>
      <c r="H72" s="103">
        <f t="shared" si="22"/>
        <v>0</v>
      </c>
      <c r="I72" s="217">
        <v>0</v>
      </c>
      <c r="J72" s="103">
        <f t="shared" si="23"/>
        <v>0</v>
      </c>
      <c r="K72" s="217">
        <v>0</v>
      </c>
      <c r="L72" s="103">
        <f t="shared" si="24"/>
        <v>0</v>
      </c>
      <c r="M72" s="217">
        <v>0</v>
      </c>
      <c r="N72" s="103">
        <f t="shared" si="25"/>
        <v>0</v>
      </c>
      <c r="O72" s="217">
        <v>0</v>
      </c>
      <c r="P72" s="103">
        <f t="shared" si="26"/>
        <v>0</v>
      </c>
      <c r="Q72" s="217">
        <v>0</v>
      </c>
      <c r="R72" s="103">
        <f t="shared" si="27"/>
        <v>0</v>
      </c>
      <c r="S72" s="217">
        <v>0</v>
      </c>
      <c r="T72" s="103">
        <f t="shared" si="28"/>
        <v>0</v>
      </c>
      <c r="U72" s="217">
        <v>0</v>
      </c>
      <c r="V72" s="103">
        <f t="shared" si="29"/>
        <v>0</v>
      </c>
      <c r="X72" s="245"/>
    </row>
    <row r="73" spans="1:24" ht="12.75" customHeight="1" x14ac:dyDescent="0.3">
      <c r="A73" s="38" t="s">
        <v>145</v>
      </c>
      <c r="B73" s="50"/>
      <c r="C73" s="217">
        <v>0</v>
      </c>
      <c r="D73" s="103">
        <f t="shared" si="20"/>
        <v>0</v>
      </c>
      <c r="E73" s="217">
        <v>0</v>
      </c>
      <c r="F73" s="103">
        <f t="shared" si="21"/>
        <v>0</v>
      </c>
      <c r="G73" s="217">
        <v>0</v>
      </c>
      <c r="H73" s="103">
        <f t="shared" si="22"/>
        <v>0</v>
      </c>
      <c r="I73" s="217">
        <v>0</v>
      </c>
      <c r="J73" s="103">
        <f t="shared" si="23"/>
        <v>0</v>
      </c>
      <c r="K73" s="217">
        <v>0</v>
      </c>
      <c r="L73" s="103">
        <f t="shared" si="24"/>
        <v>0</v>
      </c>
      <c r="M73" s="217">
        <v>0</v>
      </c>
      <c r="N73" s="103">
        <f t="shared" si="25"/>
        <v>0</v>
      </c>
      <c r="O73" s="217">
        <v>0</v>
      </c>
      <c r="P73" s="103">
        <f t="shared" si="26"/>
        <v>0</v>
      </c>
      <c r="Q73" s="217">
        <v>0</v>
      </c>
      <c r="R73" s="103">
        <f t="shared" si="27"/>
        <v>0</v>
      </c>
      <c r="S73" s="217">
        <v>0</v>
      </c>
      <c r="T73" s="103">
        <f t="shared" si="28"/>
        <v>0</v>
      </c>
      <c r="U73" s="217">
        <v>0</v>
      </c>
      <c r="V73" s="103">
        <f t="shared" si="29"/>
        <v>0</v>
      </c>
      <c r="X73" s="245"/>
    </row>
    <row r="74" spans="1:24" ht="12.75" customHeight="1" x14ac:dyDescent="0.3">
      <c r="A74" s="38" t="s">
        <v>134</v>
      </c>
      <c r="B74" s="50"/>
      <c r="C74" s="217">
        <v>0</v>
      </c>
      <c r="D74" s="103">
        <f t="shared" si="20"/>
        <v>0</v>
      </c>
      <c r="E74" s="217">
        <v>0</v>
      </c>
      <c r="F74" s="103">
        <f t="shared" si="21"/>
        <v>0</v>
      </c>
      <c r="G74" s="217">
        <v>0</v>
      </c>
      <c r="H74" s="103">
        <f t="shared" si="22"/>
        <v>0</v>
      </c>
      <c r="I74" s="217">
        <v>0</v>
      </c>
      <c r="J74" s="103">
        <f t="shared" si="23"/>
        <v>0</v>
      </c>
      <c r="K74" s="217">
        <v>0</v>
      </c>
      <c r="L74" s="103">
        <f t="shared" si="24"/>
        <v>0</v>
      </c>
      <c r="M74" s="217">
        <v>0</v>
      </c>
      <c r="N74" s="103">
        <f t="shared" si="25"/>
        <v>0</v>
      </c>
      <c r="O74" s="217">
        <v>0</v>
      </c>
      <c r="P74" s="103">
        <f t="shared" si="26"/>
        <v>0</v>
      </c>
      <c r="Q74" s="217">
        <v>0</v>
      </c>
      <c r="R74" s="103">
        <f t="shared" si="27"/>
        <v>0</v>
      </c>
      <c r="S74" s="217">
        <v>0</v>
      </c>
      <c r="T74" s="103">
        <f t="shared" si="28"/>
        <v>0</v>
      </c>
      <c r="U74" s="217">
        <v>0</v>
      </c>
      <c r="V74" s="103">
        <f t="shared" si="29"/>
        <v>0</v>
      </c>
      <c r="X74" s="245"/>
    </row>
    <row r="75" spans="1:24" ht="12.75" customHeight="1" x14ac:dyDescent="0.3">
      <c r="A75" s="38" t="s">
        <v>151</v>
      </c>
      <c r="B75" s="50"/>
      <c r="C75" s="217">
        <v>4669.4400000000005</v>
      </c>
      <c r="D75" s="103">
        <f t="shared" si="20"/>
        <v>1.0000000000000002E-2</v>
      </c>
      <c r="E75" s="217">
        <v>0</v>
      </c>
      <c r="F75" s="103">
        <f t="shared" si="21"/>
        <v>0</v>
      </c>
      <c r="G75" s="217">
        <v>0</v>
      </c>
      <c r="H75" s="103">
        <f t="shared" si="22"/>
        <v>0</v>
      </c>
      <c r="I75" s="217">
        <v>0</v>
      </c>
      <c r="J75" s="103">
        <f t="shared" si="23"/>
        <v>0</v>
      </c>
      <c r="K75" s="217">
        <v>0</v>
      </c>
      <c r="L75" s="103">
        <f t="shared" si="24"/>
        <v>0</v>
      </c>
      <c r="M75" s="217">
        <v>0</v>
      </c>
      <c r="N75" s="103">
        <f t="shared" si="25"/>
        <v>0</v>
      </c>
      <c r="O75" s="217">
        <v>0</v>
      </c>
      <c r="P75" s="103">
        <f t="shared" si="26"/>
        <v>0</v>
      </c>
      <c r="Q75" s="217">
        <v>0</v>
      </c>
      <c r="R75" s="103">
        <f t="shared" si="27"/>
        <v>0</v>
      </c>
      <c r="S75" s="217">
        <v>0</v>
      </c>
      <c r="T75" s="103">
        <f t="shared" si="28"/>
        <v>0</v>
      </c>
      <c r="U75" s="217">
        <v>0</v>
      </c>
      <c r="V75" s="103">
        <f t="shared" si="29"/>
        <v>0</v>
      </c>
      <c r="X75" s="245"/>
    </row>
    <row r="76" spans="1:24" ht="12.75" customHeight="1" x14ac:dyDescent="0.3">
      <c r="A76" s="38" t="s">
        <v>137</v>
      </c>
      <c r="B76" s="50"/>
      <c r="C76" s="217">
        <v>186.77760000000001</v>
      </c>
      <c r="D76" s="103">
        <f t="shared" si="20"/>
        <v>4.0000000000000002E-4</v>
      </c>
      <c r="E76" s="217">
        <v>0</v>
      </c>
      <c r="F76" s="103">
        <f t="shared" si="21"/>
        <v>0</v>
      </c>
      <c r="G76" s="217">
        <v>0</v>
      </c>
      <c r="H76" s="103">
        <f t="shared" si="22"/>
        <v>0</v>
      </c>
      <c r="I76" s="217">
        <v>0</v>
      </c>
      <c r="J76" s="103">
        <f t="shared" si="23"/>
        <v>0</v>
      </c>
      <c r="K76" s="217">
        <v>0</v>
      </c>
      <c r="L76" s="103">
        <f t="shared" si="24"/>
        <v>0</v>
      </c>
      <c r="M76" s="217">
        <v>0</v>
      </c>
      <c r="N76" s="103">
        <f t="shared" si="25"/>
        <v>0</v>
      </c>
      <c r="O76" s="217">
        <v>0</v>
      </c>
      <c r="P76" s="103">
        <f t="shared" si="26"/>
        <v>0</v>
      </c>
      <c r="Q76" s="217">
        <v>0</v>
      </c>
      <c r="R76" s="103">
        <f t="shared" si="27"/>
        <v>0</v>
      </c>
      <c r="S76" s="217">
        <v>0</v>
      </c>
      <c r="T76" s="103">
        <f t="shared" si="28"/>
        <v>0</v>
      </c>
      <c r="U76" s="217">
        <v>0</v>
      </c>
      <c r="V76" s="103">
        <f t="shared" si="29"/>
        <v>0</v>
      </c>
      <c r="X76" s="245"/>
    </row>
    <row r="77" spans="1:24" ht="12.75" customHeight="1" x14ac:dyDescent="0.3">
      <c r="A77" s="38" t="s">
        <v>136</v>
      </c>
      <c r="B77" s="50"/>
      <c r="C77" s="217">
        <v>607.02719999999999</v>
      </c>
      <c r="D77" s="103">
        <f t="shared" si="20"/>
        <v>1.2999999999999999E-3</v>
      </c>
      <c r="E77" s="217">
        <v>0</v>
      </c>
      <c r="F77" s="103">
        <f t="shared" si="21"/>
        <v>0</v>
      </c>
      <c r="G77" s="217">
        <v>0</v>
      </c>
      <c r="H77" s="103">
        <f t="shared" si="22"/>
        <v>0</v>
      </c>
      <c r="I77" s="217">
        <v>0</v>
      </c>
      <c r="J77" s="103">
        <f t="shared" si="23"/>
        <v>0</v>
      </c>
      <c r="K77" s="217">
        <v>0</v>
      </c>
      <c r="L77" s="103">
        <f t="shared" si="24"/>
        <v>0</v>
      </c>
      <c r="M77" s="217">
        <v>0</v>
      </c>
      <c r="N77" s="103">
        <f t="shared" si="25"/>
        <v>0</v>
      </c>
      <c r="O77" s="217">
        <v>0</v>
      </c>
      <c r="P77" s="103">
        <f t="shared" si="26"/>
        <v>0</v>
      </c>
      <c r="Q77" s="217">
        <v>0</v>
      </c>
      <c r="R77" s="103">
        <f t="shared" si="27"/>
        <v>0</v>
      </c>
      <c r="S77" s="217">
        <v>0</v>
      </c>
      <c r="T77" s="103">
        <f t="shared" si="28"/>
        <v>0</v>
      </c>
      <c r="U77" s="217">
        <v>0</v>
      </c>
      <c r="V77" s="103">
        <f t="shared" si="29"/>
        <v>0</v>
      </c>
      <c r="X77" s="245"/>
    </row>
    <row r="78" spans="1:24" ht="12.75" customHeight="1" x14ac:dyDescent="0.3">
      <c r="A78" s="38" t="s">
        <v>135</v>
      </c>
      <c r="B78" s="50"/>
      <c r="C78" s="217">
        <v>10272.768</v>
      </c>
      <c r="D78" s="103">
        <f t="shared" si="20"/>
        <v>2.1999999999999999E-2</v>
      </c>
      <c r="E78" s="217">
        <v>0</v>
      </c>
      <c r="F78" s="103">
        <f t="shared" si="21"/>
        <v>0</v>
      </c>
      <c r="G78" s="217">
        <v>0</v>
      </c>
      <c r="H78" s="103">
        <f t="shared" si="22"/>
        <v>0</v>
      </c>
      <c r="I78" s="217">
        <v>0</v>
      </c>
      <c r="J78" s="103">
        <f t="shared" si="23"/>
        <v>0</v>
      </c>
      <c r="K78" s="217">
        <v>0</v>
      </c>
      <c r="L78" s="103">
        <f t="shared" si="24"/>
        <v>0</v>
      </c>
      <c r="M78" s="217">
        <v>0</v>
      </c>
      <c r="N78" s="103">
        <f t="shared" si="25"/>
        <v>0</v>
      </c>
      <c r="O78" s="217">
        <v>0</v>
      </c>
      <c r="P78" s="103">
        <f t="shared" si="26"/>
        <v>0</v>
      </c>
      <c r="Q78" s="217">
        <v>0</v>
      </c>
      <c r="R78" s="103">
        <f t="shared" si="27"/>
        <v>0</v>
      </c>
      <c r="S78" s="217">
        <v>0</v>
      </c>
      <c r="T78" s="103">
        <f t="shared" si="28"/>
        <v>0</v>
      </c>
      <c r="U78" s="217">
        <v>0</v>
      </c>
      <c r="V78" s="103">
        <f t="shared" si="29"/>
        <v>0</v>
      </c>
      <c r="X78" s="245"/>
    </row>
    <row r="79" spans="1:24" ht="12.75" customHeight="1" x14ac:dyDescent="0.3">
      <c r="A79" s="38" t="s">
        <v>100</v>
      </c>
      <c r="B79" s="50"/>
      <c r="C79" s="217">
        <v>0</v>
      </c>
      <c r="D79" s="103">
        <f t="shared" si="20"/>
        <v>0</v>
      </c>
      <c r="E79" s="217">
        <v>0</v>
      </c>
      <c r="F79" s="103">
        <f t="shared" si="21"/>
        <v>0</v>
      </c>
      <c r="G79" s="217">
        <v>0</v>
      </c>
      <c r="H79" s="103">
        <f t="shared" si="22"/>
        <v>0</v>
      </c>
      <c r="I79" s="217">
        <v>0</v>
      </c>
      <c r="J79" s="103">
        <f t="shared" si="23"/>
        <v>0</v>
      </c>
      <c r="K79" s="217">
        <v>0</v>
      </c>
      <c r="L79" s="103">
        <f t="shared" si="24"/>
        <v>0</v>
      </c>
      <c r="M79" s="217">
        <v>0</v>
      </c>
      <c r="N79" s="103">
        <f t="shared" si="25"/>
        <v>0</v>
      </c>
      <c r="O79" s="217">
        <v>0</v>
      </c>
      <c r="P79" s="103">
        <f t="shared" si="26"/>
        <v>0</v>
      </c>
      <c r="Q79" s="217">
        <v>0</v>
      </c>
      <c r="R79" s="103">
        <f t="shared" si="27"/>
        <v>0</v>
      </c>
      <c r="S79" s="217">
        <v>0</v>
      </c>
      <c r="T79" s="103">
        <f t="shared" si="28"/>
        <v>0</v>
      </c>
      <c r="U79" s="217">
        <v>0</v>
      </c>
      <c r="V79" s="103">
        <f t="shared" si="29"/>
        <v>0</v>
      </c>
      <c r="X79" s="245"/>
    </row>
    <row r="80" spans="1:24" ht="12.75" customHeight="1" x14ac:dyDescent="0.3">
      <c r="A80" s="38" t="s">
        <v>101</v>
      </c>
      <c r="B80" s="50"/>
      <c r="C80" s="217">
        <v>0</v>
      </c>
      <c r="D80" s="103">
        <f t="shared" si="20"/>
        <v>0</v>
      </c>
      <c r="E80" s="217">
        <v>0</v>
      </c>
      <c r="F80" s="103">
        <f t="shared" si="21"/>
        <v>0</v>
      </c>
      <c r="G80" s="217">
        <v>0</v>
      </c>
      <c r="H80" s="103">
        <f t="shared" si="22"/>
        <v>0</v>
      </c>
      <c r="I80" s="217">
        <v>0</v>
      </c>
      <c r="J80" s="103">
        <f t="shared" si="23"/>
        <v>0</v>
      </c>
      <c r="K80" s="217">
        <v>0</v>
      </c>
      <c r="L80" s="103">
        <f t="shared" si="24"/>
        <v>0</v>
      </c>
      <c r="M80" s="217">
        <v>0</v>
      </c>
      <c r="N80" s="103">
        <f t="shared" si="25"/>
        <v>0</v>
      </c>
      <c r="O80" s="217">
        <v>0</v>
      </c>
      <c r="P80" s="103">
        <f t="shared" si="26"/>
        <v>0</v>
      </c>
      <c r="Q80" s="217">
        <v>0</v>
      </c>
      <c r="R80" s="103">
        <f t="shared" si="27"/>
        <v>0</v>
      </c>
      <c r="S80" s="217">
        <v>0</v>
      </c>
      <c r="T80" s="103">
        <f t="shared" si="28"/>
        <v>0</v>
      </c>
      <c r="U80" s="217">
        <v>0</v>
      </c>
      <c r="V80" s="103">
        <f t="shared" si="29"/>
        <v>0</v>
      </c>
      <c r="X80" s="245"/>
    </row>
    <row r="81" spans="1:24" ht="12.75" customHeight="1" x14ac:dyDescent="0.3">
      <c r="A81" s="38" t="s">
        <v>139</v>
      </c>
      <c r="B81" s="50"/>
      <c r="C81" s="217">
        <v>0</v>
      </c>
      <c r="D81" s="103">
        <f t="shared" si="20"/>
        <v>0</v>
      </c>
      <c r="E81" s="217">
        <v>0</v>
      </c>
      <c r="F81" s="103">
        <f t="shared" si="21"/>
        <v>0</v>
      </c>
      <c r="G81" s="217">
        <v>0</v>
      </c>
      <c r="H81" s="103">
        <f t="shared" si="22"/>
        <v>0</v>
      </c>
      <c r="I81" s="217">
        <v>0</v>
      </c>
      <c r="J81" s="103">
        <f t="shared" si="23"/>
        <v>0</v>
      </c>
      <c r="K81" s="217">
        <v>0</v>
      </c>
      <c r="L81" s="103">
        <f t="shared" si="24"/>
        <v>0</v>
      </c>
      <c r="M81" s="217">
        <v>0</v>
      </c>
      <c r="N81" s="103">
        <f t="shared" si="25"/>
        <v>0</v>
      </c>
      <c r="O81" s="217">
        <v>0</v>
      </c>
      <c r="P81" s="103">
        <f t="shared" si="26"/>
        <v>0</v>
      </c>
      <c r="Q81" s="217">
        <v>0</v>
      </c>
      <c r="R81" s="103">
        <f t="shared" si="27"/>
        <v>0</v>
      </c>
      <c r="S81" s="217">
        <v>0</v>
      </c>
      <c r="T81" s="103">
        <f t="shared" si="28"/>
        <v>0</v>
      </c>
      <c r="U81" s="217">
        <v>0</v>
      </c>
      <c r="V81" s="103">
        <f t="shared" si="29"/>
        <v>0</v>
      </c>
      <c r="X81" s="245"/>
    </row>
    <row r="82" spans="1:24" ht="12.75" customHeight="1" x14ac:dyDescent="0.3">
      <c r="A82" s="38" t="s">
        <v>155</v>
      </c>
      <c r="B82" s="50"/>
      <c r="C82" s="217">
        <v>0</v>
      </c>
      <c r="D82" s="103">
        <f t="shared" si="20"/>
        <v>0</v>
      </c>
      <c r="E82" s="217">
        <v>0</v>
      </c>
      <c r="F82" s="103">
        <f t="shared" si="21"/>
        <v>0</v>
      </c>
      <c r="G82" s="217">
        <v>0</v>
      </c>
      <c r="H82" s="103">
        <f t="shared" si="22"/>
        <v>0</v>
      </c>
      <c r="I82" s="217">
        <v>0</v>
      </c>
      <c r="J82" s="103">
        <f t="shared" si="23"/>
        <v>0</v>
      </c>
      <c r="K82" s="217">
        <v>0</v>
      </c>
      <c r="L82" s="103">
        <f t="shared" si="24"/>
        <v>0</v>
      </c>
      <c r="M82" s="217">
        <v>0</v>
      </c>
      <c r="N82" s="103">
        <f t="shared" si="25"/>
        <v>0</v>
      </c>
      <c r="O82" s="217">
        <v>0</v>
      </c>
      <c r="P82" s="103">
        <f t="shared" si="26"/>
        <v>0</v>
      </c>
      <c r="Q82" s="217">
        <v>0</v>
      </c>
      <c r="R82" s="103">
        <f t="shared" si="27"/>
        <v>0</v>
      </c>
      <c r="S82" s="217">
        <v>0</v>
      </c>
      <c r="T82" s="103">
        <f t="shared" si="28"/>
        <v>0</v>
      </c>
      <c r="U82" s="217">
        <v>0</v>
      </c>
      <c r="V82" s="103">
        <f t="shared" si="29"/>
        <v>0</v>
      </c>
      <c r="X82" s="245"/>
    </row>
    <row r="83" spans="1:24" ht="12.75" customHeight="1" x14ac:dyDescent="0.3">
      <c r="A83" s="38" t="s">
        <v>77</v>
      </c>
      <c r="B83" s="50"/>
      <c r="C83" s="217">
        <v>0</v>
      </c>
      <c r="D83" s="103">
        <f t="shared" si="20"/>
        <v>0</v>
      </c>
      <c r="E83" s="217">
        <v>0</v>
      </c>
      <c r="F83" s="103">
        <f t="shared" si="21"/>
        <v>0</v>
      </c>
      <c r="G83" s="217">
        <v>0</v>
      </c>
      <c r="H83" s="103">
        <f t="shared" si="22"/>
        <v>0</v>
      </c>
      <c r="I83" s="217">
        <v>0</v>
      </c>
      <c r="J83" s="103">
        <f t="shared" si="23"/>
        <v>0</v>
      </c>
      <c r="K83" s="217">
        <v>0</v>
      </c>
      <c r="L83" s="103">
        <f t="shared" si="24"/>
        <v>0</v>
      </c>
      <c r="M83" s="217">
        <v>0</v>
      </c>
      <c r="N83" s="103">
        <f t="shared" si="25"/>
        <v>0</v>
      </c>
      <c r="O83" s="217">
        <v>0</v>
      </c>
      <c r="P83" s="103">
        <f t="shared" si="26"/>
        <v>0</v>
      </c>
      <c r="Q83" s="217">
        <v>0</v>
      </c>
      <c r="R83" s="103">
        <f t="shared" si="27"/>
        <v>0</v>
      </c>
      <c r="S83" s="217">
        <v>0</v>
      </c>
      <c r="T83" s="103">
        <f t="shared" si="28"/>
        <v>0</v>
      </c>
      <c r="U83" s="217">
        <v>0</v>
      </c>
      <c r="V83" s="103">
        <f t="shared" si="29"/>
        <v>0</v>
      </c>
      <c r="X83" s="245"/>
    </row>
    <row r="84" spans="1:24" ht="12.75" customHeight="1" x14ac:dyDescent="0.3">
      <c r="A84" s="38" t="s">
        <v>98</v>
      </c>
      <c r="B84" s="50"/>
      <c r="C84" s="217">
        <v>0</v>
      </c>
      <c r="D84" s="103">
        <f t="shared" si="20"/>
        <v>0</v>
      </c>
      <c r="E84" s="217">
        <v>0</v>
      </c>
      <c r="F84" s="103">
        <f t="shared" si="21"/>
        <v>0</v>
      </c>
      <c r="G84" s="217">
        <v>0</v>
      </c>
      <c r="H84" s="103">
        <f t="shared" si="22"/>
        <v>0</v>
      </c>
      <c r="I84" s="217">
        <v>0</v>
      </c>
      <c r="J84" s="103">
        <f t="shared" si="23"/>
        <v>0</v>
      </c>
      <c r="K84" s="217">
        <v>0</v>
      </c>
      <c r="L84" s="103">
        <f t="shared" si="24"/>
        <v>0</v>
      </c>
      <c r="M84" s="217">
        <v>0</v>
      </c>
      <c r="N84" s="103">
        <f t="shared" si="25"/>
        <v>0</v>
      </c>
      <c r="O84" s="217">
        <v>0</v>
      </c>
      <c r="P84" s="103">
        <f t="shared" si="26"/>
        <v>0</v>
      </c>
      <c r="Q84" s="217">
        <v>0</v>
      </c>
      <c r="R84" s="103">
        <f t="shared" si="27"/>
        <v>0</v>
      </c>
      <c r="S84" s="217">
        <v>0</v>
      </c>
      <c r="T84" s="103">
        <f t="shared" si="28"/>
        <v>0</v>
      </c>
      <c r="U84" s="217">
        <v>0</v>
      </c>
      <c r="V84" s="103">
        <f t="shared" si="29"/>
        <v>0</v>
      </c>
      <c r="X84" s="245"/>
    </row>
    <row r="85" spans="1:24" ht="12.75" customHeight="1" x14ac:dyDescent="0.3">
      <c r="A85" s="38" t="s">
        <v>79</v>
      </c>
      <c r="B85" s="50"/>
      <c r="C85" s="217">
        <v>0</v>
      </c>
      <c r="D85" s="103">
        <f t="shared" si="20"/>
        <v>0</v>
      </c>
      <c r="E85" s="217">
        <v>0</v>
      </c>
      <c r="F85" s="103">
        <f t="shared" si="21"/>
        <v>0</v>
      </c>
      <c r="G85" s="217">
        <v>0</v>
      </c>
      <c r="H85" s="103">
        <f t="shared" si="22"/>
        <v>0</v>
      </c>
      <c r="I85" s="217">
        <v>0</v>
      </c>
      <c r="J85" s="103">
        <f t="shared" si="23"/>
        <v>0</v>
      </c>
      <c r="K85" s="217">
        <v>0</v>
      </c>
      <c r="L85" s="103">
        <f t="shared" si="24"/>
        <v>0</v>
      </c>
      <c r="M85" s="217">
        <v>0</v>
      </c>
      <c r="N85" s="103">
        <f t="shared" si="25"/>
        <v>0</v>
      </c>
      <c r="O85" s="217">
        <v>0</v>
      </c>
      <c r="P85" s="103">
        <f t="shared" si="26"/>
        <v>0</v>
      </c>
      <c r="Q85" s="217">
        <v>0</v>
      </c>
      <c r="R85" s="103">
        <f t="shared" si="27"/>
        <v>0</v>
      </c>
      <c r="S85" s="217">
        <v>0</v>
      </c>
      <c r="T85" s="103">
        <f t="shared" si="28"/>
        <v>0</v>
      </c>
      <c r="U85" s="217">
        <v>0</v>
      </c>
      <c r="V85" s="103">
        <f t="shared" si="29"/>
        <v>0</v>
      </c>
      <c r="X85" s="245"/>
    </row>
    <row r="86" spans="1:24" ht="12.75" customHeight="1" x14ac:dyDescent="0.3">
      <c r="A86" s="38" t="s">
        <v>15</v>
      </c>
      <c r="B86" s="50"/>
      <c r="C86" s="217">
        <v>1867.7760000000001</v>
      </c>
      <c r="D86" s="103">
        <f t="shared" si="20"/>
        <v>4.0000000000000001E-3</v>
      </c>
      <c r="E86" s="217">
        <v>0</v>
      </c>
      <c r="F86" s="103">
        <f t="shared" si="21"/>
        <v>0</v>
      </c>
      <c r="G86" s="217">
        <v>0</v>
      </c>
      <c r="H86" s="103">
        <f t="shared" si="22"/>
        <v>0</v>
      </c>
      <c r="I86" s="217">
        <v>0</v>
      </c>
      <c r="J86" s="103">
        <f t="shared" si="23"/>
        <v>0</v>
      </c>
      <c r="K86" s="217">
        <v>0</v>
      </c>
      <c r="L86" s="103">
        <f t="shared" si="24"/>
        <v>0</v>
      </c>
      <c r="M86" s="217">
        <v>0</v>
      </c>
      <c r="N86" s="103">
        <f t="shared" si="25"/>
        <v>0</v>
      </c>
      <c r="O86" s="217">
        <v>0</v>
      </c>
      <c r="P86" s="103">
        <f t="shared" si="26"/>
        <v>0</v>
      </c>
      <c r="Q86" s="217">
        <v>0</v>
      </c>
      <c r="R86" s="103">
        <f t="shared" si="27"/>
        <v>0</v>
      </c>
      <c r="S86" s="217">
        <v>0</v>
      </c>
      <c r="T86" s="103">
        <f t="shared" si="28"/>
        <v>0</v>
      </c>
      <c r="U86" s="217">
        <v>0</v>
      </c>
      <c r="V86" s="103">
        <f t="shared" si="29"/>
        <v>0</v>
      </c>
      <c r="X86" s="245"/>
    </row>
    <row r="87" spans="1:24" ht="12.75" customHeight="1" x14ac:dyDescent="0.3">
      <c r="A87" s="38" t="s">
        <v>152</v>
      </c>
      <c r="B87" s="50"/>
      <c r="C87" s="217">
        <v>0</v>
      </c>
      <c r="D87" s="103">
        <f t="shared" si="20"/>
        <v>0</v>
      </c>
      <c r="E87" s="217">
        <v>0</v>
      </c>
      <c r="F87" s="103">
        <f t="shared" si="21"/>
        <v>0</v>
      </c>
      <c r="G87" s="217">
        <v>0</v>
      </c>
      <c r="H87" s="103">
        <f t="shared" si="22"/>
        <v>0</v>
      </c>
      <c r="I87" s="217">
        <v>0</v>
      </c>
      <c r="J87" s="103">
        <f t="shared" si="23"/>
        <v>0</v>
      </c>
      <c r="K87" s="217">
        <v>0</v>
      </c>
      <c r="L87" s="103">
        <f t="shared" si="24"/>
        <v>0</v>
      </c>
      <c r="M87" s="217">
        <v>0</v>
      </c>
      <c r="N87" s="103">
        <f t="shared" si="25"/>
        <v>0</v>
      </c>
      <c r="O87" s="217">
        <v>0</v>
      </c>
      <c r="P87" s="103">
        <f t="shared" si="26"/>
        <v>0</v>
      </c>
      <c r="Q87" s="217">
        <v>0</v>
      </c>
      <c r="R87" s="103">
        <f t="shared" si="27"/>
        <v>0</v>
      </c>
      <c r="S87" s="217">
        <v>0</v>
      </c>
      <c r="T87" s="103">
        <f t="shared" si="28"/>
        <v>0</v>
      </c>
      <c r="U87" s="217">
        <v>0</v>
      </c>
      <c r="V87" s="103">
        <f t="shared" si="29"/>
        <v>0</v>
      </c>
      <c r="X87" s="245"/>
    </row>
    <row r="88" spans="1:24" ht="12.75" customHeight="1" x14ac:dyDescent="0.3">
      <c r="A88" s="38" t="s">
        <v>12</v>
      </c>
      <c r="B88" s="50"/>
      <c r="C88" s="217">
        <v>2381.4144000000001</v>
      </c>
      <c r="D88" s="103">
        <f t="shared" si="20"/>
        <v>5.1000000000000004E-3</v>
      </c>
      <c r="E88" s="217">
        <v>0</v>
      </c>
      <c r="F88" s="103">
        <f t="shared" si="21"/>
        <v>0</v>
      </c>
      <c r="G88" s="217">
        <v>0</v>
      </c>
      <c r="H88" s="103">
        <f t="shared" si="22"/>
        <v>0</v>
      </c>
      <c r="I88" s="217">
        <v>0</v>
      </c>
      <c r="J88" s="103">
        <f t="shared" si="23"/>
        <v>0</v>
      </c>
      <c r="K88" s="217">
        <v>0</v>
      </c>
      <c r="L88" s="103">
        <f t="shared" si="24"/>
        <v>0</v>
      </c>
      <c r="M88" s="217">
        <v>0</v>
      </c>
      <c r="N88" s="103">
        <f t="shared" si="25"/>
        <v>0</v>
      </c>
      <c r="O88" s="217">
        <v>0</v>
      </c>
      <c r="P88" s="103">
        <f t="shared" si="26"/>
        <v>0</v>
      </c>
      <c r="Q88" s="217">
        <v>0</v>
      </c>
      <c r="R88" s="103">
        <f t="shared" si="27"/>
        <v>0</v>
      </c>
      <c r="S88" s="217">
        <v>0</v>
      </c>
      <c r="T88" s="103">
        <f t="shared" si="28"/>
        <v>0</v>
      </c>
      <c r="U88" s="217">
        <v>0</v>
      </c>
      <c r="V88" s="103">
        <f t="shared" si="29"/>
        <v>0</v>
      </c>
      <c r="X88" s="245"/>
    </row>
    <row r="89" spans="1:24" ht="12.75" customHeight="1" x14ac:dyDescent="0.3">
      <c r="A89" s="38" t="s">
        <v>172</v>
      </c>
      <c r="B89" s="50"/>
      <c r="C89" s="217">
        <v>0</v>
      </c>
      <c r="D89" s="103">
        <f t="shared" si="20"/>
        <v>0</v>
      </c>
      <c r="E89" s="217">
        <v>0</v>
      </c>
      <c r="F89" s="103">
        <f t="shared" si="21"/>
        <v>0</v>
      </c>
      <c r="G89" s="217">
        <v>0</v>
      </c>
      <c r="H89" s="103">
        <f t="shared" si="22"/>
        <v>0</v>
      </c>
      <c r="I89" s="217">
        <v>0</v>
      </c>
      <c r="J89" s="103">
        <f t="shared" si="23"/>
        <v>0</v>
      </c>
      <c r="K89" s="217">
        <v>0</v>
      </c>
      <c r="L89" s="103">
        <f t="shared" si="24"/>
        <v>0</v>
      </c>
      <c r="M89" s="217">
        <v>0</v>
      </c>
      <c r="N89" s="103">
        <f t="shared" si="25"/>
        <v>0</v>
      </c>
      <c r="O89" s="217">
        <v>0</v>
      </c>
      <c r="P89" s="103">
        <f t="shared" si="26"/>
        <v>0</v>
      </c>
      <c r="Q89" s="217">
        <v>0</v>
      </c>
      <c r="R89" s="103">
        <f t="shared" si="27"/>
        <v>0</v>
      </c>
      <c r="S89" s="217">
        <v>0</v>
      </c>
      <c r="T89" s="103">
        <f t="shared" si="28"/>
        <v>0</v>
      </c>
      <c r="U89" s="217">
        <v>0</v>
      </c>
      <c r="V89" s="103">
        <f t="shared" si="29"/>
        <v>0</v>
      </c>
      <c r="X89" s="245"/>
    </row>
    <row r="90" spans="1:24" ht="12.75" customHeight="1" x14ac:dyDescent="0.3">
      <c r="A90" s="38" t="s">
        <v>17</v>
      </c>
      <c r="B90" s="50"/>
      <c r="C90" s="217">
        <v>93.388800000000003</v>
      </c>
      <c r="D90" s="103">
        <f t="shared" si="20"/>
        <v>2.0000000000000001E-4</v>
      </c>
      <c r="E90" s="217">
        <v>0</v>
      </c>
      <c r="F90" s="103">
        <f t="shared" si="21"/>
        <v>0</v>
      </c>
      <c r="G90" s="217">
        <v>0</v>
      </c>
      <c r="H90" s="103">
        <f t="shared" si="22"/>
        <v>0</v>
      </c>
      <c r="I90" s="217">
        <v>0</v>
      </c>
      <c r="J90" s="103">
        <f t="shared" si="23"/>
        <v>0</v>
      </c>
      <c r="K90" s="217">
        <v>0</v>
      </c>
      <c r="L90" s="103">
        <f t="shared" si="24"/>
        <v>0</v>
      </c>
      <c r="M90" s="217">
        <v>0</v>
      </c>
      <c r="N90" s="103">
        <f t="shared" si="25"/>
        <v>0</v>
      </c>
      <c r="O90" s="217">
        <v>0</v>
      </c>
      <c r="P90" s="103">
        <f t="shared" si="26"/>
        <v>0</v>
      </c>
      <c r="Q90" s="217">
        <v>0</v>
      </c>
      <c r="R90" s="103">
        <f t="shared" si="27"/>
        <v>0</v>
      </c>
      <c r="S90" s="217">
        <v>0</v>
      </c>
      <c r="T90" s="103">
        <f t="shared" si="28"/>
        <v>0</v>
      </c>
      <c r="U90" s="217">
        <v>0</v>
      </c>
      <c r="V90" s="103">
        <f t="shared" si="29"/>
        <v>0</v>
      </c>
      <c r="X90" s="245"/>
    </row>
    <row r="91" spans="1:24" ht="12.75" customHeight="1" x14ac:dyDescent="0.3">
      <c r="A91" s="38" t="s">
        <v>143</v>
      </c>
      <c r="B91" s="38"/>
      <c r="C91" s="217">
        <v>0</v>
      </c>
      <c r="D91" s="103">
        <f t="shared" si="20"/>
        <v>0</v>
      </c>
      <c r="E91" s="217">
        <v>0</v>
      </c>
      <c r="F91" s="103">
        <f t="shared" si="21"/>
        <v>0</v>
      </c>
      <c r="G91" s="217">
        <v>0</v>
      </c>
      <c r="H91" s="103">
        <f t="shared" si="22"/>
        <v>0</v>
      </c>
      <c r="I91" s="217">
        <v>0</v>
      </c>
      <c r="J91" s="103">
        <f t="shared" si="23"/>
        <v>0</v>
      </c>
      <c r="K91" s="217">
        <v>0</v>
      </c>
      <c r="L91" s="103">
        <f t="shared" si="24"/>
        <v>0</v>
      </c>
      <c r="M91" s="217">
        <v>0</v>
      </c>
      <c r="N91" s="103">
        <f t="shared" si="25"/>
        <v>0</v>
      </c>
      <c r="O91" s="217">
        <v>0</v>
      </c>
      <c r="P91" s="103">
        <f t="shared" si="26"/>
        <v>0</v>
      </c>
      <c r="Q91" s="217">
        <v>0</v>
      </c>
      <c r="R91" s="103">
        <f t="shared" si="27"/>
        <v>0</v>
      </c>
      <c r="S91" s="217">
        <v>0</v>
      </c>
      <c r="T91" s="103">
        <f t="shared" si="28"/>
        <v>0</v>
      </c>
      <c r="U91" s="217">
        <v>0</v>
      </c>
      <c r="V91" s="103">
        <f t="shared" si="29"/>
        <v>0</v>
      </c>
      <c r="X91" s="245"/>
    </row>
    <row r="92" spans="1:24" ht="12.75" customHeight="1" x14ac:dyDescent="0.3">
      <c r="A92" s="38" t="s">
        <v>13</v>
      </c>
      <c r="B92" s="50"/>
      <c r="C92" s="217">
        <v>2428.1088</v>
      </c>
      <c r="D92" s="103">
        <f t="shared" si="20"/>
        <v>5.1999999999999998E-3</v>
      </c>
      <c r="E92" s="217">
        <v>0</v>
      </c>
      <c r="F92" s="103">
        <f t="shared" si="21"/>
        <v>0</v>
      </c>
      <c r="G92" s="217">
        <v>0</v>
      </c>
      <c r="H92" s="103">
        <f t="shared" si="22"/>
        <v>0</v>
      </c>
      <c r="I92" s="217">
        <v>0</v>
      </c>
      <c r="J92" s="103">
        <f t="shared" si="23"/>
        <v>0</v>
      </c>
      <c r="K92" s="217">
        <v>0</v>
      </c>
      <c r="L92" s="103">
        <f t="shared" si="24"/>
        <v>0</v>
      </c>
      <c r="M92" s="217">
        <v>0</v>
      </c>
      <c r="N92" s="103">
        <f t="shared" si="25"/>
        <v>0</v>
      </c>
      <c r="O92" s="217">
        <v>0</v>
      </c>
      <c r="P92" s="103">
        <f t="shared" si="26"/>
        <v>0</v>
      </c>
      <c r="Q92" s="217">
        <v>0</v>
      </c>
      <c r="R92" s="103">
        <f t="shared" si="27"/>
        <v>0</v>
      </c>
      <c r="S92" s="217">
        <v>0</v>
      </c>
      <c r="T92" s="103">
        <f t="shared" si="28"/>
        <v>0</v>
      </c>
      <c r="U92" s="217">
        <v>0</v>
      </c>
      <c r="V92" s="103">
        <f t="shared" si="29"/>
        <v>0</v>
      </c>
      <c r="X92" s="245"/>
    </row>
    <row r="93" spans="1:24" ht="12.75" customHeight="1" x14ac:dyDescent="0.3">
      <c r="A93" s="38" t="s">
        <v>144</v>
      </c>
      <c r="B93" s="50"/>
      <c r="C93" s="217">
        <v>0</v>
      </c>
      <c r="D93" s="103">
        <f t="shared" si="20"/>
        <v>0</v>
      </c>
      <c r="E93" s="217">
        <v>0</v>
      </c>
      <c r="F93" s="103">
        <f t="shared" si="21"/>
        <v>0</v>
      </c>
      <c r="G93" s="217">
        <v>0</v>
      </c>
      <c r="H93" s="103">
        <f t="shared" si="22"/>
        <v>0</v>
      </c>
      <c r="I93" s="217">
        <v>0</v>
      </c>
      <c r="J93" s="103">
        <f t="shared" si="23"/>
        <v>0</v>
      </c>
      <c r="K93" s="217">
        <v>0</v>
      </c>
      <c r="L93" s="103">
        <f t="shared" si="24"/>
        <v>0</v>
      </c>
      <c r="M93" s="217">
        <v>0</v>
      </c>
      <c r="N93" s="103">
        <f t="shared" si="25"/>
        <v>0</v>
      </c>
      <c r="O93" s="217">
        <v>0</v>
      </c>
      <c r="P93" s="103">
        <f t="shared" si="26"/>
        <v>0</v>
      </c>
      <c r="Q93" s="217">
        <v>0</v>
      </c>
      <c r="R93" s="103">
        <f t="shared" si="27"/>
        <v>0</v>
      </c>
      <c r="S93" s="217">
        <v>0</v>
      </c>
      <c r="T93" s="103">
        <f t="shared" si="28"/>
        <v>0</v>
      </c>
      <c r="U93" s="217">
        <v>0</v>
      </c>
      <c r="V93" s="103">
        <f t="shared" si="29"/>
        <v>0</v>
      </c>
      <c r="X93" s="245"/>
    </row>
    <row r="94" spans="1:24" ht="12.75" customHeight="1" x14ac:dyDescent="0.3">
      <c r="A94" s="38" t="s">
        <v>156</v>
      </c>
      <c r="B94" s="50"/>
      <c r="C94" s="217">
        <v>0</v>
      </c>
      <c r="D94" s="103">
        <f t="shared" si="20"/>
        <v>0</v>
      </c>
      <c r="E94" s="217">
        <v>0</v>
      </c>
      <c r="F94" s="103">
        <f t="shared" si="21"/>
        <v>0</v>
      </c>
      <c r="G94" s="217">
        <v>0</v>
      </c>
      <c r="H94" s="103">
        <f t="shared" si="22"/>
        <v>0</v>
      </c>
      <c r="I94" s="217">
        <v>0</v>
      </c>
      <c r="J94" s="103">
        <f t="shared" si="23"/>
        <v>0</v>
      </c>
      <c r="K94" s="217">
        <v>0</v>
      </c>
      <c r="L94" s="103">
        <f t="shared" si="24"/>
        <v>0</v>
      </c>
      <c r="M94" s="217">
        <v>0</v>
      </c>
      <c r="N94" s="103">
        <f t="shared" si="25"/>
        <v>0</v>
      </c>
      <c r="O94" s="217">
        <v>0</v>
      </c>
      <c r="P94" s="103">
        <f t="shared" si="26"/>
        <v>0</v>
      </c>
      <c r="Q94" s="217">
        <v>0</v>
      </c>
      <c r="R94" s="103">
        <f t="shared" si="27"/>
        <v>0</v>
      </c>
      <c r="S94" s="217">
        <v>0</v>
      </c>
      <c r="T94" s="103">
        <f t="shared" si="28"/>
        <v>0</v>
      </c>
      <c r="U94" s="217">
        <v>0</v>
      </c>
      <c r="V94" s="103">
        <f t="shared" si="29"/>
        <v>0</v>
      </c>
      <c r="X94" s="245"/>
    </row>
    <row r="95" spans="1:24" ht="12.75" customHeight="1" x14ac:dyDescent="0.3">
      <c r="A95" s="38" t="s">
        <v>150</v>
      </c>
      <c r="B95" s="50"/>
      <c r="C95" s="217">
        <v>0</v>
      </c>
      <c r="D95" s="103">
        <f t="shared" si="20"/>
        <v>0</v>
      </c>
      <c r="E95" s="217">
        <v>0</v>
      </c>
      <c r="F95" s="103">
        <f t="shared" si="21"/>
        <v>0</v>
      </c>
      <c r="G95" s="217">
        <v>0</v>
      </c>
      <c r="H95" s="103">
        <f t="shared" si="22"/>
        <v>0</v>
      </c>
      <c r="I95" s="217">
        <v>0</v>
      </c>
      <c r="J95" s="103">
        <f t="shared" si="23"/>
        <v>0</v>
      </c>
      <c r="K95" s="217">
        <v>0</v>
      </c>
      <c r="L95" s="103">
        <f t="shared" si="24"/>
        <v>0</v>
      </c>
      <c r="M95" s="217">
        <v>0</v>
      </c>
      <c r="N95" s="103">
        <f t="shared" si="25"/>
        <v>0</v>
      </c>
      <c r="O95" s="217">
        <v>0</v>
      </c>
      <c r="P95" s="103">
        <f t="shared" si="26"/>
        <v>0</v>
      </c>
      <c r="Q95" s="217">
        <v>0</v>
      </c>
      <c r="R95" s="103">
        <f t="shared" si="27"/>
        <v>0</v>
      </c>
      <c r="S95" s="217">
        <v>0</v>
      </c>
      <c r="T95" s="103">
        <f t="shared" si="28"/>
        <v>0</v>
      </c>
      <c r="U95" s="217">
        <v>0</v>
      </c>
      <c r="V95" s="103">
        <f t="shared" si="29"/>
        <v>0</v>
      </c>
      <c r="X95" s="245"/>
    </row>
    <row r="96" spans="1:24" ht="12.75" customHeight="1" x14ac:dyDescent="0.3">
      <c r="A96" s="38" t="s">
        <v>146</v>
      </c>
      <c r="B96" s="50"/>
      <c r="C96" s="217">
        <v>0</v>
      </c>
      <c r="D96" s="103">
        <f t="shared" si="20"/>
        <v>0</v>
      </c>
      <c r="E96" s="217">
        <v>0</v>
      </c>
      <c r="F96" s="103">
        <f t="shared" si="21"/>
        <v>0</v>
      </c>
      <c r="G96" s="217">
        <v>0</v>
      </c>
      <c r="H96" s="103">
        <f t="shared" si="22"/>
        <v>0</v>
      </c>
      <c r="I96" s="217">
        <v>0</v>
      </c>
      <c r="J96" s="103">
        <f t="shared" si="23"/>
        <v>0</v>
      </c>
      <c r="K96" s="217">
        <v>0</v>
      </c>
      <c r="L96" s="103">
        <f t="shared" si="24"/>
        <v>0</v>
      </c>
      <c r="M96" s="217">
        <v>0</v>
      </c>
      <c r="N96" s="103">
        <f t="shared" si="25"/>
        <v>0</v>
      </c>
      <c r="O96" s="217">
        <v>0</v>
      </c>
      <c r="P96" s="103">
        <f t="shared" si="26"/>
        <v>0</v>
      </c>
      <c r="Q96" s="217">
        <v>0</v>
      </c>
      <c r="R96" s="103">
        <f t="shared" si="27"/>
        <v>0</v>
      </c>
      <c r="S96" s="217">
        <v>0</v>
      </c>
      <c r="T96" s="103">
        <f t="shared" si="28"/>
        <v>0</v>
      </c>
      <c r="U96" s="217">
        <v>0</v>
      </c>
      <c r="V96" s="103">
        <f t="shared" si="29"/>
        <v>0</v>
      </c>
      <c r="X96" s="245"/>
    </row>
    <row r="97" spans="1:24" ht="12.75" customHeight="1" x14ac:dyDescent="0.3">
      <c r="A97" s="38" t="s">
        <v>7</v>
      </c>
      <c r="B97" s="50"/>
      <c r="C97" s="217">
        <v>6413.4881999999998</v>
      </c>
      <c r="D97" s="103">
        <f t="shared" si="20"/>
        <v>1.3735026469983553E-2</v>
      </c>
      <c r="E97" s="217">
        <v>0</v>
      </c>
      <c r="F97" s="103">
        <f t="shared" si="21"/>
        <v>0</v>
      </c>
      <c r="G97" s="217">
        <v>0</v>
      </c>
      <c r="H97" s="103">
        <f t="shared" si="22"/>
        <v>0</v>
      </c>
      <c r="I97" s="217">
        <v>0</v>
      </c>
      <c r="J97" s="103">
        <f t="shared" si="23"/>
        <v>0</v>
      </c>
      <c r="K97" s="217">
        <v>0</v>
      </c>
      <c r="L97" s="103">
        <f t="shared" si="24"/>
        <v>0</v>
      </c>
      <c r="M97" s="217">
        <v>0</v>
      </c>
      <c r="N97" s="103">
        <f t="shared" si="25"/>
        <v>0</v>
      </c>
      <c r="O97" s="217">
        <v>0</v>
      </c>
      <c r="P97" s="103">
        <f t="shared" si="26"/>
        <v>0</v>
      </c>
      <c r="Q97" s="217">
        <v>0</v>
      </c>
      <c r="R97" s="103">
        <f t="shared" si="27"/>
        <v>0</v>
      </c>
      <c r="S97" s="217">
        <v>0</v>
      </c>
      <c r="T97" s="103">
        <f t="shared" si="28"/>
        <v>0</v>
      </c>
      <c r="U97" s="217">
        <v>0</v>
      </c>
      <c r="V97" s="103">
        <f t="shared" si="29"/>
        <v>0</v>
      </c>
      <c r="X97" s="245"/>
    </row>
    <row r="98" spans="1:24" ht="12.75" customHeight="1" x14ac:dyDescent="0.3">
      <c r="A98" s="145" t="s">
        <v>245</v>
      </c>
      <c r="B98" s="50"/>
      <c r="C98" s="217">
        <v>560.33280000000002</v>
      </c>
      <c r="D98" s="103">
        <f t="shared" si="20"/>
        <v>1.2000000000000001E-3</v>
      </c>
      <c r="E98" s="217">
        <v>0</v>
      </c>
      <c r="F98" s="103">
        <f t="shared" si="21"/>
        <v>0</v>
      </c>
      <c r="G98" s="217">
        <v>0</v>
      </c>
      <c r="H98" s="103">
        <f t="shared" si="22"/>
        <v>0</v>
      </c>
      <c r="I98" s="217">
        <v>0</v>
      </c>
      <c r="J98" s="103">
        <f t="shared" si="23"/>
        <v>0</v>
      </c>
      <c r="K98" s="217">
        <v>0</v>
      </c>
      <c r="L98" s="103">
        <f t="shared" si="24"/>
        <v>0</v>
      </c>
      <c r="M98" s="217">
        <v>0</v>
      </c>
      <c r="N98" s="103">
        <f t="shared" si="25"/>
        <v>0</v>
      </c>
      <c r="O98" s="217">
        <v>0</v>
      </c>
      <c r="P98" s="103">
        <f t="shared" si="26"/>
        <v>0</v>
      </c>
      <c r="Q98" s="217">
        <v>0</v>
      </c>
      <c r="R98" s="103">
        <f t="shared" si="27"/>
        <v>0</v>
      </c>
      <c r="S98" s="217">
        <v>0</v>
      </c>
      <c r="T98" s="103">
        <f t="shared" si="28"/>
        <v>0</v>
      </c>
      <c r="U98" s="217">
        <v>0</v>
      </c>
      <c r="V98" s="103">
        <f t="shared" si="29"/>
        <v>0</v>
      </c>
      <c r="X98" s="245"/>
    </row>
    <row r="99" spans="1:24" ht="12.75" customHeight="1" x14ac:dyDescent="0.3">
      <c r="A99" s="145" t="s">
        <v>245</v>
      </c>
      <c r="B99" s="50"/>
      <c r="C99" s="217">
        <v>0</v>
      </c>
      <c r="D99" s="103">
        <f t="shared" si="20"/>
        <v>0</v>
      </c>
      <c r="E99" s="217">
        <v>0</v>
      </c>
      <c r="F99" s="103">
        <f t="shared" si="21"/>
        <v>0</v>
      </c>
      <c r="G99" s="217">
        <v>0</v>
      </c>
      <c r="H99" s="103">
        <f t="shared" si="22"/>
        <v>0</v>
      </c>
      <c r="I99" s="217">
        <v>0</v>
      </c>
      <c r="J99" s="103">
        <f t="shared" si="23"/>
        <v>0</v>
      </c>
      <c r="K99" s="217">
        <v>0</v>
      </c>
      <c r="L99" s="103">
        <f t="shared" si="24"/>
        <v>0</v>
      </c>
      <c r="M99" s="217">
        <v>0</v>
      </c>
      <c r="N99" s="103">
        <f t="shared" si="25"/>
        <v>0</v>
      </c>
      <c r="O99" s="217">
        <v>0</v>
      </c>
      <c r="P99" s="103">
        <f t="shared" si="26"/>
        <v>0</v>
      </c>
      <c r="Q99" s="217">
        <v>0</v>
      </c>
      <c r="R99" s="103">
        <f t="shared" si="27"/>
        <v>0</v>
      </c>
      <c r="S99" s="217">
        <v>0</v>
      </c>
      <c r="T99" s="103">
        <f t="shared" si="28"/>
        <v>0</v>
      </c>
      <c r="U99" s="217">
        <v>0</v>
      </c>
      <c r="V99" s="103">
        <f t="shared" si="29"/>
        <v>0</v>
      </c>
      <c r="X99" s="245"/>
    </row>
    <row r="100" spans="1:24" ht="12.75" customHeight="1" x14ac:dyDescent="0.3">
      <c r="A100" s="145" t="s">
        <v>245</v>
      </c>
      <c r="B100" s="50"/>
      <c r="C100" s="217">
        <v>0</v>
      </c>
      <c r="D100" s="103">
        <f t="shared" si="20"/>
        <v>0</v>
      </c>
      <c r="E100" s="217">
        <v>0</v>
      </c>
      <c r="F100" s="103">
        <f t="shared" si="21"/>
        <v>0</v>
      </c>
      <c r="G100" s="217">
        <v>0</v>
      </c>
      <c r="H100" s="103">
        <f t="shared" si="22"/>
        <v>0</v>
      </c>
      <c r="I100" s="217">
        <v>0</v>
      </c>
      <c r="J100" s="103">
        <f t="shared" si="23"/>
        <v>0</v>
      </c>
      <c r="K100" s="217">
        <v>0</v>
      </c>
      <c r="L100" s="103">
        <f t="shared" si="24"/>
        <v>0</v>
      </c>
      <c r="M100" s="217">
        <v>0</v>
      </c>
      <c r="N100" s="103">
        <f t="shared" si="25"/>
        <v>0</v>
      </c>
      <c r="O100" s="217">
        <v>0</v>
      </c>
      <c r="P100" s="103">
        <f t="shared" si="26"/>
        <v>0</v>
      </c>
      <c r="Q100" s="217">
        <v>0</v>
      </c>
      <c r="R100" s="103">
        <f t="shared" si="27"/>
        <v>0</v>
      </c>
      <c r="S100" s="217">
        <v>0</v>
      </c>
      <c r="T100" s="103">
        <f t="shared" si="28"/>
        <v>0</v>
      </c>
      <c r="U100" s="217">
        <v>0</v>
      </c>
      <c r="V100" s="103">
        <f t="shared" si="29"/>
        <v>0</v>
      </c>
      <c r="X100" s="245"/>
    </row>
    <row r="101" spans="1:24" ht="12.75" customHeight="1" x14ac:dyDescent="0.3">
      <c r="A101" s="38" t="s">
        <v>99</v>
      </c>
      <c r="B101" s="50"/>
      <c r="C101" s="217"/>
      <c r="D101" s="103">
        <f t="shared" si="20"/>
        <v>0</v>
      </c>
      <c r="E101" s="217"/>
      <c r="F101" s="103">
        <f t="shared" si="21"/>
        <v>0</v>
      </c>
      <c r="G101" s="217"/>
      <c r="H101" s="103">
        <f t="shared" si="22"/>
        <v>0</v>
      </c>
      <c r="I101" s="217">
        <v>0</v>
      </c>
      <c r="J101" s="103">
        <f t="shared" si="23"/>
        <v>0</v>
      </c>
      <c r="K101" s="217">
        <v>0</v>
      </c>
      <c r="L101" s="103">
        <f t="shared" si="24"/>
        <v>0</v>
      </c>
      <c r="M101" s="217">
        <v>0</v>
      </c>
      <c r="N101" s="103">
        <f t="shared" si="25"/>
        <v>0</v>
      </c>
      <c r="O101" s="217">
        <v>0</v>
      </c>
      <c r="P101" s="103">
        <f t="shared" si="26"/>
        <v>0</v>
      </c>
      <c r="Q101" s="217">
        <v>0</v>
      </c>
      <c r="R101" s="103">
        <f t="shared" si="27"/>
        <v>0</v>
      </c>
      <c r="S101" s="217">
        <v>0</v>
      </c>
      <c r="T101" s="103">
        <f t="shared" si="28"/>
        <v>0</v>
      </c>
      <c r="U101" s="217">
        <v>0</v>
      </c>
      <c r="V101" s="103">
        <f t="shared" si="29"/>
        <v>0</v>
      </c>
      <c r="X101" s="245"/>
    </row>
    <row r="102" spans="1:24" ht="12.75" customHeight="1" x14ac:dyDescent="0.3">
      <c r="A102" s="145" t="s">
        <v>78</v>
      </c>
      <c r="B102" s="50"/>
      <c r="C102" s="217">
        <v>0</v>
      </c>
      <c r="D102" s="103">
        <f t="shared" si="20"/>
        <v>0</v>
      </c>
      <c r="E102" s="217">
        <v>0</v>
      </c>
      <c r="F102" s="103">
        <f t="shared" si="21"/>
        <v>0</v>
      </c>
      <c r="G102" s="217">
        <v>0</v>
      </c>
      <c r="H102" s="103">
        <f t="shared" si="22"/>
        <v>0</v>
      </c>
      <c r="I102" s="217">
        <v>0</v>
      </c>
      <c r="J102" s="103">
        <f t="shared" si="23"/>
        <v>0</v>
      </c>
      <c r="K102" s="217">
        <v>0</v>
      </c>
      <c r="L102" s="103">
        <f t="shared" si="24"/>
        <v>0</v>
      </c>
      <c r="M102" s="217">
        <v>0</v>
      </c>
      <c r="N102" s="103">
        <f t="shared" si="25"/>
        <v>0</v>
      </c>
      <c r="O102" s="217">
        <v>0</v>
      </c>
      <c r="P102" s="103">
        <f t="shared" si="26"/>
        <v>0</v>
      </c>
      <c r="Q102" s="217">
        <v>0</v>
      </c>
      <c r="R102" s="103">
        <f t="shared" si="27"/>
        <v>0</v>
      </c>
      <c r="S102" s="217">
        <v>0</v>
      </c>
      <c r="T102" s="103">
        <f t="shared" si="28"/>
        <v>0</v>
      </c>
      <c r="U102" s="217">
        <v>0</v>
      </c>
      <c r="V102" s="103">
        <f t="shared" si="29"/>
        <v>0</v>
      </c>
      <c r="X102" s="245"/>
    </row>
    <row r="103" spans="1:24" ht="12.75" customHeight="1" x14ac:dyDescent="0.3">
      <c r="A103" s="145" t="s">
        <v>78</v>
      </c>
      <c r="B103" s="50"/>
      <c r="C103" s="217">
        <v>0</v>
      </c>
      <c r="D103" s="103">
        <f t="shared" si="20"/>
        <v>0</v>
      </c>
      <c r="E103" s="217">
        <v>0</v>
      </c>
      <c r="F103" s="103">
        <f t="shared" si="21"/>
        <v>0</v>
      </c>
      <c r="G103" s="217">
        <v>0</v>
      </c>
      <c r="H103" s="103">
        <f t="shared" si="22"/>
        <v>0</v>
      </c>
      <c r="I103" s="217">
        <v>0</v>
      </c>
      <c r="J103" s="103">
        <f t="shared" si="23"/>
        <v>0</v>
      </c>
      <c r="K103" s="217">
        <v>0</v>
      </c>
      <c r="L103" s="103">
        <f t="shared" si="24"/>
        <v>0</v>
      </c>
      <c r="M103" s="217">
        <v>0</v>
      </c>
      <c r="N103" s="103">
        <f t="shared" si="25"/>
        <v>0</v>
      </c>
      <c r="O103" s="217">
        <v>0</v>
      </c>
      <c r="P103" s="103">
        <f t="shared" si="26"/>
        <v>0</v>
      </c>
      <c r="Q103" s="217">
        <v>0</v>
      </c>
      <c r="R103" s="103">
        <f t="shared" si="27"/>
        <v>0</v>
      </c>
      <c r="S103" s="217">
        <v>0</v>
      </c>
      <c r="T103" s="103">
        <f t="shared" si="28"/>
        <v>0</v>
      </c>
      <c r="U103" s="217">
        <v>0</v>
      </c>
      <c r="V103" s="103">
        <f t="shared" si="29"/>
        <v>0</v>
      </c>
      <c r="X103" s="245"/>
    </row>
    <row r="104" spans="1:24" ht="12.75" customHeight="1" x14ac:dyDescent="0.3">
      <c r="A104" s="145" t="s">
        <v>78</v>
      </c>
      <c r="B104" s="26"/>
      <c r="C104" s="217">
        <v>0</v>
      </c>
      <c r="D104" s="103">
        <f t="shared" si="20"/>
        <v>0</v>
      </c>
      <c r="E104" s="217">
        <v>0</v>
      </c>
      <c r="F104" s="103">
        <f t="shared" si="21"/>
        <v>0</v>
      </c>
      <c r="G104" s="217">
        <v>0</v>
      </c>
      <c r="H104" s="103">
        <f t="shared" si="22"/>
        <v>0</v>
      </c>
      <c r="I104" s="217">
        <v>0</v>
      </c>
      <c r="J104" s="103">
        <f t="shared" si="23"/>
        <v>0</v>
      </c>
      <c r="K104" s="217">
        <v>0</v>
      </c>
      <c r="L104" s="103">
        <f t="shared" si="24"/>
        <v>0</v>
      </c>
      <c r="M104" s="217">
        <v>0</v>
      </c>
      <c r="N104" s="103">
        <f t="shared" si="25"/>
        <v>0</v>
      </c>
      <c r="O104" s="217">
        <v>0</v>
      </c>
      <c r="P104" s="103">
        <f t="shared" si="26"/>
        <v>0</v>
      </c>
      <c r="Q104" s="217">
        <v>0</v>
      </c>
      <c r="R104" s="103">
        <f t="shared" si="27"/>
        <v>0</v>
      </c>
      <c r="S104" s="217">
        <v>0</v>
      </c>
      <c r="T104" s="103">
        <f t="shared" si="28"/>
        <v>0</v>
      </c>
      <c r="U104" s="217">
        <v>0</v>
      </c>
      <c r="V104" s="103">
        <f t="shared" si="29"/>
        <v>0</v>
      </c>
      <c r="X104" s="245"/>
    </row>
    <row r="105" spans="1:24" ht="12.75" customHeight="1" x14ac:dyDescent="0.3">
      <c r="A105" s="26" t="s">
        <v>36</v>
      </c>
      <c r="B105" s="69"/>
      <c r="C105" s="105">
        <f>SUM(C52:C104)</f>
        <v>110157.06624589206</v>
      </c>
      <c r="D105" s="106">
        <f t="shared" ref="D105" si="30">IFERROR(C105/C$28,0)</f>
        <v>0.23591065790735519</v>
      </c>
      <c r="E105" s="105">
        <f>SUM(E52:E104)</f>
        <v>0</v>
      </c>
      <c r="F105" s="106">
        <f t="shared" ref="F105" si="31">IFERROR(E105/E$28,0)</f>
        <v>0</v>
      </c>
      <c r="G105" s="105">
        <f>SUM(G52:G104)</f>
        <v>0</v>
      </c>
      <c r="H105" s="106">
        <f t="shared" ref="H105" si="32">IFERROR(G105/G$28,0)</f>
        <v>0</v>
      </c>
      <c r="I105" s="105">
        <f>SUM(I52:I104)</f>
        <v>0</v>
      </c>
      <c r="J105" s="106">
        <f t="shared" ref="J105" si="33">IFERROR(I105/I$28,0)</f>
        <v>0</v>
      </c>
      <c r="K105" s="105">
        <f>SUM(K52:K104)</f>
        <v>0</v>
      </c>
      <c r="L105" s="106">
        <f t="shared" ref="L105" si="34">IFERROR(K105/K$28,0)</f>
        <v>0</v>
      </c>
      <c r="M105" s="105">
        <f>SUM(M52:M104)</f>
        <v>0</v>
      </c>
      <c r="N105" s="106">
        <f t="shared" ref="N105" si="35">IFERROR(M105/M$28,0)</f>
        <v>0</v>
      </c>
      <c r="O105" s="105">
        <f>SUM(O52:O104)</f>
        <v>0</v>
      </c>
      <c r="P105" s="106">
        <f t="shared" ref="P105" si="36">IFERROR(O105/O$28,0)</f>
        <v>0</v>
      </c>
      <c r="Q105" s="105">
        <f>SUM(Q52:Q104)</f>
        <v>0</v>
      </c>
      <c r="R105" s="106">
        <f t="shared" ref="R105" si="37">IFERROR(Q105/Q$28,0)</f>
        <v>0</v>
      </c>
      <c r="S105" s="105">
        <f>SUM(S52:S104)</f>
        <v>0</v>
      </c>
      <c r="T105" s="106">
        <f t="shared" ref="T105" si="38">IFERROR(S105/S$28,0)</f>
        <v>0</v>
      </c>
      <c r="U105" s="105">
        <f>SUM(U52:U104)</f>
        <v>0</v>
      </c>
      <c r="V105" s="106">
        <f t="shared" si="29"/>
        <v>0</v>
      </c>
    </row>
    <row r="106" spans="1:24" ht="12.75" customHeight="1" x14ac:dyDescent="0.3">
      <c r="A106" s="26"/>
      <c r="B106" s="26"/>
      <c r="C106" s="51"/>
      <c r="D106" s="52"/>
      <c r="E106" s="51"/>
      <c r="F106" s="52"/>
      <c r="G106" s="51"/>
      <c r="H106" s="52"/>
      <c r="I106" s="51"/>
      <c r="J106" s="52"/>
      <c r="K106" s="51"/>
      <c r="L106" s="52"/>
      <c r="M106" s="51"/>
      <c r="N106" s="52"/>
      <c r="O106" s="51"/>
      <c r="P106" s="52"/>
      <c r="Q106" s="51"/>
      <c r="R106" s="52"/>
      <c r="S106" s="51"/>
      <c r="T106" s="52"/>
      <c r="U106" s="51"/>
      <c r="V106" s="52"/>
    </row>
    <row r="107" spans="1:24" ht="12.75" customHeight="1" x14ac:dyDescent="0.3">
      <c r="A107" s="26" t="s">
        <v>19</v>
      </c>
      <c r="B107" s="69"/>
      <c r="C107" s="105">
        <f>C28-C33-C46-C105</f>
        <v>40857.709754107957</v>
      </c>
      <c r="D107" s="106">
        <f>IFERROR(C107/C$28,0)</f>
        <v>8.750023504768871E-2</v>
      </c>
      <c r="E107" s="105">
        <f>E28-E33-E46-E105</f>
        <v>0</v>
      </c>
      <c r="F107" s="106">
        <f>IFERROR(E107/E$28,0)</f>
        <v>0</v>
      </c>
      <c r="G107" s="105">
        <f>G28-G33-G46-G105</f>
        <v>0</v>
      </c>
      <c r="H107" s="106">
        <f>IFERROR(G107/G$28,0)</f>
        <v>0</v>
      </c>
      <c r="I107" s="105">
        <f>I28-I33-I46-I105</f>
        <v>0</v>
      </c>
      <c r="J107" s="106">
        <f>IFERROR(I107/I$28,0)</f>
        <v>0</v>
      </c>
      <c r="K107" s="105">
        <f>K28-K33-K46-K105</f>
        <v>0</v>
      </c>
      <c r="L107" s="106">
        <f>IFERROR(K107/K$28,0)</f>
        <v>0</v>
      </c>
      <c r="M107" s="105">
        <f>M28-M33-M46-M105</f>
        <v>0</v>
      </c>
      <c r="N107" s="106">
        <f>IFERROR(M107/M$28,0)</f>
        <v>0</v>
      </c>
      <c r="O107" s="105">
        <f>O28-O33-O46-O105</f>
        <v>0</v>
      </c>
      <c r="P107" s="106">
        <f>IFERROR(O107/O$28,0)</f>
        <v>0</v>
      </c>
      <c r="Q107" s="105">
        <f>Q28-Q33-Q46-Q105</f>
        <v>0</v>
      </c>
      <c r="R107" s="106">
        <f>IFERROR(Q107/Q$28,0)</f>
        <v>0</v>
      </c>
      <c r="S107" s="105">
        <f>S28-S33-S46-S105</f>
        <v>0</v>
      </c>
      <c r="T107" s="106">
        <f>IFERROR(S107/S$28,0)</f>
        <v>0</v>
      </c>
      <c r="U107" s="105">
        <f>U28-U33-U46-U105</f>
        <v>0</v>
      </c>
      <c r="V107" s="106">
        <f>IFERROR(U107/U$28,0)</f>
        <v>0</v>
      </c>
    </row>
    <row r="108" spans="1:24" ht="12.75" customHeight="1" x14ac:dyDescent="0.3">
      <c r="A108" s="26"/>
      <c r="B108" s="26"/>
      <c r="C108" s="53"/>
      <c r="D108" s="54"/>
      <c r="E108" s="53"/>
      <c r="F108" s="54"/>
      <c r="G108" s="53"/>
      <c r="H108" s="54"/>
      <c r="I108" s="53"/>
      <c r="J108" s="54"/>
      <c r="K108" s="53"/>
      <c r="L108" s="54"/>
      <c r="M108" s="53"/>
      <c r="N108" s="54"/>
      <c r="O108" s="53"/>
      <c r="P108" s="54"/>
      <c r="Q108" s="53"/>
      <c r="R108" s="54"/>
      <c r="S108" s="53"/>
      <c r="T108" s="54"/>
      <c r="U108" s="53"/>
      <c r="V108" s="54"/>
    </row>
    <row r="109" spans="1:24" ht="12.75" customHeight="1" x14ac:dyDescent="0.3">
      <c r="A109" s="26"/>
      <c r="B109" s="26"/>
      <c r="C109" s="53"/>
      <c r="D109" s="54"/>
      <c r="E109" s="53"/>
      <c r="F109" s="54"/>
      <c r="G109" s="53"/>
      <c r="H109" s="54"/>
      <c r="I109" s="53"/>
      <c r="J109" s="54"/>
      <c r="K109" s="53"/>
      <c r="L109" s="54"/>
      <c r="M109" s="53"/>
      <c r="N109" s="54"/>
      <c r="O109" s="53"/>
      <c r="P109" s="54"/>
      <c r="Q109" s="53"/>
      <c r="R109" s="54"/>
      <c r="S109" s="53"/>
      <c r="T109" s="54"/>
      <c r="U109" s="53"/>
      <c r="V109" s="54"/>
    </row>
    <row r="110" spans="1:24" ht="12.75" customHeight="1" x14ac:dyDescent="0.3">
      <c r="A110" s="55" t="s">
        <v>49</v>
      </c>
      <c r="B110" s="55"/>
      <c r="C110" s="109" t="str">
        <f>C50</f>
        <v>FY 2018-19</v>
      </c>
      <c r="D110" s="109" t="s">
        <v>9</v>
      </c>
      <c r="E110" s="109" t="str">
        <f>E50</f>
        <v>FY 2019-20</v>
      </c>
      <c r="F110" s="109" t="s">
        <v>9</v>
      </c>
      <c r="G110" s="109" t="str">
        <f>G50</f>
        <v>FY 2020-21</v>
      </c>
      <c r="H110" s="109" t="s">
        <v>9</v>
      </c>
      <c r="I110" s="109" t="str">
        <f>I50</f>
        <v>FY 2021-22</v>
      </c>
      <c r="J110" s="109" t="s">
        <v>9</v>
      </c>
      <c r="K110" s="109" t="str">
        <f>K50</f>
        <v>FY 2022-23</v>
      </c>
      <c r="L110" s="109" t="s">
        <v>9</v>
      </c>
      <c r="M110" s="109" t="str">
        <f>M50</f>
        <v>FY 2023-24</v>
      </c>
      <c r="N110" s="109" t="s">
        <v>9</v>
      </c>
      <c r="O110" s="109" t="str">
        <f>O50</f>
        <v>FY 2024-25</v>
      </c>
      <c r="P110" s="109" t="s">
        <v>9</v>
      </c>
      <c r="Q110" s="109" t="str">
        <f>Q50</f>
        <v>FY 2025-26</v>
      </c>
      <c r="R110" s="109" t="s">
        <v>9</v>
      </c>
      <c r="S110" s="109" t="str">
        <f>S50</f>
        <v>FY 2026-27</v>
      </c>
      <c r="T110" s="109" t="s">
        <v>9</v>
      </c>
      <c r="U110" s="109" t="str">
        <f>U50</f>
        <v>FY 2027-28</v>
      </c>
      <c r="V110" s="109" t="s">
        <v>9</v>
      </c>
    </row>
    <row r="111" spans="1:24" ht="12.75" customHeight="1" x14ac:dyDescent="0.3">
      <c r="A111" s="38" t="s">
        <v>141</v>
      </c>
      <c r="B111" s="50"/>
      <c r="C111" s="102">
        <f>C59</f>
        <v>28502.261760000001</v>
      </c>
      <c r="D111" s="103">
        <f t="shared" ref="D111:D116" si="39">IFERROR(C111/C$28,0)</f>
        <v>6.1040000000000004E-2</v>
      </c>
      <c r="E111" s="102">
        <f>E59</f>
        <v>0</v>
      </c>
      <c r="F111" s="103">
        <f t="shared" ref="F111:F116" si="40">IFERROR(E111/E$28,0)</f>
        <v>0</v>
      </c>
      <c r="G111" s="102">
        <f>G59</f>
        <v>0</v>
      </c>
      <c r="H111" s="103">
        <f t="shared" ref="H111:H116" si="41">IFERROR(G111/G$28,0)</f>
        <v>0</v>
      </c>
      <c r="I111" s="102">
        <f>I59</f>
        <v>0</v>
      </c>
      <c r="J111" s="103">
        <f t="shared" ref="J111:J116" si="42">IFERROR(I111/I$28,0)</f>
        <v>0</v>
      </c>
      <c r="K111" s="102">
        <f>K59</f>
        <v>0</v>
      </c>
      <c r="L111" s="103">
        <f t="shared" ref="L111:L116" si="43">IFERROR(K111/K$28,0)</f>
        <v>0</v>
      </c>
      <c r="M111" s="102">
        <f>M59</f>
        <v>0</v>
      </c>
      <c r="N111" s="103">
        <f t="shared" ref="N111:N116" si="44">IFERROR(M111/M$28,0)</f>
        <v>0</v>
      </c>
      <c r="O111" s="102">
        <f>O59</f>
        <v>0</v>
      </c>
      <c r="P111" s="103">
        <f t="shared" ref="P111:P116" si="45">IFERROR(O111/O$28,0)</f>
        <v>0</v>
      </c>
      <c r="Q111" s="102">
        <f>Q59</f>
        <v>0</v>
      </c>
      <c r="R111" s="103">
        <f t="shared" ref="R111:R116" si="46">IFERROR(Q111/Q$28,0)</f>
        <v>0</v>
      </c>
      <c r="S111" s="102">
        <f>S59</f>
        <v>0</v>
      </c>
      <c r="T111" s="103">
        <f t="shared" ref="T111:T116" si="47">IFERROR(S111/S$28,0)</f>
        <v>0</v>
      </c>
      <c r="U111" s="102">
        <f>U59</f>
        <v>0</v>
      </c>
      <c r="V111" s="103">
        <f t="shared" ref="V111:V116" si="48">IFERROR(U111/U$28,0)</f>
        <v>0</v>
      </c>
    </row>
    <row r="112" spans="1:24" ht="12.75" customHeight="1" x14ac:dyDescent="0.3">
      <c r="A112" s="38" t="s">
        <v>96</v>
      </c>
      <c r="B112" s="50"/>
      <c r="C112" s="102">
        <f>C62</f>
        <v>0</v>
      </c>
      <c r="D112" s="103">
        <f t="shared" si="39"/>
        <v>0</v>
      </c>
      <c r="E112" s="102">
        <f>E62</f>
        <v>0</v>
      </c>
      <c r="F112" s="103">
        <f t="shared" si="40"/>
        <v>0</v>
      </c>
      <c r="G112" s="102">
        <f>G62</f>
        <v>0</v>
      </c>
      <c r="H112" s="103">
        <f t="shared" si="41"/>
        <v>0</v>
      </c>
      <c r="I112" s="102">
        <f>I62</f>
        <v>0</v>
      </c>
      <c r="J112" s="103">
        <f t="shared" si="42"/>
        <v>0</v>
      </c>
      <c r="K112" s="102">
        <f>K62</f>
        <v>0</v>
      </c>
      <c r="L112" s="103">
        <f t="shared" si="43"/>
        <v>0</v>
      </c>
      <c r="M112" s="102">
        <f>M62</f>
        <v>0</v>
      </c>
      <c r="N112" s="103">
        <f t="shared" si="44"/>
        <v>0</v>
      </c>
      <c r="O112" s="102">
        <f>O62</f>
        <v>0</v>
      </c>
      <c r="P112" s="103">
        <f t="shared" si="45"/>
        <v>0</v>
      </c>
      <c r="Q112" s="102">
        <f>Q62</f>
        <v>0</v>
      </c>
      <c r="R112" s="103">
        <f t="shared" si="46"/>
        <v>0</v>
      </c>
      <c r="S112" s="102">
        <f>S62</f>
        <v>0</v>
      </c>
      <c r="T112" s="103">
        <f t="shared" si="47"/>
        <v>0</v>
      </c>
      <c r="U112" s="102">
        <f>U62</f>
        <v>0</v>
      </c>
      <c r="V112" s="103">
        <f t="shared" si="48"/>
        <v>0</v>
      </c>
    </row>
    <row r="113" spans="1:22" ht="12.75" customHeight="1" x14ac:dyDescent="0.3">
      <c r="A113" s="145" t="s">
        <v>78</v>
      </c>
      <c r="B113" s="56"/>
      <c r="C113" s="136">
        <v>0</v>
      </c>
      <c r="D113" s="103">
        <f t="shared" si="39"/>
        <v>0</v>
      </c>
      <c r="E113" s="136">
        <v>0</v>
      </c>
      <c r="F113" s="103">
        <f t="shared" si="40"/>
        <v>0</v>
      </c>
      <c r="G113" s="136">
        <v>0</v>
      </c>
      <c r="H113" s="103">
        <f t="shared" si="41"/>
        <v>0</v>
      </c>
      <c r="I113" s="136">
        <v>0</v>
      </c>
      <c r="J113" s="103">
        <f t="shared" si="42"/>
        <v>0</v>
      </c>
      <c r="K113" s="136">
        <v>0</v>
      </c>
      <c r="L113" s="103">
        <f t="shared" si="43"/>
        <v>0</v>
      </c>
      <c r="M113" s="136">
        <v>0</v>
      </c>
      <c r="N113" s="103">
        <f t="shared" si="44"/>
        <v>0</v>
      </c>
      <c r="O113" s="136">
        <v>0</v>
      </c>
      <c r="P113" s="103">
        <f t="shared" si="45"/>
        <v>0</v>
      </c>
      <c r="Q113" s="136">
        <v>0</v>
      </c>
      <c r="R113" s="103">
        <f t="shared" si="46"/>
        <v>0</v>
      </c>
      <c r="S113" s="136">
        <v>0</v>
      </c>
      <c r="T113" s="103">
        <f t="shared" si="47"/>
        <v>0</v>
      </c>
      <c r="U113" s="136">
        <v>0</v>
      </c>
      <c r="V113" s="103">
        <f t="shared" si="48"/>
        <v>0</v>
      </c>
    </row>
    <row r="114" spans="1:22" ht="12.75" customHeight="1" x14ac:dyDescent="0.3">
      <c r="A114" s="145" t="s">
        <v>78</v>
      </c>
      <c r="B114" s="56"/>
      <c r="C114" s="136">
        <v>0</v>
      </c>
      <c r="D114" s="103">
        <f t="shared" si="39"/>
        <v>0</v>
      </c>
      <c r="E114" s="136">
        <v>0</v>
      </c>
      <c r="F114" s="103">
        <f t="shared" si="40"/>
        <v>0</v>
      </c>
      <c r="G114" s="136">
        <v>0</v>
      </c>
      <c r="H114" s="103">
        <f t="shared" si="41"/>
        <v>0</v>
      </c>
      <c r="I114" s="136">
        <v>0</v>
      </c>
      <c r="J114" s="103">
        <f t="shared" si="42"/>
        <v>0</v>
      </c>
      <c r="K114" s="136">
        <v>0</v>
      </c>
      <c r="L114" s="103">
        <f t="shared" si="43"/>
        <v>0</v>
      </c>
      <c r="M114" s="136">
        <v>0</v>
      </c>
      <c r="N114" s="103">
        <f t="shared" si="44"/>
        <v>0</v>
      </c>
      <c r="O114" s="136">
        <v>0</v>
      </c>
      <c r="P114" s="103">
        <f t="shared" si="45"/>
        <v>0</v>
      </c>
      <c r="Q114" s="136">
        <v>0</v>
      </c>
      <c r="R114" s="103">
        <f t="shared" si="46"/>
        <v>0</v>
      </c>
      <c r="S114" s="136">
        <v>0</v>
      </c>
      <c r="T114" s="103">
        <f t="shared" si="47"/>
        <v>0</v>
      </c>
      <c r="U114" s="136">
        <v>0</v>
      </c>
      <c r="V114" s="103">
        <f t="shared" si="48"/>
        <v>0</v>
      </c>
    </row>
    <row r="115" spans="1:22" ht="12.75" customHeight="1" x14ac:dyDescent="0.3">
      <c r="A115" s="145" t="s">
        <v>78</v>
      </c>
      <c r="B115" s="56"/>
      <c r="C115" s="137">
        <v>0</v>
      </c>
      <c r="D115" s="103">
        <f t="shared" si="39"/>
        <v>0</v>
      </c>
      <c r="E115" s="137">
        <v>0</v>
      </c>
      <c r="F115" s="103">
        <f t="shared" si="40"/>
        <v>0</v>
      </c>
      <c r="G115" s="137">
        <v>0</v>
      </c>
      <c r="H115" s="103">
        <f t="shared" si="41"/>
        <v>0</v>
      </c>
      <c r="I115" s="137">
        <v>0</v>
      </c>
      <c r="J115" s="103">
        <f t="shared" si="42"/>
        <v>0</v>
      </c>
      <c r="K115" s="137">
        <v>0</v>
      </c>
      <c r="L115" s="103">
        <f t="shared" si="43"/>
        <v>0</v>
      </c>
      <c r="M115" s="137">
        <v>0</v>
      </c>
      <c r="N115" s="103">
        <f t="shared" si="44"/>
        <v>0</v>
      </c>
      <c r="O115" s="137">
        <v>0</v>
      </c>
      <c r="P115" s="103">
        <f t="shared" si="45"/>
        <v>0</v>
      </c>
      <c r="Q115" s="137">
        <v>0</v>
      </c>
      <c r="R115" s="103">
        <f t="shared" si="46"/>
        <v>0</v>
      </c>
      <c r="S115" s="137">
        <v>0</v>
      </c>
      <c r="T115" s="103">
        <f t="shared" si="47"/>
        <v>0</v>
      </c>
      <c r="U115" s="137">
        <v>0</v>
      </c>
      <c r="V115" s="103">
        <f t="shared" si="48"/>
        <v>0</v>
      </c>
    </row>
    <row r="116" spans="1:22" ht="12.75" customHeight="1" x14ac:dyDescent="0.3">
      <c r="A116" s="55" t="s">
        <v>83</v>
      </c>
      <c r="B116" s="57"/>
      <c r="C116" s="108">
        <f>SUM(C111:C115)</f>
        <v>28502.261760000001</v>
      </c>
      <c r="D116" s="106">
        <f t="shared" si="39"/>
        <v>6.1040000000000004E-2</v>
      </c>
      <c r="E116" s="108">
        <f>SUM(E111:E115)</f>
        <v>0</v>
      </c>
      <c r="F116" s="106">
        <f t="shared" si="40"/>
        <v>0</v>
      </c>
      <c r="G116" s="108">
        <f>SUM(G111:G115)</f>
        <v>0</v>
      </c>
      <c r="H116" s="106">
        <f t="shared" si="41"/>
        <v>0</v>
      </c>
      <c r="I116" s="108">
        <f>SUM(I111:I115)</f>
        <v>0</v>
      </c>
      <c r="J116" s="106">
        <f t="shared" si="42"/>
        <v>0</v>
      </c>
      <c r="K116" s="108">
        <f>SUM(K111:K115)</f>
        <v>0</v>
      </c>
      <c r="L116" s="106">
        <f t="shared" si="43"/>
        <v>0</v>
      </c>
      <c r="M116" s="108">
        <f>SUM(M111:M115)</f>
        <v>0</v>
      </c>
      <c r="N116" s="106">
        <f t="shared" si="44"/>
        <v>0</v>
      </c>
      <c r="O116" s="108">
        <f>SUM(O111:O115)</f>
        <v>0</v>
      </c>
      <c r="P116" s="106">
        <f t="shared" si="45"/>
        <v>0</v>
      </c>
      <c r="Q116" s="108">
        <f>SUM(Q111:Q115)</f>
        <v>0</v>
      </c>
      <c r="R116" s="106">
        <f t="shared" si="46"/>
        <v>0</v>
      </c>
      <c r="S116" s="108">
        <f>SUM(S111:S115)</f>
        <v>0</v>
      </c>
      <c r="T116" s="106">
        <f t="shared" si="47"/>
        <v>0</v>
      </c>
      <c r="U116" s="108">
        <f>SUM(U111:U115)</f>
        <v>0</v>
      </c>
      <c r="V116" s="106">
        <f t="shared" si="48"/>
        <v>0</v>
      </c>
    </row>
    <row r="117" spans="1:22" ht="12.75" customHeight="1" x14ac:dyDescent="0.3">
      <c r="A117" s="38"/>
      <c r="B117" s="38"/>
    </row>
    <row r="118" spans="1:22" ht="12.75" customHeight="1" x14ac:dyDescent="0.3">
      <c r="A118" s="58" t="s">
        <v>8</v>
      </c>
      <c r="B118" s="5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ht="12.75" customHeight="1" x14ac:dyDescent="0.3">
      <c r="A119" s="62" t="s">
        <v>37</v>
      </c>
      <c r="B119" s="6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ht="12.75" customHeight="1" x14ac:dyDescent="0.3">
      <c r="A120" s="38"/>
      <c r="B120" s="38"/>
    </row>
    <row r="121" spans="1:22" ht="12.75" customHeight="1" x14ac:dyDescent="0.3">
      <c r="A121" s="38"/>
      <c r="B121" s="38"/>
    </row>
    <row r="122" spans="1:22" ht="12.75" customHeight="1" x14ac:dyDescent="0.3">
      <c r="A122" s="38"/>
      <c r="B122" s="38"/>
    </row>
    <row r="123" spans="1:22" ht="12.75" customHeight="1" x14ac:dyDescent="0.3">
      <c r="A123" s="38"/>
      <c r="B123" s="38"/>
    </row>
    <row r="124" spans="1:22" ht="12.75" customHeight="1" x14ac:dyDescent="0.3">
      <c r="A124" s="38"/>
      <c r="B124" s="38"/>
    </row>
    <row r="125" spans="1:22" ht="12.75" customHeight="1" x14ac:dyDescent="0.3">
      <c r="A125" s="38"/>
      <c r="B125" s="38"/>
    </row>
    <row r="126" spans="1:22" ht="12.75" customHeight="1" x14ac:dyDescent="0.3">
      <c r="A126" s="38"/>
      <c r="B126" s="38"/>
    </row>
  </sheetData>
  <pageMargins left="0.45" right="0" top="0.5" bottom="0" header="0.3" footer="0.3"/>
  <pageSetup scale="49" orientation="landscape" r:id="rId1"/>
  <rowBreaks count="1" manualBreakCount="1">
    <brk id="47" max="2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X126"/>
  <sheetViews>
    <sheetView zoomScale="78" zoomScaleNormal="78" workbookViewId="0">
      <selection activeCell="B37" sqref="B37"/>
    </sheetView>
  </sheetViews>
  <sheetFormatPr defaultColWidth="9.109375" defaultRowHeight="12.75" customHeight="1" x14ac:dyDescent="0.3"/>
  <cols>
    <col min="1" max="1" width="9.5546875" style="5" customWidth="1"/>
    <col min="2" max="2" width="42.44140625" style="5" customWidth="1"/>
    <col min="3" max="3" width="14.44140625" style="5" customWidth="1"/>
    <col min="4" max="4" width="8.6640625" style="5" customWidth="1"/>
    <col min="5" max="5" width="12.6640625" style="5" customWidth="1"/>
    <col min="6" max="6" width="8.6640625" style="5" customWidth="1"/>
    <col min="7" max="7" width="12.6640625" style="5" customWidth="1"/>
    <col min="8" max="8" width="8.6640625" style="5" customWidth="1"/>
    <col min="9" max="9" width="12.6640625" style="5" customWidth="1"/>
    <col min="10" max="10" width="8.6640625" style="5" customWidth="1"/>
    <col min="11" max="11" width="12.5546875" style="5" customWidth="1"/>
    <col min="12" max="12" width="8.6640625" style="5" customWidth="1"/>
    <col min="13" max="13" width="12.6640625" style="5" customWidth="1"/>
    <col min="14" max="14" width="8.6640625" style="5" customWidth="1"/>
    <col min="15" max="15" width="12.6640625" style="5" customWidth="1"/>
    <col min="16" max="16" width="8.6640625" style="5" customWidth="1"/>
    <col min="17" max="17" width="12.6640625" style="5" customWidth="1"/>
    <col min="18" max="18" width="8.6640625" style="5" customWidth="1"/>
    <col min="19" max="19" width="12.6640625" style="5" customWidth="1"/>
    <col min="20" max="20" width="8.6640625" style="5" customWidth="1"/>
    <col min="21" max="21" width="12.5546875" style="5" customWidth="1"/>
    <col min="22" max="22" width="8.6640625" style="5" customWidth="1"/>
    <col min="23" max="16384" width="9.109375" style="5"/>
  </cols>
  <sheetData>
    <row r="1" spans="1:22" ht="12.75" customHeight="1" x14ac:dyDescent="0.3">
      <c r="A1" s="1" t="s">
        <v>338</v>
      </c>
      <c r="B1" s="12"/>
    </row>
    <row r="2" spans="1:22" ht="12.75" customHeight="1" x14ac:dyDescent="0.3">
      <c r="A2" s="45" t="s">
        <v>105</v>
      </c>
      <c r="B2" s="45"/>
      <c r="D2" s="147" t="s">
        <v>20</v>
      </c>
      <c r="G2" s="46" t="s">
        <v>209</v>
      </c>
      <c r="H2" s="47"/>
      <c r="I2" s="47"/>
      <c r="V2" s="67"/>
    </row>
    <row r="3" spans="1:22" ht="12.75" customHeight="1" x14ac:dyDescent="0.3">
      <c r="A3" s="48" t="s">
        <v>291</v>
      </c>
      <c r="B3" s="30"/>
      <c r="D3" s="146" t="s">
        <v>21</v>
      </c>
      <c r="G3" s="140" t="str">
        <f>+G2</f>
        <v>Jamba Juice (Graham Center)</v>
      </c>
      <c r="H3" s="141"/>
      <c r="I3" s="141"/>
      <c r="V3" s="67"/>
    </row>
    <row r="4" spans="1:22" ht="12.75" customHeight="1" x14ac:dyDescent="0.3">
      <c r="A4" s="48" t="s">
        <v>230</v>
      </c>
      <c r="B4" s="156" t="s">
        <v>375</v>
      </c>
      <c r="D4" s="146" t="s">
        <v>163</v>
      </c>
      <c r="G4" s="140" t="s">
        <v>410</v>
      </c>
      <c r="H4" s="141"/>
      <c r="I4" s="141"/>
      <c r="V4" s="67"/>
    </row>
    <row r="5" spans="1:22" ht="12.75" customHeight="1" x14ac:dyDescent="0.3">
      <c r="A5" s="143"/>
      <c r="B5" s="100"/>
      <c r="C5" s="45"/>
      <c r="D5" s="45"/>
      <c r="E5" s="45"/>
      <c r="F5" s="45"/>
      <c r="G5" s="67"/>
      <c r="H5" s="67"/>
      <c r="I5" s="48"/>
      <c r="J5" s="48"/>
      <c r="K5" s="48"/>
      <c r="L5" s="48"/>
      <c r="M5" s="45"/>
      <c r="N5" s="45"/>
      <c r="O5" s="45"/>
      <c r="P5" s="45"/>
      <c r="Q5" s="67"/>
      <c r="R5" s="67"/>
      <c r="S5" s="48"/>
      <c r="T5" s="48"/>
      <c r="U5" s="48"/>
      <c r="V5" s="48"/>
    </row>
    <row r="6" spans="1:22" ht="12.75" customHeight="1" x14ac:dyDescent="0.3">
      <c r="A6" s="38"/>
      <c r="B6" s="50"/>
      <c r="C6" s="109" t="s">
        <v>16</v>
      </c>
      <c r="D6" s="49"/>
      <c r="E6" s="109" t="s">
        <v>93</v>
      </c>
      <c r="F6" s="49"/>
      <c r="G6" s="109" t="s">
        <v>94</v>
      </c>
      <c r="H6" s="49"/>
      <c r="I6" s="109" t="s">
        <v>95</v>
      </c>
      <c r="J6" s="49"/>
      <c r="K6" s="109" t="s">
        <v>160</v>
      </c>
      <c r="L6" s="49"/>
      <c r="M6" s="109" t="s">
        <v>133</v>
      </c>
      <c r="N6" s="49"/>
      <c r="O6" s="109" t="s">
        <v>158</v>
      </c>
      <c r="P6" s="49"/>
      <c r="Q6" s="109" t="s">
        <v>159</v>
      </c>
      <c r="R6" s="49"/>
      <c r="S6" s="109" t="s">
        <v>161</v>
      </c>
      <c r="T6" s="49"/>
      <c r="U6" s="109" t="s">
        <v>162</v>
      </c>
      <c r="V6" s="49"/>
    </row>
    <row r="7" spans="1:22" ht="12.75" customHeight="1" x14ac:dyDescent="0.3">
      <c r="A7" s="26" t="s">
        <v>0</v>
      </c>
      <c r="B7" s="26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ht="12.75" customHeight="1" x14ac:dyDescent="0.3">
      <c r="A8" s="38" t="s">
        <v>10</v>
      </c>
      <c r="B8" s="38"/>
      <c r="C8" s="134">
        <v>220</v>
      </c>
      <c r="D8" s="38"/>
      <c r="E8" s="134">
        <v>220</v>
      </c>
      <c r="F8" s="38"/>
      <c r="G8" s="134">
        <v>220</v>
      </c>
      <c r="H8" s="38"/>
      <c r="I8" s="134">
        <v>220</v>
      </c>
      <c r="J8" s="38"/>
      <c r="K8" s="134">
        <v>220</v>
      </c>
      <c r="L8" s="38"/>
      <c r="M8" s="134">
        <v>220</v>
      </c>
      <c r="N8" s="38"/>
      <c r="O8" s="134">
        <v>220</v>
      </c>
      <c r="P8" s="38"/>
      <c r="Q8" s="134">
        <v>220</v>
      </c>
      <c r="R8" s="38"/>
      <c r="S8" s="134">
        <v>220</v>
      </c>
      <c r="T8" s="38"/>
      <c r="U8" s="134">
        <v>220</v>
      </c>
      <c r="V8" s="38"/>
    </row>
    <row r="9" spans="1:22" ht="12.75" customHeight="1" x14ac:dyDescent="0.3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ht="12.75" customHeight="1" x14ac:dyDescent="0.3">
      <c r="A10" s="38" t="s">
        <v>233</v>
      </c>
      <c r="B10" s="38"/>
      <c r="C10" s="134">
        <v>438.38181818181812</v>
      </c>
      <c r="D10" s="38"/>
      <c r="E10" s="134">
        <v>640.63984795692113</v>
      </c>
      <c r="F10" s="38"/>
      <c r="G10" s="134">
        <v>651.18371212121212</v>
      </c>
      <c r="H10" s="38"/>
      <c r="I10" s="134">
        <v>663.05624704584841</v>
      </c>
      <c r="J10" s="38"/>
      <c r="K10" s="134">
        <v>673.98121526142256</v>
      </c>
      <c r="L10" s="38"/>
      <c r="M10" s="134">
        <v>685.09436507588805</v>
      </c>
      <c r="N10" s="38"/>
      <c r="O10" s="134">
        <v>696.39900965913</v>
      </c>
      <c r="P10" s="38"/>
      <c r="Q10" s="134">
        <v>707.89852151093726</v>
      </c>
      <c r="R10" s="38"/>
      <c r="S10" s="134">
        <v>719.59633353590493</v>
      </c>
      <c r="T10" s="38"/>
      <c r="U10" s="134">
        <v>731.4959401380097</v>
      </c>
      <c r="V10" s="38"/>
    </row>
    <row r="11" spans="1:22" ht="12.75" customHeigh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2" ht="12.75" customHeight="1" x14ac:dyDescent="0.3">
      <c r="A12" s="38" t="s">
        <v>231</v>
      </c>
      <c r="B12" s="38"/>
      <c r="C12" s="135">
        <v>5.68</v>
      </c>
      <c r="D12" s="38"/>
      <c r="E12" s="135">
        <v>5.74</v>
      </c>
      <c r="F12" s="38"/>
      <c r="G12" s="135">
        <v>5.76</v>
      </c>
      <c r="H12" s="38"/>
      <c r="I12" s="135">
        <v>5.77</v>
      </c>
      <c r="J12" s="38"/>
      <c r="K12" s="135">
        <v>5.79</v>
      </c>
      <c r="L12" s="38"/>
      <c r="M12" s="135">
        <v>5.81</v>
      </c>
      <c r="N12" s="38"/>
      <c r="O12" s="135">
        <v>5.83</v>
      </c>
      <c r="P12" s="38"/>
      <c r="Q12" s="135">
        <v>5.85</v>
      </c>
      <c r="R12" s="38"/>
      <c r="S12" s="135">
        <v>5.87</v>
      </c>
      <c r="T12" s="38"/>
      <c r="U12" s="135">
        <v>5.89</v>
      </c>
      <c r="V12" s="38"/>
    </row>
    <row r="13" spans="1:22" ht="12.75" customHeight="1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ht="12.75" customHeight="1" x14ac:dyDescent="0.3">
      <c r="A14" s="38" t="s">
        <v>234</v>
      </c>
      <c r="B14" s="38"/>
      <c r="C14" s="150">
        <v>547801.91999999993</v>
      </c>
      <c r="D14" s="38"/>
      <c r="E14" s="253">
        <v>809000</v>
      </c>
      <c r="F14" s="38"/>
      <c r="G14" s="253">
        <v>825180</v>
      </c>
      <c r="H14" s="38"/>
      <c r="I14" s="253">
        <v>841683.6</v>
      </c>
      <c r="J14" s="38"/>
      <c r="K14" s="253">
        <v>858517.272</v>
      </c>
      <c r="L14" s="38"/>
      <c r="M14" s="253">
        <v>875687.61744000006</v>
      </c>
      <c r="N14" s="38"/>
      <c r="O14" s="253">
        <v>893201.36978880013</v>
      </c>
      <c r="P14" s="38"/>
      <c r="Q14" s="253">
        <v>911065.39718457614</v>
      </c>
      <c r="R14" s="38"/>
      <c r="S14" s="253">
        <v>929286.70512826764</v>
      </c>
      <c r="T14" s="38"/>
      <c r="U14" s="253">
        <v>947872.43923083297</v>
      </c>
      <c r="V14" s="38"/>
    </row>
    <row r="15" spans="1:22" ht="12.75" customHeight="1" x14ac:dyDescent="0.3">
      <c r="A15" s="54">
        <v>0.06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ht="12.75" customHeight="1" x14ac:dyDescent="0.3">
      <c r="A16" s="38"/>
      <c r="B16" s="50"/>
      <c r="C16" s="109" t="str">
        <f>C6</f>
        <v>FY 2018-19</v>
      </c>
      <c r="D16" s="109" t="s">
        <v>9</v>
      </c>
      <c r="E16" s="109" t="str">
        <f>E6</f>
        <v>FY 2019-20</v>
      </c>
      <c r="F16" s="109" t="s">
        <v>9</v>
      </c>
      <c r="G16" s="109" t="str">
        <f>G6</f>
        <v>FY 2020-21</v>
      </c>
      <c r="H16" s="109" t="s">
        <v>9</v>
      </c>
      <c r="I16" s="109" t="str">
        <f>I6</f>
        <v>FY 2021-22</v>
      </c>
      <c r="J16" s="109" t="s">
        <v>9</v>
      </c>
      <c r="K16" s="109" t="str">
        <f>K6</f>
        <v>FY 2022-23</v>
      </c>
      <c r="L16" s="109" t="s">
        <v>9</v>
      </c>
      <c r="M16" s="109" t="str">
        <f>M6</f>
        <v>FY 2023-24</v>
      </c>
      <c r="N16" s="109" t="s">
        <v>9</v>
      </c>
      <c r="O16" s="109" t="str">
        <f>O6</f>
        <v>FY 2024-25</v>
      </c>
      <c r="P16" s="109" t="s">
        <v>9</v>
      </c>
      <c r="Q16" s="109" t="str">
        <f>Q6</f>
        <v>FY 2025-26</v>
      </c>
      <c r="R16" s="109" t="s">
        <v>9</v>
      </c>
      <c r="S16" s="109" t="str">
        <f>S6</f>
        <v>FY 2026-27</v>
      </c>
      <c r="T16" s="109" t="s">
        <v>9</v>
      </c>
      <c r="U16" s="109" t="str">
        <f>U6</f>
        <v>FY 2027-28</v>
      </c>
      <c r="V16" s="109" t="s">
        <v>9</v>
      </c>
    </row>
    <row r="17" spans="1:24" ht="12.75" customHeight="1" x14ac:dyDescent="0.3">
      <c r="A17" s="26" t="s">
        <v>33</v>
      </c>
      <c r="B17" s="69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4" ht="12.75" customHeight="1" x14ac:dyDescent="0.3">
      <c r="A18" s="38" t="s">
        <v>236</v>
      </c>
      <c r="B18" s="5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X18" s="244"/>
    </row>
    <row r="19" spans="1:24" ht="12.75" customHeight="1" x14ac:dyDescent="0.3">
      <c r="A19" s="38" t="s">
        <v>237</v>
      </c>
      <c r="B19" s="50"/>
      <c r="C19" s="256">
        <v>463549.98470399994</v>
      </c>
      <c r="D19" s="103">
        <f>IFERROR(C19/C$28,0)</f>
        <v>0.84620000000000006</v>
      </c>
      <c r="E19" s="256">
        <v>348921.7</v>
      </c>
      <c r="F19" s="103">
        <f>IFERROR(E19/E$28,0)</f>
        <v>0.43130000000000002</v>
      </c>
      <c r="G19" s="256">
        <v>698267.31599999999</v>
      </c>
      <c r="H19" s="103">
        <f>IFERROR(G19/G$28,0)</f>
        <v>0.84619999999999995</v>
      </c>
      <c r="I19" s="256">
        <v>712232.66232</v>
      </c>
      <c r="J19" s="103">
        <f>IFERROR(I19/I$28,0)</f>
        <v>0.84620000000000006</v>
      </c>
      <c r="K19" s="256">
        <v>726477.31556640007</v>
      </c>
      <c r="L19" s="103">
        <f>IFERROR(K19/K$28,0)</f>
        <v>0.84619999999999995</v>
      </c>
      <c r="M19" s="256">
        <v>741006.86187772802</v>
      </c>
      <c r="N19" s="103">
        <f>IFERROR(M19/M$28,0)</f>
        <v>0.84619999999999995</v>
      </c>
      <c r="O19" s="256">
        <v>755826.99911528267</v>
      </c>
      <c r="P19" s="103">
        <f>IFERROR(O19/O$28,0)</f>
        <v>0.84619999999999995</v>
      </c>
      <c r="Q19" s="256">
        <v>770943.53909758839</v>
      </c>
      <c r="R19" s="103">
        <f>IFERROR(Q19/Q$28,0)</f>
        <v>0.84620000000000006</v>
      </c>
      <c r="S19" s="256">
        <v>786362.40987954009</v>
      </c>
      <c r="T19" s="103">
        <f>IFERROR(S19/S$28,0)</f>
        <v>0.84620000000000006</v>
      </c>
      <c r="U19" s="256">
        <v>802089.65807713079</v>
      </c>
      <c r="V19" s="103">
        <f>IFERROR(U19/U$28,0)</f>
        <v>0.84619999999999995</v>
      </c>
    </row>
    <row r="20" spans="1:24" ht="12.75" customHeight="1" x14ac:dyDescent="0.3">
      <c r="A20" s="38" t="s">
        <v>238</v>
      </c>
      <c r="B20" s="50"/>
      <c r="C20" s="136">
        <v>67817.877695999996</v>
      </c>
      <c r="D20" s="103">
        <f>IFERROR(C20/C$28,0)</f>
        <v>0.12380000000000001</v>
      </c>
      <c r="E20" s="136">
        <v>435808.3</v>
      </c>
      <c r="F20" s="103">
        <f>IFERROR(E20/E$28,0)</f>
        <v>0.53869999999999996</v>
      </c>
      <c r="G20" s="136">
        <v>102157.284</v>
      </c>
      <c r="H20" s="103">
        <f>IFERROR(G20/G$28,0)</f>
        <v>0.12379999999999999</v>
      </c>
      <c r="I20" s="136">
        <v>104200.42968</v>
      </c>
      <c r="J20" s="103">
        <f>IFERROR(I20/I$28,0)</f>
        <v>0.12380000000000001</v>
      </c>
      <c r="K20" s="136">
        <v>106284.43827360001</v>
      </c>
      <c r="L20" s="103">
        <f>IFERROR(K20/K$28,0)</f>
        <v>0.12379999999999999</v>
      </c>
      <c r="M20" s="136">
        <v>108410.12703907202</v>
      </c>
      <c r="N20" s="103">
        <f>IFERROR(M20/M$28,0)</f>
        <v>0.12380000000000001</v>
      </c>
      <c r="O20" s="136">
        <v>110578.32957985347</v>
      </c>
      <c r="P20" s="103">
        <f>IFERROR(O20/O$28,0)</f>
        <v>0.12380000000000001</v>
      </c>
      <c r="Q20" s="136">
        <v>112789.89617145053</v>
      </c>
      <c r="R20" s="103">
        <f>IFERROR(Q20/Q$28,0)</f>
        <v>0.12380000000000001</v>
      </c>
      <c r="S20" s="136">
        <v>115045.69409487954</v>
      </c>
      <c r="T20" s="103">
        <f>IFERROR(S20/S$28,0)</f>
        <v>0.12380000000000001</v>
      </c>
      <c r="U20" s="136">
        <v>117346.60797677713</v>
      </c>
      <c r="V20" s="103">
        <f>IFERROR(U20/U$28,0)</f>
        <v>0.12380000000000001</v>
      </c>
    </row>
    <row r="21" spans="1:24" ht="12.75" customHeight="1" x14ac:dyDescent="0.3">
      <c r="A21" s="248" t="s">
        <v>235</v>
      </c>
      <c r="B21" s="249"/>
      <c r="C21" s="136">
        <v>16434.057599999996</v>
      </c>
      <c r="D21" s="103">
        <f>IFERROR(C21/C$28,0)</f>
        <v>0.03</v>
      </c>
      <c r="E21" s="136">
        <v>24270</v>
      </c>
      <c r="F21" s="103">
        <f>IFERROR(E21/E$28,0)</f>
        <v>0.03</v>
      </c>
      <c r="G21" s="136">
        <v>24755.399999999998</v>
      </c>
      <c r="H21" s="103">
        <f>IFERROR(G21/G$28,0)</f>
        <v>0.03</v>
      </c>
      <c r="I21" s="136">
        <v>25250.507999999998</v>
      </c>
      <c r="J21" s="103">
        <f>IFERROR(I21/I$28,0)</f>
        <v>0.03</v>
      </c>
      <c r="K21" s="136">
        <v>25755.51816</v>
      </c>
      <c r="L21" s="103">
        <f>IFERROR(K21/K$28,0)</f>
        <v>2.9999999999999995E-2</v>
      </c>
      <c r="M21" s="136">
        <v>26270.628523200001</v>
      </c>
      <c r="N21" s="103">
        <f>IFERROR(M21/M$28,0)</f>
        <v>0.03</v>
      </c>
      <c r="O21" s="136">
        <v>26796.041093664004</v>
      </c>
      <c r="P21" s="103">
        <f>IFERROR(O21/O$28,0)</f>
        <v>0.03</v>
      </c>
      <c r="Q21" s="136">
        <v>27331.961915537282</v>
      </c>
      <c r="R21" s="103">
        <f>IFERROR(Q21/Q$28,0)</f>
        <v>0.03</v>
      </c>
      <c r="S21" s="136">
        <v>27878.601153848027</v>
      </c>
      <c r="T21" s="103">
        <f>IFERROR(S21/S$28,0)</f>
        <v>0.03</v>
      </c>
      <c r="U21" s="136">
        <v>28436.173176924989</v>
      </c>
      <c r="V21" s="103">
        <f>IFERROR(U21/U$28,0)</f>
        <v>0.03</v>
      </c>
    </row>
    <row r="22" spans="1:24" ht="12.75" customHeight="1" x14ac:dyDescent="0.3">
      <c r="A22" s="38" t="s">
        <v>239</v>
      </c>
      <c r="B22" s="50"/>
      <c r="C22" s="102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</row>
    <row r="23" spans="1:24" ht="12.75" customHeight="1" x14ac:dyDescent="0.3">
      <c r="A23" s="151" t="s">
        <v>240</v>
      </c>
      <c r="B23" s="152"/>
      <c r="C23" s="102"/>
      <c r="D23" s="103">
        <f t="shared" ref="D23:D28" si="0">IFERROR(C23/C$28,0)</f>
        <v>0</v>
      </c>
      <c r="E23" s="102"/>
      <c r="F23" s="103">
        <f t="shared" ref="F23:F28" si="1">IFERROR(E23/E$28,0)</f>
        <v>0</v>
      </c>
      <c r="G23" s="102"/>
      <c r="H23" s="103">
        <f t="shared" ref="H23:H28" si="2">IFERROR(G23/G$28,0)</f>
        <v>0</v>
      </c>
      <c r="I23" s="102"/>
      <c r="J23" s="103">
        <f t="shared" ref="J23:J28" si="3">IFERROR(I23/I$28,0)</f>
        <v>0</v>
      </c>
      <c r="K23" s="102"/>
      <c r="L23" s="103">
        <f t="shared" ref="L23:L28" si="4">IFERROR(K23/K$28,0)</f>
        <v>0</v>
      </c>
      <c r="M23" s="102"/>
      <c r="N23" s="103">
        <f t="shared" ref="N23:N28" si="5">IFERROR(M23/M$28,0)</f>
        <v>0</v>
      </c>
      <c r="O23" s="102"/>
      <c r="P23" s="103">
        <f t="shared" ref="P23:P28" si="6">IFERROR(O23/O$28,0)</f>
        <v>0</v>
      </c>
      <c r="Q23" s="102"/>
      <c r="R23" s="103">
        <f t="shared" ref="R23:R28" si="7">IFERROR(Q23/Q$28,0)</f>
        <v>0</v>
      </c>
      <c r="S23" s="102"/>
      <c r="T23" s="103">
        <f t="shared" ref="T23:T28" si="8">IFERROR(S23/S$28,0)</f>
        <v>0</v>
      </c>
      <c r="U23" s="102"/>
      <c r="V23" s="103">
        <f t="shared" ref="V23:V28" si="9">IFERROR(U23/U$28,0)</f>
        <v>0</v>
      </c>
    </row>
    <row r="24" spans="1:24" ht="12.75" customHeight="1" x14ac:dyDescent="0.3">
      <c r="A24" s="151" t="s">
        <v>241</v>
      </c>
      <c r="B24" s="152"/>
      <c r="C24" s="102"/>
      <c r="D24" s="103">
        <f t="shared" si="0"/>
        <v>0</v>
      </c>
      <c r="E24" s="102"/>
      <c r="F24" s="103">
        <f t="shared" si="1"/>
        <v>0</v>
      </c>
      <c r="G24" s="102"/>
      <c r="H24" s="103">
        <f t="shared" si="2"/>
        <v>0</v>
      </c>
      <c r="I24" s="102"/>
      <c r="J24" s="103">
        <f t="shared" si="3"/>
        <v>0</v>
      </c>
      <c r="K24" s="102"/>
      <c r="L24" s="103">
        <f t="shared" si="4"/>
        <v>0</v>
      </c>
      <c r="M24" s="102"/>
      <c r="N24" s="103">
        <f t="shared" si="5"/>
        <v>0</v>
      </c>
      <c r="O24" s="102"/>
      <c r="P24" s="103">
        <f t="shared" si="6"/>
        <v>0</v>
      </c>
      <c r="Q24" s="102"/>
      <c r="R24" s="103">
        <f t="shared" si="7"/>
        <v>0</v>
      </c>
      <c r="S24" s="102"/>
      <c r="T24" s="103">
        <f t="shared" si="8"/>
        <v>0</v>
      </c>
      <c r="U24" s="102"/>
      <c r="V24" s="103">
        <f t="shared" si="9"/>
        <v>0</v>
      </c>
      <c r="X24" s="102"/>
    </row>
    <row r="25" spans="1:24" ht="12.75" customHeight="1" x14ac:dyDescent="0.3">
      <c r="A25" s="38" t="s">
        <v>242</v>
      </c>
      <c r="B25" s="50"/>
      <c r="C25" s="136"/>
      <c r="D25" s="103">
        <f t="shared" si="0"/>
        <v>0</v>
      </c>
      <c r="E25" s="136"/>
      <c r="F25" s="103">
        <f t="shared" si="1"/>
        <v>0</v>
      </c>
      <c r="G25" s="136"/>
      <c r="H25" s="103">
        <f t="shared" si="2"/>
        <v>0</v>
      </c>
      <c r="I25" s="136"/>
      <c r="J25" s="103">
        <f t="shared" si="3"/>
        <v>0</v>
      </c>
      <c r="K25" s="136"/>
      <c r="L25" s="103">
        <f t="shared" si="4"/>
        <v>0</v>
      </c>
      <c r="M25" s="136"/>
      <c r="N25" s="103">
        <f t="shared" si="5"/>
        <v>0</v>
      </c>
      <c r="O25" s="136"/>
      <c r="P25" s="103">
        <f t="shared" si="6"/>
        <v>0</v>
      </c>
      <c r="Q25" s="136"/>
      <c r="R25" s="103">
        <f t="shared" si="7"/>
        <v>0</v>
      </c>
      <c r="S25" s="136"/>
      <c r="T25" s="103">
        <f t="shared" si="8"/>
        <v>0</v>
      </c>
      <c r="U25" s="136"/>
      <c r="V25" s="103">
        <f t="shared" si="9"/>
        <v>0</v>
      </c>
      <c r="X25" s="102"/>
    </row>
    <row r="26" spans="1:24" ht="12.75" customHeight="1" x14ac:dyDescent="0.3">
      <c r="A26" s="151" t="s">
        <v>243</v>
      </c>
      <c r="B26" s="50"/>
      <c r="C26" s="102"/>
      <c r="D26" s="103">
        <f t="shared" si="0"/>
        <v>0</v>
      </c>
      <c r="E26" s="102"/>
      <c r="F26" s="103">
        <f t="shared" si="1"/>
        <v>0</v>
      </c>
      <c r="G26" s="102"/>
      <c r="H26" s="103">
        <f t="shared" si="2"/>
        <v>0</v>
      </c>
      <c r="I26" s="102"/>
      <c r="J26" s="103">
        <f t="shared" si="3"/>
        <v>0</v>
      </c>
      <c r="K26" s="102"/>
      <c r="L26" s="103">
        <f t="shared" si="4"/>
        <v>0</v>
      </c>
      <c r="M26" s="102"/>
      <c r="N26" s="103">
        <f t="shared" si="5"/>
        <v>0</v>
      </c>
      <c r="O26" s="102"/>
      <c r="P26" s="103">
        <f t="shared" si="6"/>
        <v>0</v>
      </c>
      <c r="Q26" s="102"/>
      <c r="R26" s="103">
        <f t="shared" si="7"/>
        <v>0</v>
      </c>
      <c r="S26" s="102"/>
      <c r="T26" s="103">
        <f t="shared" si="8"/>
        <v>0</v>
      </c>
      <c r="U26" s="102"/>
      <c r="V26" s="103">
        <f t="shared" si="9"/>
        <v>0</v>
      </c>
    </row>
    <row r="27" spans="1:24" ht="12.75" customHeight="1" x14ac:dyDescent="0.3">
      <c r="A27" s="38" t="s">
        <v>40</v>
      </c>
      <c r="B27" s="50"/>
      <c r="C27" s="137"/>
      <c r="D27" s="103">
        <f t="shared" si="0"/>
        <v>0</v>
      </c>
      <c r="E27" s="137"/>
      <c r="F27" s="103">
        <f t="shared" si="1"/>
        <v>0</v>
      </c>
      <c r="G27" s="137"/>
      <c r="H27" s="103">
        <f t="shared" si="2"/>
        <v>0</v>
      </c>
      <c r="I27" s="137"/>
      <c r="J27" s="103">
        <f t="shared" si="3"/>
        <v>0</v>
      </c>
      <c r="K27" s="137"/>
      <c r="L27" s="103">
        <f t="shared" si="4"/>
        <v>0</v>
      </c>
      <c r="M27" s="137"/>
      <c r="N27" s="103">
        <f t="shared" si="5"/>
        <v>0</v>
      </c>
      <c r="O27" s="137"/>
      <c r="P27" s="103">
        <f t="shared" si="6"/>
        <v>0</v>
      </c>
      <c r="Q27" s="137"/>
      <c r="R27" s="103">
        <f t="shared" si="7"/>
        <v>0</v>
      </c>
      <c r="S27" s="137"/>
      <c r="T27" s="103">
        <f t="shared" si="8"/>
        <v>0</v>
      </c>
      <c r="U27" s="137"/>
      <c r="V27" s="103">
        <f t="shared" si="9"/>
        <v>0</v>
      </c>
    </row>
    <row r="28" spans="1:24" ht="12.75" customHeight="1" x14ac:dyDescent="0.3">
      <c r="A28" s="26" t="s">
        <v>1</v>
      </c>
      <c r="B28" s="69"/>
      <c r="C28" s="105">
        <f>SUM(C19:C27)</f>
        <v>547801.91999999993</v>
      </c>
      <c r="D28" s="106">
        <f t="shared" si="0"/>
        <v>1</v>
      </c>
      <c r="E28" s="105">
        <f>SUM(E19:E27)</f>
        <v>809000</v>
      </c>
      <c r="F28" s="106">
        <f t="shared" si="1"/>
        <v>1</v>
      </c>
      <c r="G28" s="105">
        <f>SUM(G19:G27)</f>
        <v>825180</v>
      </c>
      <c r="H28" s="106">
        <f t="shared" si="2"/>
        <v>1</v>
      </c>
      <c r="I28" s="105">
        <f>SUM(I19:I27)</f>
        <v>841683.6</v>
      </c>
      <c r="J28" s="106">
        <f t="shared" si="3"/>
        <v>1</v>
      </c>
      <c r="K28" s="105">
        <f>SUM(K19:K27)</f>
        <v>858517.27200000011</v>
      </c>
      <c r="L28" s="106">
        <f t="shared" si="4"/>
        <v>1</v>
      </c>
      <c r="M28" s="105">
        <f>SUM(M19:M27)</f>
        <v>875687.61744000006</v>
      </c>
      <c r="N28" s="106">
        <f t="shared" si="5"/>
        <v>1</v>
      </c>
      <c r="O28" s="105">
        <f>SUM(O19:O27)</f>
        <v>893201.36978880013</v>
      </c>
      <c r="P28" s="106">
        <f t="shared" si="6"/>
        <v>1</v>
      </c>
      <c r="Q28" s="105">
        <f>SUM(Q19:Q27)</f>
        <v>911065.39718457614</v>
      </c>
      <c r="R28" s="106">
        <f t="shared" si="7"/>
        <v>1</v>
      </c>
      <c r="S28" s="105">
        <f>SUM(S19:S27)</f>
        <v>929286.70512826764</v>
      </c>
      <c r="T28" s="106">
        <f t="shared" si="8"/>
        <v>1</v>
      </c>
      <c r="U28" s="105">
        <f>SUM(U19:U27)</f>
        <v>947872.43923083297</v>
      </c>
      <c r="V28" s="106">
        <f t="shared" si="9"/>
        <v>1</v>
      </c>
    </row>
    <row r="29" spans="1:24" ht="12.75" customHeight="1" x14ac:dyDescent="0.3">
      <c r="A29" s="26"/>
      <c r="B29" s="69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4" ht="12.75" customHeight="1" x14ac:dyDescent="0.3">
      <c r="A30" s="26" t="s">
        <v>34</v>
      </c>
      <c r="B30" s="69"/>
      <c r="C30" s="25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4" ht="12.75" customHeight="1" x14ac:dyDescent="0.3">
      <c r="A31" s="38" t="s">
        <v>35</v>
      </c>
      <c r="B31" s="50"/>
      <c r="C31" s="217">
        <v>142976.30111999999</v>
      </c>
      <c r="D31" s="103">
        <f>IFERROR(C31/C$28,0)</f>
        <v>0.26100000000000001</v>
      </c>
      <c r="E31" s="217">
        <v>211149</v>
      </c>
      <c r="F31" s="103">
        <f>IFERROR(E31/E$28,0)</f>
        <v>0.26100000000000001</v>
      </c>
      <c r="G31" s="217">
        <v>215371.98</v>
      </c>
      <c r="H31" s="103">
        <f>IFERROR(G31/G$28,0)</f>
        <v>0.26100000000000001</v>
      </c>
      <c r="I31" s="217">
        <v>219679.41959999999</v>
      </c>
      <c r="J31" s="103">
        <f>IFERROR(I31/I$28,0)</f>
        <v>0.26100000000000001</v>
      </c>
      <c r="K31" s="217">
        <v>224073.007992</v>
      </c>
      <c r="L31" s="103">
        <f>IFERROR(K31/K$28,0)</f>
        <v>0.26099999999999995</v>
      </c>
      <c r="M31" s="217">
        <v>228554.46815184003</v>
      </c>
      <c r="N31" s="103">
        <f>IFERROR(M31/M$28,0)</f>
        <v>0.26100000000000001</v>
      </c>
      <c r="O31" s="217">
        <v>233125.55751487685</v>
      </c>
      <c r="P31" s="103">
        <f>IFERROR(O31/O$28,0)</f>
        <v>0.26100000000000001</v>
      </c>
      <c r="Q31" s="217">
        <v>237788.06866517439</v>
      </c>
      <c r="R31" s="103">
        <f>IFERROR(Q31/Q$28,0)</f>
        <v>0.26100000000000001</v>
      </c>
      <c r="S31" s="217">
        <v>242543.83003847787</v>
      </c>
      <c r="T31" s="103">
        <f>IFERROR(S31/S$28,0)</f>
        <v>0.26100000000000001</v>
      </c>
      <c r="U31" s="217">
        <v>247394.70663924742</v>
      </c>
      <c r="V31" s="103">
        <f>IFERROR(U31/U$28,0)</f>
        <v>0.26100000000000001</v>
      </c>
    </row>
    <row r="32" spans="1:24" ht="12.75" customHeight="1" x14ac:dyDescent="0.3">
      <c r="A32" s="70" t="s">
        <v>75</v>
      </c>
      <c r="B32" s="70"/>
      <c r="C32" s="139"/>
      <c r="D32" s="103">
        <f>IFERROR(C32/C$28,0)</f>
        <v>0</v>
      </c>
      <c r="E32" s="139"/>
      <c r="F32" s="103">
        <f>IFERROR(E32/E$28,0)</f>
        <v>0</v>
      </c>
      <c r="G32" s="139"/>
      <c r="H32" s="103">
        <f>IFERROR(G32/G$28,0)</f>
        <v>0</v>
      </c>
      <c r="I32" s="139"/>
      <c r="J32" s="103">
        <f>IFERROR(I32/I$28,0)</f>
        <v>0</v>
      </c>
      <c r="K32" s="139"/>
      <c r="L32" s="103">
        <f>IFERROR(K32/K$28,0)</f>
        <v>0</v>
      </c>
      <c r="M32" s="139"/>
      <c r="N32" s="103">
        <f>IFERROR(M32/M$28,0)</f>
        <v>0</v>
      </c>
      <c r="O32" s="139"/>
      <c r="P32" s="103">
        <f>IFERROR(O32/O$28,0)</f>
        <v>0</v>
      </c>
      <c r="Q32" s="139"/>
      <c r="R32" s="103">
        <f>IFERROR(Q32/Q$28,0)</f>
        <v>0</v>
      </c>
      <c r="S32" s="139"/>
      <c r="T32" s="103">
        <f>IFERROR(S32/S$28,0)</f>
        <v>0</v>
      </c>
      <c r="U32" s="139"/>
      <c r="V32" s="103">
        <f>IFERROR(U32/U$28,0)</f>
        <v>0</v>
      </c>
    </row>
    <row r="33" spans="1:22" ht="12.75" customHeight="1" x14ac:dyDescent="0.3">
      <c r="A33" s="26" t="s">
        <v>2</v>
      </c>
      <c r="B33" s="69"/>
      <c r="C33" s="105">
        <f>SUM(C31:C32)</f>
        <v>142976.30111999999</v>
      </c>
      <c r="D33" s="106">
        <f>IFERROR(C33/C$28,0)</f>
        <v>0.26100000000000001</v>
      </c>
      <c r="E33" s="105">
        <f>SUM(E31:E32)</f>
        <v>211149</v>
      </c>
      <c r="F33" s="106">
        <f>IFERROR(E33/E$28,0)</f>
        <v>0.26100000000000001</v>
      </c>
      <c r="G33" s="105">
        <f>SUM(G31:G32)</f>
        <v>215371.98</v>
      </c>
      <c r="H33" s="106">
        <f>IFERROR(G33/G$28,0)</f>
        <v>0.26100000000000001</v>
      </c>
      <c r="I33" s="105">
        <f>SUM(I31:I32)</f>
        <v>219679.41959999999</v>
      </c>
      <c r="J33" s="106">
        <f>IFERROR(I33/I$28,0)</f>
        <v>0.26100000000000001</v>
      </c>
      <c r="K33" s="105">
        <f>SUM(K31:K32)</f>
        <v>224073.007992</v>
      </c>
      <c r="L33" s="106">
        <f>IFERROR(K33/K$28,0)</f>
        <v>0.26099999999999995</v>
      </c>
      <c r="M33" s="105">
        <f>SUM(M31:M32)</f>
        <v>228554.46815184003</v>
      </c>
      <c r="N33" s="106">
        <f>IFERROR(M33/M$28,0)</f>
        <v>0.26100000000000001</v>
      </c>
      <c r="O33" s="105">
        <f>SUM(O31:O32)</f>
        <v>233125.55751487685</v>
      </c>
      <c r="P33" s="106">
        <f>IFERROR(O33/O$28,0)</f>
        <v>0.26100000000000001</v>
      </c>
      <c r="Q33" s="105">
        <f>SUM(Q31:Q32)</f>
        <v>237788.06866517439</v>
      </c>
      <c r="R33" s="106">
        <f>IFERROR(Q33/Q$28,0)</f>
        <v>0.26100000000000001</v>
      </c>
      <c r="S33" s="105">
        <f>SUM(S31:S32)</f>
        <v>242543.83003847787</v>
      </c>
      <c r="T33" s="106">
        <f>IFERROR(S33/S$28,0)</f>
        <v>0.26100000000000001</v>
      </c>
      <c r="U33" s="105">
        <f>SUM(U31:U32)</f>
        <v>247394.70663924742</v>
      </c>
      <c r="V33" s="106">
        <f>IFERROR(U33/U$28,0)</f>
        <v>0.26100000000000001</v>
      </c>
    </row>
    <row r="34" spans="1:22" ht="12.75" customHeight="1" x14ac:dyDescent="0.3">
      <c r="A34" s="38"/>
      <c r="B34" s="5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2.75" customHeight="1" x14ac:dyDescent="0.3">
      <c r="A35" s="26" t="s">
        <v>3</v>
      </c>
      <c r="B35" s="69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2.75" customHeight="1" x14ac:dyDescent="0.3">
      <c r="A36" s="38" t="s">
        <v>22</v>
      </c>
      <c r="B36" s="50"/>
      <c r="C36" s="217"/>
      <c r="D36" s="103">
        <f t="shared" ref="D36:D46" si="10">IFERROR(C36/C$28,0)</f>
        <v>0</v>
      </c>
      <c r="E36" s="217"/>
      <c r="F36" s="103">
        <f t="shared" ref="F36:F46" si="11">IFERROR(E36/E$28,0)</f>
        <v>0</v>
      </c>
      <c r="G36" s="217"/>
      <c r="H36" s="103">
        <f t="shared" ref="H36:H46" si="12">IFERROR(G36/G$28,0)</f>
        <v>0</v>
      </c>
      <c r="I36" s="217"/>
      <c r="J36" s="103">
        <f t="shared" ref="J36:J46" si="13">IFERROR(I36/I$28,0)</f>
        <v>0</v>
      </c>
      <c r="K36" s="217"/>
      <c r="L36" s="103">
        <f t="shared" ref="L36:L46" si="14">IFERROR(K36/K$28,0)</f>
        <v>0</v>
      </c>
      <c r="M36" s="217"/>
      <c r="N36" s="103">
        <f t="shared" ref="N36:N46" si="15">IFERROR(M36/M$28,0)</f>
        <v>0</v>
      </c>
      <c r="O36" s="217"/>
      <c r="P36" s="103">
        <f t="shared" ref="P36:P46" si="16">IFERROR(O36/O$28,0)</f>
        <v>0</v>
      </c>
      <c r="Q36" s="217"/>
      <c r="R36" s="103">
        <f t="shared" ref="R36:R46" si="17">IFERROR(Q36/Q$28,0)</f>
        <v>0</v>
      </c>
      <c r="S36" s="217"/>
      <c r="T36" s="103">
        <f t="shared" ref="T36:T46" si="18">IFERROR(S36/S$28,0)</f>
        <v>0</v>
      </c>
      <c r="U36" s="217"/>
      <c r="V36" s="103">
        <f t="shared" ref="V36:V46" si="19">IFERROR(U36/U$28,0)</f>
        <v>0</v>
      </c>
    </row>
    <row r="37" spans="1:22" ht="12.75" customHeight="1" x14ac:dyDescent="0.3">
      <c r="A37" s="38" t="s">
        <v>23</v>
      </c>
      <c r="B37" s="50"/>
      <c r="C37" s="217">
        <v>50586</v>
      </c>
      <c r="D37" s="103">
        <f t="shared" si="10"/>
        <v>9.2343597481367001E-2</v>
      </c>
      <c r="E37" s="217">
        <v>56251.632000000005</v>
      </c>
      <c r="F37" s="103">
        <f t="shared" si="11"/>
        <v>6.9532301606922128E-2</v>
      </c>
      <c r="G37" s="217">
        <v>58220.439120000003</v>
      </c>
      <c r="H37" s="103">
        <f t="shared" si="12"/>
        <v>7.0554835454082754E-2</v>
      </c>
      <c r="I37" s="217">
        <v>60083.493171840004</v>
      </c>
      <c r="J37" s="103">
        <f t="shared" si="13"/>
        <v>7.1384892341777847E-2</v>
      </c>
      <c r="K37" s="217">
        <v>61585.580501135999</v>
      </c>
      <c r="L37" s="103">
        <f t="shared" si="14"/>
        <v>7.1734818284629673E-2</v>
      </c>
      <c r="M37" s="217">
        <v>63125.220013664395</v>
      </c>
      <c r="N37" s="103">
        <f t="shared" si="15"/>
        <v>7.20864595507308E-2</v>
      </c>
      <c r="O37" s="217">
        <v>64703.350514006001</v>
      </c>
      <c r="P37" s="103">
        <f t="shared" si="16"/>
        <v>7.24398245485285E-2</v>
      </c>
      <c r="Q37" s="217">
        <v>66320.934276856147</v>
      </c>
      <c r="R37" s="103">
        <f t="shared" si="17"/>
        <v>7.2794921727687936E-2</v>
      </c>
      <c r="S37" s="217">
        <v>67978.957633777551</v>
      </c>
      <c r="T37" s="103">
        <f t="shared" si="18"/>
        <v>7.3151759579294262E-2</v>
      </c>
      <c r="U37" s="217">
        <v>69678.43157462198</v>
      </c>
      <c r="V37" s="103">
        <f t="shared" si="19"/>
        <v>7.351034663605549E-2</v>
      </c>
    </row>
    <row r="38" spans="1:22" ht="12.75" customHeight="1" x14ac:dyDescent="0.3">
      <c r="A38" s="38" t="s">
        <v>24</v>
      </c>
      <c r="B38" s="50"/>
      <c r="C38" s="217"/>
      <c r="D38" s="103">
        <f t="shared" si="10"/>
        <v>0</v>
      </c>
      <c r="E38" s="217">
        <v>0</v>
      </c>
      <c r="F38" s="103">
        <f t="shared" si="11"/>
        <v>0</v>
      </c>
      <c r="G38" s="217">
        <v>0</v>
      </c>
      <c r="H38" s="103">
        <f t="shared" si="12"/>
        <v>0</v>
      </c>
      <c r="I38" s="217">
        <v>0</v>
      </c>
      <c r="J38" s="103">
        <f t="shared" si="13"/>
        <v>0</v>
      </c>
      <c r="K38" s="217">
        <v>0</v>
      </c>
      <c r="L38" s="103">
        <f t="shared" si="14"/>
        <v>0</v>
      </c>
      <c r="M38" s="217">
        <v>0</v>
      </c>
      <c r="N38" s="103">
        <f t="shared" si="15"/>
        <v>0</v>
      </c>
      <c r="O38" s="217">
        <v>0</v>
      </c>
      <c r="P38" s="103">
        <f t="shared" si="16"/>
        <v>0</v>
      </c>
      <c r="Q38" s="217">
        <v>0</v>
      </c>
      <c r="R38" s="103">
        <f t="shared" si="17"/>
        <v>0</v>
      </c>
      <c r="S38" s="217">
        <v>0</v>
      </c>
      <c r="T38" s="103">
        <f t="shared" si="18"/>
        <v>0</v>
      </c>
      <c r="U38" s="217">
        <v>0</v>
      </c>
      <c r="V38" s="103">
        <f t="shared" si="19"/>
        <v>0</v>
      </c>
    </row>
    <row r="39" spans="1:22" ht="12.75" customHeight="1" x14ac:dyDescent="0.3">
      <c r="A39" s="38" t="s">
        <v>28</v>
      </c>
      <c r="B39" s="50"/>
      <c r="C39" s="217">
        <v>98670</v>
      </c>
      <c r="D39" s="103">
        <f t="shared" si="10"/>
        <v>0.18011985062045788</v>
      </c>
      <c r="E39" s="217">
        <v>109721.04000000001</v>
      </c>
      <c r="F39" s="103">
        <f t="shared" si="11"/>
        <v>0.13562551297898642</v>
      </c>
      <c r="G39" s="217">
        <v>113561.2764</v>
      </c>
      <c r="H39" s="103">
        <f t="shared" si="12"/>
        <v>0.13762000581691267</v>
      </c>
      <c r="I39" s="217">
        <v>117195.23724480001</v>
      </c>
      <c r="J39" s="103">
        <f t="shared" si="13"/>
        <v>0.13923906470887637</v>
      </c>
      <c r="K39" s="217">
        <v>120125.11817592</v>
      </c>
      <c r="L39" s="103">
        <f t="shared" si="14"/>
        <v>0.13992160914372376</v>
      </c>
      <c r="M39" s="217">
        <v>123128.24613031799</v>
      </c>
      <c r="N39" s="103">
        <f t="shared" si="15"/>
        <v>0.14060749938462436</v>
      </c>
      <c r="O39" s="217">
        <v>126206.45228357593</v>
      </c>
      <c r="P39" s="103">
        <f t="shared" si="16"/>
        <v>0.14129675183258819</v>
      </c>
      <c r="Q39" s="217">
        <v>129361.61359066531</v>
      </c>
      <c r="R39" s="103">
        <f t="shared" si="17"/>
        <v>0.14198938296902242</v>
      </c>
      <c r="S39" s="217">
        <v>132595.65393043193</v>
      </c>
      <c r="T39" s="103">
        <f t="shared" si="18"/>
        <v>0.14268540935612548</v>
      </c>
      <c r="U39" s="217">
        <v>135910.54527869271</v>
      </c>
      <c r="V39" s="103">
        <f t="shared" si="19"/>
        <v>0.14338484763728293</v>
      </c>
    </row>
    <row r="40" spans="1:22" ht="12.75" customHeight="1" x14ac:dyDescent="0.3">
      <c r="A40" s="38" t="s">
        <v>25</v>
      </c>
      <c r="B40" s="50"/>
      <c r="C40" s="217">
        <v>0</v>
      </c>
      <c r="D40" s="103">
        <f t="shared" si="10"/>
        <v>0</v>
      </c>
      <c r="E40" s="217">
        <v>0</v>
      </c>
      <c r="F40" s="103">
        <f t="shared" si="11"/>
        <v>0</v>
      </c>
      <c r="G40" s="217">
        <v>0</v>
      </c>
      <c r="H40" s="103">
        <f t="shared" si="12"/>
        <v>0</v>
      </c>
      <c r="I40" s="217">
        <v>0</v>
      </c>
      <c r="J40" s="103">
        <f t="shared" si="13"/>
        <v>0</v>
      </c>
      <c r="K40" s="217">
        <v>0</v>
      </c>
      <c r="L40" s="103">
        <f t="shared" si="14"/>
        <v>0</v>
      </c>
      <c r="M40" s="217">
        <v>0</v>
      </c>
      <c r="N40" s="103">
        <f t="shared" si="15"/>
        <v>0</v>
      </c>
      <c r="O40" s="217">
        <v>0</v>
      </c>
      <c r="P40" s="103">
        <f t="shared" si="16"/>
        <v>0</v>
      </c>
      <c r="Q40" s="217">
        <v>0</v>
      </c>
      <c r="R40" s="103">
        <f t="shared" si="17"/>
        <v>0</v>
      </c>
      <c r="S40" s="217">
        <v>0</v>
      </c>
      <c r="T40" s="103">
        <f t="shared" si="18"/>
        <v>0</v>
      </c>
      <c r="U40" s="217">
        <v>0</v>
      </c>
      <c r="V40" s="103">
        <f t="shared" si="19"/>
        <v>0</v>
      </c>
    </row>
    <row r="41" spans="1:22" ht="12.75" customHeight="1" x14ac:dyDescent="0.3">
      <c r="A41" s="38" t="s">
        <v>26</v>
      </c>
      <c r="B41" s="50"/>
      <c r="C41" s="217">
        <v>6272.6639999999998</v>
      </c>
      <c r="D41" s="103">
        <f t="shared" si="10"/>
        <v>1.1450606087689507E-2</v>
      </c>
      <c r="E41" s="217">
        <v>6975.2023680000002</v>
      </c>
      <c r="F41" s="103">
        <f t="shared" si="11"/>
        <v>8.6220053992583437E-3</v>
      </c>
      <c r="G41" s="217">
        <v>7219.3344508800001</v>
      </c>
      <c r="H41" s="103">
        <f t="shared" si="12"/>
        <v>8.7487995963062611E-3</v>
      </c>
      <c r="I41" s="217">
        <v>7450.3531533081605</v>
      </c>
      <c r="J41" s="103">
        <f t="shared" si="13"/>
        <v>8.8517266503804534E-3</v>
      </c>
      <c r="K41" s="217">
        <v>7636.6119821408638</v>
      </c>
      <c r="L41" s="103">
        <f t="shared" si="14"/>
        <v>8.8951174672940794E-3</v>
      </c>
      <c r="M41" s="217">
        <v>7827.5272816943852</v>
      </c>
      <c r="N41" s="103">
        <f t="shared" si="15"/>
        <v>8.9387209842906202E-3</v>
      </c>
      <c r="O41" s="217">
        <v>8023.2154637367439</v>
      </c>
      <c r="P41" s="103">
        <f t="shared" si="16"/>
        <v>8.9825382440175336E-3</v>
      </c>
      <c r="Q41" s="217">
        <v>8223.7958503301616</v>
      </c>
      <c r="R41" s="103">
        <f t="shared" si="17"/>
        <v>9.0265702942333038E-3</v>
      </c>
      <c r="S41" s="217">
        <v>8429.3907465884167</v>
      </c>
      <c r="T41" s="103">
        <f t="shared" si="18"/>
        <v>9.0708181878324887E-3</v>
      </c>
      <c r="U41" s="217">
        <v>8640.1255152531248</v>
      </c>
      <c r="V41" s="103">
        <f t="shared" si="19"/>
        <v>9.1152829828708808E-3</v>
      </c>
    </row>
    <row r="42" spans="1:22" ht="12.75" customHeight="1" x14ac:dyDescent="0.3">
      <c r="A42" s="38" t="s">
        <v>27</v>
      </c>
      <c r="B42" s="50"/>
      <c r="C42" s="217"/>
      <c r="D42" s="103">
        <f t="shared" si="10"/>
        <v>0</v>
      </c>
      <c r="E42" s="217"/>
      <c r="F42" s="103">
        <f t="shared" si="11"/>
        <v>0</v>
      </c>
      <c r="G42" s="217"/>
      <c r="H42" s="103">
        <f t="shared" si="12"/>
        <v>0</v>
      </c>
      <c r="I42" s="217"/>
      <c r="J42" s="103">
        <f t="shared" si="13"/>
        <v>0</v>
      </c>
      <c r="K42" s="217"/>
      <c r="L42" s="103">
        <f t="shared" si="14"/>
        <v>0</v>
      </c>
      <c r="M42" s="217"/>
      <c r="N42" s="103">
        <f t="shared" si="15"/>
        <v>0</v>
      </c>
      <c r="O42" s="217"/>
      <c r="P42" s="103">
        <f t="shared" si="16"/>
        <v>0</v>
      </c>
      <c r="Q42" s="217"/>
      <c r="R42" s="103">
        <f t="shared" si="17"/>
        <v>0</v>
      </c>
      <c r="S42" s="217"/>
      <c r="T42" s="103">
        <f t="shared" si="18"/>
        <v>0</v>
      </c>
      <c r="U42" s="217"/>
      <c r="V42" s="103">
        <f t="shared" si="19"/>
        <v>0</v>
      </c>
    </row>
    <row r="43" spans="1:22" ht="12.75" customHeight="1" x14ac:dyDescent="0.3">
      <c r="A43" s="38" t="s">
        <v>76</v>
      </c>
      <c r="B43" s="50"/>
      <c r="C43" s="217"/>
      <c r="D43" s="103">
        <f t="shared" si="10"/>
        <v>0</v>
      </c>
      <c r="E43" s="217"/>
      <c r="F43" s="103">
        <f t="shared" si="11"/>
        <v>0</v>
      </c>
      <c r="G43" s="217"/>
      <c r="H43" s="103">
        <f t="shared" si="12"/>
        <v>0</v>
      </c>
      <c r="I43" s="217"/>
      <c r="J43" s="103">
        <f t="shared" si="13"/>
        <v>0</v>
      </c>
      <c r="K43" s="217"/>
      <c r="L43" s="103">
        <f t="shared" si="14"/>
        <v>0</v>
      </c>
      <c r="M43" s="217"/>
      <c r="N43" s="103">
        <f t="shared" si="15"/>
        <v>0</v>
      </c>
      <c r="O43" s="217"/>
      <c r="P43" s="103">
        <f t="shared" si="16"/>
        <v>0</v>
      </c>
      <c r="Q43" s="217"/>
      <c r="R43" s="103">
        <f t="shared" si="17"/>
        <v>0</v>
      </c>
      <c r="S43" s="217"/>
      <c r="T43" s="103">
        <f t="shared" si="18"/>
        <v>0</v>
      </c>
      <c r="U43" s="217"/>
      <c r="V43" s="103">
        <f t="shared" si="19"/>
        <v>0</v>
      </c>
    </row>
    <row r="44" spans="1:22" ht="12.75" customHeight="1" x14ac:dyDescent="0.3">
      <c r="A44" s="38" t="s">
        <v>11</v>
      </c>
      <c r="B44" s="50"/>
      <c r="C44" s="217"/>
      <c r="D44" s="103">
        <f t="shared" si="10"/>
        <v>0</v>
      </c>
      <c r="E44" s="217"/>
      <c r="F44" s="103">
        <f t="shared" si="11"/>
        <v>0</v>
      </c>
      <c r="G44" s="217"/>
      <c r="H44" s="103">
        <f t="shared" si="12"/>
        <v>0</v>
      </c>
      <c r="I44" s="217"/>
      <c r="J44" s="103">
        <f t="shared" si="13"/>
        <v>0</v>
      </c>
      <c r="K44" s="217"/>
      <c r="L44" s="103">
        <f t="shared" si="14"/>
        <v>0</v>
      </c>
      <c r="M44" s="217"/>
      <c r="N44" s="103">
        <f t="shared" si="15"/>
        <v>0</v>
      </c>
      <c r="O44" s="217"/>
      <c r="P44" s="103">
        <f t="shared" si="16"/>
        <v>0</v>
      </c>
      <c r="Q44" s="217"/>
      <c r="R44" s="103">
        <f t="shared" si="17"/>
        <v>0</v>
      </c>
      <c r="S44" s="217"/>
      <c r="T44" s="103">
        <f t="shared" si="18"/>
        <v>0</v>
      </c>
      <c r="U44" s="217"/>
      <c r="V44" s="103">
        <f t="shared" si="19"/>
        <v>0</v>
      </c>
    </row>
    <row r="45" spans="1:22" ht="12.75" customHeight="1" x14ac:dyDescent="0.3">
      <c r="A45" s="38" t="s">
        <v>4</v>
      </c>
      <c r="B45" s="50"/>
      <c r="C45" s="220">
        <v>14030.064</v>
      </c>
      <c r="D45" s="103">
        <f t="shared" si="10"/>
        <v>2.5611564121571537E-2</v>
      </c>
      <c r="E45" s="220">
        <v>15601.431168000003</v>
      </c>
      <c r="F45" s="103">
        <f t="shared" si="11"/>
        <v>1.9284834571075406E-2</v>
      </c>
      <c r="G45" s="220">
        <v>16147.48125888</v>
      </c>
      <c r="H45" s="103">
        <f t="shared" si="12"/>
        <v>1.9568435079473569E-2</v>
      </c>
      <c r="I45" s="220">
        <v>16664.200659164158</v>
      </c>
      <c r="J45" s="103">
        <f t="shared" si="13"/>
        <v>1.9798651962761493E-2</v>
      </c>
      <c r="K45" s="220">
        <v>17080.805675643263</v>
      </c>
      <c r="L45" s="103">
        <f t="shared" si="14"/>
        <v>1.9895704178265222E-2</v>
      </c>
      <c r="M45" s="220">
        <v>17507.825817534344</v>
      </c>
      <c r="N45" s="103">
        <f t="shared" si="15"/>
        <v>1.9993232139923385E-2</v>
      </c>
      <c r="O45" s="220">
        <v>17945.521462972702</v>
      </c>
      <c r="P45" s="103">
        <f t="shared" si="16"/>
        <v>2.0091238179824968E-2</v>
      </c>
      <c r="Q45" s="220">
        <v>18394.159499547019</v>
      </c>
      <c r="R45" s="103">
        <f t="shared" si="17"/>
        <v>2.0189724641490776E-2</v>
      </c>
      <c r="S45" s="220">
        <v>18854.013487035692</v>
      </c>
      <c r="T45" s="103">
        <f t="shared" si="18"/>
        <v>2.0288693879929456E-2</v>
      </c>
      <c r="U45" s="220">
        <v>19325.363824211578</v>
      </c>
      <c r="V45" s="103">
        <f t="shared" si="19"/>
        <v>2.0388148261693807E-2</v>
      </c>
    </row>
    <row r="46" spans="1:22" ht="12.75" customHeight="1" x14ac:dyDescent="0.3">
      <c r="A46" s="26" t="s">
        <v>5</v>
      </c>
      <c r="B46" s="69"/>
      <c r="C46" s="105">
        <f>SUM(C36:C45)</f>
        <v>169558.728</v>
      </c>
      <c r="D46" s="106">
        <f t="shared" si="10"/>
        <v>0.30952561831108594</v>
      </c>
      <c r="E46" s="105">
        <f>SUM(E36:E45)</f>
        <v>188549.30553600003</v>
      </c>
      <c r="F46" s="106">
        <f t="shared" si="11"/>
        <v>0.23306465455624231</v>
      </c>
      <c r="G46" s="105">
        <f>SUM(G36:G45)</f>
        <v>195148.53122976</v>
      </c>
      <c r="H46" s="106">
        <f t="shared" si="12"/>
        <v>0.23649207594677527</v>
      </c>
      <c r="I46" s="105">
        <f>SUM(I36:I45)</f>
        <v>201393.28422911232</v>
      </c>
      <c r="J46" s="106">
        <f t="shared" si="13"/>
        <v>0.23927433566379613</v>
      </c>
      <c r="K46" s="105">
        <f>SUM(K36:K45)</f>
        <v>206428.11633484013</v>
      </c>
      <c r="L46" s="106">
        <f t="shared" si="14"/>
        <v>0.24044724907391277</v>
      </c>
      <c r="M46" s="105">
        <f>SUM(M36:M45)</f>
        <v>211588.8192432111</v>
      </c>
      <c r="N46" s="106">
        <f t="shared" si="15"/>
        <v>0.24162591205956915</v>
      </c>
      <c r="O46" s="105">
        <f>SUM(O36:O45)</f>
        <v>216878.53972429139</v>
      </c>
      <c r="P46" s="106">
        <f t="shared" si="16"/>
        <v>0.24281035280495922</v>
      </c>
      <c r="Q46" s="105">
        <f>SUM(Q36:Q45)</f>
        <v>222300.50321739863</v>
      </c>
      <c r="R46" s="106">
        <f t="shared" si="17"/>
        <v>0.24400059963243445</v>
      </c>
      <c r="S46" s="105">
        <f>SUM(S36:S45)</f>
        <v>227858.01579783359</v>
      </c>
      <c r="T46" s="106">
        <f t="shared" si="18"/>
        <v>0.24519668100318168</v>
      </c>
      <c r="U46" s="105">
        <f>SUM(U36:U45)</f>
        <v>233554.46619277939</v>
      </c>
      <c r="V46" s="106">
        <f t="shared" si="19"/>
        <v>0.24639862551790312</v>
      </c>
    </row>
    <row r="47" spans="1:22" ht="12.75" customHeight="1" x14ac:dyDescent="0.3">
      <c r="A47" s="26"/>
      <c r="B47" s="26"/>
      <c r="C47" s="53"/>
      <c r="D47" s="111"/>
      <c r="E47" s="53"/>
      <c r="F47" s="111"/>
      <c r="G47" s="53"/>
      <c r="H47" s="111"/>
      <c r="I47" s="53"/>
      <c r="J47" s="111"/>
      <c r="K47" s="53"/>
      <c r="L47" s="111"/>
      <c r="M47" s="53"/>
      <c r="N47" s="111"/>
      <c r="O47" s="53"/>
      <c r="P47" s="111"/>
      <c r="Q47" s="53"/>
      <c r="R47" s="111"/>
      <c r="S47" s="53"/>
      <c r="T47" s="111"/>
      <c r="U47" s="53"/>
      <c r="V47" s="111"/>
    </row>
    <row r="48" spans="1:22" ht="12.75" customHeight="1" x14ac:dyDescent="0.3">
      <c r="A48" s="26" t="str">
        <f>A4</f>
        <v xml:space="preserve">VENDOR:  </v>
      </c>
      <c r="B48" s="46" t="str">
        <f>B4</f>
        <v>Aramark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4" ht="12.75" customHeight="1" x14ac:dyDescent="0.3">
      <c r="A49" s="26"/>
      <c r="B49" s="14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4" ht="12.75" customHeight="1" x14ac:dyDescent="0.3">
      <c r="A50" s="38"/>
      <c r="B50" s="38"/>
      <c r="C50" s="109" t="str">
        <f>C6</f>
        <v>FY 2018-19</v>
      </c>
      <c r="D50" s="109" t="s">
        <v>9</v>
      </c>
      <c r="E50" s="109" t="str">
        <f>E6</f>
        <v>FY 2019-20</v>
      </c>
      <c r="F50" s="109" t="s">
        <v>9</v>
      </c>
      <c r="G50" s="109" t="str">
        <f>G6</f>
        <v>FY 2020-21</v>
      </c>
      <c r="H50" s="109" t="s">
        <v>9</v>
      </c>
      <c r="I50" s="109" t="str">
        <f>I6</f>
        <v>FY 2021-22</v>
      </c>
      <c r="J50" s="109" t="s">
        <v>9</v>
      </c>
      <c r="K50" s="109" t="str">
        <f>K6</f>
        <v>FY 2022-23</v>
      </c>
      <c r="L50" s="109" t="s">
        <v>9</v>
      </c>
      <c r="M50" s="109" t="str">
        <f>M6</f>
        <v>FY 2023-24</v>
      </c>
      <c r="N50" s="109" t="s">
        <v>9</v>
      </c>
      <c r="O50" s="109" t="str">
        <f>O6</f>
        <v>FY 2024-25</v>
      </c>
      <c r="P50" s="109" t="s">
        <v>9</v>
      </c>
      <c r="Q50" s="109" t="str">
        <f>Q6</f>
        <v>FY 2025-26</v>
      </c>
      <c r="R50" s="109" t="s">
        <v>9</v>
      </c>
      <c r="S50" s="109" t="str">
        <f>S6</f>
        <v>FY 2026-27</v>
      </c>
      <c r="T50" s="109" t="s">
        <v>9</v>
      </c>
      <c r="U50" s="109" t="str">
        <f>U6</f>
        <v>FY 2027-28</v>
      </c>
      <c r="V50" s="109" t="s">
        <v>9</v>
      </c>
    </row>
    <row r="51" spans="1:24" ht="12.75" customHeight="1" x14ac:dyDescent="0.3">
      <c r="A51" s="26" t="s">
        <v>38</v>
      </c>
      <c r="B51" s="69"/>
      <c r="C51" s="101"/>
      <c r="D51" s="103"/>
      <c r="E51" s="101"/>
      <c r="F51" s="103"/>
      <c r="G51" s="101"/>
      <c r="H51" s="103"/>
      <c r="I51" s="101"/>
      <c r="J51" s="103"/>
      <c r="K51" s="101"/>
      <c r="L51" s="103"/>
      <c r="M51" s="101"/>
      <c r="N51" s="103"/>
      <c r="O51" s="101"/>
      <c r="P51" s="103"/>
      <c r="Q51" s="101"/>
      <c r="R51" s="103"/>
      <c r="S51" s="101"/>
      <c r="T51" s="103"/>
      <c r="U51" s="101"/>
      <c r="V51" s="103"/>
    </row>
    <row r="52" spans="1:24" ht="12.75" customHeight="1" x14ac:dyDescent="0.3">
      <c r="A52" s="38" t="s">
        <v>229</v>
      </c>
      <c r="B52" s="50"/>
      <c r="C52" s="217">
        <v>0</v>
      </c>
      <c r="D52" s="103">
        <f t="shared" ref="D52:D104" si="20">IFERROR(C52/C$28,0)</f>
        <v>0</v>
      </c>
      <c r="E52" s="217">
        <v>0</v>
      </c>
      <c r="F52" s="103">
        <f t="shared" ref="F52:F104" si="21">IFERROR(E52/E$28,0)</f>
        <v>0</v>
      </c>
      <c r="G52" s="217">
        <v>0</v>
      </c>
      <c r="H52" s="103">
        <f t="shared" ref="H52:H104" si="22">IFERROR(G52/G$28,0)</f>
        <v>0</v>
      </c>
      <c r="I52" s="217">
        <v>0</v>
      </c>
      <c r="J52" s="103">
        <f t="shared" ref="J52:J104" si="23">IFERROR(I52/I$28,0)</f>
        <v>0</v>
      </c>
      <c r="K52" s="217">
        <v>0</v>
      </c>
      <c r="L52" s="103">
        <f t="shared" ref="L52:L104" si="24">IFERROR(K52/K$28,0)</f>
        <v>0</v>
      </c>
      <c r="M52" s="217">
        <v>0</v>
      </c>
      <c r="N52" s="103">
        <f t="shared" ref="N52:N104" si="25">IFERROR(M52/M$28,0)</f>
        <v>0</v>
      </c>
      <c r="O52" s="217">
        <v>0</v>
      </c>
      <c r="P52" s="103">
        <f t="shared" ref="P52:P104" si="26">IFERROR(O52/O$28,0)</f>
        <v>0</v>
      </c>
      <c r="Q52" s="217">
        <v>0</v>
      </c>
      <c r="R52" s="103">
        <f t="shared" ref="R52:R104" si="27">IFERROR(Q52/Q$28,0)</f>
        <v>0</v>
      </c>
      <c r="S52" s="217">
        <v>0</v>
      </c>
      <c r="T52" s="103">
        <f t="shared" ref="T52:T104" si="28">IFERROR(S52/S$28,0)</f>
        <v>0</v>
      </c>
      <c r="U52" s="217">
        <v>0</v>
      </c>
      <c r="V52" s="103">
        <f t="shared" ref="V52:V105" si="29">IFERROR(U52/U$28,0)</f>
        <v>0</v>
      </c>
      <c r="X52" s="245"/>
    </row>
    <row r="53" spans="1:24" ht="12.75" customHeight="1" x14ac:dyDescent="0.3">
      <c r="A53" s="38" t="s">
        <v>97</v>
      </c>
      <c r="B53" s="50"/>
      <c r="C53" s="217">
        <v>0</v>
      </c>
      <c r="D53" s="103">
        <f t="shared" si="20"/>
        <v>0</v>
      </c>
      <c r="E53" s="217">
        <v>0</v>
      </c>
      <c r="F53" s="103">
        <f t="shared" si="21"/>
        <v>0</v>
      </c>
      <c r="G53" s="217">
        <v>0</v>
      </c>
      <c r="H53" s="103">
        <f t="shared" si="22"/>
        <v>0</v>
      </c>
      <c r="I53" s="217">
        <v>0</v>
      </c>
      <c r="J53" s="103">
        <f t="shared" si="23"/>
        <v>0</v>
      </c>
      <c r="K53" s="217">
        <v>0</v>
      </c>
      <c r="L53" s="103">
        <f t="shared" si="24"/>
        <v>0</v>
      </c>
      <c r="M53" s="217">
        <v>0</v>
      </c>
      <c r="N53" s="103">
        <f t="shared" si="25"/>
        <v>0</v>
      </c>
      <c r="O53" s="217">
        <v>0</v>
      </c>
      <c r="P53" s="103">
        <f t="shared" si="26"/>
        <v>0</v>
      </c>
      <c r="Q53" s="217">
        <v>0</v>
      </c>
      <c r="R53" s="103">
        <f t="shared" si="27"/>
        <v>0</v>
      </c>
      <c r="S53" s="217">
        <v>0</v>
      </c>
      <c r="T53" s="103">
        <f t="shared" si="28"/>
        <v>0</v>
      </c>
      <c r="U53" s="217">
        <v>0</v>
      </c>
      <c r="V53" s="103">
        <f t="shared" si="29"/>
        <v>0</v>
      </c>
      <c r="X53" s="245"/>
    </row>
    <row r="54" spans="1:24" ht="12.75" customHeight="1" x14ac:dyDescent="0.3">
      <c r="A54" s="38" t="s">
        <v>30</v>
      </c>
      <c r="B54" s="50"/>
      <c r="C54" s="217">
        <v>383.461344</v>
      </c>
      <c r="D54" s="103">
        <f t="shared" si="20"/>
        <v>7.000000000000001E-4</v>
      </c>
      <c r="E54" s="217">
        <v>566.29999999999995</v>
      </c>
      <c r="F54" s="103">
        <f t="shared" si="21"/>
        <v>6.9999999999999999E-4</v>
      </c>
      <c r="G54" s="217">
        <v>577.62599999999998</v>
      </c>
      <c r="H54" s="103">
        <f t="shared" si="22"/>
        <v>6.9999999999999999E-4</v>
      </c>
      <c r="I54" s="217">
        <v>589.17852000000005</v>
      </c>
      <c r="J54" s="103">
        <f t="shared" si="23"/>
        <v>7.000000000000001E-4</v>
      </c>
      <c r="K54" s="217">
        <v>600.96209040000008</v>
      </c>
      <c r="L54" s="103">
        <f t="shared" si="24"/>
        <v>6.9999999999999999E-4</v>
      </c>
      <c r="M54" s="217">
        <v>612.98133220800003</v>
      </c>
      <c r="N54" s="103">
        <f t="shared" si="25"/>
        <v>6.9999999999999999E-4</v>
      </c>
      <c r="O54" s="217">
        <v>625.24095885216013</v>
      </c>
      <c r="P54" s="103">
        <f t="shared" si="26"/>
        <v>6.9999999999999999E-4</v>
      </c>
      <c r="Q54" s="217">
        <v>637.74577802920328</v>
      </c>
      <c r="R54" s="103">
        <f t="shared" si="27"/>
        <v>6.9999999999999999E-4</v>
      </c>
      <c r="S54" s="217">
        <v>650.50069358978737</v>
      </c>
      <c r="T54" s="103">
        <f t="shared" si="28"/>
        <v>6.9999999999999999E-4</v>
      </c>
      <c r="U54" s="217">
        <v>663.51070746158302</v>
      </c>
      <c r="V54" s="103">
        <f t="shared" si="29"/>
        <v>6.9999999999999999E-4</v>
      </c>
      <c r="X54" s="245"/>
    </row>
    <row r="55" spans="1:24" ht="12.75" customHeight="1" x14ac:dyDescent="0.3">
      <c r="A55" s="38" t="s">
        <v>153</v>
      </c>
      <c r="B55" s="50"/>
      <c r="C55" s="217">
        <v>27390.095999999998</v>
      </c>
      <c r="D55" s="103">
        <f t="shared" si="20"/>
        <v>0.05</v>
      </c>
      <c r="E55" s="217">
        <v>40450</v>
      </c>
      <c r="F55" s="103">
        <f t="shared" si="21"/>
        <v>0.05</v>
      </c>
      <c r="G55" s="217">
        <v>41259</v>
      </c>
      <c r="H55" s="103">
        <f t="shared" si="22"/>
        <v>0.05</v>
      </c>
      <c r="I55" s="217">
        <v>42084.18</v>
      </c>
      <c r="J55" s="103">
        <f t="shared" si="23"/>
        <v>0.05</v>
      </c>
      <c r="K55" s="217">
        <v>42925.863600000012</v>
      </c>
      <c r="L55" s="103">
        <f t="shared" si="24"/>
        <v>5.000000000000001E-2</v>
      </c>
      <c r="M55" s="217">
        <v>43784.380872000009</v>
      </c>
      <c r="N55" s="103">
        <f t="shared" si="25"/>
        <v>5.000000000000001E-2</v>
      </c>
      <c r="O55" s="217">
        <v>44660.068489440011</v>
      </c>
      <c r="P55" s="103">
        <f t="shared" si="26"/>
        <v>0.05</v>
      </c>
      <c r="Q55" s="217">
        <v>45553.269859228807</v>
      </c>
      <c r="R55" s="103">
        <f t="shared" si="27"/>
        <v>0.05</v>
      </c>
      <c r="S55" s="217">
        <v>46464.335256413382</v>
      </c>
      <c r="T55" s="103">
        <f t="shared" si="28"/>
        <v>0.05</v>
      </c>
      <c r="U55" s="217">
        <v>47393.621961541648</v>
      </c>
      <c r="V55" s="103">
        <f t="shared" si="29"/>
        <v>0.05</v>
      </c>
      <c r="X55" s="245"/>
    </row>
    <row r="56" spans="1:24" ht="12.75" customHeight="1" x14ac:dyDescent="0.3">
      <c r="A56" s="38" t="s">
        <v>88</v>
      </c>
      <c r="B56" s="50"/>
      <c r="C56" s="217">
        <v>279.3789792</v>
      </c>
      <c r="D56" s="103">
        <f t="shared" si="20"/>
        <v>5.1000000000000004E-4</v>
      </c>
      <c r="E56" s="217">
        <v>412.59000000000003</v>
      </c>
      <c r="F56" s="103">
        <f t="shared" si="21"/>
        <v>5.1000000000000004E-4</v>
      </c>
      <c r="G56" s="217">
        <v>420.84180000000003</v>
      </c>
      <c r="H56" s="103">
        <f t="shared" si="22"/>
        <v>5.1000000000000004E-4</v>
      </c>
      <c r="I56" s="217">
        <v>429.25863600000002</v>
      </c>
      <c r="J56" s="103">
        <f t="shared" si="23"/>
        <v>5.1000000000000004E-4</v>
      </c>
      <c r="K56" s="217">
        <v>437.84380872000008</v>
      </c>
      <c r="L56" s="103">
        <f t="shared" si="24"/>
        <v>5.1000000000000004E-4</v>
      </c>
      <c r="M56" s="217">
        <v>446.6006848944001</v>
      </c>
      <c r="N56" s="103">
        <f t="shared" si="25"/>
        <v>5.1000000000000004E-4</v>
      </c>
      <c r="O56" s="217">
        <v>455.53269859228811</v>
      </c>
      <c r="P56" s="103">
        <f t="shared" si="26"/>
        <v>5.1000000000000004E-4</v>
      </c>
      <c r="Q56" s="217">
        <v>464.64335256413381</v>
      </c>
      <c r="R56" s="103">
        <f t="shared" si="27"/>
        <v>5.0999999999999993E-4</v>
      </c>
      <c r="S56" s="217">
        <v>473.93621961541652</v>
      </c>
      <c r="T56" s="103">
        <f t="shared" si="28"/>
        <v>5.1000000000000004E-4</v>
      </c>
      <c r="U56" s="217">
        <v>483.41494400772484</v>
      </c>
      <c r="V56" s="103">
        <f t="shared" si="29"/>
        <v>5.1000000000000004E-4</v>
      </c>
      <c r="X56" s="245"/>
    </row>
    <row r="57" spans="1:24" ht="12.75" customHeight="1" x14ac:dyDescent="0.3">
      <c r="A57" s="38" t="s">
        <v>14</v>
      </c>
      <c r="B57" s="50"/>
      <c r="C57" s="217">
        <v>0</v>
      </c>
      <c r="D57" s="103">
        <f t="shared" si="20"/>
        <v>0</v>
      </c>
      <c r="E57" s="217">
        <v>0</v>
      </c>
      <c r="F57" s="103">
        <f t="shared" si="21"/>
        <v>0</v>
      </c>
      <c r="G57" s="217">
        <v>0</v>
      </c>
      <c r="H57" s="103">
        <f t="shared" si="22"/>
        <v>0</v>
      </c>
      <c r="I57" s="217">
        <v>0</v>
      </c>
      <c r="J57" s="103">
        <f t="shared" si="23"/>
        <v>0</v>
      </c>
      <c r="K57" s="217">
        <v>0</v>
      </c>
      <c r="L57" s="103">
        <f t="shared" si="24"/>
        <v>0</v>
      </c>
      <c r="M57" s="217">
        <v>0</v>
      </c>
      <c r="N57" s="103">
        <f t="shared" si="25"/>
        <v>0</v>
      </c>
      <c r="O57" s="217">
        <v>0</v>
      </c>
      <c r="P57" s="103">
        <f t="shared" si="26"/>
        <v>0</v>
      </c>
      <c r="Q57" s="217">
        <v>0</v>
      </c>
      <c r="R57" s="103">
        <f t="shared" si="27"/>
        <v>0</v>
      </c>
      <c r="S57" s="217">
        <v>0</v>
      </c>
      <c r="T57" s="103">
        <f t="shared" si="28"/>
        <v>0</v>
      </c>
      <c r="U57" s="217">
        <v>0</v>
      </c>
      <c r="V57" s="103">
        <f t="shared" si="29"/>
        <v>0</v>
      </c>
      <c r="X57" s="245"/>
    </row>
    <row r="58" spans="1:24" ht="12.75" customHeight="1" x14ac:dyDescent="0.3">
      <c r="A58" s="38" t="s">
        <v>31</v>
      </c>
      <c r="B58" s="50"/>
      <c r="C58" s="217">
        <v>0</v>
      </c>
      <c r="D58" s="103">
        <f t="shared" si="20"/>
        <v>0</v>
      </c>
      <c r="E58" s="217">
        <v>0</v>
      </c>
      <c r="F58" s="103">
        <f t="shared" si="21"/>
        <v>0</v>
      </c>
      <c r="G58" s="217">
        <v>0</v>
      </c>
      <c r="H58" s="103">
        <f t="shared" si="22"/>
        <v>0</v>
      </c>
      <c r="I58" s="217">
        <v>0</v>
      </c>
      <c r="J58" s="103">
        <f t="shared" si="23"/>
        <v>0</v>
      </c>
      <c r="K58" s="217">
        <v>0</v>
      </c>
      <c r="L58" s="103">
        <f t="shared" si="24"/>
        <v>0</v>
      </c>
      <c r="M58" s="217">
        <v>0</v>
      </c>
      <c r="N58" s="103">
        <f t="shared" si="25"/>
        <v>0</v>
      </c>
      <c r="O58" s="217">
        <v>0</v>
      </c>
      <c r="P58" s="103">
        <f t="shared" si="26"/>
        <v>0</v>
      </c>
      <c r="Q58" s="217">
        <v>0</v>
      </c>
      <c r="R58" s="103">
        <f t="shared" si="27"/>
        <v>0</v>
      </c>
      <c r="S58" s="217">
        <v>0</v>
      </c>
      <c r="T58" s="103">
        <f t="shared" si="28"/>
        <v>0</v>
      </c>
      <c r="U58" s="217">
        <v>0</v>
      </c>
      <c r="V58" s="103">
        <f t="shared" si="29"/>
        <v>0</v>
      </c>
      <c r="X58" s="245"/>
    </row>
    <row r="59" spans="1:24" ht="12.75" customHeight="1" x14ac:dyDescent="0.3">
      <c r="A59" s="38" t="s">
        <v>141</v>
      </c>
      <c r="B59" s="50"/>
      <c r="C59" s="217">
        <v>34182.839807999997</v>
      </c>
      <c r="D59" s="103">
        <f t="shared" si="20"/>
        <v>6.2400000000000004E-2</v>
      </c>
      <c r="E59" s="217">
        <v>50481.599999999999</v>
      </c>
      <c r="F59" s="103">
        <f t="shared" si="21"/>
        <v>6.2399999999999997E-2</v>
      </c>
      <c r="G59" s="217">
        <v>51491.231999999996</v>
      </c>
      <c r="H59" s="103">
        <f t="shared" si="22"/>
        <v>6.2399999999999997E-2</v>
      </c>
      <c r="I59" s="217">
        <v>52521.056639999995</v>
      </c>
      <c r="J59" s="103">
        <f t="shared" si="23"/>
        <v>6.2399999999999997E-2</v>
      </c>
      <c r="K59" s="217">
        <v>53571.477772800012</v>
      </c>
      <c r="L59" s="103">
        <f t="shared" si="24"/>
        <v>6.2400000000000004E-2</v>
      </c>
      <c r="M59" s="217">
        <v>54642.907328255998</v>
      </c>
      <c r="N59" s="103">
        <f t="shared" si="25"/>
        <v>6.2399999999999997E-2</v>
      </c>
      <c r="O59" s="217">
        <v>55735.765474821128</v>
      </c>
      <c r="P59" s="103">
        <f t="shared" si="26"/>
        <v>6.2399999999999997E-2</v>
      </c>
      <c r="Q59" s="217">
        <v>56850.480784317551</v>
      </c>
      <c r="R59" s="103">
        <f t="shared" si="27"/>
        <v>6.2399999999999997E-2</v>
      </c>
      <c r="S59" s="217">
        <v>57987.490400003902</v>
      </c>
      <c r="T59" s="103">
        <f t="shared" si="28"/>
        <v>6.2400000000000004E-2</v>
      </c>
      <c r="U59" s="217">
        <v>59147.240208003976</v>
      </c>
      <c r="V59" s="103">
        <f t="shared" si="29"/>
        <v>6.2399999999999997E-2</v>
      </c>
      <c r="X59" s="245"/>
    </row>
    <row r="60" spans="1:24" ht="12.75" customHeight="1" x14ac:dyDescent="0.3">
      <c r="A60" s="38" t="s">
        <v>149</v>
      </c>
      <c r="B60" s="50"/>
      <c r="C60" s="217">
        <v>0</v>
      </c>
      <c r="D60" s="103">
        <f t="shared" si="20"/>
        <v>0</v>
      </c>
      <c r="E60" s="217">
        <v>0</v>
      </c>
      <c r="F60" s="103">
        <f t="shared" si="21"/>
        <v>0</v>
      </c>
      <c r="G60" s="217">
        <v>0</v>
      </c>
      <c r="H60" s="103">
        <f t="shared" si="22"/>
        <v>0</v>
      </c>
      <c r="I60" s="217">
        <v>0</v>
      </c>
      <c r="J60" s="103">
        <f t="shared" si="23"/>
        <v>0</v>
      </c>
      <c r="K60" s="217">
        <v>0</v>
      </c>
      <c r="L60" s="103">
        <f t="shared" si="24"/>
        <v>0</v>
      </c>
      <c r="M60" s="217">
        <v>0</v>
      </c>
      <c r="N60" s="103">
        <f t="shared" si="25"/>
        <v>0</v>
      </c>
      <c r="O60" s="217">
        <v>0</v>
      </c>
      <c r="P60" s="103">
        <f t="shared" si="26"/>
        <v>0</v>
      </c>
      <c r="Q60" s="217">
        <v>0</v>
      </c>
      <c r="R60" s="103">
        <f t="shared" si="27"/>
        <v>0</v>
      </c>
      <c r="S60" s="217">
        <v>0</v>
      </c>
      <c r="T60" s="103">
        <f t="shared" si="28"/>
        <v>0</v>
      </c>
      <c r="U60" s="217">
        <v>0</v>
      </c>
      <c r="V60" s="103">
        <f t="shared" si="29"/>
        <v>0</v>
      </c>
      <c r="X60" s="245"/>
    </row>
    <row r="61" spans="1:24" ht="12.75" customHeight="1" x14ac:dyDescent="0.3">
      <c r="A61" s="38" t="s">
        <v>157</v>
      </c>
      <c r="B61" s="50"/>
      <c r="C61" s="217">
        <v>0</v>
      </c>
      <c r="D61" s="103">
        <f t="shared" si="20"/>
        <v>0</v>
      </c>
      <c r="E61" s="217">
        <v>0</v>
      </c>
      <c r="F61" s="103">
        <f t="shared" si="21"/>
        <v>0</v>
      </c>
      <c r="G61" s="217">
        <v>0</v>
      </c>
      <c r="H61" s="103">
        <f t="shared" si="22"/>
        <v>0</v>
      </c>
      <c r="I61" s="217">
        <v>0</v>
      </c>
      <c r="J61" s="103">
        <f t="shared" si="23"/>
        <v>0</v>
      </c>
      <c r="K61" s="217">
        <v>0</v>
      </c>
      <c r="L61" s="103">
        <f t="shared" si="24"/>
        <v>0</v>
      </c>
      <c r="M61" s="217">
        <v>0</v>
      </c>
      <c r="N61" s="103">
        <f t="shared" si="25"/>
        <v>0</v>
      </c>
      <c r="O61" s="217">
        <v>0</v>
      </c>
      <c r="P61" s="103">
        <f t="shared" si="26"/>
        <v>0</v>
      </c>
      <c r="Q61" s="217">
        <v>0</v>
      </c>
      <c r="R61" s="103">
        <f t="shared" si="27"/>
        <v>0</v>
      </c>
      <c r="S61" s="217">
        <v>0</v>
      </c>
      <c r="T61" s="103">
        <f t="shared" si="28"/>
        <v>0</v>
      </c>
      <c r="U61" s="217">
        <v>0</v>
      </c>
      <c r="V61" s="103">
        <f t="shared" si="29"/>
        <v>0</v>
      </c>
      <c r="X61" s="245"/>
    </row>
    <row r="62" spans="1:24" ht="12.75" customHeight="1" x14ac:dyDescent="0.3">
      <c r="A62" s="38" t="s">
        <v>294</v>
      </c>
      <c r="B62" s="50"/>
      <c r="C62" s="217">
        <v>0</v>
      </c>
      <c r="D62" s="103">
        <f t="shared" si="20"/>
        <v>0</v>
      </c>
      <c r="E62" s="217">
        <v>0</v>
      </c>
      <c r="F62" s="103">
        <f t="shared" si="21"/>
        <v>0</v>
      </c>
      <c r="G62" s="217">
        <v>0</v>
      </c>
      <c r="H62" s="103">
        <f t="shared" si="22"/>
        <v>0</v>
      </c>
      <c r="I62" s="217">
        <v>0</v>
      </c>
      <c r="J62" s="103">
        <f t="shared" si="23"/>
        <v>0</v>
      </c>
      <c r="K62" s="217">
        <v>0</v>
      </c>
      <c r="L62" s="103">
        <f t="shared" si="24"/>
        <v>0</v>
      </c>
      <c r="M62" s="217">
        <v>0</v>
      </c>
      <c r="N62" s="103">
        <f t="shared" si="25"/>
        <v>0</v>
      </c>
      <c r="O62" s="217">
        <v>0</v>
      </c>
      <c r="P62" s="103">
        <f t="shared" si="26"/>
        <v>0</v>
      </c>
      <c r="Q62" s="217">
        <v>0</v>
      </c>
      <c r="R62" s="103">
        <f t="shared" si="27"/>
        <v>0</v>
      </c>
      <c r="S62" s="217">
        <v>0</v>
      </c>
      <c r="T62" s="103">
        <f t="shared" si="28"/>
        <v>0</v>
      </c>
      <c r="U62" s="217">
        <v>0</v>
      </c>
      <c r="V62" s="103">
        <f t="shared" si="29"/>
        <v>0</v>
      </c>
      <c r="X62" s="245"/>
    </row>
    <row r="63" spans="1:24" ht="12.75" customHeight="1" x14ac:dyDescent="0.3">
      <c r="A63" s="38" t="s">
        <v>29</v>
      </c>
      <c r="B63" s="50"/>
      <c r="C63" s="217">
        <v>8559.7509026045682</v>
      </c>
      <c r="D63" s="103">
        <f t="shared" si="20"/>
        <v>1.5625631437371685E-2</v>
      </c>
      <c r="E63" s="217">
        <v>8114.2024034466385</v>
      </c>
      <c r="F63" s="103">
        <f t="shared" si="21"/>
        <v>1.0029916444309813E-2</v>
      </c>
      <c r="G63" s="217">
        <v>9082.0154324597133</v>
      </c>
      <c r="H63" s="103">
        <f t="shared" si="22"/>
        <v>1.1006102223102492E-2</v>
      </c>
      <c r="I63" s="217">
        <v>8980.0607773319589</v>
      </c>
      <c r="J63" s="103">
        <f t="shared" si="23"/>
        <v>1.0669164490471193E-2</v>
      </c>
      <c r="K63" s="217">
        <v>9164.0825125205502</v>
      </c>
      <c r="L63" s="103">
        <f t="shared" si="24"/>
        <v>1.0674313507021149E-2</v>
      </c>
      <c r="M63" s="217">
        <v>9352.4922718664566</v>
      </c>
      <c r="N63" s="103">
        <f t="shared" si="25"/>
        <v>1.06801696011275E-2</v>
      </c>
      <c r="O63" s="217">
        <v>9544.2347876623626</v>
      </c>
      <c r="P63" s="103">
        <f t="shared" si="26"/>
        <v>1.0685423366423098E-2</v>
      </c>
      <c r="Q63" s="217">
        <v>9740.8962386253388</v>
      </c>
      <c r="R63" s="103">
        <f t="shared" si="27"/>
        <v>1.0691764025642052E-2</v>
      </c>
      <c r="S63" s="217">
        <v>9941.0493083856763</v>
      </c>
      <c r="T63" s="103">
        <f t="shared" si="28"/>
        <v>1.0697505144027142E-2</v>
      </c>
      <c r="U63" s="217">
        <v>10129.202357982052</v>
      </c>
      <c r="V63" s="103">
        <f t="shared" si="29"/>
        <v>1.0686250531982515E-2</v>
      </c>
      <c r="X63" s="245"/>
    </row>
    <row r="64" spans="1:24" ht="12.75" customHeight="1" x14ac:dyDescent="0.3">
      <c r="A64" s="38" t="s">
        <v>148</v>
      </c>
      <c r="B64" s="50"/>
      <c r="C64" s="217">
        <v>2629.4492159999995</v>
      </c>
      <c r="D64" s="103">
        <f t="shared" si="20"/>
        <v>4.7999999999999996E-3</v>
      </c>
      <c r="E64" s="217">
        <v>3883.2</v>
      </c>
      <c r="F64" s="103">
        <f t="shared" si="21"/>
        <v>4.7999999999999996E-3</v>
      </c>
      <c r="G64" s="217">
        <v>3960.8639999999996</v>
      </c>
      <c r="H64" s="103">
        <f t="shared" si="22"/>
        <v>4.7999999999999996E-3</v>
      </c>
      <c r="I64" s="217">
        <v>4040.0812799999994</v>
      </c>
      <c r="J64" s="103">
        <f t="shared" si="23"/>
        <v>4.7999999999999996E-3</v>
      </c>
      <c r="K64" s="217">
        <v>4120.8829056000004</v>
      </c>
      <c r="L64" s="103">
        <f t="shared" si="24"/>
        <v>4.7999999999999996E-3</v>
      </c>
      <c r="M64" s="217">
        <v>4203.3005637119995</v>
      </c>
      <c r="N64" s="103">
        <f t="shared" si="25"/>
        <v>4.7999999999999987E-3</v>
      </c>
      <c r="O64" s="217">
        <v>4287.3665749862403</v>
      </c>
      <c r="P64" s="103">
        <f t="shared" si="26"/>
        <v>4.7999999999999996E-3</v>
      </c>
      <c r="Q64" s="217">
        <v>4373.1139064859653</v>
      </c>
      <c r="R64" s="103">
        <f t="shared" si="27"/>
        <v>4.7999999999999996E-3</v>
      </c>
      <c r="S64" s="217">
        <v>4460.5761846156838</v>
      </c>
      <c r="T64" s="103">
        <f t="shared" si="28"/>
        <v>4.7999999999999987E-3</v>
      </c>
      <c r="U64" s="217">
        <v>4549.7877083079984</v>
      </c>
      <c r="V64" s="103">
        <f t="shared" si="29"/>
        <v>4.8000000000000004E-3</v>
      </c>
      <c r="X64" s="245"/>
    </row>
    <row r="65" spans="1:24" ht="12.75" customHeight="1" x14ac:dyDescent="0.3">
      <c r="A65" s="38" t="s">
        <v>39</v>
      </c>
      <c r="B65" s="50"/>
      <c r="C65" s="217">
        <v>273.90095999999994</v>
      </c>
      <c r="D65" s="103">
        <f t="shared" si="20"/>
        <v>5.0000000000000001E-4</v>
      </c>
      <c r="E65" s="217">
        <v>404.5</v>
      </c>
      <c r="F65" s="103">
        <f t="shared" si="21"/>
        <v>5.0000000000000001E-4</v>
      </c>
      <c r="G65" s="217">
        <v>412.59000000000003</v>
      </c>
      <c r="H65" s="103">
        <f t="shared" si="22"/>
        <v>5.0000000000000001E-4</v>
      </c>
      <c r="I65" s="217">
        <v>420.84180000000003</v>
      </c>
      <c r="J65" s="103">
        <f t="shared" si="23"/>
        <v>5.0000000000000001E-4</v>
      </c>
      <c r="K65" s="217">
        <v>429.25863600000008</v>
      </c>
      <c r="L65" s="103">
        <f t="shared" si="24"/>
        <v>5.0000000000000001E-4</v>
      </c>
      <c r="M65" s="217">
        <v>437.84380872000003</v>
      </c>
      <c r="N65" s="103">
        <f t="shared" si="25"/>
        <v>5.0000000000000001E-4</v>
      </c>
      <c r="O65" s="217">
        <v>446.60068489440005</v>
      </c>
      <c r="P65" s="103">
        <f t="shared" si="26"/>
        <v>5.0000000000000001E-4</v>
      </c>
      <c r="Q65" s="217">
        <v>455.53269859228806</v>
      </c>
      <c r="R65" s="103">
        <f t="shared" si="27"/>
        <v>5.0000000000000001E-4</v>
      </c>
      <c r="S65" s="217">
        <v>464.64335256413381</v>
      </c>
      <c r="T65" s="103">
        <f t="shared" si="28"/>
        <v>5.0000000000000001E-4</v>
      </c>
      <c r="U65" s="217">
        <v>473.93621961541641</v>
      </c>
      <c r="V65" s="103">
        <f t="shared" si="29"/>
        <v>4.999999999999999E-4</v>
      </c>
      <c r="X65" s="245"/>
    </row>
    <row r="66" spans="1:24" ht="12.75" customHeight="1" x14ac:dyDescent="0.3">
      <c r="A66" s="38" t="s">
        <v>147</v>
      </c>
      <c r="B66" s="50"/>
      <c r="C66" s="217">
        <v>1533.845376</v>
      </c>
      <c r="D66" s="103">
        <f t="shared" si="20"/>
        <v>2.8000000000000004E-3</v>
      </c>
      <c r="E66" s="217">
        <v>2265.1999999999998</v>
      </c>
      <c r="F66" s="103">
        <f t="shared" si="21"/>
        <v>2.8E-3</v>
      </c>
      <c r="G66" s="217">
        <v>2310.5039999999999</v>
      </c>
      <c r="H66" s="103">
        <f t="shared" si="22"/>
        <v>2.8E-3</v>
      </c>
      <c r="I66" s="217">
        <v>2356.7140800000002</v>
      </c>
      <c r="J66" s="103">
        <f t="shared" si="23"/>
        <v>2.8000000000000004E-3</v>
      </c>
      <c r="K66" s="217">
        <v>2403.8483616000003</v>
      </c>
      <c r="L66" s="103">
        <f t="shared" si="24"/>
        <v>2.8E-3</v>
      </c>
      <c r="M66" s="217">
        <v>2451.9253288320001</v>
      </c>
      <c r="N66" s="103">
        <f t="shared" si="25"/>
        <v>2.8E-3</v>
      </c>
      <c r="O66" s="217">
        <v>2500.9638354086405</v>
      </c>
      <c r="P66" s="103">
        <f t="shared" si="26"/>
        <v>2.8E-3</v>
      </c>
      <c r="Q66" s="217">
        <v>2550.9831121168131</v>
      </c>
      <c r="R66" s="103">
        <f t="shared" si="27"/>
        <v>2.8E-3</v>
      </c>
      <c r="S66" s="217">
        <v>2602.0027743591495</v>
      </c>
      <c r="T66" s="103">
        <f t="shared" si="28"/>
        <v>2.8E-3</v>
      </c>
      <c r="U66" s="217">
        <v>2654.0428298463321</v>
      </c>
      <c r="V66" s="103">
        <f t="shared" si="29"/>
        <v>2.8E-3</v>
      </c>
      <c r="X66" s="245"/>
    </row>
    <row r="67" spans="1:24" ht="12.75" customHeight="1" x14ac:dyDescent="0.3">
      <c r="A67" s="38" t="s">
        <v>140</v>
      </c>
      <c r="B67" s="50"/>
      <c r="C67" s="217">
        <v>8217.0287999999982</v>
      </c>
      <c r="D67" s="103">
        <f t="shared" si="20"/>
        <v>1.4999999999999999E-2</v>
      </c>
      <c r="E67" s="217">
        <v>12135</v>
      </c>
      <c r="F67" s="103">
        <f t="shared" si="21"/>
        <v>1.4999999999999999E-2</v>
      </c>
      <c r="G67" s="217">
        <v>12377.699999999999</v>
      </c>
      <c r="H67" s="103">
        <f t="shared" si="22"/>
        <v>1.4999999999999999E-2</v>
      </c>
      <c r="I67" s="217">
        <v>12625.253999999999</v>
      </c>
      <c r="J67" s="103">
        <f t="shared" si="23"/>
        <v>1.4999999999999999E-2</v>
      </c>
      <c r="K67" s="217">
        <v>12877.759080000002</v>
      </c>
      <c r="L67" s="103">
        <f t="shared" si="24"/>
        <v>1.4999999999999999E-2</v>
      </c>
      <c r="M67" s="217">
        <v>13135.3142616</v>
      </c>
      <c r="N67" s="103">
        <f t="shared" si="25"/>
        <v>1.4999999999999999E-2</v>
      </c>
      <c r="O67" s="217">
        <v>13398.020546832002</v>
      </c>
      <c r="P67" s="103">
        <f t="shared" si="26"/>
        <v>1.4999999999999999E-2</v>
      </c>
      <c r="Q67" s="217">
        <v>13665.980957768641</v>
      </c>
      <c r="R67" s="103">
        <f t="shared" si="27"/>
        <v>1.4999999999999999E-2</v>
      </c>
      <c r="S67" s="217">
        <v>13939.300576924014</v>
      </c>
      <c r="T67" s="103">
        <f t="shared" si="28"/>
        <v>1.4999999999999999E-2</v>
      </c>
      <c r="U67" s="217">
        <v>14218.086588462495</v>
      </c>
      <c r="V67" s="103">
        <f t="shared" si="29"/>
        <v>1.4999999999999999E-2</v>
      </c>
      <c r="X67" s="245"/>
    </row>
    <row r="68" spans="1:24" ht="12.75" customHeight="1" x14ac:dyDescent="0.3">
      <c r="A68" s="38" t="s">
        <v>6</v>
      </c>
      <c r="B68" s="50"/>
      <c r="C68" s="217">
        <v>931.26326399999982</v>
      </c>
      <c r="D68" s="103">
        <f t="shared" si="20"/>
        <v>1.6999999999999999E-3</v>
      </c>
      <c r="E68" s="217">
        <v>1375.2999999999997</v>
      </c>
      <c r="F68" s="103">
        <f t="shared" si="21"/>
        <v>1.6999999999999997E-3</v>
      </c>
      <c r="G68" s="217">
        <v>1402.806</v>
      </c>
      <c r="H68" s="103">
        <f t="shared" si="22"/>
        <v>1.7000000000000001E-3</v>
      </c>
      <c r="I68" s="217">
        <v>1430.86212</v>
      </c>
      <c r="J68" s="103">
        <f t="shared" si="23"/>
        <v>1.7000000000000001E-3</v>
      </c>
      <c r="K68" s="217">
        <v>1459.4793624000001</v>
      </c>
      <c r="L68" s="103">
        <f t="shared" si="24"/>
        <v>1.6999999999999999E-3</v>
      </c>
      <c r="M68" s="217">
        <v>1488.6689496480001</v>
      </c>
      <c r="N68" s="103">
        <f t="shared" si="25"/>
        <v>1.6999999999999999E-3</v>
      </c>
      <c r="O68" s="217">
        <v>1518.4423286409601</v>
      </c>
      <c r="P68" s="103">
        <f t="shared" si="26"/>
        <v>1.6999999999999999E-3</v>
      </c>
      <c r="Q68" s="217">
        <v>1548.8111752137793</v>
      </c>
      <c r="R68" s="103">
        <f t="shared" si="27"/>
        <v>1.6999999999999999E-3</v>
      </c>
      <c r="S68" s="217">
        <v>1579.7873987180549</v>
      </c>
      <c r="T68" s="103">
        <f t="shared" si="28"/>
        <v>1.6999999999999999E-3</v>
      </c>
      <c r="U68" s="217">
        <v>1611.3831466924159</v>
      </c>
      <c r="V68" s="103">
        <f t="shared" si="29"/>
        <v>1.6999999999999999E-3</v>
      </c>
      <c r="X68" s="245"/>
    </row>
    <row r="69" spans="1:24" ht="12.75" customHeight="1" x14ac:dyDescent="0.3">
      <c r="A69" s="38" t="s">
        <v>142</v>
      </c>
      <c r="B69" s="50"/>
      <c r="C69" s="217">
        <v>0</v>
      </c>
      <c r="D69" s="103">
        <f t="shared" si="20"/>
        <v>0</v>
      </c>
      <c r="E69" s="217">
        <v>0</v>
      </c>
      <c r="F69" s="103">
        <f t="shared" si="21"/>
        <v>0</v>
      </c>
      <c r="G69" s="217">
        <v>0</v>
      </c>
      <c r="H69" s="103">
        <f t="shared" si="22"/>
        <v>0</v>
      </c>
      <c r="I69" s="217">
        <v>0</v>
      </c>
      <c r="J69" s="103">
        <f t="shared" si="23"/>
        <v>0</v>
      </c>
      <c r="K69" s="217">
        <v>0</v>
      </c>
      <c r="L69" s="103">
        <f t="shared" si="24"/>
        <v>0</v>
      </c>
      <c r="M69" s="217">
        <v>0</v>
      </c>
      <c r="N69" s="103">
        <f t="shared" si="25"/>
        <v>0</v>
      </c>
      <c r="O69" s="217">
        <v>0</v>
      </c>
      <c r="P69" s="103">
        <f t="shared" si="26"/>
        <v>0</v>
      </c>
      <c r="Q69" s="217">
        <v>0</v>
      </c>
      <c r="R69" s="103">
        <f t="shared" si="27"/>
        <v>0</v>
      </c>
      <c r="S69" s="217">
        <v>0</v>
      </c>
      <c r="T69" s="103">
        <f t="shared" si="28"/>
        <v>0</v>
      </c>
      <c r="U69" s="217">
        <v>0</v>
      </c>
      <c r="V69" s="103">
        <f t="shared" si="29"/>
        <v>0</v>
      </c>
      <c r="X69" s="245"/>
    </row>
    <row r="70" spans="1:24" ht="12.75" customHeight="1" x14ac:dyDescent="0.3">
      <c r="A70" s="38" t="s">
        <v>32</v>
      </c>
      <c r="B70" s="50"/>
      <c r="C70" s="217">
        <v>54.780191999999992</v>
      </c>
      <c r="D70" s="103">
        <f t="shared" si="20"/>
        <v>1E-4</v>
      </c>
      <c r="E70" s="217">
        <v>80.899999999999991</v>
      </c>
      <c r="F70" s="103">
        <f t="shared" si="21"/>
        <v>9.9999999999999991E-5</v>
      </c>
      <c r="G70" s="217">
        <v>82.518000000000001</v>
      </c>
      <c r="H70" s="103">
        <f t="shared" si="22"/>
        <v>1E-4</v>
      </c>
      <c r="I70" s="217">
        <v>84.168360000000007</v>
      </c>
      <c r="J70" s="103">
        <f t="shared" si="23"/>
        <v>1E-4</v>
      </c>
      <c r="K70" s="217">
        <v>85.851727200000013</v>
      </c>
      <c r="L70" s="103">
        <f t="shared" si="24"/>
        <v>1E-4</v>
      </c>
      <c r="M70" s="217">
        <v>87.568761744</v>
      </c>
      <c r="N70" s="103">
        <f t="shared" si="25"/>
        <v>9.9999999999999991E-5</v>
      </c>
      <c r="O70" s="217">
        <v>89.320136978880029</v>
      </c>
      <c r="P70" s="103">
        <f t="shared" si="26"/>
        <v>1.0000000000000002E-4</v>
      </c>
      <c r="Q70" s="217">
        <v>91.106539718457611</v>
      </c>
      <c r="R70" s="103">
        <f t="shared" si="27"/>
        <v>9.9999999999999991E-5</v>
      </c>
      <c r="S70" s="217">
        <v>92.928670512826756</v>
      </c>
      <c r="T70" s="103">
        <f t="shared" si="28"/>
        <v>9.9999999999999991E-5</v>
      </c>
      <c r="U70" s="217">
        <v>94.787243923083295</v>
      </c>
      <c r="V70" s="103">
        <f t="shared" si="29"/>
        <v>1E-4</v>
      </c>
      <c r="X70" s="245"/>
    </row>
    <row r="71" spans="1:24" ht="12.75" customHeight="1" x14ac:dyDescent="0.3">
      <c r="A71" s="38" t="s">
        <v>138</v>
      </c>
      <c r="B71" s="50"/>
      <c r="C71" s="217">
        <v>0</v>
      </c>
      <c r="D71" s="103">
        <f t="shared" si="20"/>
        <v>0</v>
      </c>
      <c r="E71" s="217">
        <v>0</v>
      </c>
      <c r="F71" s="103">
        <f t="shared" si="21"/>
        <v>0</v>
      </c>
      <c r="G71" s="217">
        <v>0</v>
      </c>
      <c r="H71" s="103">
        <f t="shared" si="22"/>
        <v>0</v>
      </c>
      <c r="I71" s="217">
        <v>0</v>
      </c>
      <c r="J71" s="103">
        <f t="shared" si="23"/>
        <v>0</v>
      </c>
      <c r="K71" s="217">
        <v>0</v>
      </c>
      <c r="L71" s="103">
        <f t="shared" si="24"/>
        <v>0</v>
      </c>
      <c r="M71" s="217">
        <v>0</v>
      </c>
      <c r="N71" s="103">
        <f t="shared" si="25"/>
        <v>0</v>
      </c>
      <c r="O71" s="217">
        <v>0</v>
      </c>
      <c r="P71" s="103">
        <f t="shared" si="26"/>
        <v>0</v>
      </c>
      <c r="Q71" s="217">
        <v>0</v>
      </c>
      <c r="R71" s="103">
        <f t="shared" si="27"/>
        <v>0</v>
      </c>
      <c r="S71" s="217">
        <v>0</v>
      </c>
      <c r="T71" s="103">
        <f t="shared" si="28"/>
        <v>0</v>
      </c>
      <c r="U71" s="217">
        <v>0</v>
      </c>
      <c r="V71" s="103">
        <f t="shared" si="29"/>
        <v>0</v>
      </c>
      <c r="X71" s="245"/>
    </row>
    <row r="72" spans="1:24" ht="12.75" customHeight="1" x14ac:dyDescent="0.3">
      <c r="A72" s="38" t="s">
        <v>154</v>
      </c>
      <c r="B72" s="50"/>
      <c r="C72" s="217">
        <v>0</v>
      </c>
      <c r="D72" s="103">
        <f t="shared" si="20"/>
        <v>0</v>
      </c>
      <c r="E72" s="217">
        <v>0</v>
      </c>
      <c r="F72" s="103">
        <f t="shared" si="21"/>
        <v>0</v>
      </c>
      <c r="G72" s="217">
        <v>0</v>
      </c>
      <c r="H72" s="103">
        <f t="shared" si="22"/>
        <v>0</v>
      </c>
      <c r="I72" s="217">
        <v>0</v>
      </c>
      <c r="J72" s="103">
        <f t="shared" si="23"/>
        <v>0</v>
      </c>
      <c r="K72" s="217">
        <v>0</v>
      </c>
      <c r="L72" s="103">
        <f t="shared" si="24"/>
        <v>0</v>
      </c>
      <c r="M72" s="217">
        <v>0</v>
      </c>
      <c r="N72" s="103">
        <f t="shared" si="25"/>
        <v>0</v>
      </c>
      <c r="O72" s="217">
        <v>0</v>
      </c>
      <c r="P72" s="103">
        <f t="shared" si="26"/>
        <v>0</v>
      </c>
      <c r="Q72" s="217">
        <v>0</v>
      </c>
      <c r="R72" s="103">
        <f t="shared" si="27"/>
        <v>0</v>
      </c>
      <c r="S72" s="217">
        <v>0</v>
      </c>
      <c r="T72" s="103">
        <f t="shared" si="28"/>
        <v>0</v>
      </c>
      <c r="U72" s="217">
        <v>0</v>
      </c>
      <c r="V72" s="103">
        <f t="shared" si="29"/>
        <v>0</v>
      </c>
      <c r="X72" s="245"/>
    </row>
    <row r="73" spans="1:24" ht="12.75" customHeight="1" x14ac:dyDescent="0.3">
      <c r="A73" s="38" t="s">
        <v>145</v>
      </c>
      <c r="B73" s="50"/>
      <c r="C73" s="217">
        <v>0</v>
      </c>
      <c r="D73" s="103">
        <f t="shared" si="20"/>
        <v>0</v>
      </c>
      <c r="E73" s="217">
        <v>0</v>
      </c>
      <c r="F73" s="103">
        <f t="shared" si="21"/>
        <v>0</v>
      </c>
      <c r="G73" s="217">
        <v>0</v>
      </c>
      <c r="H73" s="103">
        <f t="shared" si="22"/>
        <v>0</v>
      </c>
      <c r="I73" s="217">
        <v>0</v>
      </c>
      <c r="J73" s="103">
        <f t="shared" si="23"/>
        <v>0</v>
      </c>
      <c r="K73" s="217">
        <v>0</v>
      </c>
      <c r="L73" s="103">
        <f t="shared" si="24"/>
        <v>0</v>
      </c>
      <c r="M73" s="217">
        <v>0</v>
      </c>
      <c r="N73" s="103">
        <f t="shared" si="25"/>
        <v>0</v>
      </c>
      <c r="O73" s="217">
        <v>0</v>
      </c>
      <c r="P73" s="103">
        <f t="shared" si="26"/>
        <v>0</v>
      </c>
      <c r="Q73" s="217">
        <v>0</v>
      </c>
      <c r="R73" s="103">
        <f t="shared" si="27"/>
        <v>0</v>
      </c>
      <c r="S73" s="217">
        <v>0</v>
      </c>
      <c r="T73" s="103">
        <f t="shared" si="28"/>
        <v>0</v>
      </c>
      <c r="U73" s="217">
        <v>0</v>
      </c>
      <c r="V73" s="103">
        <f t="shared" si="29"/>
        <v>0</v>
      </c>
      <c r="X73" s="245"/>
    </row>
    <row r="74" spans="1:24" ht="12.75" customHeight="1" x14ac:dyDescent="0.3">
      <c r="A74" s="38" t="s">
        <v>134</v>
      </c>
      <c r="B74" s="50"/>
      <c r="C74" s="217">
        <v>0</v>
      </c>
      <c r="D74" s="103">
        <f t="shared" si="20"/>
        <v>0</v>
      </c>
      <c r="E74" s="217">
        <v>0</v>
      </c>
      <c r="F74" s="103">
        <f t="shared" si="21"/>
        <v>0</v>
      </c>
      <c r="G74" s="217">
        <v>0</v>
      </c>
      <c r="H74" s="103">
        <f t="shared" si="22"/>
        <v>0</v>
      </c>
      <c r="I74" s="217">
        <v>0</v>
      </c>
      <c r="J74" s="103">
        <f t="shared" si="23"/>
        <v>0</v>
      </c>
      <c r="K74" s="217">
        <v>0</v>
      </c>
      <c r="L74" s="103">
        <f t="shared" si="24"/>
        <v>0</v>
      </c>
      <c r="M74" s="217">
        <v>0</v>
      </c>
      <c r="N74" s="103">
        <f t="shared" si="25"/>
        <v>0</v>
      </c>
      <c r="O74" s="217">
        <v>0</v>
      </c>
      <c r="P74" s="103">
        <f t="shared" si="26"/>
        <v>0</v>
      </c>
      <c r="Q74" s="217">
        <v>0</v>
      </c>
      <c r="R74" s="103">
        <f t="shared" si="27"/>
        <v>0</v>
      </c>
      <c r="S74" s="217">
        <v>0</v>
      </c>
      <c r="T74" s="103">
        <f t="shared" si="28"/>
        <v>0</v>
      </c>
      <c r="U74" s="217">
        <v>0</v>
      </c>
      <c r="V74" s="103">
        <f t="shared" si="29"/>
        <v>0</v>
      </c>
      <c r="X74" s="245"/>
    </row>
    <row r="75" spans="1:24" ht="12.75" customHeight="1" x14ac:dyDescent="0.3">
      <c r="A75" s="38" t="s">
        <v>151</v>
      </c>
      <c r="B75" s="50"/>
      <c r="C75" s="217">
        <v>5478.0191999999997</v>
      </c>
      <c r="D75" s="103">
        <f t="shared" si="20"/>
        <v>0.01</v>
      </c>
      <c r="E75" s="217">
        <v>8090</v>
      </c>
      <c r="F75" s="103">
        <f t="shared" si="21"/>
        <v>0.01</v>
      </c>
      <c r="G75" s="217">
        <v>8251.7999999999993</v>
      </c>
      <c r="H75" s="103">
        <f t="shared" si="22"/>
        <v>9.9999999999999985E-3</v>
      </c>
      <c r="I75" s="217">
        <v>8416.8359999999993</v>
      </c>
      <c r="J75" s="103">
        <f t="shared" si="23"/>
        <v>0.01</v>
      </c>
      <c r="K75" s="217">
        <v>8585.1727200000023</v>
      </c>
      <c r="L75" s="103">
        <f t="shared" si="24"/>
        <v>1.0000000000000002E-2</v>
      </c>
      <c r="M75" s="217">
        <v>8756.8761744000003</v>
      </c>
      <c r="N75" s="103">
        <f t="shared" si="25"/>
        <v>0.01</v>
      </c>
      <c r="O75" s="217">
        <v>8932.0136978880018</v>
      </c>
      <c r="P75" s="103">
        <f t="shared" si="26"/>
        <v>0.01</v>
      </c>
      <c r="Q75" s="217">
        <v>9110.6539718457607</v>
      </c>
      <c r="R75" s="103">
        <f t="shared" si="27"/>
        <v>9.9999999999999985E-3</v>
      </c>
      <c r="S75" s="217">
        <v>9292.8670512826757</v>
      </c>
      <c r="T75" s="103">
        <f t="shared" si="28"/>
        <v>9.9999999999999985E-3</v>
      </c>
      <c r="U75" s="217">
        <v>9478.7243923083297</v>
      </c>
      <c r="V75" s="103">
        <f t="shared" si="29"/>
        <v>0.01</v>
      </c>
      <c r="X75" s="245"/>
    </row>
    <row r="76" spans="1:24" ht="12.75" customHeight="1" x14ac:dyDescent="0.3">
      <c r="A76" s="38" t="s">
        <v>137</v>
      </c>
      <c r="B76" s="50"/>
      <c r="C76" s="217">
        <v>219.12076799999997</v>
      </c>
      <c r="D76" s="103">
        <f t="shared" si="20"/>
        <v>4.0000000000000002E-4</v>
      </c>
      <c r="E76" s="217">
        <v>323.59999999999997</v>
      </c>
      <c r="F76" s="103">
        <f t="shared" si="21"/>
        <v>3.9999999999999996E-4</v>
      </c>
      <c r="G76" s="217">
        <v>330.072</v>
      </c>
      <c r="H76" s="103">
        <f t="shared" si="22"/>
        <v>4.0000000000000002E-4</v>
      </c>
      <c r="I76" s="217">
        <v>336.67344000000003</v>
      </c>
      <c r="J76" s="103">
        <f t="shared" si="23"/>
        <v>4.0000000000000002E-4</v>
      </c>
      <c r="K76" s="217">
        <v>343.40690880000005</v>
      </c>
      <c r="L76" s="103">
        <f t="shared" si="24"/>
        <v>4.0000000000000002E-4</v>
      </c>
      <c r="M76" s="217">
        <v>350.275046976</v>
      </c>
      <c r="N76" s="103">
        <f t="shared" si="25"/>
        <v>3.9999999999999996E-4</v>
      </c>
      <c r="O76" s="217">
        <v>357.28054791552012</v>
      </c>
      <c r="P76" s="103">
        <f t="shared" si="26"/>
        <v>4.0000000000000007E-4</v>
      </c>
      <c r="Q76" s="217">
        <v>364.42615887383045</v>
      </c>
      <c r="R76" s="103">
        <f t="shared" si="27"/>
        <v>3.9999999999999996E-4</v>
      </c>
      <c r="S76" s="217">
        <v>371.71468205130702</v>
      </c>
      <c r="T76" s="103">
        <f t="shared" si="28"/>
        <v>3.9999999999999996E-4</v>
      </c>
      <c r="U76" s="217">
        <v>379.14897569233318</v>
      </c>
      <c r="V76" s="103">
        <f t="shared" si="29"/>
        <v>4.0000000000000002E-4</v>
      </c>
      <c r="X76" s="245"/>
    </row>
    <row r="77" spans="1:24" ht="12.75" customHeight="1" x14ac:dyDescent="0.3">
      <c r="A77" s="38" t="s">
        <v>136</v>
      </c>
      <c r="B77" s="50"/>
      <c r="C77" s="217">
        <v>712.14249599999994</v>
      </c>
      <c r="D77" s="103">
        <f t="shared" si="20"/>
        <v>1.3000000000000002E-3</v>
      </c>
      <c r="E77" s="217">
        <v>1051.6999999999998</v>
      </c>
      <c r="F77" s="103">
        <f t="shared" si="21"/>
        <v>1.2999999999999997E-3</v>
      </c>
      <c r="G77" s="217">
        <v>1072.7339999999999</v>
      </c>
      <c r="H77" s="103">
        <f t="shared" si="22"/>
        <v>1.2999999999999999E-3</v>
      </c>
      <c r="I77" s="217">
        <v>1094.18868</v>
      </c>
      <c r="J77" s="103">
        <f t="shared" si="23"/>
        <v>1.2999999999999999E-3</v>
      </c>
      <c r="K77" s="217">
        <v>1116.0724536</v>
      </c>
      <c r="L77" s="103">
        <f t="shared" si="24"/>
        <v>1.2999999999999999E-3</v>
      </c>
      <c r="M77" s="217">
        <v>1138.393902672</v>
      </c>
      <c r="N77" s="103">
        <f t="shared" si="25"/>
        <v>1.2999999999999999E-3</v>
      </c>
      <c r="O77" s="217">
        <v>1161.1617807254402</v>
      </c>
      <c r="P77" s="103">
        <f t="shared" si="26"/>
        <v>1.2999999999999999E-3</v>
      </c>
      <c r="Q77" s="217">
        <v>1184.3850163399488</v>
      </c>
      <c r="R77" s="103">
        <f t="shared" si="27"/>
        <v>1.2999999999999999E-3</v>
      </c>
      <c r="S77" s="217">
        <v>1208.072716666748</v>
      </c>
      <c r="T77" s="103">
        <f t="shared" si="28"/>
        <v>1.2999999999999999E-3</v>
      </c>
      <c r="U77" s="217">
        <v>1232.2341710000828</v>
      </c>
      <c r="V77" s="103">
        <f t="shared" si="29"/>
        <v>1.2999999999999999E-3</v>
      </c>
      <c r="X77" s="245"/>
    </row>
    <row r="78" spans="1:24" ht="12.75" customHeight="1" x14ac:dyDescent="0.3">
      <c r="A78" s="38" t="s">
        <v>135</v>
      </c>
      <c r="B78" s="50"/>
      <c r="C78" s="217">
        <v>12051.642239999997</v>
      </c>
      <c r="D78" s="103">
        <f t="shared" si="20"/>
        <v>2.1999999999999999E-2</v>
      </c>
      <c r="E78" s="217">
        <v>17797.999999999996</v>
      </c>
      <c r="F78" s="103">
        <f t="shared" si="21"/>
        <v>2.1999999999999995E-2</v>
      </c>
      <c r="G78" s="217">
        <v>18153.96</v>
      </c>
      <c r="H78" s="103">
        <f t="shared" si="22"/>
        <v>2.1999999999999999E-2</v>
      </c>
      <c r="I78" s="217">
        <v>18517.039199999999</v>
      </c>
      <c r="J78" s="103">
        <f t="shared" si="23"/>
        <v>2.1999999999999999E-2</v>
      </c>
      <c r="K78" s="217">
        <v>18887.379983999999</v>
      </c>
      <c r="L78" s="103">
        <f t="shared" si="24"/>
        <v>2.1999999999999995E-2</v>
      </c>
      <c r="M78" s="217">
        <v>19265.127583680001</v>
      </c>
      <c r="N78" s="103">
        <f t="shared" si="25"/>
        <v>2.1999999999999999E-2</v>
      </c>
      <c r="O78" s="217">
        <v>19650.430135353603</v>
      </c>
      <c r="P78" s="103">
        <f t="shared" si="26"/>
        <v>2.1999999999999999E-2</v>
      </c>
      <c r="Q78" s="217">
        <v>20043.438738060671</v>
      </c>
      <c r="R78" s="103">
        <f t="shared" si="27"/>
        <v>2.1999999999999995E-2</v>
      </c>
      <c r="S78" s="217">
        <v>20444.307512821888</v>
      </c>
      <c r="T78" s="103">
        <f t="shared" si="28"/>
        <v>2.1999999999999999E-2</v>
      </c>
      <c r="U78" s="217">
        <v>20853.193663078324</v>
      </c>
      <c r="V78" s="103">
        <f t="shared" si="29"/>
        <v>2.1999999999999999E-2</v>
      </c>
      <c r="X78" s="245"/>
    </row>
    <row r="79" spans="1:24" ht="12.75" customHeight="1" x14ac:dyDescent="0.3">
      <c r="A79" s="38" t="s">
        <v>100</v>
      </c>
      <c r="B79" s="50"/>
      <c r="C79" s="217">
        <v>0</v>
      </c>
      <c r="D79" s="103">
        <f t="shared" si="20"/>
        <v>0</v>
      </c>
      <c r="E79" s="217">
        <v>0</v>
      </c>
      <c r="F79" s="103">
        <f t="shared" si="21"/>
        <v>0</v>
      </c>
      <c r="G79" s="217">
        <v>0</v>
      </c>
      <c r="H79" s="103">
        <f t="shared" si="22"/>
        <v>0</v>
      </c>
      <c r="I79" s="217">
        <v>0</v>
      </c>
      <c r="J79" s="103">
        <f t="shared" si="23"/>
        <v>0</v>
      </c>
      <c r="K79" s="217">
        <v>0</v>
      </c>
      <c r="L79" s="103">
        <f t="shared" si="24"/>
        <v>0</v>
      </c>
      <c r="M79" s="217">
        <v>0</v>
      </c>
      <c r="N79" s="103">
        <f t="shared" si="25"/>
        <v>0</v>
      </c>
      <c r="O79" s="217">
        <v>0</v>
      </c>
      <c r="P79" s="103">
        <f t="shared" si="26"/>
        <v>0</v>
      </c>
      <c r="Q79" s="217">
        <v>0</v>
      </c>
      <c r="R79" s="103">
        <f t="shared" si="27"/>
        <v>0</v>
      </c>
      <c r="S79" s="217">
        <v>0</v>
      </c>
      <c r="T79" s="103">
        <f t="shared" si="28"/>
        <v>0</v>
      </c>
      <c r="U79" s="217">
        <v>0</v>
      </c>
      <c r="V79" s="103">
        <f t="shared" si="29"/>
        <v>0</v>
      </c>
      <c r="X79" s="245"/>
    </row>
    <row r="80" spans="1:24" ht="12.75" customHeight="1" x14ac:dyDescent="0.3">
      <c r="A80" s="38" t="s">
        <v>101</v>
      </c>
      <c r="B80" s="50"/>
      <c r="C80" s="217">
        <v>0</v>
      </c>
      <c r="D80" s="103">
        <f t="shared" si="20"/>
        <v>0</v>
      </c>
      <c r="E80" s="217">
        <v>0</v>
      </c>
      <c r="F80" s="103">
        <f t="shared" si="21"/>
        <v>0</v>
      </c>
      <c r="G80" s="217">
        <v>0</v>
      </c>
      <c r="H80" s="103">
        <f t="shared" si="22"/>
        <v>0</v>
      </c>
      <c r="I80" s="217">
        <v>0</v>
      </c>
      <c r="J80" s="103">
        <f t="shared" si="23"/>
        <v>0</v>
      </c>
      <c r="K80" s="217">
        <v>0</v>
      </c>
      <c r="L80" s="103">
        <f t="shared" si="24"/>
        <v>0</v>
      </c>
      <c r="M80" s="217">
        <v>0</v>
      </c>
      <c r="N80" s="103">
        <f t="shared" si="25"/>
        <v>0</v>
      </c>
      <c r="O80" s="217">
        <v>0</v>
      </c>
      <c r="P80" s="103">
        <f t="shared" si="26"/>
        <v>0</v>
      </c>
      <c r="Q80" s="217">
        <v>0</v>
      </c>
      <c r="R80" s="103">
        <f t="shared" si="27"/>
        <v>0</v>
      </c>
      <c r="S80" s="217">
        <v>0</v>
      </c>
      <c r="T80" s="103">
        <f t="shared" si="28"/>
        <v>0</v>
      </c>
      <c r="U80" s="217">
        <v>0</v>
      </c>
      <c r="V80" s="103">
        <f t="shared" si="29"/>
        <v>0</v>
      </c>
      <c r="X80" s="245"/>
    </row>
    <row r="81" spans="1:24" ht="12.75" customHeight="1" x14ac:dyDescent="0.3">
      <c r="A81" s="38" t="s">
        <v>139</v>
      </c>
      <c r="B81" s="50"/>
      <c r="C81" s="217">
        <v>0</v>
      </c>
      <c r="D81" s="103">
        <f t="shared" si="20"/>
        <v>0</v>
      </c>
      <c r="E81" s="217">
        <v>0</v>
      </c>
      <c r="F81" s="103">
        <f t="shared" si="21"/>
        <v>0</v>
      </c>
      <c r="G81" s="217">
        <v>0</v>
      </c>
      <c r="H81" s="103">
        <f t="shared" si="22"/>
        <v>0</v>
      </c>
      <c r="I81" s="217">
        <v>0</v>
      </c>
      <c r="J81" s="103">
        <f t="shared" si="23"/>
        <v>0</v>
      </c>
      <c r="K81" s="217">
        <v>0</v>
      </c>
      <c r="L81" s="103">
        <f t="shared" si="24"/>
        <v>0</v>
      </c>
      <c r="M81" s="217">
        <v>0</v>
      </c>
      <c r="N81" s="103">
        <f t="shared" si="25"/>
        <v>0</v>
      </c>
      <c r="O81" s="217">
        <v>0</v>
      </c>
      <c r="P81" s="103">
        <f t="shared" si="26"/>
        <v>0</v>
      </c>
      <c r="Q81" s="217">
        <v>0</v>
      </c>
      <c r="R81" s="103">
        <f t="shared" si="27"/>
        <v>0</v>
      </c>
      <c r="S81" s="217">
        <v>0</v>
      </c>
      <c r="T81" s="103">
        <f t="shared" si="28"/>
        <v>0</v>
      </c>
      <c r="U81" s="217">
        <v>0</v>
      </c>
      <c r="V81" s="103">
        <f t="shared" si="29"/>
        <v>0</v>
      </c>
      <c r="X81" s="245"/>
    </row>
    <row r="82" spans="1:24" ht="12.75" customHeight="1" x14ac:dyDescent="0.3">
      <c r="A82" s="38" t="s">
        <v>155</v>
      </c>
      <c r="B82" s="50"/>
      <c r="C82" s="217">
        <v>0</v>
      </c>
      <c r="D82" s="103">
        <f t="shared" si="20"/>
        <v>0</v>
      </c>
      <c r="E82" s="217">
        <v>0</v>
      </c>
      <c r="F82" s="103">
        <f t="shared" si="21"/>
        <v>0</v>
      </c>
      <c r="G82" s="217">
        <v>0</v>
      </c>
      <c r="H82" s="103">
        <f t="shared" si="22"/>
        <v>0</v>
      </c>
      <c r="I82" s="217">
        <v>0</v>
      </c>
      <c r="J82" s="103">
        <f t="shared" si="23"/>
        <v>0</v>
      </c>
      <c r="K82" s="217">
        <v>0</v>
      </c>
      <c r="L82" s="103">
        <f t="shared" si="24"/>
        <v>0</v>
      </c>
      <c r="M82" s="217">
        <v>0</v>
      </c>
      <c r="N82" s="103">
        <f t="shared" si="25"/>
        <v>0</v>
      </c>
      <c r="O82" s="217">
        <v>0</v>
      </c>
      <c r="P82" s="103">
        <f t="shared" si="26"/>
        <v>0</v>
      </c>
      <c r="Q82" s="217">
        <v>0</v>
      </c>
      <c r="R82" s="103">
        <f t="shared" si="27"/>
        <v>0</v>
      </c>
      <c r="S82" s="217">
        <v>0</v>
      </c>
      <c r="T82" s="103">
        <f t="shared" si="28"/>
        <v>0</v>
      </c>
      <c r="U82" s="217">
        <v>0</v>
      </c>
      <c r="V82" s="103">
        <f t="shared" si="29"/>
        <v>0</v>
      </c>
      <c r="X82" s="245"/>
    </row>
    <row r="83" spans="1:24" ht="12.75" customHeight="1" x14ac:dyDescent="0.3">
      <c r="A83" s="38" t="s">
        <v>77</v>
      </c>
      <c r="B83" s="50"/>
      <c r="C83" s="217">
        <v>0</v>
      </c>
      <c r="D83" s="103">
        <f t="shared" si="20"/>
        <v>0</v>
      </c>
      <c r="E83" s="217">
        <v>0</v>
      </c>
      <c r="F83" s="103">
        <f t="shared" si="21"/>
        <v>0</v>
      </c>
      <c r="G83" s="217">
        <v>0</v>
      </c>
      <c r="H83" s="103">
        <f t="shared" si="22"/>
        <v>0</v>
      </c>
      <c r="I83" s="217">
        <v>0</v>
      </c>
      <c r="J83" s="103">
        <f t="shared" si="23"/>
        <v>0</v>
      </c>
      <c r="K83" s="217">
        <v>0</v>
      </c>
      <c r="L83" s="103">
        <f t="shared" si="24"/>
        <v>0</v>
      </c>
      <c r="M83" s="217">
        <v>0</v>
      </c>
      <c r="N83" s="103">
        <f t="shared" si="25"/>
        <v>0</v>
      </c>
      <c r="O83" s="217">
        <v>0</v>
      </c>
      <c r="P83" s="103">
        <f t="shared" si="26"/>
        <v>0</v>
      </c>
      <c r="Q83" s="217">
        <v>0</v>
      </c>
      <c r="R83" s="103">
        <f t="shared" si="27"/>
        <v>0</v>
      </c>
      <c r="S83" s="217">
        <v>0</v>
      </c>
      <c r="T83" s="103">
        <f t="shared" si="28"/>
        <v>0</v>
      </c>
      <c r="U83" s="217">
        <v>0</v>
      </c>
      <c r="V83" s="103">
        <f t="shared" si="29"/>
        <v>0</v>
      </c>
      <c r="X83" s="245"/>
    </row>
    <row r="84" spans="1:24" ht="12.75" customHeight="1" x14ac:dyDescent="0.3">
      <c r="A84" s="38" t="s">
        <v>98</v>
      </c>
      <c r="B84" s="50"/>
      <c r="C84" s="217">
        <v>0</v>
      </c>
      <c r="D84" s="103">
        <f t="shared" si="20"/>
        <v>0</v>
      </c>
      <c r="E84" s="217">
        <v>0</v>
      </c>
      <c r="F84" s="103">
        <f t="shared" si="21"/>
        <v>0</v>
      </c>
      <c r="G84" s="217">
        <v>0</v>
      </c>
      <c r="H84" s="103">
        <f t="shared" si="22"/>
        <v>0</v>
      </c>
      <c r="I84" s="217">
        <v>0</v>
      </c>
      <c r="J84" s="103">
        <f t="shared" si="23"/>
        <v>0</v>
      </c>
      <c r="K84" s="217">
        <v>0</v>
      </c>
      <c r="L84" s="103">
        <f t="shared" si="24"/>
        <v>0</v>
      </c>
      <c r="M84" s="217">
        <v>0</v>
      </c>
      <c r="N84" s="103">
        <f t="shared" si="25"/>
        <v>0</v>
      </c>
      <c r="O84" s="217">
        <v>0</v>
      </c>
      <c r="P84" s="103">
        <f t="shared" si="26"/>
        <v>0</v>
      </c>
      <c r="Q84" s="217">
        <v>0</v>
      </c>
      <c r="R84" s="103">
        <f t="shared" si="27"/>
        <v>0</v>
      </c>
      <c r="S84" s="217">
        <v>0</v>
      </c>
      <c r="T84" s="103">
        <f t="shared" si="28"/>
        <v>0</v>
      </c>
      <c r="U84" s="217">
        <v>0</v>
      </c>
      <c r="V84" s="103">
        <f t="shared" si="29"/>
        <v>0</v>
      </c>
      <c r="X84" s="245"/>
    </row>
    <row r="85" spans="1:24" ht="12.75" customHeight="1" x14ac:dyDescent="0.3">
      <c r="A85" s="38" t="s">
        <v>79</v>
      </c>
      <c r="B85" s="50"/>
      <c r="C85" s="217">
        <v>0</v>
      </c>
      <c r="D85" s="103">
        <f t="shared" si="20"/>
        <v>0</v>
      </c>
      <c r="E85" s="217">
        <v>0</v>
      </c>
      <c r="F85" s="103">
        <f t="shared" si="21"/>
        <v>0</v>
      </c>
      <c r="G85" s="217">
        <v>0</v>
      </c>
      <c r="H85" s="103">
        <f t="shared" si="22"/>
        <v>0</v>
      </c>
      <c r="I85" s="217">
        <v>0</v>
      </c>
      <c r="J85" s="103">
        <f t="shared" si="23"/>
        <v>0</v>
      </c>
      <c r="K85" s="217">
        <v>0</v>
      </c>
      <c r="L85" s="103">
        <f t="shared" si="24"/>
        <v>0</v>
      </c>
      <c r="M85" s="217">
        <v>0</v>
      </c>
      <c r="N85" s="103">
        <f t="shared" si="25"/>
        <v>0</v>
      </c>
      <c r="O85" s="217">
        <v>0</v>
      </c>
      <c r="P85" s="103">
        <f t="shared" si="26"/>
        <v>0</v>
      </c>
      <c r="Q85" s="217">
        <v>0</v>
      </c>
      <c r="R85" s="103">
        <f t="shared" si="27"/>
        <v>0</v>
      </c>
      <c r="S85" s="217">
        <v>0</v>
      </c>
      <c r="T85" s="103">
        <f t="shared" si="28"/>
        <v>0</v>
      </c>
      <c r="U85" s="217">
        <v>0</v>
      </c>
      <c r="V85" s="103">
        <f t="shared" si="29"/>
        <v>0</v>
      </c>
      <c r="X85" s="245"/>
    </row>
    <row r="86" spans="1:24" ht="12.75" customHeight="1" x14ac:dyDescent="0.3">
      <c r="A86" s="38" t="s">
        <v>15</v>
      </c>
      <c r="B86" s="50"/>
      <c r="C86" s="217">
        <v>2191.2076799999995</v>
      </c>
      <c r="D86" s="103">
        <f t="shared" si="20"/>
        <v>4.0000000000000001E-3</v>
      </c>
      <c r="E86" s="217">
        <v>3236</v>
      </c>
      <c r="F86" s="103">
        <f t="shared" si="21"/>
        <v>4.0000000000000001E-3</v>
      </c>
      <c r="G86" s="217">
        <v>3300.7200000000003</v>
      </c>
      <c r="H86" s="103">
        <f t="shared" si="22"/>
        <v>4.0000000000000001E-3</v>
      </c>
      <c r="I86" s="217">
        <v>3366.7344000000003</v>
      </c>
      <c r="J86" s="103">
        <f t="shared" si="23"/>
        <v>4.0000000000000001E-3</v>
      </c>
      <c r="K86" s="217">
        <v>3434.0690880000006</v>
      </c>
      <c r="L86" s="103">
        <f t="shared" si="24"/>
        <v>4.0000000000000001E-3</v>
      </c>
      <c r="M86" s="217">
        <v>3502.7504697600002</v>
      </c>
      <c r="N86" s="103">
        <f t="shared" si="25"/>
        <v>4.0000000000000001E-3</v>
      </c>
      <c r="O86" s="217">
        <v>3572.8054791552004</v>
      </c>
      <c r="P86" s="103">
        <f t="shared" si="26"/>
        <v>4.0000000000000001E-3</v>
      </c>
      <c r="Q86" s="217">
        <v>3644.2615887383045</v>
      </c>
      <c r="R86" s="103">
        <f t="shared" si="27"/>
        <v>4.0000000000000001E-3</v>
      </c>
      <c r="S86" s="217">
        <v>3717.1468205130705</v>
      </c>
      <c r="T86" s="103">
        <f t="shared" si="28"/>
        <v>4.0000000000000001E-3</v>
      </c>
      <c r="U86" s="217">
        <v>3791.4897569233312</v>
      </c>
      <c r="V86" s="103">
        <f t="shared" si="29"/>
        <v>3.9999999999999992E-3</v>
      </c>
      <c r="X86" s="245"/>
    </row>
    <row r="87" spans="1:24" ht="12.75" customHeight="1" x14ac:dyDescent="0.3">
      <c r="A87" s="38" t="s">
        <v>152</v>
      </c>
      <c r="B87" s="50"/>
      <c r="C87" s="217">
        <v>0</v>
      </c>
      <c r="D87" s="103">
        <f t="shared" si="20"/>
        <v>0</v>
      </c>
      <c r="E87" s="217">
        <v>0</v>
      </c>
      <c r="F87" s="103">
        <f t="shared" si="21"/>
        <v>0</v>
      </c>
      <c r="G87" s="217">
        <v>0</v>
      </c>
      <c r="H87" s="103">
        <f t="shared" si="22"/>
        <v>0</v>
      </c>
      <c r="I87" s="217">
        <v>0</v>
      </c>
      <c r="J87" s="103">
        <f t="shared" si="23"/>
        <v>0</v>
      </c>
      <c r="K87" s="217">
        <v>0</v>
      </c>
      <c r="L87" s="103">
        <f t="shared" si="24"/>
        <v>0</v>
      </c>
      <c r="M87" s="217">
        <v>0</v>
      </c>
      <c r="N87" s="103">
        <f t="shared" si="25"/>
        <v>0</v>
      </c>
      <c r="O87" s="217">
        <v>0</v>
      </c>
      <c r="P87" s="103">
        <f t="shared" si="26"/>
        <v>0</v>
      </c>
      <c r="Q87" s="217">
        <v>0</v>
      </c>
      <c r="R87" s="103">
        <f t="shared" si="27"/>
        <v>0</v>
      </c>
      <c r="S87" s="217">
        <v>0</v>
      </c>
      <c r="T87" s="103">
        <f t="shared" si="28"/>
        <v>0</v>
      </c>
      <c r="U87" s="217">
        <v>0</v>
      </c>
      <c r="V87" s="103">
        <f t="shared" si="29"/>
        <v>0</v>
      </c>
      <c r="X87" s="245"/>
    </row>
    <row r="88" spans="1:24" ht="12.75" customHeight="1" x14ac:dyDescent="0.3">
      <c r="A88" s="38" t="s">
        <v>12</v>
      </c>
      <c r="B88" s="50"/>
      <c r="C88" s="217">
        <v>2793.7897919999996</v>
      </c>
      <c r="D88" s="103">
        <f t="shared" si="20"/>
        <v>5.0999999999999995E-3</v>
      </c>
      <c r="E88" s="217">
        <v>4125.9000000000005</v>
      </c>
      <c r="F88" s="103">
        <f t="shared" si="21"/>
        <v>5.1000000000000004E-3</v>
      </c>
      <c r="G88" s="217">
        <v>4208.4180000000006</v>
      </c>
      <c r="H88" s="103">
        <f t="shared" si="22"/>
        <v>5.1000000000000004E-3</v>
      </c>
      <c r="I88" s="217">
        <v>4292.5863600000002</v>
      </c>
      <c r="J88" s="103">
        <f t="shared" si="23"/>
        <v>5.1000000000000004E-3</v>
      </c>
      <c r="K88" s="217">
        <v>4378.4380872000011</v>
      </c>
      <c r="L88" s="103">
        <f t="shared" si="24"/>
        <v>5.1000000000000004E-3</v>
      </c>
      <c r="M88" s="217">
        <v>4466.006848944</v>
      </c>
      <c r="N88" s="103">
        <f t="shared" si="25"/>
        <v>5.0999999999999995E-3</v>
      </c>
      <c r="O88" s="217">
        <v>4555.3269859228812</v>
      </c>
      <c r="P88" s="103">
        <f t="shared" si="26"/>
        <v>5.1000000000000004E-3</v>
      </c>
      <c r="Q88" s="217">
        <v>4646.4335256413387</v>
      </c>
      <c r="R88" s="103">
        <f t="shared" si="27"/>
        <v>5.1000000000000004E-3</v>
      </c>
      <c r="S88" s="217">
        <v>4739.3621961541648</v>
      </c>
      <c r="T88" s="103">
        <f t="shared" si="28"/>
        <v>5.0999999999999995E-3</v>
      </c>
      <c r="U88" s="217">
        <v>4834.149440077249</v>
      </c>
      <c r="V88" s="103">
        <f t="shared" si="29"/>
        <v>5.1000000000000012E-3</v>
      </c>
      <c r="X88" s="245"/>
    </row>
    <row r="89" spans="1:24" ht="12.75" customHeight="1" x14ac:dyDescent="0.3">
      <c r="A89" s="38" t="s">
        <v>172</v>
      </c>
      <c r="B89" s="50"/>
      <c r="C89" s="217">
        <v>0</v>
      </c>
      <c r="D89" s="103">
        <f t="shared" si="20"/>
        <v>0</v>
      </c>
      <c r="E89" s="217">
        <v>0</v>
      </c>
      <c r="F89" s="103">
        <f t="shared" si="21"/>
        <v>0</v>
      </c>
      <c r="G89" s="217">
        <v>0</v>
      </c>
      <c r="H89" s="103">
        <f t="shared" si="22"/>
        <v>0</v>
      </c>
      <c r="I89" s="217">
        <v>0</v>
      </c>
      <c r="J89" s="103">
        <f t="shared" si="23"/>
        <v>0</v>
      </c>
      <c r="K89" s="217">
        <v>0</v>
      </c>
      <c r="L89" s="103">
        <f t="shared" si="24"/>
        <v>0</v>
      </c>
      <c r="M89" s="217">
        <v>0</v>
      </c>
      <c r="N89" s="103">
        <f t="shared" si="25"/>
        <v>0</v>
      </c>
      <c r="O89" s="217">
        <v>0</v>
      </c>
      <c r="P89" s="103">
        <f t="shared" si="26"/>
        <v>0</v>
      </c>
      <c r="Q89" s="217">
        <v>0</v>
      </c>
      <c r="R89" s="103">
        <f t="shared" si="27"/>
        <v>0</v>
      </c>
      <c r="S89" s="217">
        <v>0</v>
      </c>
      <c r="T89" s="103">
        <f t="shared" si="28"/>
        <v>0</v>
      </c>
      <c r="U89" s="217">
        <v>0</v>
      </c>
      <c r="V89" s="103">
        <f t="shared" si="29"/>
        <v>0</v>
      </c>
      <c r="X89" s="245"/>
    </row>
    <row r="90" spans="1:24" ht="12.75" customHeight="1" x14ac:dyDescent="0.3">
      <c r="A90" s="38" t="s">
        <v>17</v>
      </c>
      <c r="B90" s="50"/>
      <c r="C90" s="217">
        <v>109.56038399999998</v>
      </c>
      <c r="D90" s="103">
        <f t="shared" si="20"/>
        <v>2.0000000000000001E-4</v>
      </c>
      <c r="E90" s="217">
        <v>161.79999999999998</v>
      </c>
      <c r="F90" s="103">
        <f t="shared" si="21"/>
        <v>1.9999999999999998E-4</v>
      </c>
      <c r="G90" s="217">
        <v>165.036</v>
      </c>
      <c r="H90" s="103">
        <f t="shared" si="22"/>
        <v>2.0000000000000001E-4</v>
      </c>
      <c r="I90" s="217">
        <v>168.33672000000001</v>
      </c>
      <c r="J90" s="103">
        <f t="shared" si="23"/>
        <v>2.0000000000000001E-4</v>
      </c>
      <c r="K90" s="217">
        <v>171.70345440000003</v>
      </c>
      <c r="L90" s="103">
        <f t="shared" si="24"/>
        <v>2.0000000000000001E-4</v>
      </c>
      <c r="M90" s="217">
        <v>175.137523488</v>
      </c>
      <c r="N90" s="103">
        <f t="shared" si="25"/>
        <v>1.9999999999999998E-4</v>
      </c>
      <c r="O90" s="217">
        <v>178.64027395776006</v>
      </c>
      <c r="P90" s="103">
        <f t="shared" si="26"/>
        <v>2.0000000000000004E-4</v>
      </c>
      <c r="Q90" s="217">
        <v>182.21307943691522</v>
      </c>
      <c r="R90" s="103">
        <f t="shared" si="27"/>
        <v>1.9999999999999998E-4</v>
      </c>
      <c r="S90" s="217">
        <v>185.85734102565351</v>
      </c>
      <c r="T90" s="103">
        <f t="shared" si="28"/>
        <v>1.9999999999999998E-4</v>
      </c>
      <c r="U90" s="217">
        <v>189.57448784616659</v>
      </c>
      <c r="V90" s="103">
        <f t="shared" si="29"/>
        <v>2.0000000000000001E-4</v>
      </c>
      <c r="X90" s="245"/>
    </row>
    <row r="91" spans="1:24" ht="12.75" customHeight="1" x14ac:dyDescent="0.3">
      <c r="A91" s="38" t="s">
        <v>143</v>
      </c>
      <c r="B91" s="38"/>
      <c r="C91" s="217">
        <v>0</v>
      </c>
      <c r="D91" s="103">
        <f t="shared" si="20"/>
        <v>0</v>
      </c>
      <c r="E91" s="217">
        <v>0</v>
      </c>
      <c r="F91" s="103">
        <f t="shared" si="21"/>
        <v>0</v>
      </c>
      <c r="G91" s="217">
        <v>0</v>
      </c>
      <c r="H91" s="103">
        <f t="shared" si="22"/>
        <v>0</v>
      </c>
      <c r="I91" s="217">
        <v>0</v>
      </c>
      <c r="J91" s="103">
        <f t="shared" si="23"/>
        <v>0</v>
      </c>
      <c r="K91" s="217">
        <v>0</v>
      </c>
      <c r="L91" s="103">
        <f t="shared" si="24"/>
        <v>0</v>
      </c>
      <c r="M91" s="217">
        <v>0</v>
      </c>
      <c r="N91" s="103">
        <f t="shared" si="25"/>
        <v>0</v>
      </c>
      <c r="O91" s="217">
        <v>0</v>
      </c>
      <c r="P91" s="103">
        <f t="shared" si="26"/>
        <v>0</v>
      </c>
      <c r="Q91" s="217">
        <v>0</v>
      </c>
      <c r="R91" s="103">
        <f t="shared" si="27"/>
        <v>0</v>
      </c>
      <c r="S91" s="217">
        <v>0</v>
      </c>
      <c r="T91" s="103">
        <f t="shared" si="28"/>
        <v>0</v>
      </c>
      <c r="U91" s="217">
        <v>0</v>
      </c>
      <c r="V91" s="103">
        <f t="shared" si="29"/>
        <v>0</v>
      </c>
      <c r="X91" s="245"/>
    </row>
    <row r="92" spans="1:24" ht="12.75" customHeight="1" x14ac:dyDescent="0.3">
      <c r="A92" s="38" t="s">
        <v>13</v>
      </c>
      <c r="B92" s="50"/>
      <c r="C92" s="217">
        <v>2848.5699839999997</v>
      </c>
      <c r="D92" s="103">
        <f t="shared" si="20"/>
        <v>5.2000000000000006E-3</v>
      </c>
      <c r="E92" s="217">
        <v>4206.7999999999993</v>
      </c>
      <c r="F92" s="103">
        <f t="shared" si="21"/>
        <v>5.1999999999999989E-3</v>
      </c>
      <c r="G92" s="217">
        <v>4290.9359999999997</v>
      </c>
      <c r="H92" s="103">
        <f t="shared" si="22"/>
        <v>5.1999999999999998E-3</v>
      </c>
      <c r="I92" s="217">
        <v>4376.7547199999999</v>
      </c>
      <c r="J92" s="103">
        <f t="shared" si="23"/>
        <v>5.1999999999999998E-3</v>
      </c>
      <c r="K92" s="217">
        <v>4464.2898144000001</v>
      </c>
      <c r="L92" s="103">
        <f t="shared" si="24"/>
        <v>5.1999999999999998E-3</v>
      </c>
      <c r="M92" s="217">
        <v>4553.5756106879999</v>
      </c>
      <c r="N92" s="103">
        <f t="shared" si="25"/>
        <v>5.1999999999999998E-3</v>
      </c>
      <c r="O92" s="217">
        <v>4644.6471229017607</v>
      </c>
      <c r="P92" s="103">
        <f t="shared" si="26"/>
        <v>5.1999999999999998E-3</v>
      </c>
      <c r="Q92" s="217">
        <v>4737.5400653597953</v>
      </c>
      <c r="R92" s="103">
        <f t="shared" si="27"/>
        <v>5.1999999999999998E-3</v>
      </c>
      <c r="S92" s="217">
        <v>4832.2908666669919</v>
      </c>
      <c r="T92" s="103">
        <f t="shared" si="28"/>
        <v>5.1999999999999998E-3</v>
      </c>
      <c r="U92" s="217">
        <v>4928.9366840003313</v>
      </c>
      <c r="V92" s="103">
        <f t="shared" si="29"/>
        <v>5.1999999999999998E-3</v>
      </c>
      <c r="X92" s="245"/>
    </row>
    <row r="93" spans="1:24" ht="12.75" customHeight="1" x14ac:dyDescent="0.3">
      <c r="A93" s="38" t="s">
        <v>144</v>
      </c>
      <c r="B93" s="50"/>
      <c r="C93" s="217">
        <v>0</v>
      </c>
      <c r="D93" s="103">
        <f t="shared" si="20"/>
        <v>0</v>
      </c>
      <c r="E93" s="217">
        <v>0</v>
      </c>
      <c r="F93" s="103">
        <f t="shared" si="21"/>
        <v>0</v>
      </c>
      <c r="G93" s="217">
        <v>0</v>
      </c>
      <c r="H93" s="103">
        <f t="shared" si="22"/>
        <v>0</v>
      </c>
      <c r="I93" s="217">
        <v>0</v>
      </c>
      <c r="J93" s="103">
        <f t="shared" si="23"/>
        <v>0</v>
      </c>
      <c r="K93" s="217">
        <v>0</v>
      </c>
      <c r="L93" s="103">
        <f t="shared" si="24"/>
        <v>0</v>
      </c>
      <c r="M93" s="217">
        <v>0</v>
      </c>
      <c r="N93" s="103">
        <f t="shared" si="25"/>
        <v>0</v>
      </c>
      <c r="O93" s="217">
        <v>0</v>
      </c>
      <c r="P93" s="103">
        <f t="shared" si="26"/>
        <v>0</v>
      </c>
      <c r="Q93" s="217">
        <v>0</v>
      </c>
      <c r="R93" s="103">
        <f t="shared" si="27"/>
        <v>0</v>
      </c>
      <c r="S93" s="217">
        <v>0</v>
      </c>
      <c r="T93" s="103">
        <f t="shared" si="28"/>
        <v>0</v>
      </c>
      <c r="U93" s="217">
        <v>0</v>
      </c>
      <c r="V93" s="103">
        <f t="shared" si="29"/>
        <v>0</v>
      </c>
      <c r="X93" s="245"/>
    </row>
    <row r="94" spans="1:24" ht="12.75" customHeight="1" x14ac:dyDescent="0.3">
      <c r="A94" s="38" t="s">
        <v>156</v>
      </c>
      <c r="B94" s="50"/>
      <c r="C94" s="217">
        <v>0</v>
      </c>
      <c r="D94" s="103">
        <f t="shared" si="20"/>
        <v>0</v>
      </c>
      <c r="E94" s="217">
        <v>0</v>
      </c>
      <c r="F94" s="103">
        <f t="shared" si="21"/>
        <v>0</v>
      </c>
      <c r="G94" s="217">
        <v>0</v>
      </c>
      <c r="H94" s="103">
        <f t="shared" si="22"/>
        <v>0</v>
      </c>
      <c r="I94" s="217">
        <v>0</v>
      </c>
      <c r="J94" s="103">
        <f t="shared" si="23"/>
        <v>0</v>
      </c>
      <c r="K94" s="217">
        <v>0</v>
      </c>
      <c r="L94" s="103">
        <f t="shared" si="24"/>
        <v>0</v>
      </c>
      <c r="M94" s="217">
        <v>0</v>
      </c>
      <c r="N94" s="103">
        <f t="shared" si="25"/>
        <v>0</v>
      </c>
      <c r="O94" s="217">
        <v>0</v>
      </c>
      <c r="P94" s="103">
        <f t="shared" si="26"/>
        <v>0</v>
      </c>
      <c r="Q94" s="217">
        <v>0</v>
      </c>
      <c r="R94" s="103">
        <f t="shared" si="27"/>
        <v>0</v>
      </c>
      <c r="S94" s="217">
        <v>0</v>
      </c>
      <c r="T94" s="103">
        <f t="shared" si="28"/>
        <v>0</v>
      </c>
      <c r="U94" s="217">
        <v>0</v>
      </c>
      <c r="V94" s="103">
        <f t="shared" si="29"/>
        <v>0</v>
      </c>
      <c r="X94" s="245"/>
    </row>
    <row r="95" spans="1:24" ht="12.75" customHeight="1" x14ac:dyDescent="0.3">
      <c r="A95" s="38" t="s">
        <v>150</v>
      </c>
      <c r="B95" s="50"/>
      <c r="C95" s="217">
        <v>0</v>
      </c>
      <c r="D95" s="103">
        <f t="shared" si="20"/>
        <v>0</v>
      </c>
      <c r="E95" s="217">
        <v>0</v>
      </c>
      <c r="F95" s="103">
        <f t="shared" si="21"/>
        <v>0</v>
      </c>
      <c r="G95" s="217">
        <v>0</v>
      </c>
      <c r="H95" s="103">
        <f t="shared" si="22"/>
        <v>0</v>
      </c>
      <c r="I95" s="217">
        <v>0</v>
      </c>
      <c r="J95" s="103">
        <f t="shared" si="23"/>
        <v>0</v>
      </c>
      <c r="K95" s="217">
        <v>0</v>
      </c>
      <c r="L95" s="103">
        <f t="shared" si="24"/>
        <v>0</v>
      </c>
      <c r="M95" s="217">
        <v>0</v>
      </c>
      <c r="N95" s="103">
        <f t="shared" si="25"/>
        <v>0</v>
      </c>
      <c r="O95" s="217">
        <v>0</v>
      </c>
      <c r="P95" s="103">
        <f t="shared" si="26"/>
        <v>0</v>
      </c>
      <c r="Q95" s="217">
        <v>0</v>
      </c>
      <c r="R95" s="103">
        <f t="shared" si="27"/>
        <v>0</v>
      </c>
      <c r="S95" s="217">
        <v>0</v>
      </c>
      <c r="T95" s="103">
        <f t="shared" si="28"/>
        <v>0</v>
      </c>
      <c r="U95" s="217">
        <v>0</v>
      </c>
      <c r="V95" s="103">
        <f t="shared" si="29"/>
        <v>0</v>
      </c>
      <c r="X95" s="245"/>
    </row>
    <row r="96" spans="1:24" ht="12.75" customHeight="1" x14ac:dyDescent="0.3">
      <c r="A96" s="38" t="s">
        <v>146</v>
      </c>
      <c r="B96" s="50"/>
      <c r="C96" s="217">
        <v>0</v>
      </c>
      <c r="D96" s="103">
        <f t="shared" si="20"/>
        <v>0</v>
      </c>
      <c r="E96" s="217">
        <v>0</v>
      </c>
      <c r="F96" s="103">
        <f t="shared" si="21"/>
        <v>0</v>
      </c>
      <c r="G96" s="217">
        <v>0</v>
      </c>
      <c r="H96" s="103">
        <f t="shared" si="22"/>
        <v>0</v>
      </c>
      <c r="I96" s="217">
        <v>0</v>
      </c>
      <c r="J96" s="103">
        <f t="shared" si="23"/>
        <v>0</v>
      </c>
      <c r="K96" s="217">
        <v>0</v>
      </c>
      <c r="L96" s="103">
        <f t="shared" si="24"/>
        <v>0</v>
      </c>
      <c r="M96" s="217">
        <v>0</v>
      </c>
      <c r="N96" s="103">
        <f t="shared" si="25"/>
        <v>0</v>
      </c>
      <c r="O96" s="217">
        <v>0</v>
      </c>
      <c r="P96" s="103">
        <f t="shared" si="26"/>
        <v>0</v>
      </c>
      <c r="Q96" s="217">
        <v>0</v>
      </c>
      <c r="R96" s="103">
        <f t="shared" si="27"/>
        <v>0</v>
      </c>
      <c r="S96" s="217">
        <v>0</v>
      </c>
      <c r="T96" s="103">
        <f t="shared" si="28"/>
        <v>0</v>
      </c>
      <c r="U96" s="217">
        <v>0</v>
      </c>
      <c r="V96" s="103">
        <f t="shared" si="29"/>
        <v>0</v>
      </c>
      <c r="X96" s="245"/>
    </row>
    <row r="97" spans="1:24" ht="12.75" customHeight="1" x14ac:dyDescent="0.3">
      <c r="A97" s="38" t="s">
        <v>7</v>
      </c>
      <c r="B97" s="50"/>
      <c r="C97" s="217">
        <v>6612.0407999999998</v>
      </c>
      <c r="D97" s="103">
        <f t="shared" si="20"/>
        <v>1.2070130750910841E-2</v>
      </c>
      <c r="E97" s="217">
        <v>7352.5893696000012</v>
      </c>
      <c r="F97" s="103">
        <f t="shared" si="21"/>
        <v>9.0884911861557494E-3</v>
      </c>
      <c r="G97" s="217">
        <v>7609.929997536</v>
      </c>
      <c r="H97" s="103">
        <f t="shared" si="22"/>
        <v>9.2221454683050971E-3</v>
      </c>
      <c r="I97" s="217">
        <v>7853.447757457152</v>
      </c>
      <c r="J97" s="103">
        <f t="shared" si="23"/>
        <v>9.3306412973439799E-3</v>
      </c>
      <c r="K97" s="217">
        <v>8049.7839513935805</v>
      </c>
      <c r="L97" s="103">
        <f t="shared" si="24"/>
        <v>9.376379735076058E-3</v>
      </c>
      <c r="M97" s="217">
        <v>8251.0285501784183</v>
      </c>
      <c r="N97" s="103">
        <f t="shared" si="25"/>
        <v>9.4223423808362326E-3</v>
      </c>
      <c r="O97" s="217">
        <v>8457.3042639328796</v>
      </c>
      <c r="P97" s="103">
        <f t="shared" si="26"/>
        <v>9.4685303336834691E-3</v>
      </c>
      <c r="Q97" s="217">
        <v>8668.7368705312001</v>
      </c>
      <c r="R97" s="103">
        <f t="shared" si="27"/>
        <v>9.5149446980642687E-3</v>
      </c>
      <c r="S97" s="217">
        <v>8885.4552922944804</v>
      </c>
      <c r="T97" s="103">
        <f t="shared" si="28"/>
        <v>9.5615865838390938E-3</v>
      </c>
      <c r="U97" s="217">
        <v>9107.5916746018393</v>
      </c>
      <c r="V97" s="103">
        <f t="shared" si="29"/>
        <v>9.6084571063088913E-3</v>
      </c>
      <c r="X97" s="245"/>
    </row>
    <row r="98" spans="1:24" ht="12.75" customHeight="1" x14ac:dyDescent="0.3">
      <c r="A98" s="145" t="s">
        <v>245</v>
      </c>
      <c r="B98" s="50"/>
      <c r="C98" s="217">
        <v>657.36230399999988</v>
      </c>
      <c r="D98" s="103">
        <f t="shared" si="20"/>
        <v>1.1999999999999999E-3</v>
      </c>
      <c r="E98" s="217">
        <v>970.8</v>
      </c>
      <c r="F98" s="103">
        <f t="shared" si="21"/>
        <v>1.1999999999999999E-3</v>
      </c>
      <c r="G98" s="217">
        <v>990.21599999999989</v>
      </c>
      <c r="H98" s="103">
        <f t="shared" si="22"/>
        <v>1.1999999999999999E-3</v>
      </c>
      <c r="I98" s="217">
        <v>1010.0203199999999</v>
      </c>
      <c r="J98" s="103">
        <f t="shared" si="23"/>
        <v>1.1999999999999999E-3</v>
      </c>
      <c r="K98" s="217">
        <v>1030.2207264000001</v>
      </c>
      <c r="L98" s="103">
        <f t="shared" si="24"/>
        <v>1.1999999999999999E-3</v>
      </c>
      <c r="M98" s="217">
        <v>1050.8251409279999</v>
      </c>
      <c r="N98" s="103">
        <f t="shared" si="25"/>
        <v>1.1999999999999997E-3</v>
      </c>
      <c r="O98" s="217">
        <v>1071.8416437465601</v>
      </c>
      <c r="P98" s="103">
        <f t="shared" si="26"/>
        <v>1.1999999999999999E-3</v>
      </c>
      <c r="Q98" s="217">
        <v>1093.2784766214913</v>
      </c>
      <c r="R98" s="103">
        <f t="shared" si="27"/>
        <v>1.1999999999999999E-3</v>
      </c>
      <c r="S98" s="217">
        <v>1115.144046153921</v>
      </c>
      <c r="T98" s="103">
        <f t="shared" si="28"/>
        <v>1.1999999999999997E-3</v>
      </c>
      <c r="U98" s="217">
        <v>1137.4469270769996</v>
      </c>
      <c r="V98" s="103">
        <f t="shared" si="29"/>
        <v>1.2000000000000001E-3</v>
      </c>
      <c r="X98" s="245"/>
    </row>
    <row r="99" spans="1:24" ht="12.75" customHeight="1" x14ac:dyDescent="0.3">
      <c r="A99" s="145" t="s">
        <v>245</v>
      </c>
      <c r="B99" s="50"/>
      <c r="C99" s="217">
        <v>0</v>
      </c>
      <c r="D99" s="103">
        <f t="shared" si="20"/>
        <v>0</v>
      </c>
      <c r="E99" s="217">
        <v>0</v>
      </c>
      <c r="F99" s="103">
        <f t="shared" si="21"/>
        <v>0</v>
      </c>
      <c r="G99" s="217">
        <v>0</v>
      </c>
      <c r="H99" s="103">
        <f t="shared" si="22"/>
        <v>0</v>
      </c>
      <c r="I99" s="217">
        <v>0</v>
      </c>
      <c r="J99" s="103">
        <f t="shared" si="23"/>
        <v>0</v>
      </c>
      <c r="K99" s="217">
        <v>0</v>
      </c>
      <c r="L99" s="103">
        <f t="shared" si="24"/>
        <v>0</v>
      </c>
      <c r="M99" s="217">
        <v>0</v>
      </c>
      <c r="N99" s="103">
        <f t="shared" si="25"/>
        <v>0</v>
      </c>
      <c r="O99" s="217">
        <v>0</v>
      </c>
      <c r="P99" s="103">
        <f t="shared" si="26"/>
        <v>0</v>
      </c>
      <c r="Q99" s="217">
        <v>0</v>
      </c>
      <c r="R99" s="103">
        <f t="shared" si="27"/>
        <v>0</v>
      </c>
      <c r="S99" s="217">
        <v>0</v>
      </c>
      <c r="T99" s="103">
        <f t="shared" si="28"/>
        <v>0</v>
      </c>
      <c r="U99" s="217">
        <v>0</v>
      </c>
      <c r="V99" s="103">
        <f t="shared" si="29"/>
        <v>0</v>
      </c>
      <c r="X99" s="245"/>
    </row>
    <row r="100" spans="1:24" ht="12.75" customHeight="1" x14ac:dyDescent="0.3">
      <c r="A100" s="145" t="s">
        <v>245</v>
      </c>
      <c r="B100" s="50"/>
      <c r="C100" s="217">
        <v>0</v>
      </c>
      <c r="D100" s="103">
        <f t="shared" si="20"/>
        <v>0</v>
      </c>
      <c r="E100" s="217">
        <v>0</v>
      </c>
      <c r="F100" s="103">
        <f t="shared" si="21"/>
        <v>0</v>
      </c>
      <c r="G100" s="217">
        <v>0</v>
      </c>
      <c r="H100" s="103">
        <f t="shared" si="22"/>
        <v>0</v>
      </c>
      <c r="I100" s="217">
        <v>0</v>
      </c>
      <c r="J100" s="103">
        <f t="shared" si="23"/>
        <v>0</v>
      </c>
      <c r="K100" s="217">
        <v>0</v>
      </c>
      <c r="L100" s="103">
        <f t="shared" si="24"/>
        <v>0</v>
      </c>
      <c r="M100" s="217">
        <v>0</v>
      </c>
      <c r="N100" s="103">
        <f t="shared" si="25"/>
        <v>0</v>
      </c>
      <c r="O100" s="217">
        <v>0</v>
      </c>
      <c r="P100" s="103">
        <f t="shared" si="26"/>
        <v>0</v>
      </c>
      <c r="Q100" s="217">
        <v>0</v>
      </c>
      <c r="R100" s="103">
        <f t="shared" si="27"/>
        <v>0</v>
      </c>
      <c r="S100" s="217">
        <v>0</v>
      </c>
      <c r="T100" s="103">
        <f t="shared" si="28"/>
        <v>0</v>
      </c>
      <c r="U100" s="217">
        <v>0</v>
      </c>
      <c r="V100" s="103">
        <f t="shared" si="29"/>
        <v>0</v>
      </c>
      <c r="X100" s="245"/>
    </row>
    <row r="101" spans="1:24" ht="12.75" customHeight="1" x14ac:dyDescent="0.3">
      <c r="A101" s="38" t="s">
        <v>99</v>
      </c>
      <c r="B101" s="50"/>
      <c r="C101" s="217"/>
      <c r="D101" s="103">
        <f t="shared" si="20"/>
        <v>0</v>
      </c>
      <c r="E101" s="217"/>
      <c r="F101" s="103">
        <f t="shared" si="21"/>
        <v>0</v>
      </c>
      <c r="G101" s="217"/>
      <c r="H101" s="103">
        <f t="shared" si="22"/>
        <v>0</v>
      </c>
      <c r="I101" s="217">
        <v>0</v>
      </c>
      <c r="J101" s="103">
        <f t="shared" si="23"/>
        <v>0</v>
      </c>
      <c r="K101" s="217">
        <v>0</v>
      </c>
      <c r="L101" s="103">
        <f t="shared" si="24"/>
        <v>0</v>
      </c>
      <c r="M101" s="217">
        <v>0</v>
      </c>
      <c r="N101" s="103">
        <f t="shared" si="25"/>
        <v>0</v>
      </c>
      <c r="O101" s="217">
        <v>0</v>
      </c>
      <c r="P101" s="103">
        <f t="shared" si="26"/>
        <v>0</v>
      </c>
      <c r="Q101" s="217">
        <v>0</v>
      </c>
      <c r="R101" s="103">
        <f t="shared" si="27"/>
        <v>0</v>
      </c>
      <c r="S101" s="217">
        <v>0</v>
      </c>
      <c r="T101" s="103">
        <f t="shared" si="28"/>
        <v>0</v>
      </c>
      <c r="U101" s="217">
        <v>0</v>
      </c>
      <c r="V101" s="103">
        <f t="shared" si="29"/>
        <v>0</v>
      </c>
      <c r="X101" s="245"/>
    </row>
    <row r="102" spans="1:24" ht="12.75" customHeight="1" x14ac:dyDescent="0.3">
      <c r="A102" s="145" t="s">
        <v>78</v>
      </c>
      <c r="B102" s="50"/>
      <c r="C102" s="217">
        <v>0</v>
      </c>
      <c r="D102" s="103">
        <f t="shared" si="20"/>
        <v>0</v>
      </c>
      <c r="E102" s="217">
        <v>0</v>
      </c>
      <c r="F102" s="103">
        <f t="shared" si="21"/>
        <v>0</v>
      </c>
      <c r="G102" s="217">
        <v>0</v>
      </c>
      <c r="H102" s="103">
        <f t="shared" si="22"/>
        <v>0</v>
      </c>
      <c r="I102" s="217">
        <v>0</v>
      </c>
      <c r="J102" s="103">
        <f t="shared" si="23"/>
        <v>0</v>
      </c>
      <c r="K102" s="217">
        <v>0</v>
      </c>
      <c r="L102" s="103">
        <f t="shared" si="24"/>
        <v>0</v>
      </c>
      <c r="M102" s="217">
        <v>0</v>
      </c>
      <c r="N102" s="103">
        <f t="shared" si="25"/>
        <v>0</v>
      </c>
      <c r="O102" s="217">
        <v>0</v>
      </c>
      <c r="P102" s="103">
        <f t="shared" si="26"/>
        <v>0</v>
      </c>
      <c r="Q102" s="217">
        <v>0</v>
      </c>
      <c r="R102" s="103">
        <f t="shared" si="27"/>
        <v>0</v>
      </c>
      <c r="S102" s="217">
        <v>0</v>
      </c>
      <c r="T102" s="103">
        <f t="shared" si="28"/>
        <v>0</v>
      </c>
      <c r="U102" s="217">
        <v>0</v>
      </c>
      <c r="V102" s="103">
        <f t="shared" si="29"/>
        <v>0</v>
      </c>
      <c r="X102" s="245"/>
    </row>
    <row r="103" spans="1:24" ht="12.75" customHeight="1" x14ac:dyDescent="0.3">
      <c r="A103" s="145" t="s">
        <v>78</v>
      </c>
      <c r="B103" s="50"/>
      <c r="C103" s="217">
        <v>0</v>
      </c>
      <c r="D103" s="103">
        <f t="shared" si="20"/>
        <v>0</v>
      </c>
      <c r="E103" s="217">
        <v>0</v>
      </c>
      <c r="F103" s="103">
        <f t="shared" si="21"/>
        <v>0</v>
      </c>
      <c r="G103" s="217">
        <v>0</v>
      </c>
      <c r="H103" s="103">
        <f t="shared" si="22"/>
        <v>0</v>
      </c>
      <c r="I103" s="217">
        <v>0</v>
      </c>
      <c r="J103" s="103">
        <f t="shared" si="23"/>
        <v>0</v>
      </c>
      <c r="K103" s="217">
        <v>0</v>
      </c>
      <c r="L103" s="103">
        <f t="shared" si="24"/>
        <v>0</v>
      </c>
      <c r="M103" s="217">
        <v>0</v>
      </c>
      <c r="N103" s="103">
        <f t="shared" si="25"/>
        <v>0</v>
      </c>
      <c r="O103" s="217">
        <v>0</v>
      </c>
      <c r="P103" s="103">
        <f t="shared" si="26"/>
        <v>0</v>
      </c>
      <c r="Q103" s="217">
        <v>0</v>
      </c>
      <c r="R103" s="103">
        <f t="shared" si="27"/>
        <v>0</v>
      </c>
      <c r="S103" s="217">
        <v>0</v>
      </c>
      <c r="T103" s="103">
        <f t="shared" si="28"/>
        <v>0</v>
      </c>
      <c r="U103" s="217">
        <v>0</v>
      </c>
      <c r="V103" s="103">
        <f t="shared" si="29"/>
        <v>0</v>
      </c>
      <c r="X103" s="245"/>
    </row>
    <row r="104" spans="1:24" ht="12.75" customHeight="1" x14ac:dyDescent="0.3">
      <c r="A104" s="145" t="s">
        <v>78</v>
      </c>
      <c r="B104" s="26"/>
      <c r="C104" s="217">
        <v>0</v>
      </c>
      <c r="D104" s="103">
        <f t="shared" si="20"/>
        <v>0</v>
      </c>
      <c r="E104" s="217">
        <v>0</v>
      </c>
      <c r="F104" s="103">
        <f t="shared" si="21"/>
        <v>0</v>
      </c>
      <c r="G104" s="217">
        <v>0</v>
      </c>
      <c r="H104" s="103">
        <f t="shared" si="22"/>
        <v>0</v>
      </c>
      <c r="I104" s="217">
        <v>0</v>
      </c>
      <c r="J104" s="103">
        <f t="shared" si="23"/>
        <v>0</v>
      </c>
      <c r="K104" s="217">
        <v>0</v>
      </c>
      <c r="L104" s="103">
        <f t="shared" si="24"/>
        <v>0</v>
      </c>
      <c r="M104" s="217">
        <v>0</v>
      </c>
      <c r="N104" s="103">
        <f t="shared" si="25"/>
        <v>0</v>
      </c>
      <c r="O104" s="217">
        <v>0</v>
      </c>
      <c r="P104" s="103">
        <f t="shared" si="26"/>
        <v>0</v>
      </c>
      <c r="Q104" s="217">
        <v>0</v>
      </c>
      <c r="R104" s="103">
        <f t="shared" si="27"/>
        <v>0</v>
      </c>
      <c r="S104" s="217">
        <v>0</v>
      </c>
      <c r="T104" s="103">
        <f t="shared" si="28"/>
        <v>0</v>
      </c>
      <c r="U104" s="217">
        <v>0</v>
      </c>
      <c r="V104" s="103">
        <f t="shared" si="29"/>
        <v>0</v>
      </c>
      <c r="X104" s="245"/>
    </row>
    <row r="105" spans="1:24" ht="12.75" customHeight="1" x14ac:dyDescent="0.3">
      <c r="A105" s="26" t="s">
        <v>36</v>
      </c>
      <c r="B105" s="69"/>
      <c r="C105" s="105">
        <f>SUM(C52:C104)</f>
        <v>118109.25048980453</v>
      </c>
      <c r="D105" s="106">
        <f t="shared" ref="D105" si="30">IFERROR(C105/C$28,0)</f>
        <v>0.21560576218828248</v>
      </c>
      <c r="E105" s="105">
        <f>SUM(E52:E104)</f>
        <v>167485.98177304657</v>
      </c>
      <c r="F105" s="106">
        <f t="shared" ref="F105" si="31">IFERROR(E105/E$28,0)</f>
        <v>0.20702840763046548</v>
      </c>
      <c r="G105" s="105">
        <f>SUM(G52:G104)</f>
        <v>171751.51922999564</v>
      </c>
      <c r="H105" s="106">
        <f t="shared" ref="H105" si="32">IFERROR(G105/G$28,0)</f>
        <v>0.20813824769140749</v>
      </c>
      <c r="I105" s="105">
        <f>SUM(I52:I104)</f>
        <v>174994.27381078908</v>
      </c>
      <c r="J105" s="106">
        <f t="shared" ref="J105" si="33">IFERROR(I105/I$28,0)</f>
        <v>0.20790980578781515</v>
      </c>
      <c r="K105" s="105">
        <f>SUM(K52:K104)</f>
        <v>178537.84704543414</v>
      </c>
      <c r="L105" s="106">
        <f t="shared" ref="L105" si="34">IFERROR(K105/K$28,0)</f>
        <v>0.20796069324209721</v>
      </c>
      <c r="M105" s="105">
        <f>SUM(M52:M104)</f>
        <v>182153.98101519526</v>
      </c>
      <c r="N105" s="106">
        <f t="shared" ref="N105" si="35">IFERROR(M105/M$28,0)</f>
        <v>0.20801251198196369</v>
      </c>
      <c r="O105" s="105">
        <f>SUM(O52:O104)</f>
        <v>185843.00844860869</v>
      </c>
      <c r="P105" s="106">
        <f t="shared" ref="P105" si="36">IFERROR(O105/O$28,0)</f>
        <v>0.20806395370010658</v>
      </c>
      <c r="Q105" s="105">
        <f>SUM(Q52:Q104)</f>
        <v>189607.9318941102</v>
      </c>
      <c r="R105" s="106">
        <f t="shared" ref="R105" si="37">IFERROR(Q105/Q$28,0)</f>
        <v>0.20811670872370627</v>
      </c>
      <c r="S105" s="105">
        <f>SUM(S52:S104)</f>
        <v>193448.76936133293</v>
      </c>
      <c r="T105" s="106">
        <f t="shared" ref="T105" si="38">IFERROR(S105/S$28,0)</f>
        <v>0.20816909172786624</v>
      </c>
      <c r="U105" s="105">
        <f>SUM(U52:U104)</f>
        <v>197351.50408844973</v>
      </c>
      <c r="V105" s="106">
        <f t="shared" si="29"/>
        <v>0.20820470763829141</v>
      </c>
    </row>
    <row r="106" spans="1:24" ht="12.75" customHeight="1" x14ac:dyDescent="0.3">
      <c r="A106" s="26"/>
      <c r="B106" s="26"/>
      <c r="C106" s="51"/>
      <c r="D106" s="52"/>
      <c r="E106" s="51"/>
      <c r="F106" s="52"/>
      <c r="G106" s="51"/>
      <c r="H106" s="52"/>
      <c r="I106" s="51"/>
      <c r="J106" s="52"/>
      <c r="K106" s="51"/>
      <c r="L106" s="52"/>
      <c r="M106" s="51"/>
      <c r="N106" s="52"/>
      <c r="O106" s="51"/>
      <c r="P106" s="52"/>
      <c r="Q106" s="51"/>
      <c r="R106" s="52"/>
      <c r="S106" s="51"/>
      <c r="T106" s="52"/>
      <c r="U106" s="51"/>
      <c r="V106" s="52"/>
    </row>
    <row r="107" spans="1:24" ht="12.75" customHeight="1" x14ac:dyDescent="0.3">
      <c r="A107" s="26" t="s">
        <v>19</v>
      </c>
      <c r="B107" s="69"/>
      <c r="C107" s="105">
        <f>C28-C33-C46-C105</f>
        <v>117157.64039019543</v>
      </c>
      <c r="D107" s="106">
        <f>IFERROR(C107/C$28,0)</f>
        <v>0.21386861950063163</v>
      </c>
      <c r="E107" s="105">
        <f>E28-E33-E46-E105</f>
        <v>241815.71269095337</v>
      </c>
      <c r="F107" s="106">
        <f>IFERROR(E107/E$28,0)</f>
        <v>0.2989069378132922</v>
      </c>
      <c r="G107" s="105">
        <f>G28-G33-G46-G105</f>
        <v>242907.96954024435</v>
      </c>
      <c r="H107" s="106">
        <f>IFERROR(G107/G$28,0)</f>
        <v>0.29436967636181721</v>
      </c>
      <c r="I107" s="105">
        <f>I28-I33-I46-I105</f>
        <v>245616.62236009855</v>
      </c>
      <c r="J107" s="106">
        <f>IFERROR(I107/I$28,0)</f>
        <v>0.29181585854838871</v>
      </c>
      <c r="K107" s="105">
        <f>K28-K33-K46-K105</f>
        <v>249478.30062772587</v>
      </c>
      <c r="L107" s="106">
        <f>IFERROR(K107/K$28,0)</f>
        <v>0.2905920576839901</v>
      </c>
      <c r="M107" s="105">
        <f>M28-M33-M46-M105</f>
        <v>253390.34902975371</v>
      </c>
      <c r="N107" s="106">
        <f>IFERROR(M107/M$28,0)</f>
        <v>0.28936157595846718</v>
      </c>
      <c r="O107" s="105">
        <f>O28-O33-O46-O105</f>
        <v>257354.2641010232</v>
      </c>
      <c r="P107" s="106">
        <f>IFERROR(O107/O$28,0)</f>
        <v>0.28812569349493422</v>
      </c>
      <c r="Q107" s="105">
        <f>Q28-Q33-Q46-Q105</f>
        <v>261368.89340789287</v>
      </c>
      <c r="R107" s="106">
        <f>IFERROR(Q107/Q$28,0)</f>
        <v>0.28688269164385921</v>
      </c>
      <c r="S107" s="105">
        <f>S28-S33-S46-S105</f>
        <v>265436.08993062325</v>
      </c>
      <c r="T107" s="106">
        <f>IFERROR(S107/S$28,0)</f>
        <v>0.28563422726895205</v>
      </c>
      <c r="U107" s="105">
        <f>U28-U33-U46-U105</f>
        <v>269571.76231035637</v>
      </c>
      <c r="V107" s="106">
        <f>IFERROR(U107/U$28,0)</f>
        <v>0.28439666684380538</v>
      </c>
    </row>
    <row r="108" spans="1:24" ht="12.75" customHeight="1" x14ac:dyDescent="0.3">
      <c r="A108" s="26"/>
      <c r="B108" s="26"/>
      <c r="C108" s="53"/>
      <c r="D108" s="54"/>
      <c r="E108" s="53"/>
      <c r="F108" s="54"/>
      <c r="G108" s="53"/>
      <c r="H108" s="54"/>
      <c r="I108" s="53"/>
      <c r="J108" s="54"/>
      <c r="K108" s="53"/>
      <c r="L108" s="54"/>
      <c r="M108" s="53"/>
      <c r="N108" s="54"/>
      <c r="O108" s="53"/>
      <c r="P108" s="54"/>
      <c r="Q108" s="53"/>
      <c r="R108" s="54"/>
      <c r="S108" s="53"/>
      <c r="T108" s="54"/>
      <c r="U108" s="53"/>
      <c r="V108" s="54"/>
    </row>
    <row r="109" spans="1:24" ht="12.75" customHeight="1" x14ac:dyDescent="0.3">
      <c r="A109" s="26"/>
      <c r="B109" s="26"/>
      <c r="C109" s="53"/>
      <c r="D109" s="54"/>
      <c r="E109" s="53"/>
      <c r="F109" s="54"/>
      <c r="G109" s="53"/>
      <c r="H109" s="54"/>
      <c r="I109" s="53"/>
      <c r="J109" s="54"/>
      <c r="K109" s="53"/>
      <c r="L109" s="54"/>
      <c r="M109" s="53"/>
      <c r="N109" s="54"/>
      <c r="O109" s="53"/>
      <c r="P109" s="54"/>
      <c r="Q109" s="53"/>
      <c r="R109" s="54"/>
      <c r="S109" s="53"/>
      <c r="T109" s="54"/>
      <c r="U109" s="53"/>
      <c r="V109" s="54"/>
    </row>
    <row r="110" spans="1:24" ht="12.75" customHeight="1" x14ac:dyDescent="0.3">
      <c r="A110" s="55" t="s">
        <v>49</v>
      </c>
      <c r="B110" s="55"/>
      <c r="C110" s="109" t="str">
        <f>C50</f>
        <v>FY 2018-19</v>
      </c>
      <c r="D110" s="109" t="s">
        <v>9</v>
      </c>
      <c r="E110" s="109" t="str">
        <f>E50</f>
        <v>FY 2019-20</v>
      </c>
      <c r="F110" s="109" t="s">
        <v>9</v>
      </c>
      <c r="G110" s="109" t="str">
        <f>G50</f>
        <v>FY 2020-21</v>
      </c>
      <c r="H110" s="109" t="s">
        <v>9</v>
      </c>
      <c r="I110" s="109" t="str">
        <f>I50</f>
        <v>FY 2021-22</v>
      </c>
      <c r="J110" s="109" t="s">
        <v>9</v>
      </c>
      <c r="K110" s="109" t="str">
        <f>K50</f>
        <v>FY 2022-23</v>
      </c>
      <c r="L110" s="109" t="s">
        <v>9</v>
      </c>
      <c r="M110" s="109" t="str">
        <f>M50</f>
        <v>FY 2023-24</v>
      </c>
      <c r="N110" s="109" t="s">
        <v>9</v>
      </c>
      <c r="O110" s="109" t="str">
        <f>O50</f>
        <v>FY 2024-25</v>
      </c>
      <c r="P110" s="109" t="s">
        <v>9</v>
      </c>
      <c r="Q110" s="109" t="str">
        <f>Q50</f>
        <v>FY 2025-26</v>
      </c>
      <c r="R110" s="109" t="s">
        <v>9</v>
      </c>
      <c r="S110" s="109" t="str">
        <f>S50</f>
        <v>FY 2026-27</v>
      </c>
      <c r="T110" s="109" t="s">
        <v>9</v>
      </c>
      <c r="U110" s="109" t="str">
        <f>U50</f>
        <v>FY 2027-28</v>
      </c>
      <c r="V110" s="109" t="s">
        <v>9</v>
      </c>
    </row>
    <row r="111" spans="1:24" ht="12.75" customHeight="1" x14ac:dyDescent="0.3">
      <c r="A111" s="38" t="s">
        <v>141</v>
      </c>
      <c r="B111" s="50"/>
      <c r="C111" s="102">
        <f>C59</f>
        <v>34182.839807999997</v>
      </c>
      <c r="D111" s="103">
        <f t="shared" ref="D111:D116" si="39">IFERROR(C111/C$28,0)</f>
        <v>6.2400000000000004E-2</v>
      </c>
      <c r="E111" s="102">
        <f>E59</f>
        <v>50481.599999999999</v>
      </c>
      <c r="F111" s="103">
        <f t="shared" ref="F111:F116" si="40">IFERROR(E111/E$28,0)</f>
        <v>6.2399999999999997E-2</v>
      </c>
      <c r="G111" s="102">
        <f>G59</f>
        <v>51491.231999999996</v>
      </c>
      <c r="H111" s="103">
        <f t="shared" ref="H111:H116" si="41">IFERROR(G111/G$28,0)</f>
        <v>6.2399999999999997E-2</v>
      </c>
      <c r="I111" s="102">
        <f>I59</f>
        <v>52521.056639999995</v>
      </c>
      <c r="J111" s="103">
        <f t="shared" ref="J111:J116" si="42">IFERROR(I111/I$28,0)</f>
        <v>6.2399999999999997E-2</v>
      </c>
      <c r="K111" s="102">
        <f>K59</f>
        <v>53571.477772800012</v>
      </c>
      <c r="L111" s="103">
        <f t="shared" ref="L111:L116" si="43">IFERROR(K111/K$28,0)</f>
        <v>6.2400000000000004E-2</v>
      </c>
      <c r="M111" s="102">
        <f>M59</f>
        <v>54642.907328255998</v>
      </c>
      <c r="N111" s="103">
        <f t="shared" ref="N111:N116" si="44">IFERROR(M111/M$28,0)</f>
        <v>6.2399999999999997E-2</v>
      </c>
      <c r="O111" s="102">
        <f>O59</f>
        <v>55735.765474821128</v>
      </c>
      <c r="P111" s="103">
        <f t="shared" ref="P111:P116" si="45">IFERROR(O111/O$28,0)</f>
        <v>6.2399999999999997E-2</v>
      </c>
      <c r="Q111" s="102">
        <f>Q59</f>
        <v>56850.480784317551</v>
      </c>
      <c r="R111" s="103">
        <f t="shared" ref="R111:R116" si="46">IFERROR(Q111/Q$28,0)</f>
        <v>6.2399999999999997E-2</v>
      </c>
      <c r="S111" s="102">
        <f>S59</f>
        <v>57987.490400003902</v>
      </c>
      <c r="T111" s="103">
        <f t="shared" ref="T111:T116" si="47">IFERROR(S111/S$28,0)</f>
        <v>6.2400000000000004E-2</v>
      </c>
      <c r="U111" s="102">
        <f>U59</f>
        <v>59147.240208003976</v>
      </c>
      <c r="V111" s="103">
        <f t="shared" ref="V111:V116" si="48">IFERROR(U111/U$28,0)</f>
        <v>6.2399999999999997E-2</v>
      </c>
    </row>
    <row r="112" spans="1:24" ht="12.75" customHeight="1" x14ac:dyDescent="0.3">
      <c r="A112" s="38" t="s">
        <v>96</v>
      </c>
      <c r="B112" s="50"/>
      <c r="C112" s="102">
        <f>C62</f>
        <v>0</v>
      </c>
      <c r="D112" s="103">
        <f t="shared" si="39"/>
        <v>0</v>
      </c>
      <c r="E112" s="102">
        <f>E62</f>
        <v>0</v>
      </c>
      <c r="F112" s="103">
        <f t="shared" si="40"/>
        <v>0</v>
      </c>
      <c r="G112" s="102">
        <f>G62</f>
        <v>0</v>
      </c>
      <c r="H112" s="103">
        <f t="shared" si="41"/>
        <v>0</v>
      </c>
      <c r="I112" s="102">
        <f>I62</f>
        <v>0</v>
      </c>
      <c r="J112" s="103">
        <f t="shared" si="42"/>
        <v>0</v>
      </c>
      <c r="K112" s="102">
        <f>K62</f>
        <v>0</v>
      </c>
      <c r="L112" s="103">
        <f t="shared" si="43"/>
        <v>0</v>
      </c>
      <c r="M112" s="102">
        <f>M62</f>
        <v>0</v>
      </c>
      <c r="N112" s="103">
        <f t="shared" si="44"/>
        <v>0</v>
      </c>
      <c r="O112" s="102">
        <f>O62</f>
        <v>0</v>
      </c>
      <c r="P112" s="103">
        <f t="shared" si="45"/>
        <v>0</v>
      </c>
      <c r="Q112" s="102">
        <f>Q62</f>
        <v>0</v>
      </c>
      <c r="R112" s="103">
        <f t="shared" si="46"/>
        <v>0</v>
      </c>
      <c r="S112" s="102">
        <f>S62</f>
        <v>0</v>
      </c>
      <c r="T112" s="103">
        <f t="shared" si="47"/>
        <v>0</v>
      </c>
      <c r="U112" s="102">
        <f>U62</f>
        <v>0</v>
      </c>
      <c r="V112" s="103">
        <f t="shared" si="48"/>
        <v>0</v>
      </c>
    </row>
    <row r="113" spans="1:22" ht="12.75" customHeight="1" x14ac:dyDescent="0.3">
      <c r="A113" s="145" t="s">
        <v>78</v>
      </c>
      <c r="B113" s="56"/>
      <c r="C113" s="136">
        <v>0</v>
      </c>
      <c r="D113" s="103">
        <f t="shared" si="39"/>
        <v>0</v>
      </c>
      <c r="E113" s="136">
        <v>0</v>
      </c>
      <c r="F113" s="103">
        <f t="shared" si="40"/>
        <v>0</v>
      </c>
      <c r="G113" s="136">
        <v>0</v>
      </c>
      <c r="H113" s="103">
        <f t="shared" si="41"/>
        <v>0</v>
      </c>
      <c r="I113" s="136">
        <v>0</v>
      </c>
      <c r="J113" s="103">
        <f t="shared" si="42"/>
        <v>0</v>
      </c>
      <c r="K113" s="136">
        <v>0</v>
      </c>
      <c r="L113" s="103">
        <f t="shared" si="43"/>
        <v>0</v>
      </c>
      <c r="M113" s="136">
        <v>0</v>
      </c>
      <c r="N113" s="103">
        <f t="shared" si="44"/>
        <v>0</v>
      </c>
      <c r="O113" s="136">
        <v>0</v>
      </c>
      <c r="P113" s="103">
        <f t="shared" si="45"/>
        <v>0</v>
      </c>
      <c r="Q113" s="136">
        <v>0</v>
      </c>
      <c r="R113" s="103">
        <f t="shared" si="46"/>
        <v>0</v>
      </c>
      <c r="S113" s="136">
        <v>0</v>
      </c>
      <c r="T113" s="103">
        <f t="shared" si="47"/>
        <v>0</v>
      </c>
      <c r="U113" s="136">
        <v>0</v>
      </c>
      <c r="V113" s="103">
        <f t="shared" si="48"/>
        <v>0</v>
      </c>
    </row>
    <row r="114" spans="1:22" ht="12.75" customHeight="1" x14ac:dyDescent="0.3">
      <c r="A114" s="145" t="s">
        <v>78</v>
      </c>
      <c r="B114" s="56"/>
      <c r="C114" s="136">
        <v>0</v>
      </c>
      <c r="D114" s="103">
        <f t="shared" si="39"/>
        <v>0</v>
      </c>
      <c r="E114" s="136">
        <v>0</v>
      </c>
      <c r="F114" s="103">
        <f t="shared" si="40"/>
        <v>0</v>
      </c>
      <c r="G114" s="136">
        <v>0</v>
      </c>
      <c r="H114" s="103">
        <f t="shared" si="41"/>
        <v>0</v>
      </c>
      <c r="I114" s="136">
        <v>0</v>
      </c>
      <c r="J114" s="103">
        <f t="shared" si="42"/>
        <v>0</v>
      </c>
      <c r="K114" s="136">
        <v>0</v>
      </c>
      <c r="L114" s="103">
        <f t="shared" si="43"/>
        <v>0</v>
      </c>
      <c r="M114" s="136">
        <v>0</v>
      </c>
      <c r="N114" s="103">
        <f t="shared" si="44"/>
        <v>0</v>
      </c>
      <c r="O114" s="136">
        <v>0</v>
      </c>
      <c r="P114" s="103">
        <f t="shared" si="45"/>
        <v>0</v>
      </c>
      <c r="Q114" s="136">
        <v>0</v>
      </c>
      <c r="R114" s="103">
        <f t="shared" si="46"/>
        <v>0</v>
      </c>
      <c r="S114" s="136">
        <v>0</v>
      </c>
      <c r="T114" s="103">
        <f t="shared" si="47"/>
        <v>0</v>
      </c>
      <c r="U114" s="136">
        <v>0</v>
      </c>
      <c r="V114" s="103">
        <f t="shared" si="48"/>
        <v>0</v>
      </c>
    </row>
    <row r="115" spans="1:22" ht="12.75" customHeight="1" x14ac:dyDescent="0.3">
      <c r="A115" s="145" t="s">
        <v>78</v>
      </c>
      <c r="B115" s="56"/>
      <c r="C115" s="137">
        <v>0</v>
      </c>
      <c r="D115" s="103">
        <f t="shared" si="39"/>
        <v>0</v>
      </c>
      <c r="E115" s="137">
        <v>0</v>
      </c>
      <c r="F115" s="103">
        <f t="shared" si="40"/>
        <v>0</v>
      </c>
      <c r="G115" s="137">
        <v>0</v>
      </c>
      <c r="H115" s="103">
        <f t="shared" si="41"/>
        <v>0</v>
      </c>
      <c r="I115" s="137">
        <v>0</v>
      </c>
      <c r="J115" s="103">
        <f t="shared" si="42"/>
        <v>0</v>
      </c>
      <c r="K115" s="137">
        <v>0</v>
      </c>
      <c r="L115" s="103">
        <f t="shared" si="43"/>
        <v>0</v>
      </c>
      <c r="M115" s="137">
        <v>0</v>
      </c>
      <c r="N115" s="103">
        <f t="shared" si="44"/>
        <v>0</v>
      </c>
      <c r="O115" s="137">
        <v>0</v>
      </c>
      <c r="P115" s="103">
        <f t="shared" si="45"/>
        <v>0</v>
      </c>
      <c r="Q115" s="137">
        <v>0</v>
      </c>
      <c r="R115" s="103">
        <f t="shared" si="46"/>
        <v>0</v>
      </c>
      <c r="S115" s="137">
        <v>0</v>
      </c>
      <c r="T115" s="103">
        <f t="shared" si="47"/>
        <v>0</v>
      </c>
      <c r="U115" s="137">
        <v>0</v>
      </c>
      <c r="V115" s="103">
        <f t="shared" si="48"/>
        <v>0</v>
      </c>
    </row>
    <row r="116" spans="1:22" ht="12.75" customHeight="1" x14ac:dyDescent="0.3">
      <c r="A116" s="55" t="s">
        <v>83</v>
      </c>
      <c r="B116" s="57"/>
      <c r="C116" s="108">
        <f>SUM(C111:C115)</f>
        <v>34182.839807999997</v>
      </c>
      <c r="D116" s="106">
        <f t="shared" si="39"/>
        <v>6.2400000000000004E-2</v>
      </c>
      <c r="E116" s="108">
        <f>SUM(E111:E115)</f>
        <v>50481.599999999999</v>
      </c>
      <c r="F116" s="106">
        <f t="shared" si="40"/>
        <v>6.2399999999999997E-2</v>
      </c>
      <c r="G116" s="108">
        <f>SUM(G111:G115)</f>
        <v>51491.231999999996</v>
      </c>
      <c r="H116" s="106">
        <f t="shared" si="41"/>
        <v>6.2399999999999997E-2</v>
      </c>
      <c r="I116" s="108">
        <f>SUM(I111:I115)</f>
        <v>52521.056639999995</v>
      </c>
      <c r="J116" s="106">
        <f t="shared" si="42"/>
        <v>6.2399999999999997E-2</v>
      </c>
      <c r="K116" s="108">
        <f>SUM(K111:K115)</f>
        <v>53571.477772800012</v>
      </c>
      <c r="L116" s="106">
        <f t="shared" si="43"/>
        <v>6.2400000000000004E-2</v>
      </c>
      <c r="M116" s="108">
        <f>SUM(M111:M115)</f>
        <v>54642.907328255998</v>
      </c>
      <c r="N116" s="106">
        <f t="shared" si="44"/>
        <v>6.2399999999999997E-2</v>
      </c>
      <c r="O116" s="108">
        <f>SUM(O111:O115)</f>
        <v>55735.765474821128</v>
      </c>
      <c r="P116" s="106">
        <f t="shared" si="45"/>
        <v>6.2399999999999997E-2</v>
      </c>
      <c r="Q116" s="108">
        <f>SUM(Q111:Q115)</f>
        <v>56850.480784317551</v>
      </c>
      <c r="R116" s="106">
        <f t="shared" si="46"/>
        <v>6.2399999999999997E-2</v>
      </c>
      <c r="S116" s="108">
        <f>SUM(S111:S115)</f>
        <v>57987.490400003902</v>
      </c>
      <c r="T116" s="106">
        <f t="shared" si="47"/>
        <v>6.2400000000000004E-2</v>
      </c>
      <c r="U116" s="108">
        <f>SUM(U111:U115)</f>
        <v>59147.240208003976</v>
      </c>
      <c r="V116" s="106">
        <f t="shared" si="48"/>
        <v>6.2399999999999997E-2</v>
      </c>
    </row>
    <row r="117" spans="1:22" ht="12.75" customHeight="1" x14ac:dyDescent="0.3">
      <c r="A117" s="38"/>
      <c r="B117" s="38"/>
    </row>
    <row r="118" spans="1:22" ht="12.75" customHeight="1" x14ac:dyDescent="0.3">
      <c r="A118" s="58" t="s">
        <v>8</v>
      </c>
      <c r="B118" s="5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ht="12.75" customHeight="1" x14ac:dyDescent="0.3">
      <c r="A119" s="62" t="s">
        <v>37</v>
      </c>
      <c r="B119" s="6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ht="12.75" customHeight="1" x14ac:dyDescent="0.3">
      <c r="A120" s="38"/>
      <c r="B120" s="38"/>
    </row>
    <row r="121" spans="1:22" ht="12.75" customHeight="1" x14ac:dyDescent="0.3">
      <c r="A121" s="38"/>
      <c r="B121" s="38"/>
    </row>
    <row r="122" spans="1:22" ht="12.75" customHeight="1" x14ac:dyDescent="0.3">
      <c r="A122" s="38"/>
      <c r="B122" s="38"/>
    </row>
    <row r="123" spans="1:22" ht="12.75" customHeight="1" x14ac:dyDescent="0.3">
      <c r="A123" s="38"/>
      <c r="B123" s="38"/>
    </row>
    <row r="124" spans="1:22" ht="12.75" customHeight="1" x14ac:dyDescent="0.3">
      <c r="A124" s="38"/>
      <c r="B124" s="38"/>
    </row>
    <row r="125" spans="1:22" ht="12.75" customHeight="1" x14ac:dyDescent="0.3">
      <c r="A125" s="38"/>
      <c r="B125" s="38"/>
    </row>
    <row r="126" spans="1:22" ht="12.75" customHeight="1" x14ac:dyDescent="0.3">
      <c r="A126" s="38"/>
      <c r="B126" s="38"/>
    </row>
  </sheetData>
  <pageMargins left="0.45" right="0" top="0.5" bottom="0" header="0.3" footer="0.3"/>
  <pageSetup scale="49" orientation="landscape" r:id="rId1"/>
  <rowBreaks count="1" manualBreakCount="1">
    <brk id="47" max="21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X126"/>
  <sheetViews>
    <sheetView zoomScale="78" zoomScaleNormal="78" workbookViewId="0">
      <selection activeCell="B37" sqref="B37"/>
    </sheetView>
  </sheetViews>
  <sheetFormatPr defaultColWidth="9.109375" defaultRowHeight="12.75" customHeight="1" x14ac:dyDescent="0.3"/>
  <cols>
    <col min="1" max="1" width="9.5546875" style="5" customWidth="1"/>
    <col min="2" max="2" width="41" style="5" customWidth="1"/>
    <col min="3" max="3" width="14.44140625" style="5" customWidth="1"/>
    <col min="4" max="4" width="8.6640625" style="5" customWidth="1"/>
    <col min="5" max="5" width="12.6640625" style="5" customWidth="1"/>
    <col min="6" max="6" width="8.6640625" style="5" customWidth="1"/>
    <col min="7" max="7" width="12.6640625" style="5" customWidth="1"/>
    <col min="8" max="8" width="8.6640625" style="5" customWidth="1"/>
    <col min="9" max="9" width="12.6640625" style="5" customWidth="1"/>
    <col min="10" max="10" width="8.6640625" style="5" customWidth="1"/>
    <col min="11" max="11" width="12.5546875" style="5" customWidth="1"/>
    <col min="12" max="12" width="8.6640625" style="5" customWidth="1"/>
    <col min="13" max="13" width="12.6640625" style="5" customWidth="1"/>
    <col min="14" max="14" width="8.6640625" style="5" customWidth="1"/>
    <col min="15" max="15" width="12.6640625" style="5" customWidth="1"/>
    <col min="16" max="16" width="8.6640625" style="5" customWidth="1"/>
    <col min="17" max="17" width="12.6640625" style="5" customWidth="1"/>
    <col min="18" max="18" width="8.6640625" style="5" customWidth="1"/>
    <col min="19" max="19" width="12.6640625" style="5" customWidth="1"/>
    <col min="20" max="20" width="8.6640625" style="5" customWidth="1"/>
    <col min="21" max="21" width="12.5546875" style="5" customWidth="1"/>
    <col min="22" max="22" width="8.6640625" style="5" customWidth="1"/>
    <col min="23" max="16384" width="9.109375" style="5"/>
  </cols>
  <sheetData>
    <row r="1" spans="1:22" ht="12.75" customHeight="1" x14ac:dyDescent="0.3">
      <c r="A1" s="1" t="s">
        <v>338</v>
      </c>
      <c r="B1" s="12"/>
    </row>
    <row r="2" spans="1:22" ht="12.75" customHeight="1" x14ac:dyDescent="0.3">
      <c r="A2" s="45" t="s">
        <v>105</v>
      </c>
      <c r="B2" s="45"/>
      <c r="D2" s="147" t="s">
        <v>20</v>
      </c>
      <c r="G2" s="46" t="s">
        <v>210</v>
      </c>
      <c r="H2" s="47"/>
      <c r="I2" s="47"/>
      <c r="V2" s="67"/>
    </row>
    <row r="3" spans="1:22" ht="12.75" customHeight="1" x14ac:dyDescent="0.3">
      <c r="A3" s="48" t="s">
        <v>291</v>
      </c>
      <c r="B3" s="30"/>
      <c r="D3" s="146" t="s">
        <v>21</v>
      </c>
      <c r="G3" s="140" t="str">
        <f>+G2</f>
        <v>Pollo Tropical (Graham Center)</v>
      </c>
      <c r="H3" s="141"/>
      <c r="I3" s="141"/>
      <c r="V3" s="67"/>
    </row>
    <row r="4" spans="1:22" ht="12.75" customHeight="1" x14ac:dyDescent="0.3">
      <c r="A4" s="48" t="s">
        <v>230</v>
      </c>
      <c r="B4" s="156" t="s">
        <v>375</v>
      </c>
      <c r="D4" s="146" t="s">
        <v>163</v>
      </c>
      <c r="G4" s="140" t="s">
        <v>410</v>
      </c>
      <c r="H4" s="141"/>
      <c r="I4" s="141"/>
      <c r="V4" s="67"/>
    </row>
    <row r="5" spans="1:22" ht="12.75" customHeight="1" x14ac:dyDescent="0.3">
      <c r="A5" s="143"/>
      <c r="B5" s="100"/>
      <c r="C5" s="45"/>
      <c r="D5" s="45"/>
      <c r="E5" s="45"/>
      <c r="F5" s="45"/>
      <c r="G5" s="67"/>
      <c r="H5" s="67"/>
      <c r="I5" s="48"/>
      <c r="J5" s="48"/>
      <c r="K5" s="48"/>
      <c r="L5" s="48"/>
      <c r="M5" s="45"/>
      <c r="N5" s="45"/>
      <c r="O5" s="45"/>
      <c r="P5" s="45"/>
      <c r="Q5" s="67"/>
      <c r="R5" s="67"/>
      <c r="S5" s="48"/>
      <c r="T5" s="48"/>
      <c r="U5" s="48"/>
      <c r="V5" s="48"/>
    </row>
    <row r="6" spans="1:22" ht="12.75" customHeight="1" x14ac:dyDescent="0.3">
      <c r="A6" s="38"/>
      <c r="B6" s="50"/>
      <c r="C6" s="109" t="s">
        <v>16</v>
      </c>
      <c r="D6" s="49"/>
      <c r="E6" s="109" t="s">
        <v>93</v>
      </c>
      <c r="F6" s="49"/>
      <c r="G6" s="109" t="s">
        <v>94</v>
      </c>
      <c r="H6" s="49"/>
      <c r="I6" s="109" t="s">
        <v>95</v>
      </c>
      <c r="J6" s="49"/>
      <c r="K6" s="109" t="s">
        <v>160</v>
      </c>
      <c r="L6" s="49"/>
      <c r="M6" s="109" t="s">
        <v>133</v>
      </c>
      <c r="N6" s="49"/>
      <c r="O6" s="109" t="s">
        <v>158</v>
      </c>
      <c r="P6" s="49"/>
      <c r="Q6" s="109" t="s">
        <v>159</v>
      </c>
      <c r="R6" s="49"/>
      <c r="S6" s="109" t="s">
        <v>161</v>
      </c>
      <c r="T6" s="49"/>
      <c r="U6" s="109" t="s">
        <v>162</v>
      </c>
      <c r="V6" s="49"/>
    </row>
    <row r="7" spans="1:22" ht="12.75" customHeight="1" x14ac:dyDescent="0.3">
      <c r="A7" s="26" t="s">
        <v>0</v>
      </c>
      <c r="B7" s="26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ht="12.75" customHeight="1" x14ac:dyDescent="0.3">
      <c r="A8" s="38" t="s">
        <v>10</v>
      </c>
      <c r="B8" s="38"/>
      <c r="C8" s="134">
        <v>250</v>
      </c>
      <c r="D8" s="38"/>
      <c r="E8" s="134">
        <v>250</v>
      </c>
      <c r="F8" s="38"/>
      <c r="G8" s="134">
        <v>250</v>
      </c>
      <c r="H8" s="38"/>
      <c r="I8" s="134">
        <v>250</v>
      </c>
      <c r="J8" s="38"/>
      <c r="K8" s="134">
        <v>250</v>
      </c>
      <c r="L8" s="38"/>
      <c r="M8" s="134">
        <v>250</v>
      </c>
      <c r="N8" s="38"/>
      <c r="O8" s="134">
        <v>250</v>
      </c>
      <c r="P8" s="38"/>
      <c r="Q8" s="134">
        <v>250</v>
      </c>
      <c r="R8" s="38"/>
      <c r="S8" s="134">
        <v>250</v>
      </c>
      <c r="T8" s="38"/>
      <c r="U8" s="134">
        <v>250</v>
      </c>
      <c r="V8" s="38"/>
    </row>
    <row r="9" spans="1:22" ht="12.75" customHeight="1" x14ac:dyDescent="0.3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ht="12.75" customHeight="1" x14ac:dyDescent="0.3">
      <c r="A10" s="38" t="s">
        <v>233</v>
      </c>
      <c r="B10" s="38"/>
      <c r="C10" s="134">
        <v>598.27200000000005</v>
      </c>
      <c r="D10" s="38"/>
      <c r="E10" s="134">
        <v>913.14741035856571</v>
      </c>
      <c r="F10" s="38"/>
      <c r="G10" s="134">
        <v>927.71428571428578</v>
      </c>
      <c r="H10" s="38"/>
      <c r="I10" s="134">
        <v>942.52837944664043</v>
      </c>
      <c r="J10" s="38"/>
      <c r="K10" s="134">
        <v>958.85232693823912</v>
      </c>
      <c r="L10" s="38"/>
      <c r="M10" s="134">
        <v>975.46573160681532</v>
      </c>
      <c r="N10" s="38"/>
      <c r="O10" s="134">
        <v>991.07827712835535</v>
      </c>
      <c r="P10" s="38"/>
      <c r="Q10" s="134">
        <v>1006.9561501767575</v>
      </c>
      <c r="R10" s="38"/>
      <c r="S10" s="134">
        <v>1024.430953405506</v>
      </c>
      <c r="T10" s="38"/>
      <c r="U10" s="134">
        <v>1042.216028948458</v>
      </c>
      <c r="V10" s="38"/>
    </row>
    <row r="11" spans="1:22" ht="12.75" customHeigh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2" ht="12.75" customHeight="1" x14ac:dyDescent="0.3">
      <c r="A12" s="38" t="s">
        <v>231</v>
      </c>
      <c r="B12" s="38"/>
      <c r="C12" s="135">
        <v>7.5</v>
      </c>
      <c r="D12" s="38"/>
      <c r="E12" s="135">
        <v>7.53</v>
      </c>
      <c r="F12" s="38"/>
      <c r="G12" s="135">
        <v>7.56</v>
      </c>
      <c r="H12" s="38"/>
      <c r="I12" s="135">
        <v>7.59</v>
      </c>
      <c r="J12" s="38"/>
      <c r="K12" s="135">
        <v>7.61</v>
      </c>
      <c r="L12" s="38"/>
      <c r="M12" s="135">
        <v>7.63</v>
      </c>
      <c r="N12" s="38"/>
      <c r="O12" s="135">
        <v>7.66</v>
      </c>
      <c r="P12" s="38"/>
      <c r="Q12" s="135">
        <v>7.69</v>
      </c>
      <c r="R12" s="38"/>
      <c r="S12" s="135">
        <v>7.71</v>
      </c>
      <c r="T12" s="38"/>
      <c r="U12" s="135">
        <v>7.73</v>
      </c>
      <c r="V12" s="38"/>
    </row>
    <row r="13" spans="1:22" ht="12.75" customHeight="1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ht="12.75" customHeight="1" x14ac:dyDescent="0.3">
      <c r="A14" s="38" t="s">
        <v>234</v>
      </c>
      <c r="B14" s="38"/>
      <c r="C14" s="253">
        <v>1121760</v>
      </c>
      <c r="D14" s="255"/>
      <c r="E14" s="253">
        <v>1719000</v>
      </c>
      <c r="F14" s="255"/>
      <c r="G14" s="253">
        <v>1753380</v>
      </c>
      <c r="H14" s="255"/>
      <c r="I14" s="253">
        <v>1788447.6</v>
      </c>
      <c r="J14" s="255"/>
      <c r="K14" s="253">
        <v>1824216.5520000001</v>
      </c>
      <c r="L14" s="255"/>
      <c r="M14" s="253">
        <v>1860700.8830400002</v>
      </c>
      <c r="N14" s="255"/>
      <c r="O14" s="253">
        <v>1897914.9007008004</v>
      </c>
      <c r="P14" s="255"/>
      <c r="Q14" s="253">
        <v>1935873.1987148165</v>
      </c>
      <c r="R14" s="255"/>
      <c r="S14" s="253">
        <v>1974590.6626891128</v>
      </c>
      <c r="T14" s="255"/>
      <c r="U14" s="253">
        <v>2014082.475942895</v>
      </c>
      <c r="V14" s="38"/>
    </row>
    <row r="15" spans="1:22" ht="12.75" customHeight="1" x14ac:dyDescent="0.3">
      <c r="A15" s="54">
        <v>0.06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ht="12.75" customHeight="1" x14ac:dyDescent="0.3">
      <c r="A16" s="38"/>
      <c r="B16" s="50"/>
      <c r="C16" s="109" t="str">
        <f>C6</f>
        <v>FY 2018-19</v>
      </c>
      <c r="D16" s="109" t="s">
        <v>9</v>
      </c>
      <c r="E16" s="109" t="str">
        <f>E6</f>
        <v>FY 2019-20</v>
      </c>
      <c r="F16" s="109" t="s">
        <v>9</v>
      </c>
      <c r="G16" s="109" t="str">
        <f>G6</f>
        <v>FY 2020-21</v>
      </c>
      <c r="H16" s="109" t="s">
        <v>9</v>
      </c>
      <c r="I16" s="109" t="str">
        <f>I6</f>
        <v>FY 2021-22</v>
      </c>
      <c r="J16" s="109" t="s">
        <v>9</v>
      </c>
      <c r="K16" s="109" t="str">
        <f>K6</f>
        <v>FY 2022-23</v>
      </c>
      <c r="L16" s="109" t="s">
        <v>9</v>
      </c>
      <c r="M16" s="109" t="str">
        <f>M6</f>
        <v>FY 2023-24</v>
      </c>
      <c r="N16" s="109" t="s">
        <v>9</v>
      </c>
      <c r="O16" s="109" t="str">
        <f>O6</f>
        <v>FY 2024-25</v>
      </c>
      <c r="P16" s="109" t="s">
        <v>9</v>
      </c>
      <c r="Q16" s="109" t="str">
        <f>Q6</f>
        <v>FY 2025-26</v>
      </c>
      <c r="R16" s="109" t="s">
        <v>9</v>
      </c>
      <c r="S16" s="109" t="str">
        <f>S6</f>
        <v>FY 2026-27</v>
      </c>
      <c r="T16" s="109" t="s">
        <v>9</v>
      </c>
      <c r="U16" s="109" t="str">
        <f>U6</f>
        <v>FY 2027-28</v>
      </c>
      <c r="V16" s="109" t="s">
        <v>9</v>
      </c>
    </row>
    <row r="17" spans="1:24" ht="12.75" customHeight="1" x14ac:dyDescent="0.3">
      <c r="A17" s="26" t="s">
        <v>33</v>
      </c>
      <c r="B17" s="69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4" ht="12.75" customHeight="1" x14ac:dyDescent="0.3">
      <c r="A18" s="38" t="s">
        <v>236</v>
      </c>
      <c r="B18" s="5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X18" s="244"/>
    </row>
    <row r="19" spans="1:24" ht="12.75" customHeight="1" x14ac:dyDescent="0.3">
      <c r="A19" s="38" t="s">
        <v>237</v>
      </c>
      <c r="B19" s="50"/>
      <c r="C19" s="250">
        <v>949233.31199999992</v>
      </c>
      <c r="D19" s="103">
        <f>IFERROR(C19/C$28,0)</f>
        <v>0.84619999999999995</v>
      </c>
      <c r="E19" s="250">
        <v>751718.69999999984</v>
      </c>
      <c r="F19" s="103">
        <f>IFERROR(E19/E$28,0)</f>
        <v>0.43729999999999991</v>
      </c>
      <c r="G19" s="250">
        <v>1483710.156</v>
      </c>
      <c r="H19" s="103">
        <f>IFERROR(G19/G$28,0)</f>
        <v>0.84619999999999995</v>
      </c>
      <c r="I19" s="250">
        <v>1513384.3591199999</v>
      </c>
      <c r="J19" s="103">
        <f>IFERROR(I19/I$28,0)</f>
        <v>0.84619999999999995</v>
      </c>
      <c r="K19" s="250">
        <v>1543652.0463024001</v>
      </c>
      <c r="L19" s="103">
        <f>IFERROR(K19/K$28,0)</f>
        <v>0.84619999999999995</v>
      </c>
      <c r="M19" s="250">
        <v>1574525.0872284481</v>
      </c>
      <c r="N19" s="103">
        <f>IFERROR(M19/M$28,0)</f>
        <v>0.84619999999999995</v>
      </c>
      <c r="O19" s="250">
        <v>1606015.5889730172</v>
      </c>
      <c r="P19" s="103">
        <f>IFERROR(O19/O$28,0)</f>
        <v>0.84619999999999995</v>
      </c>
      <c r="Q19" s="250">
        <v>1638135.9007524778</v>
      </c>
      <c r="R19" s="103">
        <f>IFERROR(Q19/Q$28,0)</f>
        <v>0.84620000000000006</v>
      </c>
      <c r="S19" s="250">
        <v>1670898.6187675274</v>
      </c>
      <c r="T19" s="103">
        <f>IFERROR(S19/S$28,0)</f>
        <v>0.84620000000000006</v>
      </c>
      <c r="U19" s="250">
        <v>1704316.5911428777</v>
      </c>
      <c r="V19" s="103">
        <f>IFERROR(U19/U$28,0)</f>
        <v>0.84619999999999995</v>
      </c>
    </row>
    <row r="20" spans="1:24" ht="12.75" customHeight="1" x14ac:dyDescent="0.3">
      <c r="A20" s="38" t="s">
        <v>238</v>
      </c>
      <c r="B20" s="50"/>
      <c r="C20" s="136">
        <v>138873.88800000001</v>
      </c>
      <c r="D20" s="103">
        <f>IFERROR(C20/C$28,0)</f>
        <v>0.12380000000000001</v>
      </c>
      <c r="E20" s="136">
        <v>915711.30000000016</v>
      </c>
      <c r="F20" s="103">
        <f>IFERROR(E20/E$28,0)</f>
        <v>0.53270000000000006</v>
      </c>
      <c r="G20" s="136">
        <v>217068.44400000002</v>
      </c>
      <c r="H20" s="103">
        <f>IFERROR(G20/G$28,0)</f>
        <v>0.12380000000000001</v>
      </c>
      <c r="I20" s="136">
        <v>221409.81288000001</v>
      </c>
      <c r="J20" s="103">
        <f>IFERROR(I20/I$28,0)</f>
        <v>0.12380000000000001</v>
      </c>
      <c r="K20" s="136">
        <v>225838.00913760002</v>
      </c>
      <c r="L20" s="103">
        <f>IFERROR(K20/K$28,0)</f>
        <v>0.12380000000000001</v>
      </c>
      <c r="M20" s="136">
        <v>230354.76932035203</v>
      </c>
      <c r="N20" s="103">
        <f>IFERROR(M20/M$28,0)</f>
        <v>0.12380000000000001</v>
      </c>
      <c r="O20" s="136">
        <v>234961.86470675911</v>
      </c>
      <c r="P20" s="103">
        <f>IFERROR(O20/O$28,0)</f>
        <v>0.12380000000000001</v>
      </c>
      <c r="Q20" s="136">
        <v>239661.10200089429</v>
      </c>
      <c r="R20" s="103">
        <f>IFERROR(Q20/Q$28,0)</f>
        <v>0.12380000000000001</v>
      </c>
      <c r="S20" s="136">
        <v>244454.32404091218</v>
      </c>
      <c r="T20" s="103">
        <f>IFERROR(S20/S$28,0)</f>
        <v>0.12380000000000001</v>
      </c>
      <c r="U20" s="136">
        <v>249343.41052173043</v>
      </c>
      <c r="V20" s="103">
        <f>IFERROR(U20/U$28,0)</f>
        <v>0.12380000000000001</v>
      </c>
    </row>
    <row r="21" spans="1:24" ht="12.75" customHeight="1" x14ac:dyDescent="0.3">
      <c r="A21" s="248" t="s">
        <v>235</v>
      </c>
      <c r="B21" s="249"/>
      <c r="C21" s="136">
        <v>33652.799999999996</v>
      </c>
      <c r="D21" s="103">
        <f>IFERROR(C21/C$28,0)</f>
        <v>2.9999999999999995E-2</v>
      </c>
      <c r="E21" s="136">
        <v>51570</v>
      </c>
      <c r="F21" s="103">
        <f>IFERROR(E21/E$28,0)</f>
        <v>0.03</v>
      </c>
      <c r="G21" s="136">
        <v>52601.4</v>
      </c>
      <c r="H21" s="103">
        <f>IFERROR(G21/G$28,0)</f>
        <v>3.0000000000000002E-2</v>
      </c>
      <c r="I21" s="136">
        <v>53653.428</v>
      </c>
      <c r="J21" s="103">
        <f>IFERROR(I21/I$28,0)</f>
        <v>0.03</v>
      </c>
      <c r="K21" s="136">
        <v>54726.49656</v>
      </c>
      <c r="L21" s="103">
        <f>IFERROR(K21/K$28,0)</f>
        <v>0.03</v>
      </c>
      <c r="M21" s="136">
        <v>55821.026491200006</v>
      </c>
      <c r="N21" s="103">
        <f>IFERROR(M21/M$28,0)</f>
        <v>0.03</v>
      </c>
      <c r="O21" s="136">
        <v>56937.447021024011</v>
      </c>
      <c r="P21" s="103">
        <f>IFERROR(O21/O$28,0)</f>
        <v>0.03</v>
      </c>
      <c r="Q21" s="136">
        <v>58076.195961444493</v>
      </c>
      <c r="R21" s="103">
        <f>IFERROR(Q21/Q$28,0)</f>
        <v>0.03</v>
      </c>
      <c r="S21" s="136">
        <v>59237.71988067338</v>
      </c>
      <c r="T21" s="103">
        <f>IFERROR(S21/S$28,0)</f>
        <v>0.03</v>
      </c>
      <c r="U21" s="136">
        <v>60422.474278286849</v>
      </c>
      <c r="V21" s="103">
        <f>IFERROR(U21/U$28,0)</f>
        <v>0.03</v>
      </c>
    </row>
    <row r="22" spans="1:24" ht="12.75" customHeight="1" x14ac:dyDescent="0.3">
      <c r="A22" s="38" t="s">
        <v>239</v>
      </c>
      <c r="B22" s="50"/>
      <c r="C22" s="102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</row>
    <row r="23" spans="1:24" ht="12.75" customHeight="1" x14ac:dyDescent="0.3">
      <c r="A23" s="151" t="s">
        <v>240</v>
      </c>
      <c r="B23" s="152"/>
      <c r="C23" s="102"/>
      <c r="D23" s="103">
        <f t="shared" ref="D23:D28" si="0">IFERROR(C23/C$28,0)</f>
        <v>0</v>
      </c>
      <c r="E23" s="102"/>
      <c r="F23" s="103">
        <f t="shared" ref="F23:F28" si="1">IFERROR(E23/E$28,0)</f>
        <v>0</v>
      </c>
      <c r="G23" s="102"/>
      <c r="H23" s="103">
        <f t="shared" ref="H23:H28" si="2">IFERROR(G23/G$28,0)</f>
        <v>0</v>
      </c>
      <c r="I23" s="102"/>
      <c r="J23" s="103">
        <f t="shared" ref="J23:J28" si="3">IFERROR(I23/I$28,0)</f>
        <v>0</v>
      </c>
      <c r="K23" s="102"/>
      <c r="L23" s="103">
        <f t="shared" ref="L23:L28" si="4">IFERROR(K23/K$28,0)</f>
        <v>0</v>
      </c>
      <c r="M23" s="102"/>
      <c r="N23" s="103">
        <f t="shared" ref="N23:N28" si="5">IFERROR(M23/M$28,0)</f>
        <v>0</v>
      </c>
      <c r="O23" s="102"/>
      <c r="P23" s="103">
        <f t="shared" ref="P23:P28" si="6">IFERROR(O23/O$28,0)</f>
        <v>0</v>
      </c>
      <c r="Q23" s="102"/>
      <c r="R23" s="103">
        <f t="shared" ref="R23:R28" si="7">IFERROR(Q23/Q$28,0)</f>
        <v>0</v>
      </c>
      <c r="S23" s="102"/>
      <c r="T23" s="103">
        <f t="shared" ref="T23:T28" si="8">IFERROR(S23/S$28,0)</f>
        <v>0</v>
      </c>
      <c r="U23" s="102"/>
      <c r="V23" s="103">
        <f t="shared" ref="V23:V28" si="9">IFERROR(U23/U$28,0)</f>
        <v>0</v>
      </c>
    </row>
    <row r="24" spans="1:24" ht="12.75" customHeight="1" x14ac:dyDescent="0.3">
      <c r="A24" s="151" t="s">
        <v>241</v>
      </c>
      <c r="B24" s="152"/>
      <c r="C24" s="102"/>
      <c r="D24" s="103">
        <f t="shared" si="0"/>
        <v>0</v>
      </c>
      <c r="E24" s="102"/>
      <c r="F24" s="103">
        <f t="shared" si="1"/>
        <v>0</v>
      </c>
      <c r="G24" s="102"/>
      <c r="H24" s="103">
        <f t="shared" si="2"/>
        <v>0</v>
      </c>
      <c r="I24" s="102"/>
      <c r="J24" s="103">
        <f t="shared" si="3"/>
        <v>0</v>
      </c>
      <c r="K24" s="102"/>
      <c r="L24" s="103">
        <f t="shared" si="4"/>
        <v>0</v>
      </c>
      <c r="M24" s="102"/>
      <c r="N24" s="103">
        <f t="shared" si="5"/>
        <v>0</v>
      </c>
      <c r="O24" s="102"/>
      <c r="P24" s="103">
        <f t="shared" si="6"/>
        <v>0</v>
      </c>
      <c r="Q24" s="102"/>
      <c r="R24" s="103">
        <f t="shared" si="7"/>
        <v>0</v>
      </c>
      <c r="S24" s="102"/>
      <c r="T24" s="103">
        <f t="shared" si="8"/>
        <v>0</v>
      </c>
      <c r="U24" s="102"/>
      <c r="V24" s="103">
        <f t="shared" si="9"/>
        <v>0</v>
      </c>
      <c r="X24" s="102"/>
    </row>
    <row r="25" spans="1:24" ht="12.75" customHeight="1" x14ac:dyDescent="0.3">
      <c r="A25" s="38" t="s">
        <v>242</v>
      </c>
      <c r="B25" s="50"/>
      <c r="C25" s="136"/>
      <c r="D25" s="103">
        <f t="shared" si="0"/>
        <v>0</v>
      </c>
      <c r="E25" s="136"/>
      <c r="F25" s="103">
        <f t="shared" si="1"/>
        <v>0</v>
      </c>
      <c r="G25" s="136"/>
      <c r="H25" s="103">
        <f t="shared" si="2"/>
        <v>0</v>
      </c>
      <c r="I25" s="136"/>
      <c r="J25" s="103">
        <f t="shared" si="3"/>
        <v>0</v>
      </c>
      <c r="K25" s="136"/>
      <c r="L25" s="103">
        <f t="shared" si="4"/>
        <v>0</v>
      </c>
      <c r="M25" s="136"/>
      <c r="N25" s="103">
        <f t="shared" si="5"/>
        <v>0</v>
      </c>
      <c r="O25" s="136"/>
      <c r="P25" s="103">
        <f t="shared" si="6"/>
        <v>0</v>
      </c>
      <c r="Q25" s="136"/>
      <c r="R25" s="103">
        <f t="shared" si="7"/>
        <v>0</v>
      </c>
      <c r="S25" s="136"/>
      <c r="T25" s="103">
        <f t="shared" si="8"/>
        <v>0</v>
      </c>
      <c r="U25" s="136"/>
      <c r="V25" s="103">
        <f t="shared" si="9"/>
        <v>0</v>
      </c>
      <c r="X25" s="102"/>
    </row>
    <row r="26" spans="1:24" ht="12.75" customHeight="1" x14ac:dyDescent="0.3">
      <c r="A26" s="151" t="s">
        <v>243</v>
      </c>
      <c r="B26" s="50"/>
      <c r="C26" s="102"/>
      <c r="D26" s="103">
        <f t="shared" si="0"/>
        <v>0</v>
      </c>
      <c r="E26" s="102"/>
      <c r="F26" s="103">
        <f t="shared" si="1"/>
        <v>0</v>
      </c>
      <c r="G26" s="102"/>
      <c r="H26" s="103">
        <f t="shared" si="2"/>
        <v>0</v>
      </c>
      <c r="I26" s="102"/>
      <c r="J26" s="103">
        <f t="shared" si="3"/>
        <v>0</v>
      </c>
      <c r="K26" s="102"/>
      <c r="L26" s="103">
        <f t="shared" si="4"/>
        <v>0</v>
      </c>
      <c r="M26" s="102"/>
      <c r="N26" s="103">
        <f t="shared" si="5"/>
        <v>0</v>
      </c>
      <c r="O26" s="102"/>
      <c r="P26" s="103">
        <f t="shared" si="6"/>
        <v>0</v>
      </c>
      <c r="Q26" s="102"/>
      <c r="R26" s="103">
        <f t="shared" si="7"/>
        <v>0</v>
      </c>
      <c r="S26" s="102"/>
      <c r="T26" s="103">
        <f t="shared" si="8"/>
        <v>0</v>
      </c>
      <c r="U26" s="102"/>
      <c r="V26" s="103">
        <f t="shared" si="9"/>
        <v>0</v>
      </c>
    </row>
    <row r="27" spans="1:24" ht="12.75" customHeight="1" x14ac:dyDescent="0.3">
      <c r="A27" s="38" t="s">
        <v>40</v>
      </c>
      <c r="B27" s="50"/>
      <c r="C27" s="137"/>
      <c r="D27" s="103">
        <f t="shared" si="0"/>
        <v>0</v>
      </c>
      <c r="E27" s="137"/>
      <c r="F27" s="103">
        <f t="shared" si="1"/>
        <v>0</v>
      </c>
      <c r="G27" s="137"/>
      <c r="H27" s="103">
        <f t="shared" si="2"/>
        <v>0</v>
      </c>
      <c r="I27" s="137"/>
      <c r="J27" s="103">
        <f t="shared" si="3"/>
        <v>0</v>
      </c>
      <c r="K27" s="137"/>
      <c r="L27" s="103">
        <f t="shared" si="4"/>
        <v>0</v>
      </c>
      <c r="M27" s="137"/>
      <c r="N27" s="103">
        <f t="shared" si="5"/>
        <v>0</v>
      </c>
      <c r="O27" s="137"/>
      <c r="P27" s="103">
        <f t="shared" si="6"/>
        <v>0</v>
      </c>
      <c r="Q27" s="137"/>
      <c r="R27" s="103">
        <f t="shared" si="7"/>
        <v>0</v>
      </c>
      <c r="S27" s="137"/>
      <c r="T27" s="103">
        <f t="shared" si="8"/>
        <v>0</v>
      </c>
      <c r="U27" s="137"/>
      <c r="V27" s="103">
        <f t="shared" si="9"/>
        <v>0</v>
      </c>
    </row>
    <row r="28" spans="1:24" ht="12.75" customHeight="1" x14ac:dyDescent="0.3">
      <c r="A28" s="26" t="s">
        <v>1</v>
      </c>
      <c r="B28" s="69"/>
      <c r="C28" s="105">
        <f>SUM(C19:C27)</f>
        <v>1121760</v>
      </c>
      <c r="D28" s="106">
        <f t="shared" si="0"/>
        <v>1</v>
      </c>
      <c r="E28" s="105">
        <f>SUM(E19:E27)</f>
        <v>1719000</v>
      </c>
      <c r="F28" s="106">
        <f t="shared" si="1"/>
        <v>1</v>
      </c>
      <c r="G28" s="105">
        <f>SUM(G19:G27)</f>
        <v>1753380</v>
      </c>
      <c r="H28" s="106">
        <f t="shared" si="2"/>
        <v>1</v>
      </c>
      <c r="I28" s="105">
        <f>SUM(I19:I27)</f>
        <v>1788447.6</v>
      </c>
      <c r="J28" s="106">
        <f t="shared" si="3"/>
        <v>1</v>
      </c>
      <c r="K28" s="105">
        <f>SUM(K19:K27)</f>
        <v>1824216.5520000001</v>
      </c>
      <c r="L28" s="106">
        <f t="shared" si="4"/>
        <v>1</v>
      </c>
      <c r="M28" s="105">
        <f>SUM(M19:M27)</f>
        <v>1860700.8830400002</v>
      </c>
      <c r="N28" s="106">
        <f t="shared" si="5"/>
        <v>1</v>
      </c>
      <c r="O28" s="105">
        <f>SUM(O19:O27)</f>
        <v>1897914.9007008004</v>
      </c>
      <c r="P28" s="106">
        <f t="shared" si="6"/>
        <v>1</v>
      </c>
      <c r="Q28" s="105">
        <f>SUM(Q19:Q27)</f>
        <v>1935873.1987148165</v>
      </c>
      <c r="R28" s="106">
        <f t="shared" si="7"/>
        <v>1</v>
      </c>
      <c r="S28" s="105">
        <f>SUM(S19:S27)</f>
        <v>1974590.6626891128</v>
      </c>
      <c r="T28" s="106">
        <f t="shared" si="8"/>
        <v>1</v>
      </c>
      <c r="U28" s="105">
        <f>SUM(U19:U27)</f>
        <v>2014082.475942895</v>
      </c>
      <c r="V28" s="106">
        <f t="shared" si="9"/>
        <v>1</v>
      </c>
    </row>
    <row r="29" spans="1:24" ht="12.75" customHeight="1" x14ac:dyDescent="0.3">
      <c r="A29" s="26"/>
      <c r="B29" s="69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4" ht="12.75" customHeight="1" x14ac:dyDescent="0.3">
      <c r="A30" s="26" t="s">
        <v>34</v>
      </c>
      <c r="B30" s="69"/>
      <c r="C30" s="25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4" ht="12.75" customHeight="1" x14ac:dyDescent="0.3">
      <c r="A31" s="38" t="s">
        <v>35</v>
      </c>
      <c r="B31" s="50"/>
      <c r="C31" s="217">
        <v>370180.8</v>
      </c>
      <c r="D31" s="103">
        <f>IFERROR(C31/C$28,0)</f>
        <v>0.33</v>
      </c>
      <c r="E31" s="217">
        <v>567270</v>
      </c>
      <c r="F31" s="103">
        <f>IFERROR(E31/E$28,0)</f>
        <v>0.33</v>
      </c>
      <c r="G31" s="217">
        <v>578615.4</v>
      </c>
      <c r="H31" s="103">
        <f>IFERROR(G31/G$28,0)</f>
        <v>0.33</v>
      </c>
      <c r="I31" s="217">
        <v>590187.7080000001</v>
      </c>
      <c r="J31" s="103">
        <f>IFERROR(I31/I$28,0)</f>
        <v>0.33</v>
      </c>
      <c r="K31" s="217">
        <v>601991.46216000011</v>
      </c>
      <c r="L31" s="103">
        <f>IFERROR(K31/K$28,0)</f>
        <v>0.33</v>
      </c>
      <c r="M31" s="217">
        <v>614031.29140320013</v>
      </c>
      <c r="N31" s="103">
        <f>IFERROR(M31/M$28,0)</f>
        <v>0.33</v>
      </c>
      <c r="O31" s="217">
        <v>626311.91723126417</v>
      </c>
      <c r="P31" s="103">
        <f>IFERROR(O31/O$28,0)</f>
        <v>0.33</v>
      </c>
      <c r="Q31" s="217">
        <v>638838.15557588951</v>
      </c>
      <c r="R31" s="103">
        <f>IFERROR(Q31/Q$28,0)</f>
        <v>0.33</v>
      </c>
      <c r="S31" s="217">
        <v>651614.91868740728</v>
      </c>
      <c r="T31" s="103">
        <f>IFERROR(S31/S$28,0)</f>
        <v>0.33</v>
      </c>
      <c r="U31" s="217">
        <v>664647.21706115536</v>
      </c>
      <c r="V31" s="103">
        <f>IFERROR(U31/U$28,0)</f>
        <v>0.33</v>
      </c>
    </row>
    <row r="32" spans="1:24" ht="12.75" customHeight="1" x14ac:dyDescent="0.3">
      <c r="A32" s="70" t="s">
        <v>75</v>
      </c>
      <c r="B32" s="70"/>
      <c r="C32" s="139"/>
      <c r="D32" s="103">
        <f>IFERROR(C32/C$28,0)</f>
        <v>0</v>
      </c>
      <c r="E32" s="139"/>
      <c r="F32" s="103">
        <f>IFERROR(E32/E$28,0)</f>
        <v>0</v>
      </c>
      <c r="G32" s="139"/>
      <c r="H32" s="103">
        <f>IFERROR(G32/G$28,0)</f>
        <v>0</v>
      </c>
      <c r="I32" s="139"/>
      <c r="J32" s="103">
        <f>IFERROR(I32/I$28,0)</f>
        <v>0</v>
      </c>
      <c r="K32" s="139"/>
      <c r="L32" s="103">
        <f>IFERROR(K32/K$28,0)</f>
        <v>0</v>
      </c>
      <c r="M32" s="139"/>
      <c r="N32" s="103">
        <f>IFERROR(M32/M$28,0)</f>
        <v>0</v>
      </c>
      <c r="O32" s="139"/>
      <c r="P32" s="103">
        <f>IFERROR(O32/O$28,0)</f>
        <v>0</v>
      </c>
      <c r="Q32" s="139"/>
      <c r="R32" s="103">
        <f>IFERROR(Q32/Q$28,0)</f>
        <v>0</v>
      </c>
      <c r="S32" s="139"/>
      <c r="T32" s="103">
        <f>IFERROR(S32/S$28,0)</f>
        <v>0</v>
      </c>
      <c r="U32" s="139"/>
      <c r="V32" s="103">
        <f>IFERROR(U32/U$28,0)</f>
        <v>0</v>
      </c>
    </row>
    <row r="33" spans="1:22" ht="12.75" customHeight="1" x14ac:dyDescent="0.3">
      <c r="A33" s="26" t="s">
        <v>2</v>
      </c>
      <c r="B33" s="69"/>
      <c r="C33" s="105">
        <f>SUM(C31:C32)</f>
        <v>370180.8</v>
      </c>
      <c r="D33" s="106">
        <f>IFERROR(C33/C$28,0)</f>
        <v>0.33</v>
      </c>
      <c r="E33" s="105">
        <f>SUM(E31:E32)</f>
        <v>567270</v>
      </c>
      <c r="F33" s="106">
        <f>IFERROR(E33/E$28,0)</f>
        <v>0.33</v>
      </c>
      <c r="G33" s="105">
        <f>SUM(G31:G32)</f>
        <v>578615.4</v>
      </c>
      <c r="H33" s="106">
        <f>IFERROR(G33/G$28,0)</f>
        <v>0.33</v>
      </c>
      <c r="I33" s="105">
        <f>SUM(I31:I32)</f>
        <v>590187.7080000001</v>
      </c>
      <c r="J33" s="106">
        <f>IFERROR(I33/I$28,0)</f>
        <v>0.33</v>
      </c>
      <c r="K33" s="105">
        <f>SUM(K31:K32)</f>
        <v>601991.46216000011</v>
      </c>
      <c r="L33" s="106">
        <f>IFERROR(K33/K$28,0)</f>
        <v>0.33</v>
      </c>
      <c r="M33" s="105">
        <f>SUM(M31:M32)</f>
        <v>614031.29140320013</v>
      </c>
      <c r="N33" s="106">
        <f>IFERROR(M33/M$28,0)</f>
        <v>0.33</v>
      </c>
      <c r="O33" s="105">
        <f>SUM(O31:O32)</f>
        <v>626311.91723126417</v>
      </c>
      <c r="P33" s="106">
        <f>IFERROR(O33/O$28,0)</f>
        <v>0.33</v>
      </c>
      <c r="Q33" s="105">
        <f>SUM(Q31:Q32)</f>
        <v>638838.15557588951</v>
      </c>
      <c r="R33" s="106">
        <f>IFERROR(Q33/Q$28,0)</f>
        <v>0.33</v>
      </c>
      <c r="S33" s="105">
        <f>SUM(S31:S32)</f>
        <v>651614.91868740728</v>
      </c>
      <c r="T33" s="106">
        <f>IFERROR(S33/S$28,0)</f>
        <v>0.33</v>
      </c>
      <c r="U33" s="105">
        <f>SUM(U31:U32)</f>
        <v>664647.21706115536</v>
      </c>
      <c r="V33" s="106">
        <f>IFERROR(U33/U$28,0)</f>
        <v>0.33</v>
      </c>
    </row>
    <row r="34" spans="1:22" ht="12.75" customHeight="1" x14ac:dyDescent="0.3">
      <c r="A34" s="38"/>
      <c r="B34" s="5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2.75" customHeight="1" x14ac:dyDescent="0.3">
      <c r="A35" s="26" t="s">
        <v>3</v>
      </c>
      <c r="B35" s="69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2.75" customHeight="1" x14ac:dyDescent="0.3">
      <c r="A36" s="38" t="s">
        <v>22</v>
      </c>
      <c r="B36" s="50"/>
      <c r="C36" s="217">
        <v>54415</v>
      </c>
      <c r="D36" s="103">
        <f t="shared" ref="D36:D46" si="10">IFERROR(C36/C$28,0)</f>
        <v>4.8508593638567965E-2</v>
      </c>
      <c r="E36" s="217">
        <v>55775.374999999993</v>
      </c>
      <c r="F36" s="103">
        <f t="shared" ref="F36:F46" si="11">IFERROR(E36/E$28,0)</f>
        <v>3.2446407795229781E-2</v>
      </c>
      <c r="G36" s="217">
        <v>57169.759374999987</v>
      </c>
      <c r="H36" s="103">
        <f t="shared" ref="H36:H46" si="12">IFERROR(G36/G$28,0)</f>
        <v>3.2605458813833844E-2</v>
      </c>
      <c r="I36" s="217">
        <v>58599.003359374983</v>
      </c>
      <c r="J36" s="103">
        <f t="shared" ref="J36:J46" si="13">IFERROR(I36/I$28,0)</f>
        <v>3.276528949429381E-2</v>
      </c>
      <c r="K36" s="217">
        <v>60063.978443359352</v>
      </c>
      <c r="L36" s="103">
        <f t="shared" ref="L36:L46" si="14">IFERROR(K36/K$28,0)</f>
        <v>3.2925903658481519E-2</v>
      </c>
      <c r="M36" s="217">
        <v>61565.577904443329</v>
      </c>
      <c r="N36" s="103">
        <f t="shared" ref="N36:N46" si="15">IFERROR(M36/M$28,0)</f>
        <v>3.3087305147003483E-2</v>
      </c>
      <c r="O36" s="217">
        <v>63104.717352054409</v>
      </c>
      <c r="P36" s="103">
        <f t="shared" ref="P36:P46" si="16">IFERROR(O36/O$28,0)</f>
        <v>3.3249497819292713E-2</v>
      </c>
      <c r="Q36" s="217">
        <v>64682.335285855763</v>
      </c>
      <c r="R36" s="103">
        <f t="shared" ref="R36:R46" si="17">IFERROR(Q36/Q$28,0)</f>
        <v>3.3412485553701007E-2</v>
      </c>
      <c r="S36" s="217">
        <v>66299.393668002158</v>
      </c>
      <c r="T36" s="103">
        <f t="shared" ref="T36:T46" si="18">IFERROR(S36/S$28,0)</f>
        <v>3.3576272247591694E-2</v>
      </c>
      <c r="U36" s="217">
        <v>67956.878509702205</v>
      </c>
      <c r="V36" s="103">
        <f t="shared" ref="V36:V46" si="19">IFERROR(U36/U$28,0)</f>
        <v>3.3740861817432834E-2</v>
      </c>
    </row>
    <row r="37" spans="1:22" ht="12.75" customHeight="1" x14ac:dyDescent="0.3">
      <c r="A37" s="38" t="s">
        <v>23</v>
      </c>
      <c r="B37" s="50"/>
      <c r="C37" s="217">
        <v>235997</v>
      </c>
      <c r="D37" s="103">
        <f t="shared" si="10"/>
        <v>0.21038100841534732</v>
      </c>
      <c r="E37" s="217">
        <v>302717</v>
      </c>
      <c r="F37" s="103">
        <f t="shared" si="11"/>
        <v>0.17610063990692262</v>
      </c>
      <c r="G37" s="217">
        <v>263312.09499999997</v>
      </c>
      <c r="H37" s="103">
        <f t="shared" si="12"/>
        <v>0.15017400392384991</v>
      </c>
      <c r="I37" s="217">
        <v>271738.08203999995</v>
      </c>
      <c r="J37" s="103">
        <f t="shared" si="13"/>
        <v>0.1519407569111893</v>
      </c>
      <c r="K37" s="217">
        <v>278531.53409099992</v>
      </c>
      <c r="L37" s="103">
        <f t="shared" si="14"/>
        <v>0.15268556454310689</v>
      </c>
      <c r="M37" s="217">
        <v>285494.8224432749</v>
      </c>
      <c r="N37" s="103">
        <f t="shared" si="15"/>
        <v>0.15343402319282798</v>
      </c>
      <c r="O37" s="217">
        <v>292632.19300435676</v>
      </c>
      <c r="P37" s="103">
        <f t="shared" si="16"/>
        <v>0.1541861507574987</v>
      </c>
      <c r="Q37" s="217">
        <v>299947.99782946566</v>
      </c>
      <c r="R37" s="103">
        <f t="shared" si="17"/>
        <v>0.15494196522199621</v>
      </c>
      <c r="S37" s="217">
        <v>307446.69777520228</v>
      </c>
      <c r="T37" s="103">
        <f t="shared" si="18"/>
        <v>0.15570148465935893</v>
      </c>
      <c r="U37" s="217">
        <v>315132.86521958234</v>
      </c>
      <c r="V37" s="103">
        <f t="shared" si="19"/>
        <v>0.15646472723121854</v>
      </c>
    </row>
    <row r="38" spans="1:22" ht="12.75" customHeight="1" x14ac:dyDescent="0.3">
      <c r="A38" s="38" t="s">
        <v>24</v>
      </c>
      <c r="B38" s="50"/>
      <c r="C38" s="217">
        <v>42900</v>
      </c>
      <c r="D38" s="103">
        <f t="shared" si="10"/>
        <v>3.8243474540008558E-2</v>
      </c>
      <c r="E38" s="217">
        <v>76260</v>
      </c>
      <c r="F38" s="103">
        <f t="shared" si="11"/>
        <v>4.4363001745200699E-2</v>
      </c>
      <c r="G38" s="217">
        <v>78929.099999999991</v>
      </c>
      <c r="H38" s="103">
        <f t="shared" si="12"/>
        <v>4.5015398829688941E-2</v>
      </c>
      <c r="I38" s="217">
        <v>81454.831199999986</v>
      </c>
      <c r="J38" s="103">
        <f t="shared" si="13"/>
        <v>4.5544991757097038E-2</v>
      </c>
      <c r="K38" s="217">
        <v>83491.201979999983</v>
      </c>
      <c r="L38" s="103">
        <f t="shared" si="14"/>
        <v>4.5768251520612216E-2</v>
      </c>
      <c r="M38" s="217">
        <v>85578.482029499981</v>
      </c>
      <c r="N38" s="103">
        <f t="shared" si="15"/>
        <v>4.599260569473286E-2</v>
      </c>
      <c r="O38" s="217">
        <v>87717.944080237474</v>
      </c>
      <c r="P38" s="103">
        <f t="shared" si="16"/>
        <v>4.6218059644216838E-2</v>
      </c>
      <c r="Q38" s="217">
        <v>89910.8926822434</v>
      </c>
      <c r="R38" s="103">
        <f t="shared" si="17"/>
        <v>4.6444618760119856E-2</v>
      </c>
      <c r="S38" s="217">
        <v>92158.664999299479</v>
      </c>
      <c r="T38" s="103">
        <f t="shared" si="18"/>
        <v>4.6672288459924362E-2</v>
      </c>
      <c r="U38" s="217">
        <v>94462.631624281959</v>
      </c>
      <c r="V38" s="103">
        <f t="shared" si="19"/>
        <v>4.690107418766909E-2</v>
      </c>
    </row>
    <row r="39" spans="1:22" ht="12.75" customHeight="1" x14ac:dyDescent="0.3">
      <c r="A39" s="38" t="s">
        <v>28</v>
      </c>
      <c r="B39" s="50"/>
      <c r="C39" s="217">
        <v>103983</v>
      </c>
      <c r="D39" s="103">
        <f t="shared" si="10"/>
        <v>9.2696298673513047E-2</v>
      </c>
      <c r="E39" s="217">
        <v>126223</v>
      </c>
      <c r="F39" s="103">
        <f t="shared" si="11"/>
        <v>7.3428155904595699E-2</v>
      </c>
      <c r="G39" s="217">
        <v>130640.80499999999</v>
      </c>
      <c r="H39" s="103">
        <f t="shared" si="12"/>
        <v>7.45079817267221E-2</v>
      </c>
      <c r="I39" s="217">
        <v>134821.31075999999</v>
      </c>
      <c r="J39" s="103">
        <f t="shared" si="13"/>
        <v>7.5384546217624707E-2</v>
      </c>
      <c r="K39" s="217">
        <v>138191.84352899998</v>
      </c>
      <c r="L39" s="103">
        <f t="shared" si="14"/>
        <v>7.5754078306926778E-2</v>
      </c>
      <c r="M39" s="217">
        <v>141646.63961722495</v>
      </c>
      <c r="N39" s="103">
        <f t="shared" si="15"/>
        <v>7.612542182803915E-2</v>
      </c>
      <c r="O39" s="217">
        <v>145187.80560765555</v>
      </c>
      <c r="P39" s="103">
        <f t="shared" si="16"/>
        <v>7.6498585660529514E-2</v>
      </c>
      <c r="Q39" s="217">
        <v>148817.50074784693</v>
      </c>
      <c r="R39" s="103">
        <f t="shared" si="17"/>
        <v>7.6873578727492897E-2</v>
      </c>
      <c r="S39" s="217">
        <v>152537.93826654309</v>
      </c>
      <c r="T39" s="103">
        <f t="shared" si="18"/>
        <v>7.7250409995764907E-2</v>
      </c>
      <c r="U39" s="217">
        <v>156351.38672320664</v>
      </c>
      <c r="V39" s="103">
        <f t="shared" si="19"/>
        <v>7.7629088476136296E-2</v>
      </c>
    </row>
    <row r="40" spans="1:22" ht="12.75" customHeight="1" x14ac:dyDescent="0.3">
      <c r="A40" s="38" t="s">
        <v>25</v>
      </c>
      <c r="B40" s="50"/>
      <c r="C40" s="217">
        <v>6747.46</v>
      </c>
      <c r="D40" s="103">
        <f t="shared" si="10"/>
        <v>6.0150656111824276E-3</v>
      </c>
      <c r="E40" s="217">
        <v>6916.1464999999989</v>
      </c>
      <c r="F40" s="103">
        <f t="shared" si="11"/>
        <v>4.0233545666084926E-3</v>
      </c>
      <c r="G40" s="217">
        <v>7089.0501624999979</v>
      </c>
      <c r="H40" s="103">
        <f t="shared" si="12"/>
        <v>4.0430768929153966E-3</v>
      </c>
      <c r="I40" s="217">
        <v>7266.2764165624976</v>
      </c>
      <c r="J40" s="103">
        <f t="shared" si="13"/>
        <v>4.0628958972924326E-3</v>
      </c>
      <c r="K40" s="217">
        <v>7447.9333269765593</v>
      </c>
      <c r="L40" s="103">
        <f t="shared" si="14"/>
        <v>4.0828120536517088E-3</v>
      </c>
      <c r="M40" s="217">
        <v>7634.1316601509725</v>
      </c>
      <c r="N40" s="103">
        <f t="shared" si="15"/>
        <v>4.102825838228432E-3</v>
      </c>
      <c r="O40" s="217">
        <v>7824.9849516547465</v>
      </c>
      <c r="P40" s="103">
        <f t="shared" si="16"/>
        <v>4.1229377295922964E-3</v>
      </c>
      <c r="Q40" s="217">
        <v>8020.6095754461148</v>
      </c>
      <c r="R40" s="103">
        <f t="shared" si="17"/>
        <v>4.1431482086589245E-3</v>
      </c>
      <c r="S40" s="217">
        <v>8221.1248148322684</v>
      </c>
      <c r="T40" s="103">
        <f t="shared" si="18"/>
        <v>4.1634577587013706E-3</v>
      </c>
      <c r="U40" s="217">
        <v>8426.6529352030739</v>
      </c>
      <c r="V40" s="103">
        <f t="shared" si="19"/>
        <v>4.1838668653616708E-3</v>
      </c>
    </row>
    <row r="41" spans="1:22" ht="12.75" customHeight="1" x14ac:dyDescent="0.3">
      <c r="A41" s="38" t="s">
        <v>26</v>
      </c>
      <c r="B41" s="50"/>
      <c r="C41" s="217">
        <v>29263.628000000001</v>
      </c>
      <c r="D41" s="103">
        <f t="shared" si="10"/>
        <v>2.6087245043503068E-2</v>
      </c>
      <c r="E41" s="217">
        <v>37536.908000000003</v>
      </c>
      <c r="F41" s="103">
        <f t="shared" si="11"/>
        <v>2.1836479348458407E-2</v>
      </c>
      <c r="G41" s="217">
        <v>32650.699779999995</v>
      </c>
      <c r="H41" s="103">
        <f t="shared" si="12"/>
        <v>1.8621576486557389E-2</v>
      </c>
      <c r="I41" s="217">
        <v>33695.522172959994</v>
      </c>
      <c r="J41" s="103">
        <f t="shared" si="13"/>
        <v>1.8840653856987476E-2</v>
      </c>
      <c r="K41" s="217">
        <v>34537.910227283988</v>
      </c>
      <c r="L41" s="103">
        <f t="shared" si="14"/>
        <v>1.8933010003345251E-2</v>
      </c>
      <c r="M41" s="217">
        <v>35401.357982966088</v>
      </c>
      <c r="N41" s="103">
        <f t="shared" si="15"/>
        <v>1.902581887591067E-2</v>
      </c>
      <c r="O41" s="217">
        <v>36286.391932540238</v>
      </c>
      <c r="P41" s="103">
        <f t="shared" si="16"/>
        <v>1.9119082693929836E-2</v>
      </c>
      <c r="Q41" s="217">
        <v>37193.551730853738</v>
      </c>
      <c r="R41" s="103">
        <f t="shared" si="17"/>
        <v>1.9212803687527528E-2</v>
      </c>
      <c r="S41" s="217">
        <v>38123.390524125083</v>
      </c>
      <c r="T41" s="103">
        <f t="shared" si="18"/>
        <v>1.9306984097760507E-2</v>
      </c>
      <c r="U41" s="217">
        <v>39076.475287228212</v>
      </c>
      <c r="V41" s="103">
        <f t="shared" si="19"/>
        <v>1.94016261766711E-2</v>
      </c>
    </row>
    <row r="42" spans="1:22" ht="12.75" customHeight="1" x14ac:dyDescent="0.3">
      <c r="A42" s="38" t="s">
        <v>27</v>
      </c>
      <c r="B42" s="50"/>
      <c r="C42" s="217"/>
      <c r="D42" s="103">
        <f t="shared" si="10"/>
        <v>0</v>
      </c>
      <c r="E42" s="217"/>
      <c r="F42" s="103">
        <f t="shared" si="11"/>
        <v>0</v>
      </c>
      <c r="G42" s="217"/>
      <c r="H42" s="103">
        <f t="shared" si="12"/>
        <v>0</v>
      </c>
      <c r="I42" s="217"/>
      <c r="J42" s="103">
        <f t="shared" si="13"/>
        <v>0</v>
      </c>
      <c r="K42" s="217"/>
      <c r="L42" s="103">
        <f t="shared" si="14"/>
        <v>0</v>
      </c>
      <c r="M42" s="217"/>
      <c r="N42" s="103">
        <f t="shared" si="15"/>
        <v>0</v>
      </c>
      <c r="O42" s="217"/>
      <c r="P42" s="103">
        <f t="shared" si="16"/>
        <v>0</v>
      </c>
      <c r="Q42" s="217"/>
      <c r="R42" s="103">
        <f t="shared" si="17"/>
        <v>0</v>
      </c>
      <c r="S42" s="217"/>
      <c r="T42" s="103">
        <f t="shared" si="18"/>
        <v>0</v>
      </c>
      <c r="U42" s="217"/>
      <c r="V42" s="103">
        <f t="shared" si="19"/>
        <v>0</v>
      </c>
    </row>
    <row r="43" spans="1:22" ht="12.75" customHeight="1" x14ac:dyDescent="0.3">
      <c r="A43" s="38" t="s">
        <v>76</v>
      </c>
      <c r="B43" s="50"/>
      <c r="C43" s="217"/>
      <c r="D43" s="103">
        <f t="shared" si="10"/>
        <v>0</v>
      </c>
      <c r="E43" s="217"/>
      <c r="F43" s="103">
        <f t="shared" si="11"/>
        <v>0</v>
      </c>
      <c r="G43" s="217"/>
      <c r="H43" s="103">
        <f t="shared" si="12"/>
        <v>0</v>
      </c>
      <c r="I43" s="217"/>
      <c r="J43" s="103">
        <f t="shared" si="13"/>
        <v>0</v>
      </c>
      <c r="K43" s="217"/>
      <c r="L43" s="103">
        <f t="shared" si="14"/>
        <v>0</v>
      </c>
      <c r="M43" s="217"/>
      <c r="N43" s="103">
        <f t="shared" si="15"/>
        <v>0</v>
      </c>
      <c r="O43" s="217"/>
      <c r="P43" s="103">
        <f t="shared" si="16"/>
        <v>0</v>
      </c>
      <c r="Q43" s="217"/>
      <c r="R43" s="103">
        <f t="shared" si="17"/>
        <v>0</v>
      </c>
      <c r="S43" s="217"/>
      <c r="T43" s="103">
        <f t="shared" si="18"/>
        <v>0</v>
      </c>
      <c r="U43" s="217"/>
      <c r="V43" s="103">
        <f t="shared" si="19"/>
        <v>0</v>
      </c>
    </row>
    <row r="44" spans="1:22" ht="12.75" customHeight="1" x14ac:dyDescent="0.3">
      <c r="A44" s="38" t="s">
        <v>11</v>
      </c>
      <c r="B44" s="50"/>
      <c r="C44" s="217"/>
      <c r="D44" s="103">
        <f t="shared" si="10"/>
        <v>0</v>
      </c>
      <c r="E44" s="217"/>
      <c r="F44" s="103">
        <f t="shared" si="11"/>
        <v>0</v>
      </c>
      <c r="G44" s="217"/>
      <c r="H44" s="103">
        <f t="shared" si="12"/>
        <v>0</v>
      </c>
      <c r="I44" s="217"/>
      <c r="J44" s="103">
        <f t="shared" si="13"/>
        <v>0</v>
      </c>
      <c r="K44" s="217"/>
      <c r="L44" s="103">
        <f t="shared" si="14"/>
        <v>0</v>
      </c>
      <c r="M44" s="217"/>
      <c r="N44" s="103">
        <f t="shared" si="15"/>
        <v>0</v>
      </c>
      <c r="O44" s="217"/>
      <c r="P44" s="103">
        <f t="shared" si="16"/>
        <v>0</v>
      </c>
      <c r="Q44" s="217"/>
      <c r="R44" s="103">
        <f t="shared" si="17"/>
        <v>0</v>
      </c>
      <c r="S44" s="217"/>
      <c r="T44" s="103">
        <f t="shared" si="18"/>
        <v>0</v>
      </c>
      <c r="U44" s="217"/>
      <c r="V44" s="103">
        <f t="shared" si="19"/>
        <v>0</v>
      </c>
    </row>
    <row r="45" spans="1:22" ht="12.75" customHeight="1" x14ac:dyDescent="0.3">
      <c r="A45" s="38" t="s">
        <v>4</v>
      </c>
      <c r="B45" s="50"/>
      <c r="C45" s="220">
        <v>41105.730000000003</v>
      </c>
      <c r="D45" s="103">
        <f t="shared" si="10"/>
        <v>3.6643961275139067E-2</v>
      </c>
      <c r="E45" s="220">
        <v>52731.685250000002</v>
      </c>
      <c r="F45" s="103">
        <f t="shared" si="11"/>
        <v>3.0675791303083188E-2</v>
      </c>
      <c r="G45" s="220">
        <v>49824.865381249991</v>
      </c>
      <c r="H45" s="103">
        <f t="shared" si="12"/>
        <v>2.8416467269644908E-2</v>
      </c>
      <c r="I45" s="220">
        <v>51381.643371781247</v>
      </c>
      <c r="J45" s="103">
        <f t="shared" si="13"/>
        <v>2.872974493173926E-2</v>
      </c>
      <c r="K45" s="220">
        <v>52666.184456075767</v>
      </c>
      <c r="L45" s="103">
        <f t="shared" si="14"/>
        <v>2.8870577014737976E-2</v>
      </c>
      <c r="M45" s="220">
        <v>53982.839067477653</v>
      </c>
      <c r="N45" s="103">
        <f t="shared" si="15"/>
        <v>2.9012099451084725E-2</v>
      </c>
      <c r="O45" s="220">
        <v>55332.410044164593</v>
      </c>
      <c r="P45" s="103">
        <f t="shared" si="16"/>
        <v>2.9154315624864549E-2</v>
      </c>
      <c r="Q45" s="220">
        <v>56715.720295268708</v>
      </c>
      <c r="R45" s="103">
        <f t="shared" si="17"/>
        <v>2.9297228936751137E-2</v>
      </c>
      <c r="S45" s="220">
        <v>58133.613302650418</v>
      </c>
      <c r="T45" s="103">
        <f t="shared" si="18"/>
        <v>2.9440842804088149E-2</v>
      </c>
      <c r="U45" s="220">
        <v>59586.953635216669</v>
      </c>
      <c r="V45" s="103">
        <f t="shared" si="19"/>
        <v>2.958516066097093E-2</v>
      </c>
    </row>
    <row r="46" spans="1:22" ht="12.75" customHeight="1" x14ac:dyDescent="0.3">
      <c r="A46" s="26" t="s">
        <v>5</v>
      </c>
      <c r="B46" s="69"/>
      <c r="C46" s="105">
        <f>SUM(C36:C45)</f>
        <v>514411.81800000003</v>
      </c>
      <c r="D46" s="106">
        <f t="shared" si="10"/>
        <v>0.45857564719726146</v>
      </c>
      <c r="E46" s="105">
        <f>SUM(E36:E45)</f>
        <v>658160.11475000007</v>
      </c>
      <c r="F46" s="106">
        <f t="shared" si="11"/>
        <v>0.38287383057009894</v>
      </c>
      <c r="G46" s="105">
        <f>SUM(G36:G45)</f>
        <v>619616.37469874998</v>
      </c>
      <c r="H46" s="106">
        <f t="shared" si="12"/>
        <v>0.35338396394321253</v>
      </c>
      <c r="I46" s="105">
        <f>SUM(I36:I45)</f>
        <v>638956.66932067869</v>
      </c>
      <c r="J46" s="106">
        <f t="shared" si="13"/>
        <v>0.35726887906622407</v>
      </c>
      <c r="K46" s="105">
        <f>SUM(K36:K45)</f>
        <v>654930.58605369553</v>
      </c>
      <c r="L46" s="106">
        <f t="shared" si="14"/>
        <v>0.35902019710086236</v>
      </c>
      <c r="M46" s="105">
        <f>SUM(M36:M45)</f>
        <v>671303.85070503782</v>
      </c>
      <c r="N46" s="106">
        <f t="shared" si="15"/>
        <v>0.36078010002782729</v>
      </c>
      <c r="O46" s="105">
        <f>SUM(O36:O45)</f>
        <v>688086.44697266386</v>
      </c>
      <c r="P46" s="106">
        <f t="shared" si="16"/>
        <v>0.36254862992992448</v>
      </c>
      <c r="Q46" s="105">
        <f>SUM(Q36:Q45)</f>
        <v>705288.60814698029</v>
      </c>
      <c r="R46" s="106">
        <f t="shared" si="17"/>
        <v>0.36432582909624756</v>
      </c>
      <c r="S46" s="105">
        <f>SUM(S36:S45)</f>
        <v>722920.82335065468</v>
      </c>
      <c r="T46" s="106">
        <f t="shared" si="18"/>
        <v>0.36611174002318986</v>
      </c>
      <c r="U46" s="105">
        <f>SUM(U36:U45)</f>
        <v>740993.84393442108</v>
      </c>
      <c r="V46" s="106">
        <f t="shared" si="19"/>
        <v>0.36790640541546044</v>
      </c>
    </row>
    <row r="47" spans="1:22" ht="12.75" customHeight="1" x14ac:dyDescent="0.3">
      <c r="A47" s="26"/>
      <c r="B47" s="26"/>
      <c r="C47" s="53"/>
      <c r="D47" s="111"/>
      <c r="E47" s="53"/>
      <c r="F47" s="111"/>
      <c r="G47" s="53"/>
      <c r="H47" s="111"/>
      <c r="I47" s="53"/>
      <c r="J47" s="111"/>
      <c r="K47" s="53"/>
      <c r="L47" s="111"/>
      <c r="M47" s="53"/>
      <c r="N47" s="111"/>
      <c r="O47" s="53"/>
      <c r="P47" s="111"/>
      <c r="Q47" s="53"/>
      <c r="R47" s="111"/>
      <c r="S47" s="53"/>
      <c r="T47" s="111"/>
      <c r="U47" s="53"/>
      <c r="V47" s="111"/>
    </row>
    <row r="48" spans="1:22" ht="12.75" customHeight="1" x14ac:dyDescent="0.3">
      <c r="A48" s="26" t="str">
        <f>A4</f>
        <v xml:space="preserve">VENDOR:  </v>
      </c>
      <c r="B48" s="46" t="str">
        <f>B4</f>
        <v>Aramark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4" ht="12.75" customHeight="1" x14ac:dyDescent="0.3">
      <c r="A49" s="26"/>
      <c r="B49" s="14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4" ht="12.75" customHeight="1" x14ac:dyDescent="0.3">
      <c r="A50" s="38"/>
      <c r="B50" s="38"/>
      <c r="C50" s="109" t="str">
        <f>C6</f>
        <v>FY 2018-19</v>
      </c>
      <c r="D50" s="109" t="s">
        <v>9</v>
      </c>
      <c r="E50" s="109" t="str">
        <f>E6</f>
        <v>FY 2019-20</v>
      </c>
      <c r="F50" s="109" t="s">
        <v>9</v>
      </c>
      <c r="G50" s="109" t="str">
        <f>G6</f>
        <v>FY 2020-21</v>
      </c>
      <c r="H50" s="109" t="s">
        <v>9</v>
      </c>
      <c r="I50" s="109" t="str">
        <f>I6</f>
        <v>FY 2021-22</v>
      </c>
      <c r="J50" s="109" t="s">
        <v>9</v>
      </c>
      <c r="K50" s="109" t="str">
        <f>K6</f>
        <v>FY 2022-23</v>
      </c>
      <c r="L50" s="109" t="s">
        <v>9</v>
      </c>
      <c r="M50" s="109" t="str">
        <f>M6</f>
        <v>FY 2023-24</v>
      </c>
      <c r="N50" s="109" t="s">
        <v>9</v>
      </c>
      <c r="O50" s="109" t="str">
        <f>O6</f>
        <v>FY 2024-25</v>
      </c>
      <c r="P50" s="109" t="s">
        <v>9</v>
      </c>
      <c r="Q50" s="109" t="str">
        <f>Q6</f>
        <v>FY 2025-26</v>
      </c>
      <c r="R50" s="109" t="s">
        <v>9</v>
      </c>
      <c r="S50" s="109" t="str">
        <f>S6</f>
        <v>FY 2026-27</v>
      </c>
      <c r="T50" s="109" t="s">
        <v>9</v>
      </c>
      <c r="U50" s="109" t="str">
        <f>U6</f>
        <v>FY 2027-28</v>
      </c>
      <c r="V50" s="109" t="s">
        <v>9</v>
      </c>
    </row>
    <row r="51" spans="1:24" ht="12.75" customHeight="1" x14ac:dyDescent="0.3">
      <c r="A51" s="26" t="s">
        <v>38</v>
      </c>
      <c r="B51" s="69"/>
      <c r="C51" s="101"/>
      <c r="D51" s="103"/>
      <c r="E51" s="101"/>
      <c r="F51" s="103"/>
      <c r="G51" s="101"/>
      <c r="H51" s="103"/>
      <c r="I51" s="101"/>
      <c r="J51" s="103"/>
      <c r="K51" s="101"/>
      <c r="L51" s="103"/>
      <c r="M51" s="101"/>
      <c r="N51" s="103"/>
      <c r="O51" s="101"/>
      <c r="P51" s="103"/>
      <c r="Q51" s="101"/>
      <c r="R51" s="103"/>
      <c r="S51" s="101"/>
      <c r="T51" s="103"/>
      <c r="U51" s="101"/>
      <c r="V51" s="103"/>
    </row>
    <row r="52" spans="1:24" ht="12.75" customHeight="1" x14ac:dyDescent="0.3">
      <c r="A52" s="38" t="s">
        <v>229</v>
      </c>
      <c r="B52" s="50"/>
      <c r="C52" s="217">
        <v>0</v>
      </c>
      <c r="D52" s="103">
        <f t="shared" ref="D52:D104" si="20">IFERROR(C52/C$28,0)</f>
        <v>0</v>
      </c>
      <c r="E52" s="217">
        <v>0</v>
      </c>
      <c r="F52" s="103">
        <f t="shared" ref="F52:F104" si="21">IFERROR(E52/E$28,0)</f>
        <v>0</v>
      </c>
      <c r="G52" s="217">
        <v>0</v>
      </c>
      <c r="H52" s="103">
        <f t="shared" ref="H52:H104" si="22">IFERROR(G52/G$28,0)</f>
        <v>0</v>
      </c>
      <c r="I52" s="217">
        <v>0</v>
      </c>
      <c r="J52" s="103">
        <f t="shared" ref="J52:J104" si="23">IFERROR(I52/I$28,0)</f>
        <v>0</v>
      </c>
      <c r="K52" s="217">
        <v>0</v>
      </c>
      <c r="L52" s="103">
        <f t="shared" ref="L52:L104" si="24">IFERROR(K52/K$28,0)</f>
        <v>0</v>
      </c>
      <c r="M52" s="217">
        <v>0</v>
      </c>
      <c r="N52" s="103">
        <f t="shared" ref="N52:N104" si="25">IFERROR(M52/M$28,0)</f>
        <v>0</v>
      </c>
      <c r="O52" s="217">
        <v>0</v>
      </c>
      <c r="P52" s="103">
        <f t="shared" ref="P52:P104" si="26">IFERROR(O52/O$28,0)</f>
        <v>0</v>
      </c>
      <c r="Q52" s="217">
        <v>0</v>
      </c>
      <c r="R52" s="103">
        <f t="shared" ref="R52:R104" si="27">IFERROR(Q52/Q$28,0)</f>
        <v>0</v>
      </c>
      <c r="S52" s="217">
        <v>0</v>
      </c>
      <c r="T52" s="103">
        <f t="shared" ref="T52:T104" si="28">IFERROR(S52/S$28,0)</f>
        <v>0</v>
      </c>
      <c r="U52" s="217">
        <v>0</v>
      </c>
      <c r="V52" s="103">
        <f t="shared" ref="V52:V105" si="29">IFERROR(U52/U$28,0)</f>
        <v>0</v>
      </c>
      <c r="X52" s="245"/>
    </row>
    <row r="53" spans="1:24" ht="12.75" customHeight="1" x14ac:dyDescent="0.3">
      <c r="A53" s="38" t="s">
        <v>97</v>
      </c>
      <c r="B53" s="50"/>
      <c r="C53" s="217">
        <v>0</v>
      </c>
      <c r="D53" s="103">
        <f t="shared" si="20"/>
        <v>0</v>
      </c>
      <c r="E53" s="217">
        <v>0</v>
      </c>
      <c r="F53" s="103">
        <f t="shared" si="21"/>
        <v>0</v>
      </c>
      <c r="G53" s="217">
        <v>0</v>
      </c>
      <c r="H53" s="103">
        <f t="shared" si="22"/>
        <v>0</v>
      </c>
      <c r="I53" s="217">
        <v>0</v>
      </c>
      <c r="J53" s="103">
        <f t="shared" si="23"/>
        <v>0</v>
      </c>
      <c r="K53" s="217">
        <v>0</v>
      </c>
      <c r="L53" s="103">
        <f t="shared" si="24"/>
        <v>0</v>
      </c>
      <c r="M53" s="217">
        <v>0</v>
      </c>
      <c r="N53" s="103">
        <f t="shared" si="25"/>
        <v>0</v>
      </c>
      <c r="O53" s="217">
        <v>0</v>
      </c>
      <c r="P53" s="103">
        <f t="shared" si="26"/>
        <v>0</v>
      </c>
      <c r="Q53" s="217">
        <v>0</v>
      </c>
      <c r="R53" s="103">
        <f t="shared" si="27"/>
        <v>0</v>
      </c>
      <c r="S53" s="217">
        <v>0</v>
      </c>
      <c r="T53" s="103">
        <f t="shared" si="28"/>
        <v>0</v>
      </c>
      <c r="U53" s="217">
        <v>0</v>
      </c>
      <c r="V53" s="103">
        <f t="shared" si="29"/>
        <v>0</v>
      </c>
      <c r="X53" s="245"/>
    </row>
    <row r="54" spans="1:24" ht="12.75" customHeight="1" x14ac:dyDescent="0.3">
      <c r="A54" s="38" t="s">
        <v>30</v>
      </c>
      <c r="B54" s="50"/>
      <c r="C54" s="217">
        <v>785.23199999999997</v>
      </c>
      <c r="D54" s="103">
        <f t="shared" si="20"/>
        <v>6.9999999999999999E-4</v>
      </c>
      <c r="E54" s="217">
        <v>1203.3</v>
      </c>
      <c r="F54" s="103">
        <f t="shared" si="21"/>
        <v>6.9999999999999999E-4</v>
      </c>
      <c r="G54" s="217">
        <v>1227.366</v>
      </c>
      <c r="H54" s="103">
        <f t="shared" si="22"/>
        <v>6.9999999999999999E-4</v>
      </c>
      <c r="I54" s="217">
        <v>1251.9133200000001</v>
      </c>
      <c r="J54" s="103">
        <f t="shared" si="23"/>
        <v>6.9999999999999999E-4</v>
      </c>
      <c r="K54" s="217">
        <v>1276.9515864000002</v>
      </c>
      <c r="L54" s="103">
        <f t="shared" si="24"/>
        <v>7.000000000000001E-4</v>
      </c>
      <c r="M54" s="217">
        <v>1302.4906181280001</v>
      </c>
      <c r="N54" s="103">
        <f t="shared" si="25"/>
        <v>6.9999999999999999E-4</v>
      </c>
      <c r="O54" s="217">
        <v>1328.5404304905603</v>
      </c>
      <c r="P54" s="103">
        <f t="shared" si="26"/>
        <v>6.9999999999999999E-4</v>
      </c>
      <c r="Q54" s="217">
        <v>1355.1112391003717</v>
      </c>
      <c r="R54" s="103">
        <f t="shared" si="27"/>
        <v>7.000000000000001E-4</v>
      </c>
      <c r="S54" s="217">
        <v>1382.2134638823788</v>
      </c>
      <c r="T54" s="103">
        <f t="shared" si="28"/>
        <v>6.9999999999999988E-4</v>
      </c>
      <c r="U54" s="217">
        <v>1409.8577331600266</v>
      </c>
      <c r="V54" s="103">
        <f t="shared" si="29"/>
        <v>6.9999999999999999E-4</v>
      </c>
      <c r="X54" s="245"/>
    </row>
    <row r="55" spans="1:24" ht="12.75" customHeight="1" x14ac:dyDescent="0.3">
      <c r="A55" s="38" t="s">
        <v>153</v>
      </c>
      <c r="B55" s="50"/>
      <c r="C55" s="217">
        <v>67305.599999999991</v>
      </c>
      <c r="D55" s="103">
        <f t="shared" si="20"/>
        <v>5.9999999999999991E-2</v>
      </c>
      <c r="E55" s="217">
        <v>103140</v>
      </c>
      <c r="F55" s="103">
        <f t="shared" si="21"/>
        <v>0.06</v>
      </c>
      <c r="G55" s="217">
        <v>105202.8</v>
      </c>
      <c r="H55" s="103">
        <f t="shared" si="22"/>
        <v>6.0000000000000005E-2</v>
      </c>
      <c r="I55" s="217">
        <v>107306.856</v>
      </c>
      <c r="J55" s="103">
        <f t="shared" si="23"/>
        <v>0.06</v>
      </c>
      <c r="K55" s="217">
        <v>109452.99312</v>
      </c>
      <c r="L55" s="103">
        <f t="shared" si="24"/>
        <v>0.06</v>
      </c>
      <c r="M55" s="217">
        <v>111642.05298240001</v>
      </c>
      <c r="N55" s="103">
        <f t="shared" si="25"/>
        <v>0.06</v>
      </c>
      <c r="O55" s="217">
        <v>113874.89404204802</v>
      </c>
      <c r="P55" s="103">
        <f t="shared" si="26"/>
        <v>0.06</v>
      </c>
      <c r="Q55" s="217">
        <v>116152.39192288899</v>
      </c>
      <c r="R55" s="103">
        <f t="shared" si="27"/>
        <v>0.06</v>
      </c>
      <c r="S55" s="217">
        <v>118475.43976134676</v>
      </c>
      <c r="T55" s="103">
        <f t="shared" si="28"/>
        <v>0.06</v>
      </c>
      <c r="U55" s="217">
        <v>120844.9485565737</v>
      </c>
      <c r="V55" s="103">
        <f t="shared" si="29"/>
        <v>0.06</v>
      </c>
      <c r="X55" s="245"/>
    </row>
    <row r="56" spans="1:24" ht="12.75" customHeight="1" x14ac:dyDescent="0.3">
      <c r="A56" s="38" t="s">
        <v>88</v>
      </c>
      <c r="B56" s="50"/>
      <c r="C56" s="217">
        <v>572.09760000000006</v>
      </c>
      <c r="D56" s="103">
        <f t="shared" si="20"/>
        <v>5.1000000000000004E-4</v>
      </c>
      <c r="E56" s="217">
        <v>876.69</v>
      </c>
      <c r="F56" s="103">
        <f t="shared" si="21"/>
        <v>5.1000000000000004E-4</v>
      </c>
      <c r="G56" s="217">
        <v>894.2238000000001</v>
      </c>
      <c r="H56" s="103">
        <f t="shared" si="22"/>
        <v>5.1000000000000004E-4</v>
      </c>
      <c r="I56" s="217">
        <v>912.10827600000005</v>
      </c>
      <c r="J56" s="103">
        <f t="shared" si="23"/>
        <v>5.1000000000000004E-4</v>
      </c>
      <c r="K56" s="217">
        <v>930.35044152000012</v>
      </c>
      <c r="L56" s="103">
        <f t="shared" si="24"/>
        <v>5.1000000000000004E-4</v>
      </c>
      <c r="M56" s="217">
        <v>948.95745035040034</v>
      </c>
      <c r="N56" s="103">
        <f t="shared" si="25"/>
        <v>5.1000000000000015E-4</v>
      </c>
      <c r="O56" s="217">
        <v>967.93659935740823</v>
      </c>
      <c r="P56" s="103">
        <f t="shared" si="26"/>
        <v>5.1000000000000004E-4</v>
      </c>
      <c r="Q56" s="217">
        <v>987.29533134455642</v>
      </c>
      <c r="R56" s="103">
        <f t="shared" si="27"/>
        <v>5.1000000000000004E-4</v>
      </c>
      <c r="S56" s="217">
        <v>1007.0412379714476</v>
      </c>
      <c r="T56" s="103">
        <f t="shared" si="28"/>
        <v>5.1000000000000004E-4</v>
      </c>
      <c r="U56" s="217">
        <v>1027.1820627308766</v>
      </c>
      <c r="V56" s="103">
        <f t="shared" si="29"/>
        <v>5.1000000000000004E-4</v>
      </c>
      <c r="X56" s="245"/>
    </row>
    <row r="57" spans="1:24" ht="12.75" customHeight="1" x14ac:dyDescent="0.3">
      <c r="A57" s="38" t="s">
        <v>14</v>
      </c>
      <c r="B57" s="50"/>
      <c r="C57" s="217">
        <v>0</v>
      </c>
      <c r="D57" s="103">
        <f t="shared" si="20"/>
        <v>0</v>
      </c>
      <c r="E57" s="217">
        <v>0</v>
      </c>
      <c r="F57" s="103">
        <f t="shared" si="21"/>
        <v>0</v>
      </c>
      <c r="G57" s="217">
        <v>0</v>
      </c>
      <c r="H57" s="103">
        <f t="shared" si="22"/>
        <v>0</v>
      </c>
      <c r="I57" s="217">
        <v>0</v>
      </c>
      <c r="J57" s="103">
        <f t="shared" si="23"/>
        <v>0</v>
      </c>
      <c r="K57" s="217">
        <v>0</v>
      </c>
      <c r="L57" s="103">
        <f t="shared" si="24"/>
        <v>0</v>
      </c>
      <c r="M57" s="217">
        <v>0</v>
      </c>
      <c r="N57" s="103">
        <f t="shared" si="25"/>
        <v>0</v>
      </c>
      <c r="O57" s="217">
        <v>0</v>
      </c>
      <c r="P57" s="103">
        <f t="shared" si="26"/>
        <v>0</v>
      </c>
      <c r="Q57" s="217">
        <v>0</v>
      </c>
      <c r="R57" s="103">
        <f t="shared" si="27"/>
        <v>0</v>
      </c>
      <c r="S57" s="217">
        <v>0</v>
      </c>
      <c r="T57" s="103">
        <f t="shared" si="28"/>
        <v>0</v>
      </c>
      <c r="U57" s="217">
        <v>0</v>
      </c>
      <c r="V57" s="103">
        <f t="shared" si="29"/>
        <v>0</v>
      </c>
      <c r="X57" s="245"/>
    </row>
    <row r="58" spans="1:24" ht="12.75" customHeight="1" x14ac:dyDescent="0.3">
      <c r="A58" s="38" t="s">
        <v>31</v>
      </c>
      <c r="B58" s="50"/>
      <c r="C58" s="217">
        <v>0</v>
      </c>
      <c r="D58" s="103">
        <f t="shared" si="20"/>
        <v>0</v>
      </c>
      <c r="E58" s="217">
        <v>0</v>
      </c>
      <c r="F58" s="103">
        <f t="shared" si="21"/>
        <v>0</v>
      </c>
      <c r="G58" s="217">
        <v>0</v>
      </c>
      <c r="H58" s="103">
        <f t="shared" si="22"/>
        <v>0</v>
      </c>
      <c r="I58" s="217">
        <v>0</v>
      </c>
      <c r="J58" s="103">
        <f t="shared" si="23"/>
        <v>0</v>
      </c>
      <c r="K58" s="217">
        <v>0</v>
      </c>
      <c r="L58" s="103">
        <f t="shared" si="24"/>
        <v>0</v>
      </c>
      <c r="M58" s="217">
        <v>0</v>
      </c>
      <c r="N58" s="103">
        <f t="shared" si="25"/>
        <v>0</v>
      </c>
      <c r="O58" s="217">
        <v>0</v>
      </c>
      <c r="P58" s="103">
        <f t="shared" si="26"/>
        <v>0</v>
      </c>
      <c r="Q58" s="217">
        <v>0</v>
      </c>
      <c r="R58" s="103">
        <f t="shared" si="27"/>
        <v>0</v>
      </c>
      <c r="S58" s="217">
        <v>0</v>
      </c>
      <c r="T58" s="103">
        <f t="shared" si="28"/>
        <v>0</v>
      </c>
      <c r="U58" s="217">
        <v>0</v>
      </c>
      <c r="V58" s="103">
        <f t="shared" si="29"/>
        <v>0</v>
      </c>
      <c r="X58" s="245"/>
    </row>
    <row r="59" spans="1:24" ht="12.75" customHeight="1" x14ac:dyDescent="0.3">
      <c r="A59" s="38" t="s">
        <v>141</v>
      </c>
      <c r="B59" s="50"/>
      <c r="C59" s="217">
        <v>69997.823999999993</v>
      </c>
      <c r="D59" s="103">
        <f t="shared" si="20"/>
        <v>6.2399999999999997E-2</v>
      </c>
      <c r="E59" s="217">
        <v>107265.60000000001</v>
      </c>
      <c r="F59" s="103">
        <f t="shared" si="21"/>
        <v>6.2400000000000004E-2</v>
      </c>
      <c r="G59" s="217">
        <v>109410.912</v>
      </c>
      <c r="H59" s="103">
        <f t="shared" si="22"/>
        <v>6.2399999999999997E-2</v>
      </c>
      <c r="I59" s="217">
        <v>111599.13024</v>
      </c>
      <c r="J59" s="103">
        <f t="shared" si="23"/>
        <v>6.2399999999999997E-2</v>
      </c>
      <c r="K59" s="217">
        <v>113831.11284480001</v>
      </c>
      <c r="L59" s="103">
        <f t="shared" si="24"/>
        <v>6.2399999999999997E-2</v>
      </c>
      <c r="M59" s="217">
        <v>116107.735101696</v>
      </c>
      <c r="N59" s="103">
        <f t="shared" si="25"/>
        <v>6.2399999999999997E-2</v>
      </c>
      <c r="O59" s="217">
        <v>118429.88980372994</v>
      </c>
      <c r="P59" s="103">
        <f t="shared" si="26"/>
        <v>6.2399999999999997E-2</v>
      </c>
      <c r="Q59" s="217">
        <v>120798.48759980456</v>
      </c>
      <c r="R59" s="103">
        <f t="shared" si="27"/>
        <v>6.2400000000000004E-2</v>
      </c>
      <c r="S59" s="217">
        <v>123214.45735180064</v>
      </c>
      <c r="T59" s="103">
        <f t="shared" si="28"/>
        <v>6.2399999999999997E-2</v>
      </c>
      <c r="U59" s="217">
        <v>125678.74649883666</v>
      </c>
      <c r="V59" s="103">
        <f t="shared" si="29"/>
        <v>6.2400000000000004E-2</v>
      </c>
      <c r="X59" s="245"/>
    </row>
    <row r="60" spans="1:24" ht="12.75" customHeight="1" x14ac:dyDescent="0.3">
      <c r="A60" s="38" t="s">
        <v>149</v>
      </c>
      <c r="B60" s="50"/>
      <c r="C60" s="217">
        <v>0</v>
      </c>
      <c r="D60" s="103">
        <f t="shared" si="20"/>
        <v>0</v>
      </c>
      <c r="E60" s="217">
        <v>0</v>
      </c>
      <c r="F60" s="103">
        <f t="shared" si="21"/>
        <v>0</v>
      </c>
      <c r="G60" s="217">
        <v>0</v>
      </c>
      <c r="H60" s="103">
        <f t="shared" si="22"/>
        <v>0</v>
      </c>
      <c r="I60" s="217">
        <v>0</v>
      </c>
      <c r="J60" s="103">
        <f t="shared" si="23"/>
        <v>0</v>
      </c>
      <c r="K60" s="217">
        <v>0</v>
      </c>
      <c r="L60" s="103">
        <f t="shared" si="24"/>
        <v>0</v>
      </c>
      <c r="M60" s="217">
        <v>0</v>
      </c>
      <c r="N60" s="103">
        <f t="shared" si="25"/>
        <v>0</v>
      </c>
      <c r="O60" s="217">
        <v>0</v>
      </c>
      <c r="P60" s="103">
        <f t="shared" si="26"/>
        <v>0</v>
      </c>
      <c r="Q60" s="217">
        <v>0</v>
      </c>
      <c r="R60" s="103">
        <f t="shared" si="27"/>
        <v>0</v>
      </c>
      <c r="S60" s="217">
        <v>0</v>
      </c>
      <c r="T60" s="103">
        <f t="shared" si="28"/>
        <v>0</v>
      </c>
      <c r="U60" s="217">
        <v>0</v>
      </c>
      <c r="V60" s="103">
        <f t="shared" si="29"/>
        <v>0</v>
      </c>
      <c r="X60" s="245"/>
    </row>
    <row r="61" spans="1:24" ht="12.75" customHeight="1" x14ac:dyDescent="0.3">
      <c r="A61" s="38" t="s">
        <v>157</v>
      </c>
      <c r="B61" s="50"/>
      <c r="C61" s="217">
        <v>0</v>
      </c>
      <c r="D61" s="103">
        <f t="shared" si="20"/>
        <v>0</v>
      </c>
      <c r="E61" s="217">
        <v>0</v>
      </c>
      <c r="F61" s="103">
        <f t="shared" si="21"/>
        <v>0</v>
      </c>
      <c r="G61" s="217">
        <v>0</v>
      </c>
      <c r="H61" s="103">
        <f t="shared" si="22"/>
        <v>0</v>
      </c>
      <c r="I61" s="217">
        <v>0</v>
      </c>
      <c r="J61" s="103">
        <f t="shared" si="23"/>
        <v>0</v>
      </c>
      <c r="K61" s="217">
        <v>0</v>
      </c>
      <c r="L61" s="103">
        <f t="shared" si="24"/>
        <v>0</v>
      </c>
      <c r="M61" s="217">
        <v>0</v>
      </c>
      <c r="N61" s="103">
        <f t="shared" si="25"/>
        <v>0</v>
      </c>
      <c r="O61" s="217">
        <v>0</v>
      </c>
      <c r="P61" s="103">
        <f t="shared" si="26"/>
        <v>0</v>
      </c>
      <c r="Q61" s="217">
        <v>0</v>
      </c>
      <c r="R61" s="103">
        <f t="shared" si="27"/>
        <v>0</v>
      </c>
      <c r="S61" s="217">
        <v>0</v>
      </c>
      <c r="T61" s="103">
        <f t="shared" si="28"/>
        <v>0</v>
      </c>
      <c r="U61" s="217">
        <v>0</v>
      </c>
      <c r="V61" s="103">
        <f t="shared" si="29"/>
        <v>0</v>
      </c>
      <c r="X61" s="245"/>
    </row>
    <row r="62" spans="1:24" ht="12.75" customHeight="1" x14ac:dyDescent="0.3">
      <c r="A62" s="38" t="s">
        <v>294</v>
      </c>
      <c r="B62" s="50"/>
      <c r="C62" s="217">
        <v>0</v>
      </c>
      <c r="D62" s="103">
        <f t="shared" si="20"/>
        <v>0</v>
      </c>
      <c r="E62" s="217">
        <v>0</v>
      </c>
      <c r="F62" s="103">
        <f t="shared" si="21"/>
        <v>0</v>
      </c>
      <c r="G62" s="217">
        <v>0</v>
      </c>
      <c r="H62" s="103">
        <f t="shared" si="22"/>
        <v>0</v>
      </c>
      <c r="I62" s="217">
        <v>0</v>
      </c>
      <c r="J62" s="103">
        <f t="shared" si="23"/>
        <v>0</v>
      </c>
      <c r="K62" s="217">
        <v>0</v>
      </c>
      <c r="L62" s="103">
        <f t="shared" si="24"/>
        <v>0</v>
      </c>
      <c r="M62" s="217">
        <v>0</v>
      </c>
      <c r="N62" s="103">
        <f t="shared" si="25"/>
        <v>0</v>
      </c>
      <c r="O62" s="217">
        <v>0</v>
      </c>
      <c r="P62" s="103">
        <f t="shared" si="26"/>
        <v>0</v>
      </c>
      <c r="Q62" s="217">
        <v>0</v>
      </c>
      <c r="R62" s="103">
        <f t="shared" si="27"/>
        <v>0</v>
      </c>
      <c r="S62" s="217">
        <v>0</v>
      </c>
      <c r="T62" s="103">
        <f t="shared" si="28"/>
        <v>0</v>
      </c>
      <c r="U62" s="217">
        <v>0</v>
      </c>
      <c r="V62" s="103">
        <f t="shared" si="29"/>
        <v>0</v>
      </c>
      <c r="X62" s="245"/>
    </row>
    <row r="63" spans="1:24" ht="12.75" customHeight="1" x14ac:dyDescent="0.3">
      <c r="A63" s="38" t="s">
        <v>29</v>
      </c>
      <c r="B63" s="50"/>
      <c r="C63" s="217">
        <v>17528.208321186063</v>
      </c>
      <c r="D63" s="103">
        <f t="shared" si="20"/>
        <v>1.5625631437371685E-2</v>
      </c>
      <c r="E63" s="217">
        <v>17241.42636776857</v>
      </c>
      <c r="F63" s="103">
        <f t="shared" si="21"/>
        <v>1.0029916444309814E-2</v>
      </c>
      <c r="G63" s="217">
        <v>19297.879515943445</v>
      </c>
      <c r="H63" s="103">
        <f t="shared" si="22"/>
        <v>1.100610222310249E-2</v>
      </c>
      <c r="I63" s="217">
        <v>19081.241626988427</v>
      </c>
      <c r="J63" s="103">
        <f t="shared" si="23"/>
        <v>1.0669164490471192E-2</v>
      </c>
      <c r="K63" s="217">
        <v>19472.259380745149</v>
      </c>
      <c r="L63" s="103">
        <f t="shared" si="24"/>
        <v>1.0674313507021149E-2</v>
      </c>
      <c r="M63" s="217">
        <v>19872.601007834906</v>
      </c>
      <c r="N63" s="103">
        <f t="shared" si="25"/>
        <v>1.06801696011275E-2</v>
      </c>
      <c r="O63" s="217">
        <v>20280.024227430902</v>
      </c>
      <c r="P63" s="103">
        <f t="shared" si="26"/>
        <v>1.0685423366423096E-2</v>
      </c>
      <c r="Q63" s="217">
        <v>20697.89942422368</v>
      </c>
      <c r="R63" s="103">
        <f t="shared" si="27"/>
        <v>1.069176402564205E-2</v>
      </c>
      <c r="S63" s="217">
        <v>21123.193771464747</v>
      </c>
      <c r="T63" s="103">
        <f t="shared" si="28"/>
        <v>1.0697505144027142E-2</v>
      </c>
      <c r="U63" s="217">
        <v>21522.989930001426</v>
      </c>
      <c r="V63" s="103">
        <f t="shared" si="29"/>
        <v>1.0686250531982517E-2</v>
      </c>
      <c r="X63" s="245"/>
    </row>
    <row r="64" spans="1:24" ht="12.75" customHeight="1" x14ac:dyDescent="0.3">
      <c r="A64" s="38" t="s">
        <v>148</v>
      </c>
      <c r="B64" s="50"/>
      <c r="C64" s="217">
        <v>5384.4479999999994</v>
      </c>
      <c r="D64" s="103">
        <f t="shared" si="20"/>
        <v>4.7999999999999996E-3</v>
      </c>
      <c r="E64" s="217">
        <v>8251.1999999999989</v>
      </c>
      <c r="F64" s="103">
        <f t="shared" si="21"/>
        <v>4.7999999999999996E-3</v>
      </c>
      <c r="G64" s="217">
        <v>8416.2239999999983</v>
      </c>
      <c r="H64" s="103">
        <f t="shared" si="22"/>
        <v>4.7999999999999987E-3</v>
      </c>
      <c r="I64" s="217">
        <v>8584.5484799999995</v>
      </c>
      <c r="J64" s="103">
        <f t="shared" si="23"/>
        <v>4.7999999999999996E-3</v>
      </c>
      <c r="K64" s="217">
        <v>8756.2394495999997</v>
      </c>
      <c r="L64" s="103">
        <f t="shared" si="24"/>
        <v>4.7999999999999996E-3</v>
      </c>
      <c r="M64" s="217">
        <v>8931.3642385920011</v>
      </c>
      <c r="N64" s="103">
        <f t="shared" si="25"/>
        <v>4.8000000000000004E-3</v>
      </c>
      <c r="O64" s="217">
        <v>9109.9915233638403</v>
      </c>
      <c r="P64" s="103">
        <f t="shared" si="26"/>
        <v>4.7999999999999996E-3</v>
      </c>
      <c r="Q64" s="217">
        <v>9292.1913538311182</v>
      </c>
      <c r="R64" s="103">
        <f t="shared" si="27"/>
        <v>4.7999999999999996E-3</v>
      </c>
      <c r="S64" s="217">
        <v>9478.0351809077401</v>
      </c>
      <c r="T64" s="103">
        <f t="shared" si="28"/>
        <v>4.7999999999999996E-3</v>
      </c>
      <c r="U64" s="217">
        <v>9667.5958845258974</v>
      </c>
      <c r="V64" s="103">
        <f t="shared" si="29"/>
        <v>4.8000000000000004E-3</v>
      </c>
      <c r="X64" s="245"/>
    </row>
    <row r="65" spans="1:24" ht="12.75" customHeight="1" x14ac:dyDescent="0.3">
      <c r="A65" s="38" t="s">
        <v>39</v>
      </c>
      <c r="B65" s="50"/>
      <c r="C65" s="217">
        <v>560.88</v>
      </c>
      <c r="D65" s="103">
        <f t="shared" si="20"/>
        <v>5.0000000000000001E-4</v>
      </c>
      <c r="E65" s="217">
        <v>859.5</v>
      </c>
      <c r="F65" s="103">
        <f t="shared" si="21"/>
        <v>5.0000000000000001E-4</v>
      </c>
      <c r="G65" s="217">
        <v>876.69</v>
      </c>
      <c r="H65" s="103">
        <f t="shared" si="22"/>
        <v>5.0000000000000001E-4</v>
      </c>
      <c r="I65" s="217">
        <v>894.22379999999998</v>
      </c>
      <c r="J65" s="103">
        <f t="shared" si="23"/>
        <v>5.0000000000000001E-4</v>
      </c>
      <c r="K65" s="217">
        <v>912.10827600000005</v>
      </c>
      <c r="L65" s="103">
        <f t="shared" si="24"/>
        <v>5.0000000000000001E-4</v>
      </c>
      <c r="M65" s="217">
        <v>930.35044152000012</v>
      </c>
      <c r="N65" s="103">
        <f t="shared" si="25"/>
        <v>5.0000000000000001E-4</v>
      </c>
      <c r="O65" s="217">
        <v>948.95745035040011</v>
      </c>
      <c r="P65" s="103">
        <f t="shared" si="26"/>
        <v>5.0000000000000001E-4</v>
      </c>
      <c r="Q65" s="217">
        <v>967.93659935740823</v>
      </c>
      <c r="R65" s="103">
        <f t="shared" si="27"/>
        <v>5.0000000000000001E-4</v>
      </c>
      <c r="S65" s="217">
        <v>987.29533134455642</v>
      </c>
      <c r="T65" s="103">
        <f t="shared" si="28"/>
        <v>5.0000000000000001E-4</v>
      </c>
      <c r="U65" s="217">
        <v>1007.0412379714475</v>
      </c>
      <c r="V65" s="103">
        <f t="shared" si="29"/>
        <v>5.0000000000000001E-4</v>
      </c>
      <c r="X65" s="245"/>
    </row>
    <row r="66" spans="1:24" ht="12.75" customHeight="1" x14ac:dyDescent="0.3">
      <c r="A66" s="38" t="s">
        <v>147</v>
      </c>
      <c r="B66" s="50"/>
      <c r="C66" s="217">
        <v>3140.9279999999999</v>
      </c>
      <c r="D66" s="103">
        <f t="shared" si="20"/>
        <v>2.8E-3</v>
      </c>
      <c r="E66" s="217">
        <v>4813.2</v>
      </c>
      <c r="F66" s="103">
        <f t="shared" si="21"/>
        <v>2.8E-3</v>
      </c>
      <c r="G66" s="217">
        <v>4909.4639999999999</v>
      </c>
      <c r="H66" s="103">
        <f t="shared" si="22"/>
        <v>2.8E-3</v>
      </c>
      <c r="I66" s="217">
        <v>5007.6532800000004</v>
      </c>
      <c r="J66" s="103">
        <f t="shared" si="23"/>
        <v>2.8E-3</v>
      </c>
      <c r="K66" s="217">
        <v>5107.8063456000009</v>
      </c>
      <c r="L66" s="103">
        <f t="shared" si="24"/>
        <v>2.8000000000000004E-3</v>
      </c>
      <c r="M66" s="217">
        <v>5209.9624725120002</v>
      </c>
      <c r="N66" s="103">
        <f t="shared" si="25"/>
        <v>2.8E-3</v>
      </c>
      <c r="O66" s="217">
        <v>5314.1617219622412</v>
      </c>
      <c r="P66" s="103">
        <f t="shared" si="26"/>
        <v>2.8E-3</v>
      </c>
      <c r="Q66" s="217">
        <v>5420.4449564014867</v>
      </c>
      <c r="R66" s="103">
        <f t="shared" si="27"/>
        <v>2.8000000000000004E-3</v>
      </c>
      <c r="S66" s="217">
        <v>5528.8538555295154</v>
      </c>
      <c r="T66" s="103">
        <f t="shared" si="28"/>
        <v>2.7999999999999995E-3</v>
      </c>
      <c r="U66" s="217">
        <v>5639.4309326401062</v>
      </c>
      <c r="V66" s="103">
        <f t="shared" si="29"/>
        <v>2.8E-3</v>
      </c>
      <c r="X66" s="245"/>
    </row>
    <row r="67" spans="1:24" ht="12.75" customHeight="1" x14ac:dyDescent="0.3">
      <c r="A67" s="38" t="s">
        <v>140</v>
      </c>
      <c r="B67" s="50"/>
      <c r="C67" s="217">
        <v>16826.399999999998</v>
      </c>
      <c r="D67" s="103">
        <f t="shared" si="20"/>
        <v>1.4999999999999998E-2</v>
      </c>
      <c r="E67" s="217">
        <v>25785</v>
      </c>
      <c r="F67" s="103">
        <f t="shared" si="21"/>
        <v>1.4999999999999999E-2</v>
      </c>
      <c r="G67" s="217">
        <v>26300.699999999997</v>
      </c>
      <c r="H67" s="103">
        <f t="shared" si="22"/>
        <v>1.4999999999999998E-2</v>
      </c>
      <c r="I67" s="217">
        <v>26826.714</v>
      </c>
      <c r="J67" s="103">
        <f t="shared" si="23"/>
        <v>1.4999999999999999E-2</v>
      </c>
      <c r="K67" s="217">
        <v>27363.24828</v>
      </c>
      <c r="L67" s="103">
        <f t="shared" si="24"/>
        <v>1.4999999999999999E-2</v>
      </c>
      <c r="M67" s="217">
        <v>27910.513245600006</v>
      </c>
      <c r="N67" s="103">
        <f t="shared" si="25"/>
        <v>1.5000000000000001E-2</v>
      </c>
      <c r="O67" s="217">
        <v>28468.723510512005</v>
      </c>
      <c r="P67" s="103">
        <f t="shared" si="26"/>
        <v>1.4999999999999999E-2</v>
      </c>
      <c r="Q67" s="217">
        <v>29038.097980722247</v>
      </c>
      <c r="R67" s="103">
        <f t="shared" si="27"/>
        <v>1.4999999999999999E-2</v>
      </c>
      <c r="S67" s="217">
        <v>29618.85994033669</v>
      </c>
      <c r="T67" s="103">
        <f t="shared" si="28"/>
        <v>1.4999999999999999E-2</v>
      </c>
      <c r="U67" s="217">
        <v>30211.237139143428</v>
      </c>
      <c r="V67" s="103">
        <f t="shared" si="29"/>
        <v>1.5000000000000001E-2</v>
      </c>
      <c r="X67" s="245"/>
    </row>
    <row r="68" spans="1:24" ht="12.75" customHeight="1" x14ac:dyDescent="0.3">
      <c r="A68" s="38" t="s">
        <v>6</v>
      </c>
      <c r="B68" s="50"/>
      <c r="C68" s="217">
        <v>1906.992</v>
      </c>
      <c r="D68" s="103">
        <f t="shared" si="20"/>
        <v>1.6999999999999999E-3</v>
      </c>
      <c r="E68" s="217">
        <v>2922.2999999999997</v>
      </c>
      <c r="F68" s="103">
        <f t="shared" si="21"/>
        <v>1.6999999999999999E-3</v>
      </c>
      <c r="G68" s="217">
        <v>2980.7460000000001</v>
      </c>
      <c r="H68" s="103">
        <f t="shared" si="22"/>
        <v>1.7000000000000001E-3</v>
      </c>
      <c r="I68" s="217">
        <v>3040.3609200000001</v>
      </c>
      <c r="J68" s="103">
        <f t="shared" si="23"/>
        <v>1.6999999999999999E-3</v>
      </c>
      <c r="K68" s="217">
        <v>3101.1681383999999</v>
      </c>
      <c r="L68" s="103">
        <f t="shared" si="24"/>
        <v>1.6999999999999997E-3</v>
      </c>
      <c r="M68" s="217">
        <v>3163.1915011680003</v>
      </c>
      <c r="N68" s="103">
        <f t="shared" si="25"/>
        <v>1.6999999999999999E-3</v>
      </c>
      <c r="O68" s="217">
        <v>3226.4553311913605</v>
      </c>
      <c r="P68" s="103">
        <f t="shared" si="26"/>
        <v>1.6999999999999999E-3</v>
      </c>
      <c r="Q68" s="217">
        <v>3290.9844378151879</v>
      </c>
      <c r="R68" s="103">
        <f t="shared" si="27"/>
        <v>1.6999999999999999E-3</v>
      </c>
      <c r="S68" s="217">
        <v>3356.8041265714915</v>
      </c>
      <c r="T68" s="103">
        <f t="shared" si="28"/>
        <v>1.6999999999999999E-3</v>
      </c>
      <c r="U68" s="217">
        <v>3423.9402091029215</v>
      </c>
      <c r="V68" s="103">
        <f t="shared" si="29"/>
        <v>1.6999999999999999E-3</v>
      </c>
      <c r="X68" s="245"/>
    </row>
    <row r="69" spans="1:24" ht="12.75" customHeight="1" x14ac:dyDescent="0.3">
      <c r="A69" s="38" t="s">
        <v>142</v>
      </c>
      <c r="B69" s="50"/>
      <c r="C69" s="217">
        <v>0</v>
      </c>
      <c r="D69" s="103">
        <f t="shared" si="20"/>
        <v>0</v>
      </c>
      <c r="E69" s="217">
        <v>0</v>
      </c>
      <c r="F69" s="103">
        <f t="shared" si="21"/>
        <v>0</v>
      </c>
      <c r="G69" s="217">
        <v>0</v>
      </c>
      <c r="H69" s="103">
        <f t="shared" si="22"/>
        <v>0</v>
      </c>
      <c r="I69" s="217">
        <v>0</v>
      </c>
      <c r="J69" s="103">
        <f t="shared" si="23"/>
        <v>0</v>
      </c>
      <c r="K69" s="217">
        <v>0</v>
      </c>
      <c r="L69" s="103">
        <f t="shared" si="24"/>
        <v>0</v>
      </c>
      <c r="M69" s="217">
        <v>0</v>
      </c>
      <c r="N69" s="103">
        <f t="shared" si="25"/>
        <v>0</v>
      </c>
      <c r="O69" s="217">
        <v>0</v>
      </c>
      <c r="P69" s="103">
        <f t="shared" si="26"/>
        <v>0</v>
      </c>
      <c r="Q69" s="217">
        <v>0</v>
      </c>
      <c r="R69" s="103">
        <f t="shared" si="27"/>
        <v>0</v>
      </c>
      <c r="S69" s="217">
        <v>0</v>
      </c>
      <c r="T69" s="103">
        <f t="shared" si="28"/>
        <v>0</v>
      </c>
      <c r="U69" s="217">
        <v>0</v>
      </c>
      <c r="V69" s="103">
        <f t="shared" si="29"/>
        <v>0</v>
      </c>
      <c r="X69" s="245"/>
    </row>
    <row r="70" spans="1:24" ht="12.75" customHeight="1" x14ac:dyDescent="0.3">
      <c r="A70" s="38" t="s">
        <v>32</v>
      </c>
      <c r="B70" s="50"/>
      <c r="C70" s="217">
        <v>112.176</v>
      </c>
      <c r="D70" s="103">
        <f t="shared" si="20"/>
        <v>1E-4</v>
      </c>
      <c r="E70" s="217">
        <v>171.9</v>
      </c>
      <c r="F70" s="103">
        <f t="shared" si="21"/>
        <v>1E-4</v>
      </c>
      <c r="G70" s="217">
        <v>175.33800000000002</v>
      </c>
      <c r="H70" s="103">
        <f t="shared" si="22"/>
        <v>1.0000000000000002E-4</v>
      </c>
      <c r="I70" s="217">
        <v>178.84476000000001</v>
      </c>
      <c r="J70" s="103">
        <f t="shared" si="23"/>
        <v>1E-4</v>
      </c>
      <c r="K70" s="217">
        <v>182.42165520000003</v>
      </c>
      <c r="L70" s="103">
        <f t="shared" si="24"/>
        <v>1E-4</v>
      </c>
      <c r="M70" s="217">
        <v>186.07008830400002</v>
      </c>
      <c r="N70" s="103">
        <f t="shared" si="25"/>
        <v>1E-4</v>
      </c>
      <c r="O70" s="217">
        <v>189.79149007008004</v>
      </c>
      <c r="P70" s="103">
        <f t="shared" si="26"/>
        <v>1E-4</v>
      </c>
      <c r="Q70" s="217">
        <v>193.58731987148164</v>
      </c>
      <c r="R70" s="103">
        <f t="shared" si="27"/>
        <v>9.9999999999999991E-5</v>
      </c>
      <c r="S70" s="217">
        <v>197.45906626891127</v>
      </c>
      <c r="T70" s="103">
        <f t="shared" si="28"/>
        <v>9.9999999999999991E-5</v>
      </c>
      <c r="U70" s="217">
        <v>201.40824759428952</v>
      </c>
      <c r="V70" s="103">
        <f t="shared" si="29"/>
        <v>1E-4</v>
      </c>
      <c r="X70" s="245"/>
    </row>
    <row r="71" spans="1:24" ht="12.75" customHeight="1" x14ac:dyDescent="0.3">
      <c r="A71" s="38" t="s">
        <v>138</v>
      </c>
      <c r="B71" s="50"/>
      <c r="C71" s="217">
        <v>0</v>
      </c>
      <c r="D71" s="103">
        <f t="shared" si="20"/>
        <v>0</v>
      </c>
      <c r="E71" s="217">
        <v>0</v>
      </c>
      <c r="F71" s="103">
        <f t="shared" si="21"/>
        <v>0</v>
      </c>
      <c r="G71" s="217">
        <v>0</v>
      </c>
      <c r="H71" s="103">
        <f t="shared" si="22"/>
        <v>0</v>
      </c>
      <c r="I71" s="217">
        <v>0</v>
      </c>
      <c r="J71" s="103">
        <f t="shared" si="23"/>
        <v>0</v>
      </c>
      <c r="K71" s="217">
        <v>0</v>
      </c>
      <c r="L71" s="103">
        <f t="shared" si="24"/>
        <v>0</v>
      </c>
      <c r="M71" s="217">
        <v>0</v>
      </c>
      <c r="N71" s="103">
        <f t="shared" si="25"/>
        <v>0</v>
      </c>
      <c r="O71" s="217">
        <v>0</v>
      </c>
      <c r="P71" s="103">
        <f t="shared" si="26"/>
        <v>0</v>
      </c>
      <c r="Q71" s="217">
        <v>0</v>
      </c>
      <c r="R71" s="103">
        <f t="shared" si="27"/>
        <v>0</v>
      </c>
      <c r="S71" s="217">
        <v>0</v>
      </c>
      <c r="T71" s="103">
        <f t="shared" si="28"/>
        <v>0</v>
      </c>
      <c r="U71" s="217">
        <v>0</v>
      </c>
      <c r="V71" s="103">
        <f t="shared" si="29"/>
        <v>0</v>
      </c>
      <c r="X71" s="245"/>
    </row>
    <row r="72" spans="1:24" ht="12.75" customHeight="1" x14ac:dyDescent="0.3">
      <c r="A72" s="38" t="s">
        <v>154</v>
      </c>
      <c r="B72" s="50"/>
      <c r="C72" s="217">
        <v>0</v>
      </c>
      <c r="D72" s="103">
        <f t="shared" si="20"/>
        <v>0</v>
      </c>
      <c r="E72" s="217">
        <v>0</v>
      </c>
      <c r="F72" s="103">
        <f t="shared" si="21"/>
        <v>0</v>
      </c>
      <c r="G72" s="217">
        <v>0</v>
      </c>
      <c r="H72" s="103">
        <f t="shared" si="22"/>
        <v>0</v>
      </c>
      <c r="I72" s="217">
        <v>0</v>
      </c>
      <c r="J72" s="103">
        <f t="shared" si="23"/>
        <v>0</v>
      </c>
      <c r="K72" s="217">
        <v>0</v>
      </c>
      <c r="L72" s="103">
        <f t="shared" si="24"/>
        <v>0</v>
      </c>
      <c r="M72" s="217">
        <v>0</v>
      </c>
      <c r="N72" s="103">
        <f t="shared" si="25"/>
        <v>0</v>
      </c>
      <c r="O72" s="217">
        <v>0</v>
      </c>
      <c r="P72" s="103">
        <f t="shared" si="26"/>
        <v>0</v>
      </c>
      <c r="Q72" s="217">
        <v>0</v>
      </c>
      <c r="R72" s="103">
        <f t="shared" si="27"/>
        <v>0</v>
      </c>
      <c r="S72" s="217">
        <v>0</v>
      </c>
      <c r="T72" s="103">
        <f t="shared" si="28"/>
        <v>0</v>
      </c>
      <c r="U72" s="217">
        <v>0</v>
      </c>
      <c r="V72" s="103">
        <f t="shared" si="29"/>
        <v>0</v>
      </c>
      <c r="X72" s="245"/>
    </row>
    <row r="73" spans="1:24" ht="12.75" customHeight="1" x14ac:dyDescent="0.3">
      <c r="A73" s="38" t="s">
        <v>145</v>
      </c>
      <c r="B73" s="50"/>
      <c r="C73" s="217">
        <v>0</v>
      </c>
      <c r="D73" s="103">
        <f t="shared" si="20"/>
        <v>0</v>
      </c>
      <c r="E73" s="217">
        <v>0</v>
      </c>
      <c r="F73" s="103">
        <f t="shared" si="21"/>
        <v>0</v>
      </c>
      <c r="G73" s="217">
        <v>0</v>
      </c>
      <c r="H73" s="103">
        <f t="shared" si="22"/>
        <v>0</v>
      </c>
      <c r="I73" s="217">
        <v>0</v>
      </c>
      <c r="J73" s="103">
        <f t="shared" si="23"/>
        <v>0</v>
      </c>
      <c r="K73" s="217">
        <v>0</v>
      </c>
      <c r="L73" s="103">
        <f t="shared" si="24"/>
        <v>0</v>
      </c>
      <c r="M73" s="217">
        <v>0</v>
      </c>
      <c r="N73" s="103">
        <f t="shared" si="25"/>
        <v>0</v>
      </c>
      <c r="O73" s="217">
        <v>0</v>
      </c>
      <c r="P73" s="103">
        <f t="shared" si="26"/>
        <v>0</v>
      </c>
      <c r="Q73" s="217">
        <v>0</v>
      </c>
      <c r="R73" s="103">
        <f t="shared" si="27"/>
        <v>0</v>
      </c>
      <c r="S73" s="217">
        <v>0</v>
      </c>
      <c r="T73" s="103">
        <f t="shared" si="28"/>
        <v>0</v>
      </c>
      <c r="U73" s="217">
        <v>0</v>
      </c>
      <c r="V73" s="103">
        <f t="shared" si="29"/>
        <v>0</v>
      </c>
      <c r="X73" s="245"/>
    </row>
    <row r="74" spans="1:24" ht="12.75" customHeight="1" x14ac:dyDescent="0.3">
      <c r="A74" s="38" t="s">
        <v>134</v>
      </c>
      <c r="B74" s="50"/>
      <c r="C74" s="217">
        <v>0</v>
      </c>
      <c r="D74" s="103">
        <f t="shared" si="20"/>
        <v>0</v>
      </c>
      <c r="E74" s="217">
        <v>0</v>
      </c>
      <c r="F74" s="103">
        <f t="shared" si="21"/>
        <v>0</v>
      </c>
      <c r="G74" s="217">
        <v>0</v>
      </c>
      <c r="H74" s="103">
        <f t="shared" si="22"/>
        <v>0</v>
      </c>
      <c r="I74" s="217">
        <v>0</v>
      </c>
      <c r="J74" s="103">
        <f t="shared" si="23"/>
        <v>0</v>
      </c>
      <c r="K74" s="217">
        <v>0</v>
      </c>
      <c r="L74" s="103">
        <f t="shared" si="24"/>
        <v>0</v>
      </c>
      <c r="M74" s="217">
        <v>0</v>
      </c>
      <c r="N74" s="103">
        <f t="shared" si="25"/>
        <v>0</v>
      </c>
      <c r="O74" s="217">
        <v>0</v>
      </c>
      <c r="P74" s="103">
        <f t="shared" si="26"/>
        <v>0</v>
      </c>
      <c r="Q74" s="217">
        <v>0</v>
      </c>
      <c r="R74" s="103">
        <f t="shared" si="27"/>
        <v>0</v>
      </c>
      <c r="S74" s="217">
        <v>0</v>
      </c>
      <c r="T74" s="103">
        <f t="shared" si="28"/>
        <v>0</v>
      </c>
      <c r="U74" s="217">
        <v>0</v>
      </c>
      <c r="V74" s="103">
        <f t="shared" si="29"/>
        <v>0</v>
      </c>
      <c r="X74" s="245"/>
    </row>
    <row r="75" spans="1:24" ht="12.75" customHeight="1" x14ac:dyDescent="0.3">
      <c r="A75" s="38" t="s">
        <v>151</v>
      </c>
      <c r="B75" s="50"/>
      <c r="C75" s="217">
        <v>11217.6</v>
      </c>
      <c r="D75" s="103">
        <f t="shared" si="20"/>
        <v>0.01</v>
      </c>
      <c r="E75" s="217">
        <v>17190</v>
      </c>
      <c r="F75" s="103">
        <f t="shared" si="21"/>
        <v>0.01</v>
      </c>
      <c r="G75" s="217">
        <v>17533.8</v>
      </c>
      <c r="H75" s="103">
        <f t="shared" si="22"/>
        <v>0.01</v>
      </c>
      <c r="I75" s="217">
        <v>17884.475999999999</v>
      </c>
      <c r="J75" s="103">
        <f t="shared" si="23"/>
        <v>9.9999999999999985E-3</v>
      </c>
      <c r="K75" s="217">
        <v>18242.165520000002</v>
      </c>
      <c r="L75" s="103">
        <f t="shared" si="24"/>
        <v>0.01</v>
      </c>
      <c r="M75" s="217">
        <v>18607.008830400002</v>
      </c>
      <c r="N75" s="103">
        <f t="shared" si="25"/>
        <v>0.01</v>
      </c>
      <c r="O75" s="217">
        <v>18979.149007008004</v>
      </c>
      <c r="P75" s="103">
        <f t="shared" si="26"/>
        <v>0.01</v>
      </c>
      <c r="Q75" s="217">
        <v>19358.731987148163</v>
      </c>
      <c r="R75" s="103">
        <f t="shared" si="27"/>
        <v>9.9999999999999985E-3</v>
      </c>
      <c r="S75" s="217">
        <v>19745.906626891127</v>
      </c>
      <c r="T75" s="103">
        <f t="shared" si="28"/>
        <v>9.9999999999999985E-3</v>
      </c>
      <c r="U75" s="217">
        <v>20140.824759428953</v>
      </c>
      <c r="V75" s="103">
        <f t="shared" si="29"/>
        <v>1.0000000000000002E-2</v>
      </c>
      <c r="X75" s="245"/>
    </row>
    <row r="76" spans="1:24" ht="12.75" customHeight="1" x14ac:dyDescent="0.3">
      <c r="A76" s="38" t="s">
        <v>137</v>
      </c>
      <c r="B76" s="50"/>
      <c r="C76" s="217">
        <v>448.70400000000001</v>
      </c>
      <c r="D76" s="103">
        <f t="shared" si="20"/>
        <v>4.0000000000000002E-4</v>
      </c>
      <c r="E76" s="217">
        <v>687.6</v>
      </c>
      <c r="F76" s="103">
        <f t="shared" si="21"/>
        <v>4.0000000000000002E-4</v>
      </c>
      <c r="G76" s="217">
        <v>701.35200000000009</v>
      </c>
      <c r="H76" s="103">
        <f t="shared" si="22"/>
        <v>4.0000000000000007E-4</v>
      </c>
      <c r="I76" s="217">
        <v>715.37904000000003</v>
      </c>
      <c r="J76" s="103">
        <f t="shared" si="23"/>
        <v>4.0000000000000002E-4</v>
      </c>
      <c r="K76" s="217">
        <v>729.68662080000013</v>
      </c>
      <c r="L76" s="103">
        <f t="shared" si="24"/>
        <v>4.0000000000000002E-4</v>
      </c>
      <c r="M76" s="217">
        <v>744.28035321600009</v>
      </c>
      <c r="N76" s="103">
        <f t="shared" si="25"/>
        <v>4.0000000000000002E-4</v>
      </c>
      <c r="O76" s="217">
        <v>759.16596028032018</v>
      </c>
      <c r="P76" s="103">
        <f t="shared" si="26"/>
        <v>4.0000000000000002E-4</v>
      </c>
      <c r="Q76" s="217">
        <v>774.34927948592656</v>
      </c>
      <c r="R76" s="103">
        <f t="shared" si="27"/>
        <v>3.9999999999999996E-4</v>
      </c>
      <c r="S76" s="217">
        <v>789.83626507564509</v>
      </c>
      <c r="T76" s="103">
        <f t="shared" si="28"/>
        <v>3.9999999999999996E-4</v>
      </c>
      <c r="U76" s="217">
        <v>805.63299037715808</v>
      </c>
      <c r="V76" s="103">
        <f t="shared" si="29"/>
        <v>4.0000000000000002E-4</v>
      </c>
      <c r="X76" s="245"/>
    </row>
    <row r="77" spans="1:24" ht="12.75" customHeight="1" x14ac:dyDescent="0.3">
      <c r="A77" s="38" t="s">
        <v>136</v>
      </c>
      <c r="B77" s="50"/>
      <c r="C77" s="217">
        <v>1458.288</v>
      </c>
      <c r="D77" s="103">
        <f t="shared" si="20"/>
        <v>1.2999999999999999E-3</v>
      </c>
      <c r="E77" s="217">
        <v>2234.6999999999998</v>
      </c>
      <c r="F77" s="103">
        <f t="shared" si="21"/>
        <v>1.2999999999999999E-3</v>
      </c>
      <c r="G77" s="217">
        <v>2279.3939999999998</v>
      </c>
      <c r="H77" s="103">
        <f t="shared" si="22"/>
        <v>1.2999999999999999E-3</v>
      </c>
      <c r="I77" s="217">
        <v>2324.9818799999998</v>
      </c>
      <c r="J77" s="103">
        <f t="shared" si="23"/>
        <v>1.2999999999999997E-3</v>
      </c>
      <c r="K77" s="217">
        <v>2371.4815175999997</v>
      </c>
      <c r="L77" s="103">
        <f t="shared" si="24"/>
        <v>1.2999999999999997E-3</v>
      </c>
      <c r="M77" s="217">
        <v>2418.9111479520002</v>
      </c>
      <c r="N77" s="103">
        <f t="shared" si="25"/>
        <v>1.2999999999999999E-3</v>
      </c>
      <c r="O77" s="217">
        <v>2467.2893709110404</v>
      </c>
      <c r="P77" s="103">
        <f t="shared" si="26"/>
        <v>1.2999999999999999E-3</v>
      </c>
      <c r="Q77" s="217">
        <v>2516.6351583292612</v>
      </c>
      <c r="R77" s="103">
        <f t="shared" si="27"/>
        <v>1.2999999999999999E-3</v>
      </c>
      <c r="S77" s="217">
        <v>2566.9678614958466</v>
      </c>
      <c r="T77" s="103">
        <f t="shared" si="28"/>
        <v>1.2999999999999999E-3</v>
      </c>
      <c r="U77" s="217">
        <v>2618.3072187257635</v>
      </c>
      <c r="V77" s="103">
        <f t="shared" si="29"/>
        <v>1.2999999999999999E-3</v>
      </c>
      <c r="X77" s="245"/>
    </row>
    <row r="78" spans="1:24" ht="12.75" customHeight="1" x14ac:dyDescent="0.3">
      <c r="A78" s="38" t="s">
        <v>135</v>
      </c>
      <c r="B78" s="50"/>
      <c r="C78" s="217">
        <v>24678.719999999998</v>
      </c>
      <c r="D78" s="103">
        <f t="shared" si="20"/>
        <v>2.1999999999999999E-2</v>
      </c>
      <c r="E78" s="217">
        <v>37817.999999999993</v>
      </c>
      <c r="F78" s="103">
        <f t="shared" si="21"/>
        <v>2.1999999999999995E-2</v>
      </c>
      <c r="G78" s="217">
        <v>38574.36</v>
      </c>
      <c r="H78" s="103">
        <f t="shared" si="22"/>
        <v>2.1999999999999999E-2</v>
      </c>
      <c r="I78" s="217">
        <v>39345.847199999997</v>
      </c>
      <c r="J78" s="103">
        <f t="shared" si="23"/>
        <v>2.1999999999999995E-2</v>
      </c>
      <c r="K78" s="217">
        <v>40132.764144000001</v>
      </c>
      <c r="L78" s="103">
        <f t="shared" si="24"/>
        <v>2.1999999999999999E-2</v>
      </c>
      <c r="M78" s="217">
        <v>40935.419426880006</v>
      </c>
      <c r="N78" s="103">
        <f t="shared" si="25"/>
        <v>2.1999999999999999E-2</v>
      </c>
      <c r="O78" s="217">
        <v>41754.127815417603</v>
      </c>
      <c r="P78" s="103">
        <f t="shared" si="26"/>
        <v>2.1999999999999999E-2</v>
      </c>
      <c r="Q78" s="217">
        <v>42589.21037172596</v>
      </c>
      <c r="R78" s="103">
        <f t="shared" si="27"/>
        <v>2.1999999999999999E-2</v>
      </c>
      <c r="S78" s="217">
        <v>43440.994579160477</v>
      </c>
      <c r="T78" s="103">
        <f t="shared" si="28"/>
        <v>2.1999999999999999E-2</v>
      </c>
      <c r="U78" s="217">
        <v>44309.814470743688</v>
      </c>
      <c r="V78" s="103">
        <f t="shared" si="29"/>
        <v>2.1999999999999999E-2</v>
      </c>
      <c r="X78" s="245"/>
    </row>
    <row r="79" spans="1:24" ht="12.75" customHeight="1" x14ac:dyDescent="0.3">
      <c r="A79" s="38" t="s">
        <v>100</v>
      </c>
      <c r="B79" s="50"/>
      <c r="C79" s="217">
        <v>0</v>
      </c>
      <c r="D79" s="103">
        <f t="shared" si="20"/>
        <v>0</v>
      </c>
      <c r="E79" s="217">
        <v>0</v>
      </c>
      <c r="F79" s="103">
        <f t="shared" si="21"/>
        <v>0</v>
      </c>
      <c r="G79" s="217">
        <v>0</v>
      </c>
      <c r="H79" s="103">
        <f t="shared" si="22"/>
        <v>0</v>
      </c>
      <c r="I79" s="217">
        <v>0</v>
      </c>
      <c r="J79" s="103">
        <f t="shared" si="23"/>
        <v>0</v>
      </c>
      <c r="K79" s="217">
        <v>0</v>
      </c>
      <c r="L79" s="103">
        <f t="shared" si="24"/>
        <v>0</v>
      </c>
      <c r="M79" s="217">
        <v>0</v>
      </c>
      <c r="N79" s="103">
        <f t="shared" si="25"/>
        <v>0</v>
      </c>
      <c r="O79" s="217">
        <v>0</v>
      </c>
      <c r="P79" s="103">
        <f t="shared" si="26"/>
        <v>0</v>
      </c>
      <c r="Q79" s="217">
        <v>0</v>
      </c>
      <c r="R79" s="103">
        <f t="shared" si="27"/>
        <v>0</v>
      </c>
      <c r="S79" s="217">
        <v>0</v>
      </c>
      <c r="T79" s="103">
        <f t="shared" si="28"/>
        <v>0</v>
      </c>
      <c r="U79" s="217">
        <v>0</v>
      </c>
      <c r="V79" s="103">
        <f t="shared" si="29"/>
        <v>0</v>
      </c>
      <c r="X79" s="245"/>
    </row>
    <row r="80" spans="1:24" ht="12.75" customHeight="1" x14ac:dyDescent="0.3">
      <c r="A80" s="38" t="s">
        <v>101</v>
      </c>
      <c r="B80" s="50"/>
      <c r="C80" s="217">
        <v>0</v>
      </c>
      <c r="D80" s="103">
        <f t="shared" si="20"/>
        <v>0</v>
      </c>
      <c r="E80" s="217">
        <v>0</v>
      </c>
      <c r="F80" s="103">
        <f t="shared" si="21"/>
        <v>0</v>
      </c>
      <c r="G80" s="217">
        <v>0</v>
      </c>
      <c r="H80" s="103">
        <f t="shared" si="22"/>
        <v>0</v>
      </c>
      <c r="I80" s="217">
        <v>0</v>
      </c>
      <c r="J80" s="103">
        <f t="shared" si="23"/>
        <v>0</v>
      </c>
      <c r="K80" s="217">
        <v>0</v>
      </c>
      <c r="L80" s="103">
        <f t="shared" si="24"/>
        <v>0</v>
      </c>
      <c r="M80" s="217">
        <v>0</v>
      </c>
      <c r="N80" s="103">
        <f t="shared" si="25"/>
        <v>0</v>
      </c>
      <c r="O80" s="217">
        <v>0</v>
      </c>
      <c r="P80" s="103">
        <f t="shared" si="26"/>
        <v>0</v>
      </c>
      <c r="Q80" s="217">
        <v>0</v>
      </c>
      <c r="R80" s="103">
        <f t="shared" si="27"/>
        <v>0</v>
      </c>
      <c r="S80" s="217">
        <v>0</v>
      </c>
      <c r="T80" s="103">
        <f t="shared" si="28"/>
        <v>0</v>
      </c>
      <c r="U80" s="217">
        <v>0</v>
      </c>
      <c r="V80" s="103">
        <f t="shared" si="29"/>
        <v>0</v>
      </c>
      <c r="X80" s="245"/>
    </row>
    <row r="81" spans="1:24" ht="12.75" customHeight="1" x14ac:dyDescent="0.3">
      <c r="A81" s="38" t="s">
        <v>139</v>
      </c>
      <c r="B81" s="50"/>
      <c r="C81" s="217">
        <v>0</v>
      </c>
      <c r="D81" s="103">
        <f t="shared" si="20"/>
        <v>0</v>
      </c>
      <c r="E81" s="217">
        <v>0</v>
      </c>
      <c r="F81" s="103">
        <f t="shared" si="21"/>
        <v>0</v>
      </c>
      <c r="G81" s="217">
        <v>0</v>
      </c>
      <c r="H81" s="103">
        <f t="shared" si="22"/>
        <v>0</v>
      </c>
      <c r="I81" s="217">
        <v>0</v>
      </c>
      <c r="J81" s="103">
        <f t="shared" si="23"/>
        <v>0</v>
      </c>
      <c r="K81" s="217">
        <v>0</v>
      </c>
      <c r="L81" s="103">
        <f t="shared" si="24"/>
        <v>0</v>
      </c>
      <c r="M81" s="217">
        <v>0</v>
      </c>
      <c r="N81" s="103">
        <f t="shared" si="25"/>
        <v>0</v>
      </c>
      <c r="O81" s="217">
        <v>0</v>
      </c>
      <c r="P81" s="103">
        <f t="shared" si="26"/>
        <v>0</v>
      </c>
      <c r="Q81" s="217">
        <v>0</v>
      </c>
      <c r="R81" s="103">
        <f t="shared" si="27"/>
        <v>0</v>
      </c>
      <c r="S81" s="217">
        <v>0</v>
      </c>
      <c r="T81" s="103">
        <f t="shared" si="28"/>
        <v>0</v>
      </c>
      <c r="U81" s="217">
        <v>0</v>
      </c>
      <c r="V81" s="103">
        <f t="shared" si="29"/>
        <v>0</v>
      </c>
      <c r="X81" s="245"/>
    </row>
    <row r="82" spans="1:24" ht="12.75" customHeight="1" x14ac:dyDescent="0.3">
      <c r="A82" s="38" t="s">
        <v>155</v>
      </c>
      <c r="B82" s="50"/>
      <c r="C82" s="217">
        <v>0</v>
      </c>
      <c r="D82" s="103">
        <f t="shared" si="20"/>
        <v>0</v>
      </c>
      <c r="E82" s="217">
        <v>0</v>
      </c>
      <c r="F82" s="103">
        <f t="shared" si="21"/>
        <v>0</v>
      </c>
      <c r="G82" s="217">
        <v>0</v>
      </c>
      <c r="H82" s="103">
        <f t="shared" si="22"/>
        <v>0</v>
      </c>
      <c r="I82" s="217">
        <v>0</v>
      </c>
      <c r="J82" s="103">
        <f t="shared" si="23"/>
        <v>0</v>
      </c>
      <c r="K82" s="217">
        <v>0</v>
      </c>
      <c r="L82" s="103">
        <f t="shared" si="24"/>
        <v>0</v>
      </c>
      <c r="M82" s="217">
        <v>0</v>
      </c>
      <c r="N82" s="103">
        <f t="shared" si="25"/>
        <v>0</v>
      </c>
      <c r="O82" s="217">
        <v>0</v>
      </c>
      <c r="P82" s="103">
        <f t="shared" si="26"/>
        <v>0</v>
      </c>
      <c r="Q82" s="217">
        <v>0</v>
      </c>
      <c r="R82" s="103">
        <f t="shared" si="27"/>
        <v>0</v>
      </c>
      <c r="S82" s="217">
        <v>0</v>
      </c>
      <c r="T82" s="103">
        <f t="shared" si="28"/>
        <v>0</v>
      </c>
      <c r="U82" s="217">
        <v>0</v>
      </c>
      <c r="V82" s="103">
        <f t="shared" si="29"/>
        <v>0</v>
      </c>
      <c r="X82" s="245"/>
    </row>
    <row r="83" spans="1:24" ht="12.75" customHeight="1" x14ac:dyDescent="0.3">
      <c r="A83" s="38" t="s">
        <v>77</v>
      </c>
      <c r="B83" s="50"/>
      <c r="C83" s="217">
        <v>0</v>
      </c>
      <c r="D83" s="103">
        <f t="shared" si="20"/>
        <v>0</v>
      </c>
      <c r="E83" s="217">
        <v>0</v>
      </c>
      <c r="F83" s="103">
        <f t="shared" si="21"/>
        <v>0</v>
      </c>
      <c r="G83" s="217">
        <v>0</v>
      </c>
      <c r="H83" s="103">
        <f t="shared" si="22"/>
        <v>0</v>
      </c>
      <c r="I83" s="217">
        <v>0</v>
      </c>
      <c r="J83" s="103">
        <f t="shared" si="23"/>
        <v>0</v>
      </c>
      <c r="K83" s="217">
        <v>0</v>
      </c>
      <c r="L83" s="103">
        <f t="shared" si="24"/>
        <v>0</v>
      </c>
      <c r="M83" s="217">
        <v>0</v>
      </c>
      <c r="N83" s="103">
        <f t="shared" si="25"/>
        <v>0</v>
      </c>
      <c r="O83" s="217">
        <v>0</v>
      </c>
      <c r="P83" s="103">
        <f t="shared" si="26"/>
        <v>0</v>
      </c>
      <c r="Q83" s="217">
        <v>0</v>
      </c>
      <c r="R83" s="103">
        <f t="shared" si="27"/>
        <v>0</v>
      </c>
      <c r="S83" s="217">
        <v>0</v>
      </c>
      <c r="T83" s="103">
        <f t="shared" si="28"/>
        <v>0</v>
      </c>
      <c r="U83" s="217">
        <v>0</v>
      </c>
      <c r="V83" s="103">
        <f t="shared" si="29"/>
        <v>0</v>
      </c>
      <c r="X83" s="245"/>
    </row>
    <row r="84" spans="1:24" ht="12.75" customHeight="1" x14ac:dyDescent="0.3">
      <c r="A84" s="38" t="s">
        <v>98</v>
      </c>
      <c r="B84" s="50"/>
      <c r="C84" s="217">
        <v>0</v>
      </c>
      <c r="D84" s="103">
        <f t="shared" si="20"/>
        <v>0</v>
      </c>
      <c r="E84" s="217">
        <v>0</v>
      </c>
      <c r="F84" s="103">
        <f t="shared" si="21"/>
        <v>0</v>
      </c>
      <c r="G84" s="217">
        <v>0</v>
      </c>
      <c r="H84" s="103">
        <f t="shared" si="22"/>
        <v>0</v>
      </c>
      <c r="I84" s="217">
        <v>0</v>
      </c>
      <c r="J84" s="103">
        <f t="shared" si="23"/>
        <v>0</v>
      </c>
      <c r="K84" s="217">
        <v>0</v>
      </c>
      <c r="L84" s="103">
        <f t="shared" si="24"/>
        <v>0</v>
      </c>
      <c r="M84" s="217">
        <v>0</v>
      </c>
      <c r="N84" s="103">
        <f t="shared" si="25"/>
        <v>0</v>
      </c>
      <c r="O84" s="217">
        <v>0</v>
      </c>
      <c r="P84" s="103">
        <f t="shared" si="26"/>
        <v>0</v>
      </c>
      <c r="Q84" s="217">
        <v>0</v>
      </c>
      <c r="R84" s="103">
        <f t="shared" si="27"/>
        <v>0</v>
      </c>
      <c r="S84" s="217">
        <v>0</v>
      </c>
      <c r="T84" s="103">
        <f t="shared" si="28"/>
        <v>0</v>
      </c>
      <c r="U84" s="217">
        <v>0</v>
      </c>
      <c r="V84" s="103">
        <f t="shared" si="29"/>
        <v>0</v>
      </c>
      <c r="X84" s="245"/>
    </row>
    <row r="85" spans="1:24" ht="12.75" customHeight="1" x14ac:dyDescent="0.3">
      <c r="A85" s="38" t="s">
        <v>79</v>
      </c>
      <c r="B85" s="50"/>
      <c r="C85" s="217">
        <v>0</v>
      </c>
      <c r="D85" s="103">
        <f t="shared" si="20"/>
        <v>0</v>
      </c>
      <c r="E85" s="217">
        <v>0</v>
      </c>
      <c r="F85" s="103">
        <f t="shared" si="21"/>
        <v>0</v>
      </c>
      <c r="G85" s="217">
        <v>0</v>
      </c>
      <c r="H85" s="103">
        <f t="shared" si="22"/>
        <v>0</v>
      </c>
      <c r="I85" s="217">
        <v>0</v>
      </c>
      <c r="J85" s="103">
        <f t="shared" si="23"/>
        <v>0</v>
      </c>
      <c r="K85" s="217">
        <v>0</v>
      </c>
      <c r="L85" s="103">
        <f t="shared" si="24"/>
        <v>0</v>
      </c>
      <c r="M85" s="217">
        <v>0</v>
      </c>
      <c r="N85" s="103">
        <f t="shared" si="25"/>
        <v>0</v>
      </c>
      <c r="O85" s="217">
        <v>0</v>
      </c>
      <c r="P85" s="103">
        <f t="shared" si="26"/>
        <v>0</v>
      </c>
      <c r="Q85" s="217">
        <v>0</v>
      </c>
      <c r="R85" s="103">
        <f t="shared" si="27"/>
        <v>0</v>
      </c>
      <c r="S85" s="217">
        <v>0</v>
      </c>
      <c r="T85" s="103">
        <f t="shared" si="28"/>
        <v>0</v>
      </c>
      <c r="U85" s="217">
        <v>0</v>
      </c>
      <c r="V85" s="103">
        <f t="shared" si="29"/>
        <v>0</v>
      </c>
      <c r="X85" s="245"/>
    </row>
    <row r="86" spans="1:24" ht="12.75" customHeight="1" x14ac:dyDescent="0.3">
      <c r="A86" s="38" t="s">
        <v>15</v>
      </c>
      <c r="B86" s="50"/>
      <c r="C86" s="217">
        <v>4487.04</v>
      </c>
      <c r="D86" s="103">
        <f t="shared" si="20"/>
        <v>4.0000000000000001E-3</v>
      </c>
      <c r="E86" s="217">
        <v>6876</v>
      </c>
      <c r="F86" s="103">
        <f t="shared" si="21"/>
        <v>4.0000000000000001E-3</v>
      </c>
      <c r="G86" s="217">
        <v>7013.52</v>
      </c>
      <c r="H86" s="103">
        <f t="shared" si="22"/>
        <v>4.0000000000000001E-3</v>
      </c>
      <c r="I86" s="217">
        <v>7153.7903999999999</v>
      </c>
      <c r="J86" s="103">
        <f t="shared" si="23"/>
        <v>4.0000000000000001E-3</v>
      </c>
      <c r="K86" s="217">
        <v>7296.8662080000004</v>
      </c>
      <c r="L86" s="103">
        <f t="shared" si="24"/>
        <v>4.0000000000000001E-3</v>
      </c>
      <c r="M86" s="217">
        <v>7442.8035321600009</v>
      </c>
      <c r="N86" s="103">
        <f t="shared" si="25"/>
        <v>4.0000000000000001E-3</v>
      </c>
      <c r="O86" s="217">
        <v>7591.6596028032009</v>
      </c>
      <c r="P86" s="103">
        <f t="shared" si="26"/>
        <v>4.0000000000000001E-3</v>
      </c>
      <c r="Q86" s="217">
        <v>7743.4927948592658</v>
      </c>
      <c r="R86" s="103">
        <f t="shared" si="27"/>
        <v>4.0000000000000001E-3</v>
      </c>
      <c r="S86" s="217">
        <v>7898.3626507564513</v>
      </c>
      <c r="T86" s="103">
        <f t="shared" si="28"/>
        <v>4.0000000000000001E-3</v>
      </c>
      <c r="U86" s="217">
        <v>8056.3299037715797</v>
      </c>
      <c r="V86" s="103">
        <f t="shared" si="29"/>
        <v>4.0000000000000001E-3</v>
      </c>
      <c r="X86" s="245"/>
    </row>
    <row r="87" spans="1:24" ht="12.75" customHeight="1" x14ac:dyDescent="0.3">
      <c r="A87" s="38" t="s">
        <v>152</v>
      </c>
      <c r="B87" s="50"/>
      <c r="C87" s="217">
        <v>0</v>
      </c>
      <c r="D87" s="103">
        <f t="shared" si="20"/>
        <v>0</v>
      </c>
      <c r="E87" s="217">
        <v>0</v>
      </c>
      <c r="F87" s="103">
        <f t="shared" si="21"/>
        <v>0</v>
      </c>
      <c r="G87" s="217">
        <v>0</v>
      </c>
      <c r="H87" s="103">
        <f t="shared" si="22"/>
        <v>0</v>
      </c>
      <c r="I87" s="217">
        <v>0</v>
      </c>
      <c r="J87" s="103">
        <f t="shared" si="23"/>
        <v>0</v>
      </c>
      <c r="K87" s="217">
        <v>0</v>
      </c>
      <c r="L87" s="103">
        <f t="shared" si="24"/>
        <v>0</v>
      </c>
      <c r="M87" s="217">
        <v>0</v>
      </c>
      <c r="N87" s="103">
        <f t="shared" si="25"/>
        <v>0</v>
      </c>
      <c r="O87" s="217">
        <v>0</v>
      </c>
      <c r="P87" s="103">
        <f t="shared" si="26"/>
        <v>0</v>
      </c>
      <c r="Q87" s="217">
        <v>0</v>
      </c>
      <c r="R87" s="103">
        <f t="shared" si="27"/>
        <v>0</v>
      </c>
      <c r="S87" s="217">
        <v>0</v>
      </c>
      <c r="T87" s="103">
        <f t="shared" si="28"/>
        <v>0</v>
      </c>
      <c r="U87" s="217">
        <v>0</v>
      </c>
      <c r="V87" s="103">
        <f t="shared" si="29"/>
        <v>0</v>
      </c>
      <c r="X87" s="245"/>
    </row>
    <row r="88" spans="1:24" ht="12.75" customHeight="1" x14ac:dyDescent="0.3">
      <c r="A88" s="38" t="s">
        <v>12</v>
      </c>
      <c r="B88" s="50"/>
      <c r="C88" s="217">
        <v>5720.9759999999997</v>
      </c>
      <c r="D88" s="103">
        <f t="shared" si="20"/>
        <v>5.0999999999999995E-3</v>
      </c>
      <c r="E88" s="217">
        <v>8766.9000000000015</v>
      </c>
      <c r="F88" s="103">
        <f t="shared" si="21"/>
        <v>5.1000000000000012E-3</v>
      </c>
      <c r="G88" s="217">
        <v>8942.2380000000012</v>
      </c>
      <c r="H88" s="103">
        <f t="shared" si="22"/>
        <v>5.1000000000000004E-3</v>
      </c>
      <c r="I88" s="217">
        <v>9121.0827600000011</v>
      </c>
      <c r="J88" s="103">
        <f t="shared" si="23"/>
        <v>5.1000000000000004E-3</v>
      </c>
      <c r="K88" s="217">
        <v>9303.5044152000009</v>
      </c>
      <c r="L88" s="103">
        <f t="shared" si="24"/>
        <v>5.1000000000000004E-3</v>
      </c>
      <c r="M88" s="217">
        <v>9489.5745035040018</v>
      </c>
      <c r="N88" s="103">
        <f t="shared" si="25"/>
        <v>5.1000000000000004E-3</v>
      </c>
      <c r="O88" s="217">
        <v>9679.3659935740816</v>
      </c>
      <c r="P88" s="103">
        <f t="shared" si="26"/>
        <v>5.0999999999999995E-3</v>
      </c>
      <c r="Q88" s="217">
        <v>9872.9533134455651</v>
      </c>
      <c r="R88" s="103">
        <f t="shared" si="27"/>
        <v>5.1000000000000004E-3</v>
      </c>
      <c r="S88" s="217">
        <v>10070.412379714477</v>
      </c>
      <c r="T88" s="103">
        <f t="shared" si="28"/>
        <v>5.1000000000000004E-3</v>
      </c>
      <c r="U88" s="217">
        <v>10271.820627308767</v>
      </c>
      <c r="V88" s="103">
        <f t="shared" si="29"/>
        <v>5.1000000000000012E-3</v>
      </c>
      <c r="X88" s="245"/>
    </row>
    <row r="89" spans="1:24" ht="12.75" customHeight="1" x14ac:dyDescent="0.3">
      <c r="A89" s="38" t="s">
        <v>172</v>
      </c>
      <c r="B89" s="50"/>
      <c r="C89" s="217">
        <v>0</v>
      </c>
      <c r="D89" s="103">
        <f t="shared" si="20"/>
        <v>0</v>
      </c>
      <c r="E89" s="217">
        <v>0</v>
      </c>
      <c r="F89" s="103">
        <f t="shared" si="21"/>
        <v>0</v>
      </c>
      <c r="G89" s="217">
        <v>0</v>
      </c>
      <c r="H89" s="103">
        <f t="shared" si="22"/>
        <v>0</v>
      </c>
      <c r="I89" s="217">
        <v>0</v>
      </c>
      <c r="J89" s="103">
        <f t="shared" si="23"/>
        <v>0</v>
      </c>
      <c r="K89" s="217">
        <v>0</v>
      </c>
      <c r="L89" s="103">
        <f t="shared" si="24"/>
        <v>0</v>
      </c>
      <c r="M89" s="217">
        <v>0</v>
      </c>
      <c r="N89" s="103">
        <f t="shared" si="25"/>
        <v>0</v>
      </c>
      <c r="O89" s="217">
        <v>0</v>
      </c>
      <c r="P89" s="103">
        <f t="shared" si="26"/>
        <v>0</v>
      </c>
      <c r="Q89" s="217">
        <v>0</v>
      </c>
      <c r="R89" s="103">
        <f t="shared" si="27"/>
        <v>0</v>
      </c>
      <c r="S89" s="217">
        <v>0</v>
      </c>
      <c r="T89" s="103">
        <f t="shared" si="28"/>
        <v>0</v>
      </c>
      <c r="U89" s="217">
        <v>0</v>
      </c>
      <c r="V89" s="103">
        <f t="shared" si="29"/>
        <v>0</v>
      </c>
      <c r="X89" s="245"/>
    </row>
    <row r="90" spans="1:24" ht="12.75" customHeight="1" x14ac:dyDescent="0.3">
      <c r="A90" s="38" t="s">
        <v>17</v>
      </c>
      <c r="B90" s="50"/>
      <c r="C90" s="217">
        <v>224.352</v>
      </c>
      <c r="D90" s="103">
        <f t="shared" si="20"/>
        <v>2.0000000000000001E-4</v>
      </c>
      <c r="E90" s="217">
        <v>343.8</v>
      </c>
      <c r="F90" s="103">
        <f t="shared" si="21"/>
        <v>2.0000000000000001E-4</v>
      </c>
      <c r="G90" s="217">
        <v>350.67600000000004</v>
      </c>
      <c r="H90" s="103">
        <f t="shared" si="22"/>
        <v>2.0000000000000004E-4</v>
      </c>
      <c r="I90" s="217">
        <v>357.68952000000002</v>
      </c>
      <c r="J90" s="103">
        <f t="shared" si="23"/>
        <v>2.0000000000000001E-4</v>
      </c>
      <c r="K90" s="217">
        <v>364.84331040000006</v>
      </c>
      <c r="L90" s="103">
        <f t="shared" si="24"/>
        <v>2.0000000000000001E-4</v>
      </c>
      <c r="M90" s="217">
        <v>372.14017660800005</v>
      </c>
      <c r="N90" s="103">
        <f t="shared" si="25"/>
        <v>2.0000000000000001E-4</v>
      </c>
      <c r="O90" s="217">
        <v>379.58298014016009</v>
      </c>
      <c r="P90" s="103">
        <f t="shared" si="26"/>
        <v>2.0000000000000001E-4</v>
      </c>
      <c r="Q90" s="217">
        <v>387.17463974296328</v>
      </c>
      <c r="R90" s="103">
        <f t="shared" si="27"/>
        <v>1.9999999999999998E-4</v>
      </c>
      <c r="S90" s="217">
        <v>394.91813253782254</v>
      </c>
      <c r="T90" s="103">
        <f t="shared" si="28"/>
        <v>1.9999999999999998E-4</v>
      </c>
      <c r="U90" s="217">
        <v>402.81649518857904</v>
      </c>
      <c r="V90" s="103">
        <f t="shared" si="29"/>
        <v>2.0000000000000001E-4</v>
      </c>
      <c r="X90" s="245"/>
    </row>
    <row r="91" spans="1:24" ht="12.75" customHeight="1" x14ac:dyDescent="0.3">
      <c r="A91" s="38" t="s">
        <v>143</v>
      </c>
      <c r="B91" s="38"/>
      <c r="C91" s="217">
        <v>0</v>
      </c>
      <c r="D91" s="103">
        <f t="shared" si="20"/>
        <v>0</v>
      </c>
      <c r="E91" s="217">
        <v>0</v>
      </c>
      <c r="F91" s="103">
        <f t="shared" si="21"/>
        <v>0</v>
      </c>
      <c r="G91" s="217">
        <v>0</v>
      </c>
      <c r="H91" s="103">
        <f t="shared" si="22"/>
        <v>0</v>
      </c>
      <c r="I91" s="217">
        <v>0</v>
      </c>
      <c r="J91" s="103">
        <f t="shared" si="23"/>
        <v>0</v>
      </c>
      <c r="K91" s="217">
        <v>0</v>
      </c>
      <c r="L91" s="103">
        <f t="shared" si="24"/>
        <v>0</v>
      </c>
      <c r="M91" s="217">
        <v>0</v>
      </c>
      <c r="N91" s="103">
        <f t="shared" si="25"/>
        <v>0</v>
      </c>
      <c r="O91" s="217">
        <v>0</v>
      </c>
      <c r="P91" s="103">
        <f t="shared" si="26"/>
        <v>0</v>
      </c>
      <c r="Q91" s="217">
        <v>0</v>
      </c>
      <c r="R91" s="103">
        <f t="shared" si="27"/>
        <v>0</v>
      </c>
      <c r="S91" s="217">
        <v>0</v>
      </c>
      <c r="T91" s="103">
        <f t="shared" si="28"/>
        <v>0</v>
      </c>
      <c r="U91" s="217">
        <v>0</v>
      </c>
      <c r="V91" s="103">
        <f t="shared" si="29"/>
        <v>0</v>
      </c>
      <c r="X91" s="245"/>
    </row>
    <row r="92" spans="1:24" ht="12.75" customHeight="1" x14ac:dyDescent="0.3">
      <c r="A92" s="38" t="s">
        <v>13</v>
      </c>
      <c r="B92" s="50"/>
      <c r="C92" s="217">
        <v>5833.152</v>
      </c>
      <c r="D92" s="103">
        <f t="shared" si="20"/>
        <v>5.1999999999999998E-3</v>
      </c>
      <c r="E92" s="217">
        <v>8938.7999999999993</v>
      </c>
      <c r="F92" s="103">
        <f t="shared" si="21"/>
        <v>5.1999999999999998E-3</v>
      </c>
      <c r="G92" s="217">
        <v>9117.5759999999991</v>
      </c>
      <c r="H92" s="103">
        <f t="shared" si="22"/>
        <v>5.1999999999999998E-3</v>
      </c>
      <c r="I92" s="217">
        <v>9299.9275199999993</v>
      </c>
      <c r="J92" s="103">
        <f t="shared" si="23"/>
        <v>5.1999999999999989E-3</v>
      </c>
      <c r="K92" s="217">
        <v>9485.9260703999989</v>
      </c>
      <c r="L92" s="103">
        <f t="shared" si="24"/>
        <v>5.1999999999999989E-3</v>
      </c>
      <c r="M92" s="217">
        <v>9675.6445918080008</v>
      </c>
      <c r="N92" s="103">
        <f t="shared" si="25"/>
        <v>5.1999999999999998E-3</v>
      </c>
      <c r="O92" s="217">
        <v>9869.1574836441614</v>
      </c>
      <c r="P92" s="103">
        <f t="shared" si="26"/>
        <v>5.1999999999999998E-3</v>
      </c>
      <c r="Q92" s="217">
        <v>10066.540633317045</v>
      </c>
      <c r="R92" s="103">
        <f t="shared" si="27"/>
        <v>5.1999999999999998E-3</v>
      </c>
      <c r="S92" s="217">
        <v>10267.871445983386</v>
      </c>
      <c r="T92" s="103">
        <f t="shared" si="28"/>
        <v>5.1999999999999998E-3</v>
      </c>
      <c r="U92" s="217">
        <v>10473.228874903054</v>
      </c>
      <c r="V92" s="103">
        <f t="shared" si="29"/>
        <v>5.1999999999999998E-3</v>
      </c>
      <c r="X92" s="245"/>
    </row>
    <row r="93" spans="1:24" ht="12.75" customHeight="1" x14ac:dyDescent="0.3">
      <c r="A93" s="38" t="s">
        <v>144</v>
      </c>
      <c r="B93" s="50"/>
      <c r="C93" s="217">
        <v>0</v>
      </c>
      <c r="D93" s="103">
        <f t="shared" si="20"/>
        <v>0</v>
      </c>
      <c r="E93" s="217">
        <v>0</v>
      </c>
      <c r="F93" s="103">
        <f t="shared" si="21"/>
        <v>0</v>
      </c>
      <c r="G93" s="217">
        <v>0</v>
      </c>
      <c r="H93" s="103">
        <f t="shared" si="22"/>
        <v>0</v>
      </c>
      <c r="I93" s="217">
        <v>0</v>
      </c>
      <c r="J93" s="103">
        <f t="shared" si="23"/>
        <v>0</v>
      </c>
      <c r="K93" s="217">
        <v>0</v>
      </c>
      <c r="L93" s="103">
        <f t="shared" si="24"/>
        <v>0</v>
      </c>
      <c r="M93" s="217">
        <v>0</v>
      </c>
      <c r="N93" s="103">
        <f t="shared" si="25"/>
        <v>0</v>
      </c>
      <c r="O93" s="217">
        <v>0</v>
      </c>
      <c r="P93" s="103">
        <f t="shared" si="26"/>
        <v>0</v>
      </c>
      <c r="Q93" s="217">
        <v>0</v>
      </c>
      <c r="R93" s="103">
        <f t="shared" si="27"/>
        <v>0</v>
      </c>
      <c r="S93" s="217">
        <v>0</v>
      </c>
      <c r="T93" s="103">
        <f t="shared" si="28"/>
        <v>0</v>
      </c>
      <c r="U93" s="217">
        <v>0</v>
      </c>
      <c r="V93" s="103">
        <f t="shared" si="29"/>
        <v>0</v>
      </c>
      <c r="X93" s="245"/>
    </row>
    <row r="94" spans="1:24" ht="12.75" customHeight="1" x14ac:dyDescent="0.3">
      <c r="A94" s="38" t="s">
        <v>156</v>
      </c>
      <c r="B94" s="50"/>
      <c r="C94" s="217">
        <v>0</v>
      </c>
      <c r="D94" s="103">
        <f t="shared" si="20"/>
        <v>0</v>
      </c>
      <c r="E94" s="217">
        <v>0</v>
      </c>
      <c r="F94" s="103">
        <f t="shared" si="21"/>
        <v>0</v>
      </c>
      <c r="G94" s="217">
        <v>0</v>
      </c>
      <c r="H94" s="103">
        <f t="shared" si="22"/>
        <v>0</v>
      </c>
      <c r="I94" s="217">
        <v>0</v>
      </c>
      <c r="J94" s="103">
        <f t="shared" si="23"/>
        <v>0</v>
      </c>
      <c r="K94" s="217">
        <v>0</v>
      </c>
      <c r="L94" s="103">
        <f t="shared" si="24"/>
        <v>0</v>
      </c>
      <c r="M94" s="217">
        <v>0</v>
      </c>
      <c r="N94" s="103">
        <f t="shared" si="25"/>
        <v>0</v>
      </c>
      <c r="O94" s="217">
        <v>0</v>
      </c>
      <c r="P94" s="103">
        <f t="shared" si="26"/>
        <v>0</v>
      </c>
      <c r="Q94" s="217">
        <v>0</v>
      </c>
      <c r="R94" s="103">
        <f t="shared" si="27"/>
        <v>0</v>
      </c>
      <c r="S94" s="217">
        <v>0</v>
      </c>
      <c r="T94" s="103">
        <f t="shared" si="28"/>
        <v>0</v>
      </c>
      <c r="U94" s="217">
        <v>0</v>
      </c>
      <c r="V94" s="103">
        <f t="shared" si="29"/>
        <v>0</v>
      </c>
      <c r="X94" s="245"/>
    </row>
    <row r="95" spans="1:24" ht="12.75" customHeight="1" x14ac:dyDescent="0.3">
      <c r="A95" s="38" t="s">
        <v>150</v>
      </c>
      <c r="B95" s="50"/>
      <c r="C95" s="217">
        <v>0</v>
      </c>
      <c r="D95" s="103">
        <f t="shared" si="20"/>
        <v>0</v>
      </c>
      <c r="E95" s="217">
        <v>0</v>
      </c>
      <c r="F95" s="103">
        <f t="shared" si="21"/>
        <v>0</v>
      </c>
      <c r="G95" s="217">
        <v>0</v>
      </c>
      <c r="H95" s="103">
        <f t="shared" si="22"/>
        <v>0</v>
      </c>
      <c r="I95" s="217">
        <v>0</v>
      </c>
      <c r="J95" s="103">
        <f t="shared" si="23"/>
        <v>0</v>
      </c>
      <c r="K95" s="217">
        <v>0</v>
      </c>
      <c r="L95" s="103">
        <f t="shared" si="24"/>
        <v>0</v>
      </c>
      <c r="M95" s="217">
        <v>0</v>
      </c>
      <c r="N95" s="103">
        <f t="shared" si="25"/>
        <v>0</v>
      </c>
      <c r="O95" s="217">
        <v>0</v>
      </c>
      <c r="P95" s="103">
        <f t="shared" si="26"/>
        <v>0</v>
      </c>
      <c r="Q95" s="217">
        <v>0</v>
      </c>
      <c r="R95" s="103">
        <f t="shared" si="27"/>
        <v>0</v>
      </c>
      <c r="S95" s="217">
        <v>0</v>
      </c>
      <c r="T95" s="103">
        <f t="shared" si="28"/>
        <v>0</v>
      </c>
      <c r="U95" s="217">
        <v>0</v>
      </c>
      <c r="V95" s="103">
        <f t="shared" si="29"/>
        <v>0</v>
      </c>
      <c r="X95" s="245"/>
    </row>
    <row r="96" spans="1:24" ht="12.75" customHeight="1" x14ac:dyDescent="0.3">
      <c r="A96" s="38" t="s">
        <v>146</v>
      </c>
      <c r="B96" s="50"/>
      <c r="C96" s="217">
        <v>0</v>
      </c>
      <c r="D96" s="103">
        <f t="shared" si="20"/>
        <v>0</v>
      </c>
      <c r="E96" s="217">
        <v>0</v>
      </c>
      <c r="F96" s="103">
        <f t="shared" si="21"/>
        <v>0</v>
      </c>
      <c r="G96" s="217">
        <v>0</v>
      </c>
      <c r="H96" s="103">
        <f t="shared" si="22"/>
        <v>0</v>
      </c>
      <c r="I96" s="217">
        <v>0</v>
      </c>
      <c r="J96" s="103">
        <f t="shared" si="23"/>
        <v>0</v>
      </c>
      <c r="K96" s="217">
        <v>0</v>
      </c>
      <c r="L96" s="103">
        <f t="shared" si="24"/>
        <v>0</v>
      </c>
      <c r="M96" s="217">
        <v>0</v>
      </c>
      <c r="N96" s="103">
        <f t="shared" si="25"/>
        <v>0</v>
      </c>
      <c r="O96" s="217">
        <v>0</v>
      </c>
      <c r="P96" s="103">
        <f t="shared" si="26"/>
        <v>0</v>
      </c>
      <c r="Q96" s="217">
        <v>0</v>
      </c>
      <c r="R96" s="103">
        <f t="shared" si="27"/>
        <v>0</v>
      </c>
      <c r="S96" s="217">
        <v>0</v>
      </c>
      <c r="T96" s="103">
        <f t="shared" si="28"/>
        <v>0</v>
      </c>
      <c r="U96" s="217">
        <v>0</v>
      </c>
      <c r="V96" s="103">
        <f t="shared" si="29"/>
        <v>0</v>
      </c>
      <c r="X96" s="245"/>
    </row>
    <row r="97" spans="1:24" ht="12.75" customHeight="1" x14ac:dyDescent="0.3">
      <c r="A97" s="38" t="s">
        <v>7</v>
      </c>
      <c r="B97" s="50"/>
      <c r="C97" s="217">
        <v>19372.1685</v>
      </c>
      <c r="D97" s="103">
        <f t="shared" si="20"/>
        <v>1.7269441324347455E-2</v>
      </c>
      <c r="E97" s="217">
        <v>24851.209112500001</v>
      </c>
      <c r="F97" s="103">
        <f t="shared" si="21"/>
        <v>1.4456782497091333E-2</v>
      </c>
      <c r="G97" s="217">
        <v>23481.292940312494</v>
      </c>
      <c r="H97" s="103">
        <f t="shared" si="22"/>
        <v>1.3392015957928398E-2</v>
      </c>
      <c r="I97" s="217">
        <v>24214.965972020313</v>
      </c>
      <c r="J97" s="103">
        <f t="shared" si="23"/>
        <v>1.3539656388043077E-2</v>
      </c>
      <c r="K97" s="217">
        <v>24820.340121320813</v>
      </c>
      <c r="L97" s="103">
        <f t="shared" si="24"/>
        <v>1.3606027252690344E-2</v>
      </c>
      <c r="M97" s="217">
        <v>25440.848624353832</v>
      </c>
      <c r="N97" s="103">
        <f t="shared" si="25"/>
        <v>1.3672723464713333E-2</v>
      </c>
      <c r="O97" s="217">
        <v>26076.869839962677</v>
      </c>
      <c r="P97" s="103">
        <f t="shared" si="26"/>
        <v>1.3739746618952125E-2</v>
      </c>
      <c r="Q97" s="217">
        <v>26728.791585961739</v>
      </c>
      <c r="R97" s="103">
        <f t="shared" si="27"/>
        <v>1.380709831806463E-2</v>
      </c>
      <c r="S97" s="217">
        <v>27397.011375610782</v>
      </c>
      <c r="T97" s="103">
        <f t="shared" si="28"/>
        <v>1.3874780172564946E-2</v>
      </c>
      <c r="U97" s="217">
        <v>28081.936660001047</v>
      </c>
      <c r="V97" s="103">
        <f t="shared" si="29"/>
        <v>1.3942793800861832E-2</v>
      </c>
      <c r="X97" s="245"/>
    </row>
    <row r="98" spans="1:24" ht="12.75" customHeight="1" x14ac:dyDescent="0.3">
      <c r="A98" s="145" t="s">
        <v>245</v>
      </c>
      <c r="B98" s="50"/>
      <c r="C98" s="217">
        <v>1346.1119999999999</v>
      </c>
      <c r="D98" s="103">
        <f t="shared" si="20"/>
        <v>1.1999999999999999E-3</v>
      </c>
      <c r="E98" s="217">
        <v>2062.7999999999997</v>
      </c>
      <c r="F98" s="103">
        <f t="shared" si="21"/>
        <v>1.1999999999999999E-3</v>
      </c>
      <c r="G98" s="217">
        <v>2104.0559999999996</v>
      </c>
      <c r="H98" s="103">
        <f t="shared" si="22"/>
        <v>1.1999999999999997E-3</v>
      </c>
      <c r="I98" s="217">
        <v>2146.1371199999999</v>
      </c>
      <c r="J98" s="103">
        <f t="shared" si="23"/>
        <v>1.1999999999999999E-3</v>
      </c>
      <c r="K98" s="217">
        <v>2189.0598623999999</v>
      </c>
      <c r="L98" s="103">
        <f t="shared" si="24"/>
        <v>1.1999999999999999E-3</v>
      </c>
      <c r="M98" s="217">
        <v>2232.8410596480003</v>
      </c>
      <c r="N98" s="103">
        <f t="shared" si="25"/>
        <v>1.2000000000000001E-3</v>
      </c>
      <c r="O98" s="217">
        <v>2277.4978808409601</v>
      </c>
      <c r="P98" s="103">
        <f t="shared" si="26"/>
        <v>1.1999999999999999E-3</v>
      </c>
      <c r="Q98" s="217">
        <v>2323.0478384577796</v>
      </c>
      <c r="R98" s="103">
        <f t="shared" si="27"/>
        <v>1.1999999999999999E-3</v>
      </c>
      <c r="S98" s="217">
        <v>2369.508795226935</v>
      </c>
      <c r="T98" s="103">
        <f t="shared" si="28"/>
        <v>1.1999999999999999E-3</v>
      </c>
      <c r="U98" s="217">
        <v>2416.8989711314744</v>
      </c>
      <c r="V98" s="103">
        <f t="shared" si="29"/>
        <v>1.2000000000000001E-3</v>
      </c>
      <c r="X98" s="245"/>
    </row>
    <row r="99" spans="1:24" ht="12.75" customHeight="1" x14ac:dyDescent="0.3">
      <c r="A99" s="145" t="s">
        <v>245</v>
      </c>
      <c r="B99" s="50"/>
      <c r="C99" s="217">
        <v>0</v>
      </c>
      <c r="D99" s="103">
        <f t="shared" si="20"/>
        <v>0</v>
      </c>
      <c r="E99" s="217">
        <v>0</v>
      </c>
      <c r="F99" s="103">
        <f t="shared" si="21"/>
        <v>0</v>
      </c>
      <c r="G99" s="217">
        <v>0</v>
      </c>
      <c r="H99" s="103">
        <f t="shared" si="22"/>
        <v>0</v>
      </c>
      <c r="I99" s="217">
        <v>0</v>
      </c>
      <c r="J99" s="103">
        <f t="shared" si="23"/>
        <v>0</v>
      </c>
      <c r="K99" s="217">
        <v>0</v>
      </c>
      <c r="L99" s="103">
        <f t="shared" si="24"/>
        <v>0</v>
      </c>
      <c r="M99" s="217">
        <v>0</v>
      </c>
      <c r="N99" s="103">
        <f t="shared" si="25"/>
        <v>0</v>
      </c>
      <c r="O99" s="217">
        <v>0</v>
      </c>
      <c r="P99" s="103">
        <f t="shared" si="26"/>
        <v>0</v>
      </c>
      <c r="Q99" s="217">
        <v>0</v>
      </c>
      <c r="R99" s="103">
        <f t="shared" si="27"/>
        <v>0</v>
      </c>
      <c r="S99" s="217">
        <v>0</v>
      </c>
      <c r="T99" s="103">
        <f t="shared" si="28"/>
        <v>0</v>
      </c>
      <c r="U99" s="217">
        <v>0</v>
      </c>
      <c r="V99" s="103">
        <f t="shared" si="29"/>
        <v>0</v>
      </c>
      <c r="X99" s="245"/>
    </row>
    <row r="100" spans="1:24" ht="12.75" customHeight="1" x14ac:dyDescent="0.3">
      <c r="A100" s="145" t="s">
        <v>245</v>
      </c>
      <c r="B100" s="50"/>
      <c r="C100" s="217">
        <v>0</v>
      </c>
      <c r="D100" s="103">
        <f t="shared" si="20"/>
        <v>0</v>
      </c>
      <c r="E100" s="217">
        <v>0</v>
      </c>
      <c r="F100" s="103">
        <f t="shared" si="21"/>
        <v>0</v>
      </c>
      <c r="G100" s="217">
        <v>0</v>
      </c>
      <c r="H100" s="103">
        <f t="shared" si="22"/>
        <v>0</v>
      </c>
      <c r="I100" s="217">
        <v>0</v>
      </c>
      <c r="J100" s="103">
        <f t="shared" si="23"/>
        <v>0</v>
      </c>
      <c r="K100" s="217">
        <v>0</v>
      </c>
      <c r="L100" s="103">
        <f t="shared" si="24"/>
        <v>0</v>
      </c>
      <c r="M100" s="217">
        <v>0</v>
      </c>
      <c r="N100" s="103">
        <f t="shared" si="25"/>
        <v>0</v>
      </c>
      <c r="O100" s="217">
        <v>0</v>
      </c>
      <c r="P100" s="103">
        <f t="shared" si="26"/>
        <v>0</v>
      </c>
      <c r="Q100" s="217">
        <v>0</v>
      </c>
      <c r="R100" s="103">
        <f t="shared" si="27"/>
        <v>0</v>
      </c>
      <c r="S100" s="217">
        <v>0</v>
      </c>
      <c r="T100" s="103">
        <f t="shared" si="28"/>
        <v>0</v>
      </c>
      <c r="U100" s="217">
        <v>0</v>
      </c>
      <c r="V100" s="103">
        <f t="shared" si="29"/>
        <v>0</v>
      </c>
      <c r="X100" s="245"/>
    </row>
    <row r="101" spans="1:24" ht="12.75" customHeight="1" x14ac:dyDescent="0.3">
      <c r="A101" s="38" t="s">
        <v>99</v>
      </c>
      <c r="B101" s="50"/>
      <c r="C101" s="217"/>
      <c r="D101" s="103">
        <f t="shared" si="20"/>
        <v>0</v>
      </c>
      <c r="E101" s="217"/>
      <c r="F101" s="103">
        <f t="shared" si="21"/>
        <v>0</v>
      </c>
      <c r="G101" s="217"/>
      <c r="H101" s="103">
        <f t="shared" si="22"/>
        <v>0</v>
      </c>
      <c r="I101" s="217">
        <v>0</v>
      </c>
      <c r="J101" s="103">
        <f t="shared" si="23"/>
        <v>0</v>
      </c>
      <c r="K101" s="217">
        <v>0</v>
      </c>
      <c r="L101" s="103">
        <f t="shared" si="24"/>
        <v>0</v>
      </c>
      <c r="M101" s="217">
        <v>0</v>
      </c>
      <c r="N101" s="103">
        <f t="shared" si="25"/>
        <v>0</v>
      </c>
      <c r="O101" s="217">
        <v>0</v>
      </c>
      <c r="P101" s="103">
        <f t="shared" si="26"/>
        <v>0</v>
      </c>
      <c r="Q101" s="217">
        <v>0</v>
      </c>
      <c r="R101" s="103">
        <f t="shared" si="27"/>
        <v>0</v>
      </c>
      <c r="S101" s="217">
        <v>0</v>
      </c>
      <c r="T101" s="103">
        <f t="shared" si="28"/>
        <v>0</v>
      </c>
      <c r="U101" s="217">
        <v>0</v>
      </c>
      <c r="V101" s="103">
        <f t="shared" si="29"/>
        <v>0</v>
      </c>
      <c r="X101" s="245"/>
    </row>
    <row r="102" spans="1:24" ht="12.75" customHeight="1" x14ac:dyDescent="0.3">
      <c r="A102" s="145" t="s">
        <v>78</v>
      </c>
      <c r="B102" s="50"/>
      <c r="C102" s="217">
        <v>0</v>
      </c>
      <c r="D102" s="103">
        <f t="shared" si="20"/>
        <v>0</v>
      </c>
      <c r="E102" s="217">
        <v>0</v>
      </c>
      <c r="F102" s="103">
        <f t="shared" si="21"/>
        <v>0</v>
      </c>
      <c r="G102" s="217">
        <v>0</v>
      </c>
      <c r="H102" s="103">
        <f t="shared" si="22"/>
        <v>0</v>
      </c>
      <c r="I102" s="217">
        <v>0</v>
      </c>
      <c r="J102" s="103">
        <f t="shared" si="23"/>
        <v>0</v>
      </c>
      <c r="K102" s="217">
        <v>0</v>
      </c>
      <c r="L102" s="103">
        <f t="shared" si="24"/>
        <v>0</v>
      </c>
      <c r="M102" s="217">
        <v>0</v>
      </c>
      <c r="N102" s="103">
        <f t="shared" si="25"/>
        <v>0</v>
      </c>
      <c r="O102" s="217">
        <v>0</v>
      </c>
      <c r="P102" s="103">
        <f t="shared" si="26"/>
        <v>0</v>
      </c>
      <c r="Q102" s="217">
        <v>0</v>
      </c>
      <c r="R102" s="103">
        <f t="shared" si="27"/>
        <v>0</v>
      </c>
      <c r="S102" s="217">
        <v>0</v>
      </c>
      <c r="T102" s="103">
        <f t="shared" si="28"/>
        <v>0</v>
      </c>
      <c r="U102" s="217">
        <v>0</v>
      </c>
      <c r="V102" s="103">
        <f t="shared" si="29"/>
        <v>0</v>
      </c>
      <c r="X102" s="245"/>
    </row>
    <row r="103" spans="1:24" ht="12.75" customHeight="1" x14ac:dyDescent="0.3">
      <c r="A103" s="145" t="s">
        <v>78</v>
      </c>
      <c r="B103" s="50"/>
      <c r="C103" s="217">
        <v>0</v>
      </c>
      <c r="D103" s="103">
        <f t="shared" si="20"/>
        <v>0</v>
      </c>
      <c r="E103" s="217">
        <v>0</v>
      </c>
      <c r="F103" s="103">
        <f t="shared" si="21"/>
        <v>0</v>
      </c>
      <c r="G103" s="217">
        <v>0</v>
      </c>
      <c r="H103" s="103">
        <f t="shared" si="22"/>
        <v>0</v>
      </c>
      <c r="I103" s="217">
        <v>0</v>
      </c>
      <c r="J103" s="103">
        <f t="shared" si="23"/>
        <v>0</v>
      </c>
      <c r="K103" s="217">
        <v>0</v>
      </c>
      <c r="L103" s="103">
        <f t="shared" si="24"/>
        <v>0</v>
      </c>
      <c r="M103" s="217">
        <v>0</v>
      </c>
      <c r="N103" s="103">
        <f t="shared" si="25"/>
        <v>0</v>
      </c>
      <c r="O103" s="217">
        <v>0</v>
      </c>
      <c r="P103" s="103">
        <f t="shared" si="26"/>
        <v>0</v>
      </c>
      <c r="Q103" s="217">
        <v>0</v>
      </c>
      <c r="R103" s="103">
        <f t="shared" si="27"/>
        <v>0</v>
      </c>
      <c r="S103" s="217">
        <v>0</v>
      </c>
      <c r="T103" s="103">
        <f t="shared" si="28"/>
        <v>0</v>
      </c>
      <c r="U103" s="217">
        <v>0</v>
      </c>
      <c r="V103" s="103">
        <f t="shared" si="29"/>
        <v>0</v>
      </c>
      <c r="X103" s="245"/>
    </row>
    <row r="104" spans="1:24" ht="12.75" customHeight="1" x14ac:dyDescent="0.3">
      <c r="A104" s="145" t="s">
        <v>78</v>
      </c>
      <c r="B104" s="26"/>
      <c r="C104" s="217">
        <v>0</v>
      </c>
      <c r="D104" s="103">
        <f t="shared" si="20"/>
        <v>0</v>
      </c>
      <c r="E104" s="217">
        <v>0</v>
      </c>
      <c r="F104" s="103">
        <f t="shared" si="21"/>
        <v>0</v>
      </c>
      <c r="G104" s="217">
        <v>0</v>
      </c>
      <c r="H104" s="103">
        <f t="shared" si="22"/>
        <v>0</v>
      </c>
      <c r="I104" s="217">
        <v>0</v>
      </c>
      <c r="J104" s="103">
        <f t="shared" si="23"/>
        <v>0</v>
      </c>
      <c r="K104" s="217">
        <v>0</v>
      </c>
      <c r="L104" s="103">
        <f t="shared" si="24"/>
        <v>0</v>
      </c>
      <c r="M104" s="217">
        <v>0</v>
      </c>
      <c r="N104" s="103">
        <f t="shared" si="25"/>
        <v>0</v>
      </c>
      <c r="O104" s="217">
        <v>0</v>
      </c>
      <c r="P104" s="103">
        <f t="shared" si="26"/>
        <v>0</v>
      </c>
      <c r="Q104" s="217">
        <v>0</v>
      </c>
      <c r="R104" s="103">
        <f t="shared" si="27"/>
        <v>0</v>
      </c>
      <c r="S104" s="217">
        <v>0</v>
      </c>
      <c r="T104" s="103">
        <f t="shared" si="28"/>
        <v>0</v>
      </c>
      <c r="U104" s="217">
        <v>0</v>
      </c>
      <c r="V104" s="103">
        <f t="shared" si="29"/>
        <v>0</v>
      </c>
      <c r="X104" s="245"/>
    </row>
    <row r="105" spans="1:24" ht="12.75" customHeight="1" x14ac:dyDescent="0.3">
      <c r="A105" s="26" t="s">
        <v>36</v>
      </c>
      <c r="B105" s="69"/>
      <c r="C105" s="105">
        <f>SUM(C52:C104)</f>
        <v>258907.89842118608</v>
      </c>
      <c r="D105" s="106">
        <f t="shared" ref="D105" si="30">IFERROR(C105/C$28,0)</f>
        <v>0.23080507276171916</v>
      </c>
      <c r="E105" s="105">
        <f>SUM(E52:E104)</f>
        <v>382299.92548026866</v>
      </c>
      <c r="F105" s="106">
        <f t="shared" ref="F105" si="31">IFERROR(E105/E$28,0)</f>
        <v>0.22239669894140121</v>
      </c>
      <c r="G105" s="105">
        <f>SUM(G52:G104)</f>
        <v>389790.60825625586</v>
      </c>
      <c r="H105" s="106">
        <f t="shared" ref="H105" si="32">IFERROR(G105/G$28,0)</f>
        <v>0.22230811818103086</v>
      </c>
      <c r="I105" s="105">
        <f>SUM(I52:I104)</f>
        <v>397247.87211500888</v>
      </c>
      <c r="J105" s="106">
        <f t="shared" ref="J105" si="33">IFERROR(I105/I$28,0)</f>
        <v>0.22211882087851434</v>
      </c>
      <c r="K105" s="105">
        <f>SUM(K52:K104)</f>
        <v>405323.29730838595</v>
      </c>
      <c r="L105" s="106">
        <f t="shared" ref="L105" si="34">IFERROR(K105/K$28,0)</f>
        <v>0.22219034075971147</v>
      </c>
      <c r="M105" s="105">
        <f>SUM(M52:M104)</f>
        <v>413564.76139463525</v>
      </c>
      <c r="N105" s="106">
        <f t="shared" ref="N105" si="35">IFERROR(M105/M$28,0)</f>
        <v>0.22226289306584088</v>
      </c>
      <c r="O105" s="105">
        <f>SUM(O52:O104)</f>
        <v>421973.23206508887</v>
      </c>
      <c r="P105" s="106">
        <f t="shared" ref="P105" si="36">IFERROR(O105/O$28,0)</f>
        <v>0.22233516998537517</v>
      </c>
      <c r="Q105" s="105">
        <f>SUM(Q52:Q104)</f>
        <v>430555.35576783476</v>
      </c>
      <c r="R105" s="106">
        <f t="shared" ref="R105" si="37">IFERROR(Q105/Q$28,0)</f>
        <v>0.22240886234370669</v>
      </c>
      <c r="S105" s="105">
        <f>SUM(S52:S104)</f>
        <v>439311.4431998778</v>
      </c>
      <c r="T105" s="106">
        <f t="shared" ref="T105" si="38">IFERROR(S105/S$28,0)</f>
        <v>0.22248228531659206</v>
      </c>
      <c r="U105" s="105">
        <f>SUM(U52:U104)</f>
        <v>448211.98940386082</v>
      </c>
      <c r="V105" s="106">
        <f t="shared" si="29"/>
        <v>0.22253904433284435</v>
      </c>
    </row>
    <row r="106" spans="1:24" ht="12.75" customHeight="1" x14ac:dyDescent="0.3">
      <c r="A106" s="26"/>
      <c r="B106" s="26"/>
      <c r="C106" s="51"/>
      <c r="D106" s="52"/>
      <c r="E106" s="51"/>
      <c r="F106" s="52"/>
      <c r="G106" s="51"/>
      <c r="H106" s="52"/>
      <c r="I106" s="51"/>
      <c r="J106" s="52"/>
      <c r="K106" s="51"/>
      <c r="L106" s="52"/>
      <c r="M106" s="51"/>
      <c r="N106" s="52"/>
      <c r="O106" s="51"/>
      <c r="P106" s="52"/>
      <c r="Q106" s="51"/>
      <c r="R106" s="52"/>
      <c r="S106" s="51"/>
      <c r="T106" s="52"/>
      <c r="U106" s="51"/>
      <c r="V106" s="52"/>
    </row>
    <row r="107" spans="1:24" ht="12.75" customHeight="1" x14ac:dyDescent="0.3">
      <c r="A107" s="26" t="s">
        <v>19</v>
      </c>
      <c r="B107" s="69"/>
      <c r="C107" s="105">
        <f>C28-C33-C46-C105</f>
        <v>-21740.516421186156</v>
      </c>
      <c r="D107" s="106">
        <f>IFERROR(C107/C$28,0)</f>
        <v>-1.938071995898067E-2</v>
      </c>
      <c r="E107" s="105">
        <f>E28-E33-E46-E105</f>
        <v>111269.95976973127</v>
      </c>
      <c r="F107" s="106">
        <f>IFERROR(E107/E$28,0)</f>
        <v>6.4729470488499863E-2</v>
      </c>
      <c r="G107" s="105">
        <f>G28-G33-G46-G105</f>
        <v>165357.61704499426</v>
      </c>
      <c r="H107" s="106">
        <f>IFERROR(G107/G$28,0)</f>
        <v>9.4307917875756681E-2</v>
      </c>
      <c r="I107" s="105">
        <f>I28-I33-I46-I105</f>
        <v>162055.35056431242</v>
      </c>
      <c r="J107" s="106">
        <f>IFERROR(I107/I$28,0)</f>
        <v>9.0612300055261566E-2</v>
      </c>
      <c r="K107" s="105">
        <f>K28-K33-K46-K105</f>
        <v>161971.20647791855</v>
      </c>
      <c r="L107" s="106">
        <f>IFERROR(K107/K$28,0)</f>
        <v>8.8789462139426165E-2</v>
      </c>
      <c r="M107" s="105">
        <f>M28-M33-M46-M105</f>
        <v>161800.97953712713</v>
      </c>
      <c r="N107" s="106">
        <f>IFERROR(M107/M$28,0)</f>
        <v>8.6957006906331888E-2</v>
      </c>
      <c r="O107" s="105">
        <f>O28-O33-O46-O105</f>
        <v>161543.30443178333</v>
      </c>
      <c r="P107" s="106">
        <f>IFERROR(O107/O$28,0)</f>
        <v>8.511620008470025E-2</v>
      </c>
      <c r="Q107" s="105">
        <f>Q28-Q33-Q46-Q105</f>
        <v>161191.0792241118</v>
      </c>
      <c r="R107" s="106">
        <f>IFERROR(Q107/Q$28,0)</f>
        <v>8.3265308560045673E-2</v>
      </c>
      <c r="S107" s="105">
        <f>S28-S33-S46-S105</f>
        <v>160743.47745117318</v>
      </c>
      <c r="T107" s="106">
        <f>IFERROR(S107/S$28,0)</f>
        <v>8.1405974660218094E-2</v>
      </c>
      <c r="U107" s="105">
        <f>U28-U33-U46-U105</f>
        <v>160229.42554345791</v>
      </c>
      <c r="V107" s="106">
        <f>IFERROR(U107/U$28,0)</f>
        <v>7.9554550251695291E-2</v>
      </c>
    </row>
    <row r="108" spans="1:24" ht="12.75" customHeight="1" x14ac:dyDescent="0.3">
      <c r="A108" s="26"/>
      <c r="B108" s="26"/>
      <c r="C108" s="53"/>
      <c r="D108" s="54"/>
      <c r="E108" s="53"/>
      <c r="F108" s="54"/>
      <c r="G108" s="53"/>
      <c r="H108" s="54"/>
      <c r="I108" s="53"/>
      <c r="J108" s="54"/>
      <c r="K108" s="53"/>
      <c r="L108" s="54"/>
      <c r="M108" s="53"/>
      <c r="N108" s="54"/>
      <c r="O108" s="53"/>
      <c r="P108" s="54"/>
      <c r="Q108" s="53"/>
      <c r="R108" s="54"/>
      <c r="S108" s="53"/>
      <c r="T108" s="54"/>
      <c r="U108" s="53"/>
      <c r="V108" s="54"/>
    </row>
    <row r="109" spans="1:24" ht="12.75" customHeight="1" x14ac:dyDescent="0.3">
      <c r="A109" s="26"/>
      <c r="B109" s="26"/>
      <c r="C109" s="53"/>
      <c r="D109" s="54"/>
      <c r="E109" s="53"/>
      <c r="F109" s="54"/>
      <c r="G109" s="53"/>
      <c r="H109" s="54"/>
      <c r="I109" s="53"/>
      <c r="J109" s="54"/>
      <c r="K109" s="53"/>
      <c r="L109" s="54"/>
      <c r="M109" s="53"/>
      <c r="N109" s="54"/>
      <c r="O109" s="53"/>
      <c r="P109" s="54"/>
      <c r="Q109" s="53"/>
      <c r="R109" s="54"/>
      <c r="S109" s="53"/>
      <c r="T109" s="54"/>
      <c r="U109" s="53"/>
      <c r="V109" s="54"/>
    </row>
    <row r="110" spans="1:24" ht="12.75" customHeight="1" x14ac:dyDescent="0.3">
      <c r="A110" s="55" t="s">
        <v>49</v>
      </c>
      <c r="B110" s="55"/>
      <c r="C110" s="109" t="str">
        <f>C50</f>
        <v>FY 2018-19</v>
      </c>
      <c r="D110" s="109" t="s">
        <v>9</v>
      </c>
      <c r="E110" s="109" t="str">
        <f>E50</f>
        <v>FY 2019-20</v>
      </c>
      <c r="F110" s="109" t="s">
        <v>9</v>
      </c>
      <c r="G110" s="109" t="str">
        <f>G50</f>
        <v>FY 2020-21</v>
      </c>
      <c r="H110" s="109" t="s">
        <v>9</v>
      </c>
      <c r="I110" s="109" t="str">
        <f>I50</f>
        <v>FY 2021-22</v>
      </c>
      <c r="J110" s="109" t="s">
        <v>9</v>
      </c>
      <c r="K110" s="109" t="str">
        <f>K50</f>
        <v>FY 2022-23</v>
      </c>
      <c r="L110" s="109" t="s">
        <v>9</v>
      </c>
      <c r="M110" s="109" t="str">
        <f>M50</f>
        <v>FY 2023-24</v>
      </c>
      <c r="N110" s="109" t="s">
        <v>9</v>
      </c>
      <c r="O110" s="109" t="str">
        <f>O50</f>
        <v>FY 2024-25</v>
      </c>
      <c r="P110" s="109" t="s">
        <v>9</v>
      </c>
      <c r="Q110" s="109" t="str">
        <f>Q50</f>
        <v>FY 2025-26</v>
      </c>
      <c r="R110" s="109" t="s">
        <v>9</v>
      </c>
      <c r="S110" s="109" t="str">
        <f>S50</f>
        <v>FY 2026-27</v>
      </c>
      <c r="T110" s="109" t="s">
        <v>9</v>
      </c>
      <c r="U110" s="109" t="str">
        <f>U50</f>
        <v>FY 2027-28</v>
      </c>
      <c r="V110" s="109" t="s">
        <v>9</v>
      </c>
    </row>
    <row r="111" spans="1:24" ht="12.75" customHeight="1" x14ac:dyDescent="0.3">
      <c r="A111" s="38" t="s">
        <v>141</v>
      </c>
      <c r="B111" s="50"/>
      <c r="C111" s="102">
        <f>C59</f>
        <v>69997.823999999993</v>
      </c>
      <c r="D111" s="103">
        <f t="shared" ref="D111:D116" si="39">IFERROR(C111/C$28,0)</f>
        <v>6.2399999999999997E-2</v>
      </c>
      <c r="E111" s="102">
        <f>E59</f>
        <v>107265.60000000001</v>
      </c>
      <c r="F111" s="103">
        <f t="shared" ref="F111:F116" si="40">IFERROR(E111/E$28,0)</f>
        <v>6.2400000000000004E-2</v>
      </c>
      <c r="G111" s="102">
        <f>G59</f>
        <v>109410.912</v>
      </c>
      <c r="H111" s="103">
        <f t="shared" ref="H111:H116" si="41">IFERROR(G111/G$28,0)</f>
        <v>6.2399999999999997E-2</v>
      </c>
      <c r="I111" s="102">
        <f>I59</f>
        <v>111599.13024</v>
      </c>
      <c r="J111" s="103">
        <f t="shared" ref="J111:J116" si="42">IFERROR(I111/I$28,0)</f>
        <v>6.2399999999999997E-2</v>
      </c>
      <c r="K111" s="102">
        <f>K59</f>
        <v>113831.11284480001</v>
      </c>
      <c r="L111" s="103">
        <f t="shared" ref="L111:L116" si="43">IFERROR(K111/K$28,0)</f>
        <v>6.2399999999999997E-2</v>
      </c>
      <c r="M111" s="102">
        <f>M59</f>
        <v>116107.735101696</v>
      </c>
      <c r="N111" s="103">
        <f t="shared" ref="N111:N116" si="44">IFERROR(M111/M$28,0)</f>
        <v>6.2399999999999997E-2</v>
      </c>
      <c r="O111" s="102">
        <f>O59</f>
        <v>118429.88980372994</v>
      </c>
      <c r="P111" s="103">
        <f t="shared" ref="P111:P116" si="45">IFERROR(O111/O$28,0)</f>
        <v>6.2399999999999997E-2</v>
      </c>
      <c r="Q111" s="102">
        <f>Q59</f>
        <v>120798.48759980456</v>
      </c>
      <c r="R111" s="103">
        <f t="shared" ref="R111:R116" si="46">IFERROR(Q111/Q$28,0)</f>
        <v>6.2400000000000004E-2</v>
      </c>
      <c r="S111" s="102">
        <f>S59</f>
        <v>123214.45735180064</v>
      </c>
      <c r="T111" s="103">
        <f t="shared" ref="T111:T116" si="47">IFERROR(S111/S$28,0)</f>
        <v>6.2399999999999997E-2</v>
      </c>
      <c r="U111" s="102">
        <f>U59</f>
        <v>125678.74649883666</v>
      </c>
      <c r="V111" s="103">
        <f t="shared" ref="V111:V116" si="48">IFERROR(U111/U$28,0)</f>
        <v>6.2400000000000004E-2</v>
      </c>
    </row>
    <row r="112" spans="1:24" ht="12.75" customHeight="1" x14ac:dyDescent="0.3">
      <c r="A112" s="38" t="s">
        <v>96</v>
      </c>
      <c r="B112" s="50"/>
      <c r="C112" s="102">
        <f>C62</f>
        <v>0</v>
      </c>
      <c r="D112" s="103">
        <f t="shared" si="39"/>
        <v>0</v>
      </c>
      <c r="E112" s="102">
        <f>E62</f>
        <v>0</v>
      </c>
      <c r="F112" s="103">
        <f t="shared" si="40"/>
        <v>0</v>
      </c>
      <c r="G112" s="102">
        <f>G62</f>
        <v>0</v>
      </c>
      <c r="H112" s="103">
        <f t="shared" si="41"/>
        <v>0</v>
      </c>
      <c r="I112" s="102">
        <f>I62</f>
        <v>0</v>
      </c>
      <c r="J112" s="103">
        <f t="shared" si="42"/>
        <v>0</v>
      </c>
      <c r="K112" s="102">
        <f>K62</f>
        <v>0</v>
      </c>
      <c r="L112" s="103">
        <f t="shared" si="43"/>
        <v>0</v>
      </c>
      <c r="M112" s="102">
        <f>M62</f>
        <v>0</v>
      </c>
      <c r="N112" s="103">
        <f t="shared" si="44"/>
        <v>0</v>
      </c>
      <c r="O112" s="102">
        <f>O62</f>
        <v>0</v>
      </c>
      <c r="P112" s="103">
        <f t="shared" si="45"/>
        <v>0</v>
      </c>
      <c r="Q112" s="102">
        <f>Q62</f>
        <v>0</v>
      </c>
      <c r="R112" s="103">
        <f t="shared" si="46"/>
        <v>0</v>
      </c>
      <c r="S112" s="102">
        <f>S62</f>
        <v>0</v>
      </c>
      <c r="T112" s="103">
        <f t="shared" si="47"/>
        <v>0</v>
      </c>
      <c r="U112" s="102">
        <f>U62</f>
        <v>0</v>
      </c>
      <c r="V112" s="103">
        <f t="shared" si="48"/>
        <v>0</v>
      </c>
    </row>
    <row r="113" spans="1:22" ht="12.75" customHeight="1" x14ac:dyDescent="0.3">
      <c r="A113" s="145" t="s">
        <v>78</v>
      </c>
      <c r="B113" s="56"/>
      <c r="C113" s="136">
        <v>0</v>
      </c>
      <c r="D113" s="103">
        <f t="shared" si="39"/>
        <v>0</v>
      </c>
      <c r="E113" s="136">
        <v>0</v>
      </c>
      <c r="F113" s="103">
        <f t="shared" si="40"/>
        <v>0</v>
      </c>
      <c r="G113" s="136">
        <v>0</v>
      </c>
      <c r="H113" s="103">
        <f t="shared" si="41"/>
        <v>0</v>
      </c>
      <c r="I113" s="136">
        <v>0</v>
      </c>
      <c r="J113" s="103">
        <f t="shared" si="42"/>
        <v>0</v>
      </c>
      <c r="K113" s="136">
        <v>0</v>
      </c>
      <c r="L113" s="103">
        <f t="shared" si="43"/>
        <v>0</v>
      </c>
      <c r="M113" s="136">
        <v>0</v>
      </c>
      <c r="N113" s="103">
        <f t="shared" si="44"/>
        <v>0</v>
      </c>
      <c r="O113" s="136">
        <v>0</v>
      </c>
      <c r="P113" s="103">
        <f t="shared" si="45"/>
        <v>0</v>
      </c>
      <c r="Q113" s="136">
        <v>0</v>
      </c>
      <c r="R113" s="103">
        <f t="shared" si="46"/>
        <v>0</v>
      </c>
      <c r="S113" s="136">
        <v>0</v>
      </c>
      <c r="T113" s="103">
        <f t="shared" si="47"/>
        <v>0</v>
      </c>
      <c r="U113" s="136">
        <v>0</v>
      </c>
      <c r="V113" s="103">
        <f t="shared" si="48"/>
        <v>0</v>
      </c>
    </row>
    <row r="114" spans="1:22" ht="12.75" customHeight="1" x14ac:dyDescent="0.3">
      <c r="A114" s="145" t="s">
        <v>78</v>
      </c>
      <c r="B114" s="56"/>
      <c r="C114" s="136">
        <v>0</v>
      </c>
      <c r="D114" s="103">
        <f t="shared" si="39"/>
        <v>0</v>
      </c>
      <c r="E114" s="136">
        <v>0</v>
      </c>
      <c r="F114" s="103">
        <f t="shared" si="40"/>
        <v>0</v>
      </c>
      <c r="G114" s="136">
        <v>0</v>
      </c>
      <c r="H114" s="103">
        <f t="shared" si="41"/>
        <v>0</v>
      </c>
      <c r="I114" s="136">
        <v>0</v>
      </c>
      <c r="J114" s="103">
        <f t="shared" si="42"/>
        <v>0</v>
      </c>
      <c r="K114" s="136">
        <v>0</v>
      </c>
      <c r="L114" s="103">
        <f t="shared" si="43"/>
        <v>0</v>
      </c>
      <c r="M114" s="136">
        <v>0</v>
      </c>
      <c r="N114" s="103">
        <f t="shared" si="44"/>
        <v>0</v>
      </c>
      <c r="O114" s="136">
        <v>0</v>
      </c>
      <c r="P114" s="103">
        <f t="shared" si="45"/>
        <v>0</v>
      </c>
      <c r="Q114" s="136">
        <v>0</v>
      </c>
      <c r="R114" s="103">
        <f t="shared" si="46"/>
        <v>0</v>
      </c>
      <c r="S114" s="136">
        <v>0</v>
      </c>
      <c r="T114" s="103">
        <f t="shared" si="47"/>
        <v>0</v>
      </c>
      <c r="U114" s="136">
        <v>0</v>
      </c>
      <c r="V114" s="103">
        <f t="shared" si="48"/>
        <v>0</v>
      </c>
    </row>
    <row r="115" spans="1:22" ht="12.75" customHeight="1" x14ac:dyDescent="0.3">
      <c r="A115" s="145" t="s">
        <v>78</v>
      </c>
      <c r="B115" s="56"/>
      <c r="C115" s="137">
        <v>0</v>
      </c>
      <c r="D115" s="103">
        <f t="shared" si="39"/>
        <v>0</v>
      </c>
      <c r="E115" s="137">
        <v>0</v>
      </c>
      <c r="F115" s="103">
        <f t="shared" si="40"/>
        <v>0</v>
      </c>
      <c r="G115" s="137">
        <v>0</v>
      </c>
      <c r="H115" s="103">
        <f t="shared" si="41"/>
        <v>0</v>
      </c>
      <c r="I115" s="137">
        <v>0</v>
      </c>
      <c r="J115" s="103">
        <f t="shared" si="42"/>
        <v>0</v>
      </c>
      <c r="K115" s="137">
        <v>0</v>
      </c>
      <c r="L115" s="103">
        <f t="shared" si="43"/>
        <v>0</v>
      </c>
      <c r="M115" s="137">
        <v>0</v>
      </c>
      <c r="N115" s="103">
        <f t="shared" si="44"/>
        <v>0</v>
      </c>
      <c r="O115" s="137">
        <v>0</v>
      </c>
      <c r="P115" s="103">
        <f t="shared" si="45"/>
        <v>0</v>
      </c>
      <c r="Q115" s="137">
        <v>0</v>
      </c>
      <c r="R115" s="103">
        <f t="shared" si="46"/>
        <v>0</v>
      </c>
      <c r="S115" s="137">
        <v>0</v>
      </c>
      <c r="T115" s="103">
        <f t="shared" si="47"/>
        <v>0</v>
      </c>
      <c r="U115" s="137">
        <v>0</v>
      </c>
      <c r="V115" s="103">
        <f t="shared" si="48"/>
        <v>0</v>
      </c>
    </row>
    <row r="116" spans="1:22" ht="12.75" customHeight="1" x14ac:dyDescent="0.3">
      <c r="A116" s="55" t="s">
        <v>83</v>
      </c>
      <c r="B116" s="57"/>
      <c r="C116" s="108">
        <f>SUM(C111:C115)</f>
        <v>69997.823999999993</v>
      </c>
      <c r="D116" s="106">
        <f t="shared" si="39"/>
        <v>6.2399999999999997E-2</v>
      </c>
      <c r="E116" s="108">
        <f>SUM(E111:E115)</f>
        <v>107265.60000000001</v>
      </c>
      <c r="F116" s="106">
        <f t="shared" si="40"/>
        <v>6.2400000000000004E-2</v>
      </c>
      <c r="G116" s="108">
        <f>SUM(G111:G115)</f>
        <v>109410.912</v>
      </c>
      <c r="H116" s="106">
        <f t="shared" si="41"/>
        <v>6.2399999999999997E-2</v>
      </c>
      <c r="I116" s="108">
        <f>SUM(I111:I115)</f>
        <v>111599.13024</v>
      </c>
      <c r="J116" s="106">
        <f t="shared" si="42"/>
        <v>6.2399999999999997E-2</v>
      </c>
      <c r="K116" s="108">
        <f>SUM(K111:K115)</f>
        <v>113831.11284480001</v>
      </c>
      <c r="L116" s="106">
        <f t="shared" si="43"/>
        <v>6.2399999999999997E-2</v>
      </c>
      <c r="M116" s="108">
        <f>SUM(M111:M115)</f>
        <v>116107.735101696</v>
      </c>
      <c r="N116" s="106">
        <f t="shared" si="44"/>
        <v>6.2399999999999997E-2</v>
      </c>
      <c r="O116" s="108">
        <f>SUM(O111:O115)</f>
        <v>118429.88980372994</v>
      </c>
      <c r="P116" s="106">
        <f t="shared" si="45"/>
        <v>6.2399999999999997E-2</v>
      </c>
      <c r="Q116" s="108">
        <f>SUM(Q111:Q115)</f>
        <v>120798.48759980456</v>
      </c>
      <c r="R116" s="106">
        <f t="shared" si="46"/>
        <v>6.2400000000000004E-2</v>
      </c>
      <c r="S116" s="108">
        <f>SUM(S111:S115)</f>
        <v>123214.45735180064</v>
      </c>
      <c r="T116" s="106">
        <f t="shared" si="47"/>
        <v>6.2399999999999997E-2</v>
      </c>
      <c r="U116" s="108">
        <f>SUM(U111:U115)</f>
        <v>125678.74649883666</v>
      </c>
      <c r="V116" s="106">
        <f t="shared" si="48"/>
        <v>6.2400000000000004E-2</v>
      </c>
    </row>
    <row r="117" spans="1:22" ht="12.75" customHeight="1" x14ac:dyDescent="0.3">
      <c r="A117" s="38"/>
      <c r="B117" s="38"/>
    </row>
    <row r="118" spans="1:22" ht="12.75" customHeight="1" x14ac:dyDescent="0.3">
      <c r="A118" s="58" t="s">
        <v>8</v>
      </c>
      <c r="B118" s="5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ht="12.75" customHeight="1" x14ac:dyDescent="0.3">
      <c r="A119" s="62" t="s">
        <v>37</v>
      </c>
      <c r="B119" s="6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ht="12.75" customHeight="1" x14ac:dyDescent="0.3">
      <c r="A120" s="38"/>
      <c r="B120" s="38"/>
    </row>
    <row r="121" spans="1:22" ht="12.75" customHeight="1" x14ac:dyDescent="0.3">
      <c r="A121" s="38"/>
      <c r="B121" s="38"/>
    </row>
    <row r="122" spans="1:22" ht="12.75" customHeight="1" x14ac:dyDescent="0.3">
      <c r="A122" s="38"/>
      <c r="B122" s="38"/>
    </row>
    <row r="123" spans="1:22" ht="12.75" customHeight="1" x14ac:dyDescent="0.3">
      <c r="A123" s="38"/>
      <c r="B123" s="38"/>
    </row>
    <row r="124" spans="1:22" ht="12.75" customHeight="1" x14ac:dyDescent="0.3">
      <c r="A124" s="38"/>
      <c r="B124" s="38"/>
    </row>
    <row r="125" spans="1:22" ht="12.75" customHeight="1" x14ac:dyDescent="0.3">
      <c r="A125" s="38"/>
      <c r="B125" s="38"/>
    </row>
    <row r="126" spans="1:22" ht="12.75" customHeight="1" x14ac:dyDescent="0.3">
      <c r="A126" s="38"/>
      <c r="B126" s="38"/>
    </row>
  </sheetData>
  <pageMargins left="0.45" right="0" top="0.5" bottom="0" header="0.3" footer="0.3"/>
  <pageSetup scale="49" orientation="landscape" r:id="rId1"/>
  <rowBreaks count="1" manualBreakCount="1">
    <brk id="47" max="2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X126"/>
  <sheetViews>
    <sheetView zoomScale="78" zoomScaleNormal="78" workbookViewId="0">
      <selection activeCell="B37" sqref="B37"/>
    </sheetView>
  </sheetViews>
  <sheetFormatPr defaultColWidth="9.109375" defaultRowHeight="12.75" customHeight="1" x14ac:dyDescent="0.3"/>
  <cols>
    <col min="1" max="1" width="9.5546875" style="5" customWidth="1"/>
    <col min="2" max="2" width="45.5546875" style="5" customWidth="1"/>
    <col min="3" max="3" width="14.44140625" style="5" customWidth="1"/>
    <col min="4" max="4" width="8.6640625" style="5" customWidth="1"/>
    <col min="5" max="5" width="12.6640625" style="5" customWidth="1"/>
    <col min="6" max="6" width="8.6640625" style="5" customWidth="1"/>
    <col min="7" max="7" width="12.6640625" style="5" customWidth="1"/>
    <col min="8" max="8" width="8.6640625" style="5" customWidth="1"/>
    <col min="9" max="9" width="12.6640625" style="5" customWidth="1"/>
    <col min="10" max="10" width="8.6640625" style="5" customWidth="1"/>
    <col min="11" max="11" width="12.5546875" style="5" customWidth="1"/>
    <col min="12" max="12" width="8.6640625" style="5" customWidth="1"/>
    <col min="13" max="13" width="12.6640625" style="5" customWidth="1"/>
    <col min="14" max="14" width="8.6640625" style="5" customWidth="1"/>
    <col min="15" max="15" width="12.6640625" style="5" customWidth="1"/>
    <col min="16" max="16" width="8.6640625" style="5" customWidth="1"/>
    <col min="17" max="17" width="12.6640625" style="5" customWidth="1"/>
    <col min="18" max="18" width="8.6640625" style="5" customWidth="1"/>
    <col min="19" max="19" width="12.6640625" style="5" customWidth="1"/>
    <col min="20" max="20" width="8.6640625" style="5" customWidth="1"/>
    <col min="21" max="21" width="12.5546875" style="5" customWidth="1"/>
    <col min="22" max="22" width="8.6640625" style="5" customWidth="1"/>
    <col min="23" max="16384" width="9.109375" style="5"/>
  </cols>
  <sheetData>
    <row r="1" spans="1:22" ht="12.75" customHeight="1" x14ac:dyDescent="0.3">
      <c r="A1" s="1" t="s">
        <v>338</v>
      </c>
      <c r="B1" s="12"/>
    </row>
    <row r="2" spans="1:22" ht="12.75" customHeight="1" x14ac:dyDescent="0.3">
      <c r="A2" s="45" t="s">
        <v>105</v>
      </c>
      <c r="B2" s="45"/>
      <c r="D2" s="147" t="s">
        <v>20</v>
      </c>
      <c r="G2" s="46" t="s">
        <v>202</v>
      </c>
      <c r="H2" s="47"/>
      <c r="I2" s="47"/>
      <c r="V2" s="67"/>
    </row>
    <row r="3" spans="1:22" ht="12.75" customHeight="1" x14ac:dyDescent="0.3">
      <c r="A3" s="48" t="s">
        <v>291</v>
      </c>
      <c r="B3" s="30"/>
      <c r="D3" s="146" t="s">
        <v>21</v>
      </c>
      <c r="G3" s="140" t="str">
        <f>+G2</f>
        <v>Subway (Graham Center)</v>
      </c>
      <c r="H3" s="141"/>
      <c r="I3" s="141"/>
      <c r="V3" s="67"/>
    </row>
    <row r="4" spans="1:22" ht="12.75" customHeight="1" x14ac:dyDescent="0.3">
      <c r="A4" s="48" t="s">
        <v>230</v>
      </c>
      <c r="B4" s="156" t="s">
        <v>375</v>
      </c>
      <c r="D4" s="146" t="s">
        <v>163</v>
      </c>
      <c r="G4" s="140" t="s">
        <v>410</v>
      </c>
      <c r="H4" s="141"/>
      <c r="I4" s="141"/>
      <c r="V4" s="67"/>
    </row>
    <row r="5" spans="1:22" ht="12.75" customHeight="1" x14ac:dyDescent="0.3">
      <c r="A5" s="143"/>
      <c r="B5" s="100"/>
      <c r="C5" s="45"/>
      <c r="D5" s="45"/>
      <c r="E5" s="45"/>
      <c r="F5" s="45"/>
      <c r="G5" s="67"/>
      <c r="H5" s="67"/>
      <c r="I5" s="48"/>
      <c r="J5" s="48"/>
      <c r="K5" s="48"/>
      <c r="L5" s="48"/>
      <c r="M5" s="45"/>
      <c r="N5" s="45"/>
      <c r="O5" s="45"/>
      <c r="P5" s="45"/>
      <c r="Q5" s="67"/>
      <c r="R5" s="67"/>
      <c r="S5" s="48"/>
      <c r="T5" s="48"/>
      <c r="U5" s="48"/>
      <c r="V5" s="48"/>
    </row>
    <row r="6" spans="1:22" ht="12.75" customHeight="1" x14ac:dyDescent="0.3">
      <c r="A6" s="38"/>
      <c r="B6" s="50"/>
      <c r="C6" s="109" t="s">
        <v>16</v>
      </c>
      <c r="D6" s="49"/>
      <c r="E6" s="109" t="s">
        <v>93</v>
      </c>
      <c r="F6" s="49"/>
      <c r="G6" s="109" t="s">
        <v>94</v>
      </c>
      <c r="H6" s="49"/>
      <c r="I6" s="109" t="s">
        <v>95</v>
      </c>
      <c r="J6" s="49"/>
      <c r="K6" s="109" t="s">
        <v>160</v>
      </c>
      <c r="L6" s="49"/>
      <c r="M6" s="109" t="s">
        <v>133</v>
      </c>
      <c r="N6" s="49"/>
      <c r="O6" s="109" t="s">
        <v>158</v>
      </c>
      <c r="P6" s="49"/>
      <c r="Q6" s="109" t="s">
        <v>159</v>
      </c>
      <c r="R6" s="49"/>
      <c r="S6" s="109" t="s">
        <v>161</v>
      </c>
      <c r="T6" s="49"/>
      <c r="U6" s="109" t="s">
        <v>162</v>
      </c>
      <c r="V6" s="49"/>
    </row>
    <row r="7" spans="1:22" ht="12.75" customHeight="1" x14ac:dyDescent="0.3">
      <c r="A7" s="26" t="s">
        <v>0</v>
      </c>
      <c r="B7" s="26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ht="12.75" customHeight="1" x14ac:dyDescent="0.3">
      <c r="A8" s="38" t="s">
        <v>10</v>
      </c>
      <c r="B8" s="38"/>
      <c r="C8" s="134">
        <v>228</v>
      </c>
      <c r="D8" s="38"/>
      <c r="E8" s="134">
        <v>228</v>
      </c>
      <c r="F8" s="38"/>
      <c r="G8" s="134">
        <v>228</v>
      </c>
      <c r="H8" s="38"/>
      <c r="I8" s="134">
        <v>228</v>
      </c>
      <c r="J8" s="38"/>
      <c r="K8" s="134">
        <v>228</v>
      </c>
      <c r="L8" s="38"/>
      <c r="M8" s="134">
        <v>228</v>
      </c>
      <c r="N8" s="38"/>
      <c r="O8" s="134">
        <v>228</v>
      </c>
      <c r="P8" s="38"/>
      <c r="Q8" s="134">
        <v>228</v>
      </c>
      <c r="R8" s="38"/>
      <c r="S8" s="134">
        <v>228</v>
      </c>
      <c r="T8" s="38"/>
      <c r="U8" s="134">
        <v>228</v>
      </c>
      <c r="V8" s="38"/>
    </row>
    <row r="9" spans="1:22" ht="12.75" customHeight="1" x14ac:dyDescent="0.3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ht="12.75" customHeight="1" x14ac:dyDescent="0.3">
      <c r="A10" s="38" t="s">
        <v>233</v>
      </c>
      <c r="B10" s="38"/>
      <c r="C10" s="134">
        <v>513</v>
      </c>
      <c r="D10" s="38"/>
      <c r="E10" s="134"/>
      <c r="F10" s="38"/>
      <c r="G10" s="134"/>
      <c r="H10" s="38"/>
      <c r="I10" s="134"/>
      <c r="J10" s="38"/>
      <c r="K10" s="134"/>
      <c r="L10" s="38"/>
      <c r="M10" s="134"/>
      <c r="N10" s="38"/>
      <c r="O10" s="134"/>
      <c r="P10" s="38"/>
      <c r="Q10" s="134"/>
      <c r="R10" s="38"/>
      <c r="S10" s="134"/>
      <c r="T10" s="38"/>
      <c r="U10" s="134"/>
      <c r="V10" s="38"/>
    </row>
    <row r="11" spans="1:22" ht="12.75" customHeigh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2" ht="12.75" customHeight="1" x14ac:dyDescent="0.3">
      <c r="A12" s="38" t="s">
        <v>231</v>
      </c>
      <c r="B12" s="38"/>
      <c r="C12" s="135">
        <v>7.7</v>
      </c>
      <c r="D12" s="38"/>
      <c r="E12" s="135"/>
      <c r="F12" s="38"/>
      <c r="G12" s="135"/>
      <c r="H12" s="38"/>
      <c r="I12" s="135"/>
      <c r="J12" s="38"/>
      <c r="K12" s="135"/>
      <c r="L12" s="38"/>
      <c r="M12" s="135"/>
      <c r="N12" s="38"/>
      <c r="O12" s="135"/>
      <c r="P12" s="38"/>
      <c r="Q12" s="135"/>
      <c r="R12" s="38"/>
      <c r="S12" s="135"/>
      <c r="T12" s="38"/>
      <c r="U12" s="135"/>
      <c r="V12" s="38"/>
    </row>
    <row r="13" spans="1:22" ht="12.75" customHeight="1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ht="12.75" customHeight="1" x14ac:dyDescent="0.3">
      <c r="A14" s="38" t="s">
        <v>234</v>
      </c>
      <c r="B14" s="38"/>
      <c r="C14" s="150">
        <v>900622.79999999993</v>
      </c>
      <c r="D14" s="38"/>
      <c r="E14" s="150">
        <v>0</v>
      </c>
      <c r="F14" s="38"/>
      <c r="G14" s="150">
        <v>0</v>
      </c>
      <c r="H14" s="38"/>
      <c r="I14" s="150">
        <v>0</v>
      </c>
      <c r="J14" s="38"/>
      <c r="K14" s="150">
        <v>0</v>
      </c>
      <c r="L14" s="38"/>
      <c r="M14" s="150">
        <v>0</v>
      </c>
      <c r="N14" s="38"/>
      <c r="O14" s="150">
        <v>0</v>
      </c>
      <c r="P14" s="38"/>
      <c r="Q14" s="150">
        <v>0</v>
      </c>
      <c r="R14" s="38"/>
      <c r="S14" s="150">
        <v>0</v>
      </c>
      <c r="T14" s="38"/>
      <c r="U14" s="150">
        <v>0</v>
      </c>
      <c r="V14" s="38"/>
    </row>
    <row r="15" spans="1:22" ht="12.75" customHeight="1" x14ac:dyDescent="0.3">
      <c r="A15" s="54">
        <v>0.06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ht="12.75" customHeight="1" x14ac:dyDescent="0.3">
      <c r="A16" s="38"/>
      <c r="B16" s="50"/>
      <c r="C16" s="109" t="str">
        <f>C6</f>
        <v>FY 2018-19</v>
      </c>
      <c r="D16" s="109" t="s">
        <v>9</v>
      </c>
      <c r="E16" s="109" t="str">
        <f>E6</f>
        <v>FY 2019-20</v>
      </c>
      <c r="F16" s="109" t="s">
        <v>9</v>
      </c>
      <c r="G16" s="109" t="str">
        <f>G6</f>
        <v>FY 2020-21</v>
      </c>
      <c r="H16" s="109" t="s">
        <v>9</v>
      </c>
      <c r="I16" s="109" t="str">
        <f>I6</f>
        <v>FY 2021-22</v>
      </c>
      <c r="J16" s="109" t="s">
        <v>9</v>
      </c>
      <c r="K16" s="109" t="str">
        <f>K6</f>
        <v>FY 2022-23</v>
      </c>
      <c r="L16" s="109" t="s">
        <v>9</v>
      </c>
      <c r="M16" s="109" t="str">
        <f>M6</f>
        <v>FY 2023-24</v>
      </c>
      <c r="N16" s="109" t="s">
        <v>9</v>
      </c>
      <c r="O16" s="109" t="str">
        <f>O6</f>
        <v>FY 2024-25</v>
      </c>
      <c r="P16" s="109" t="s">
        <v>9</v>
      </c>
      <c r="Q16" s="109" t="str">
        <f>Q6</f>
        <v>FY 2025-26</v>
      </c>
      <c r="R16" s="109" t="s">
        <v>9</v>
      </c>
      <c r="S16" s="109" t="str">
        <f>S6</f>
        <v>FY 2026-27</v>
      </c>
      <c r="T16" s="109" t="s">
        <v>9</v>
      </c>
      <c r="U16" s="109" t="str">
        <f>U6</f>
        <v>FY 2027-28</v>
      </c>
      <c r="V16" s="109" t="s">
        <v>9</v>
      </c>
    </row>
    <row r="17" spans="1:24" ht="12.75" customHeight="1" x14ac:dyDescent="0.3">
      <c r="A17" s="26" t="s">
        <v>33</v>
      </c>
      <c r="B17" s="69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4" ht="12.75" customHeight="1" x14ac:dyDescent="0.3">
      <c r="A18" s="38" t="s">
        <v>236</v>
      </c>
      <c r="B18" s="5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X18" s="244"/>
    </row>
    <row r="19" spans="1:24" ht="12.75" customHeight="1" x14ac:dyDescent="0.3">
      <c r="A19" s="38" t="s">
        <v>237</v>
      </c>
      <c r="B19" s="50"/>
      <c r="C19" s="256">
        <v>777417.60095999984</v>
      </c>
      <c r="D19" s="103">
        <f>IFERROR(C19/C$28,0)</f>
        <v>0.86319999999999986</v>
      </c>
      <c r="E19" s="256">
        <v>0</v>
      </c>
      <c r="F19" s="103">
        <f>IFERROR(E19/E$28,0)</f>
        <v>0</v>
      </c>
      <c r="G19" s="136">
        <v>0</v>
      </c>
      <c r="H19" s="103">
        <f>IFERROR(G19/G$28,0)</f>
        <v>0</v>
      </c>
      <c r="I19" s="136">
        <v>0</v>
      </c>
      <c r="J19" s="103">
        <f>IFERROR(I19/I$28,0)</f>
        <v>0</v>
      </c>
      <c r="K19" s="136">
        <v>0</v>
      </c>
      <c r="L19" s="103">
        <f>IFERROR(K19/K$28,0)</f>
        <v>0</v>
      </c>
      <c r="M19" s="136">
        <v>0</v>
      </c>
      <c r="N19" s="103">
        <f>IFERROR(M19/M$28,0)</f>
        <v>0</v>
      </c>
      <c r="O19" s="136">
        <v>0</v>
      </c>
      <c r="P19" s="103">
        <f>IFERROR(O19/O$28,0)</f>
        <v>0</v>
      </c>
      <c r="Q19" s="136">
        <v>0</v>
      </c>
      <c r="R19" s="103">
        <f>IFERROR(Q19/Q$28,0)</f>
        <v>0</v>
      </c>
      <c r="S19" s="136">
        <v>0</v>
      </c>
      <c r="T19" s="103">
        <f>IFERROR(S19/S$28,0)</f>
        <v>0</v>
      </c>
      <c r="U19" s="136">
        <v>0</v>
      </c>
      <c r="V19" s="103">
        <f>IFERROR(U19/U$28,0)</f>
        <v>0</v>
      </c>
    </row>
    <row r="20" spans="1:24" ht="12.75" customHeight="1" x14ac:dyDescent="0.3">
      <c r="A20" s="38" t="s">
        <v>238</v>
      </c>
      <c r="B20" s="50"/>
      <c r="C20" s="136">
        <v>111497.10264</v>
      </c>
      <c r="D20" s="103">
        <f>IFERROR(C20/C$28,0)</f>
        <v>0.12380000000000001</v>
      </c>
      <c r="E20" s="136">
        <v>0</v>
      </c>
      <c r="F20" s="103">
        <f>IFERROR(E20/E$28,0)</f>
        <v>0</v>
      </c>
      <c r="G20" s="136">
        <v>0</v>
      </c>
      <c r="H20" s="103">
        <f>IFERROR(G20/G$28,0)</f>
        <v>0</v>
      </c>
      <c r="I20" s="136">
        <v>0</v>
      </c>
      <c r="J20" s="103">
        <f>IFERROR(I20/I$28,0)</f>
        <v>0</v>
      </c>
      <c r="K20" s="136">
        <v>0</v>
      </c>
      <c r="L20" s="103">
        <f>IFERROR(K20/K$28,0)</f>
        <v>0</v>
      </c>
      <c r="M20" s="136">
        <v>0</v>
      </c>
      <c r="N20" s="103">
        <f>IFERROR(M20/M$28,0)</f>
        <v>0</v>
      </c>
      <c r="O20" s="136">
        <v>0</v>
      </c>
      <c r="P20" s="103">
        <f>IFERROR(O20/O$28,0)</f>
        <v>0</v>
      </c>
      <c r="Q20" s="136">
        <v>0</v>
      </c>
      <c r="R20" s="103">
        <f>IFERROR(Q20/Q$28,0)</f>
        <v>0</v>
      </c>
      <c r="S20" s="136">
        <v>0</v>
      </c>
      <c r="T20" s="103">
        <f>IFERROR(S20/S$28,0)</f>
        <v>0</v>
      </c>
      <c r="U20" s="136">
        <v>0</v>
      </c>
      <c r="V20" s="103">
        <f>IFERROR(U20/U$28,0)</f>
        <v>0</v>
      </c>
    </row>
    <row r="21" spans="1:24" ht="12.75" customHeight="1" x14ac:dyDescent="0.3">
      <c r="A21" s="248" t="s">
        <v>235</v>
      </c>
      <c r="B21" s="249"/>
      <c r="C21" s="136">
        <v>11708.096399999999</v>
      </c>
      <c r="D21" s="103">
        <f>IFERROR(C21/C$28,0)</f>
        <v>1.2999999999999999E-2</v>
      </c>
      <c r="E21" s="136">
        <v>0</v>
      </c>
      <c r="F21" s="103">
        <f>IFERROR(E21/E$28,0)</f>
        <v>0</v>
      </c>
      <c r="G21" s="136">
        <v>0</v>
      </c>
      <c r="H21" s="103">
        <f>IFERROR(G21/G$28,0)</f>
        <v>0</v>
      </c>
      <c r="I21" s="136">
        <v>0</v>
      </c>
      <c r="J21" s="103">
        <f>IFERROR(I21/I$28,0)</f>
        <v>0</v>
      </c>
      <c r="K21" s="136">
        <v>0</v>
      </c>
      <c r="L21" s="103">
        <f>IFERROR(K21/K$28,0)</f>
        <v>0</v>
      </c>
      <c r="M21" s="136">
        <v>0</v>
      </c>
      <c r="N21" s="103">
        <f>IFERROR(M21/M$28,0)</f>
        <v>0</v>
      </c>
      <c r="O21" s="136">
        <v>0</v>
      </c>
      <c r="P21" s="103">
        <f>IFERROR(O21/O$28,0)</f>
        <v>0</v>
      </c>
      <c r="Q21" s="136">
        <v>0</v>
      </c>
      <c r="R21" s="103">
        <f>IFERROR(Q21/Q$28,0)</f>
        <v>0</v>
      </c>
      <c r="S21" s="136">
        <v>0</v>
      </c>
      <c r="T21" s="103">
        <f>IFERROR(S21/S$28,0)</f>
        <v>0</v>
      </c>
      <c r="U21" s="136">
        <v>0</v>
      </c>
      <c r="V21" s="103">
        <f>IFERROR(U21/U$28,0)</f>
        <v>0</v>
      </c>
    </row>
    <row r="22" spans="1:24" ht="12.75" customHeight="1" x14ac:dyDescent="0.3">
      <c r="A22" s="38" t="s">
        <v>239</v>
      </c>
      <c r="B22" s="50"/>
      <c r="C22" s="102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</row>
    <row r="23" spans="1:24" ht="12.75" customHeight="1" x14ac:dyDescent="0.3">
      <c r="A23" s="151" t="s">
        <v>240</v>
      </c>
      <c r="B23" s="152"/>
      <c r="C23" s="102"/>
      <c r="D23" s="103">
        <f t="shared" ref="D23:D28" si="0">IFERROR(C23/C$28,0)</f>
        <v>0</v>
      </c>
      <c r="E23" s="102"/>
      <c r="F23" s="103">
        <f t="shared" ref="F23:F28" si="1">IFERROR(E23/E$28,0)</f>
        <v>0</v>
      </c>
      <c r="G23" s="102"/>
      <c r="H23" s="103">
        <f t="shared" ref="H23:H28" si="2">IFERROR(G23/G$28,0)</f>
        <v>0</v>
      </c>
      <c r="I23" s="102"/>
      <c r="J23" s="103">
        <f t="shared" ref="J23:J28" si="3">IFERROR(I23/I$28,0)</f>
        <v>0</v>
      </c>
      <c r="K23" s="102"/>
      <c r="L23" s="103">
        <f t="shared" ref="L23:L28" si="4">IFERROR(K23/K$28,0)</f>
        <v>0</v>
      </c>
      <c r="M23" s="102"/>
      <c r="N23" s="103">
        <f t="shared" ref="N23:N28" si="5">IFERROR(M23/M$28,0)</f>
        <v>0</v>
      </c>
      <c r="O23" s="102"/>
      <c r="P23" s="103">
        <f t="shared" ref="P23:P28" si="6">IFERROR(O23/O$28,0)</f>
        <v>0</v>
      </c>
      <c r="Q23" s="102"/>
      <c r="R23" s="103">
        <f t="shared" ref="R23:R28" si="7">IFERROR(Q23/Q$28,0)</f>
        <v>0</v>
      </c>
      <c r="S23" s="102"/>
      <c r="T23" s="103">
        <f t="shared" ref="T23:T28" si="8">IFERROR(S23/S$28,0)</f>
        <v>0</v>
      </c>
      <c r="U23" s="102"/>
      <c r="V23" s="103">
        <f t="shared" ref="V23:V28" si="9">IFERROR(U23/U$28,0)</f>
        <v>0</v>
      </c>
    </row>
    <row r="24" spans="1:24" ht="12.75" customHeight="1" x14ac:dyDescent="0.3">
      <c r="A24" s="151" t="s">
        <v>241</v>
      </c>
      <c r="B24" s="152"/>
      <c r="C24" s="102"/>
      <c r="D24" s="103">
        <f t="shared" si="0"/>
        <v>0</v>
      </c>
      <c r="E24" s="102"/>
      <c r="F24" s="103">
        <f t="shared" si="1"/>
        <v>0</v>
      </c>
      <c r="G24" s="102"/>
      <c r="H24" s="103">
        <f t="shared" si="2"/>
        <v>0</v>
      </c>
      <c r="I24" s="102"/>
      <c r="J24" s="103">
        <f t="shared" si="3"/>
        <v>0</v>
      </c>
      <c r="K24" s="102"/>
      <c r="L24" s="103">
        <f t="shared" si="4"/>
        <v>0</v>
      </c>
      <c r="M24" s="102"/>
      <c r="N24" s="103">
        <f t="shared" si="5"/>
        <v>0</v>
      </c>
      <c r="O24" s="102"/>
      <c r="P24" s="103">
        <f t="shared" si="6"/>
        <v>0</v>
      </c>
      <c r="Q24" s="102"/>
      <c r="R24" s="103">
        <f t="shared" si="7"/>
        <v>0</v>
      </c>
      <c r="S24" s="102"/>
      <c r="T24" s="103">
        <f t="shared" si="8"/>
        <v>0</v>
      </c>
      <c r="U24" s="102"/>
      <c r="V24" s="103">
        <f t="shared" si="9"/>
        <v>0</v>
      </c>
      <c r="X24" s="102"/>
    </row>
    <row r="25" spans="1:24" ht="12.75" customHeight="1" x14ac:dyDescent="0.3">
      <c r="A25" s="38" t="s">
        <v>242</v>
      </c>
      <c r="B25" s="50"/>
      <c r="C25" s="136"/>
      <c r="D25" s="103">
        <f t="shared" si="0"/>
        <v>0</v>
      </c>
      <c r="E25" s="136"/>
      <c r="F25" s="103">
        <f t="shared" si="1"/>
        <v>0</v>
      </c>
      <c r="G25" s="136"/>
      <c r="H25" s="103">
        <f t="shared" si="2"/>
        <v>0</v>
      </c>
      <c r="I25" s="136"/>
      <c r="J25" s="103">
        <f t="shared" si="3"/>
        <v>0</v>
      </c>
      <c r="K25" s="136"/>
      <c r="L25" s="103">
        <f t="shared" si="4"/>
        <v>0</v>
      </c>
      <c r="M25" s="136"/>
      <c r="N25" s="103">
        <f t="shared" si="5"/>
        <v>0</v>
      </c>
      <c r="O25" s="136"/>
      <c r="P25" s="103">
        <f t="shared" si="6"/>
        <v>0</v>
      </c>
      <c r="Q25" s="136"/>
      <c r="R25" s="103">
        <f t="shared" si="7"/>
        <v>0</v>
      </c>
      <c r="S25" s="136"/>
      <c r="T25" s="103">
        <f t="shared" si="8"/>
        <v>0</v>
      </c>
      <c r="U25" s="136"/>
      <c r="V25" s="103">
        <f t="shared" si="9"/>
        <v>0</v>
      </c>
      <c r="X25" s="102"/>
    </row>
    <row r="26" spans="1:24" ht="12.75" customHeight="1" x14ac:dyDescent="0.3">
      <c r="A26" s="151" t="s">
        <v>243</v>
      </c>
      <c r="B26" s="50"/>
      <c r="C26" s="102"/>
      <c r="D26" s="103">
        <f t="shared" si="0"/>
        <v>0</v>
      </c>
      <c r="E26" s="102"/>
      <c r="F26" s="103">
        <f t="shared" si="1"/>
        <v>0</v>
      </c>
      <c r="G26" s="102"/>
      <c r="H26" s="103">
        <f t="shared" si="2"/>
        <v>0</v>
      </c>
      <c r="I26" s="102"/>
      <c r="J26" s="103">
        <f t="shared" si="3"/>
        <v>0</v>
      </c>
      <c r="K26" s="102"/>
      <c r="L26" s="103">
        <f t="shared" si="4"/>
        <v>0</v>
      </c>
      <c r="M26" s="102"/>
      <c r="N26" s="103">
        <f t="shared" si="5"/>
        <v>0</v>
      </c>
      <c r="O26" s="102"/>
      <c r="P26" s="103">
        <f t="shared" si="6"/>
        <v>0</v>
      </c>
      <c r="Q26" s="102"/>
      <c r="R26" s="103">
        <f t="shared" si="7"/>
        <v>0</v>
      </c>
      <c r="S26" s="102"/>
      <c r="T26" s="103">
        <f t="shared" si="8"/>
        <v>0</v>
      </c>
      <c r="U26" s="102"/>
      <c r="V26" s="103">
        <f t="shared" si="9"/>
        <v>0</v>
      </c>
    </row>
    <row r="27" spans="1:24" ht="12.75" customHeight="1" x14ac:dyDescent="0.3">
      <c r="A27" s="38" t="s">
        <v>40</v>
      </c>
      <c r="B27" s="50"/>
      <c r="C27" s="137"/>
      <c r="D27" s="103">
        <f t="shared" si="0"/>
        <v>0</v>
      </c>
      <c r="E27" s="137"/>
      <c r="F27" s="103">
        <f t="shared" si="1"/>
        <v>0</v>
      </c>
      <c r="G27" s="137"/>
      <c r="H27" s="103">
        <f t="shared" si="2"/>
        <v>0</v>
      </c>
      <c r="I27" s="137"/>
      <c r="J27" s="103">
        <f t="shared" si="3"/>
        <v>0</v>
      </c>
      <c r="K27" s="137"/>
      <c r="L27" s="103">
        <f t="shared" si="4"/>
        <v>0</v>
      </c>
      <c r="M27" s="137"/>
      <c r="N27" s="103">
        <f t="shared" si="5"/>
        <v>0</v>
      </c>
      <c r="O27" s="137"/>
      <c r="P27" s="103">
        <f t="shared" si="6"/>
        <v>0</v>
      </c>
      <c r="Q27" s="137"/>
      <c r="R27" s="103">
        <f t="shared" si="7"/>
        <v>0</v>
      </c>
      <c r="S27" s="137"/>
      <c r="T27" s="103">
        <f t="shared" si="8"/>
        <v>0</v>
      </c>
      <c r="U27" s="137"/>
      <c r="V27" s="103">
        <f t="shared" si="9"/>
        <v>0</v>
      </c>
    </row>
    <row r="28" spans="1:24" ht="12.75" customHeight="1" x14ac:dyDescent="0.3">
      <c r="A28" s="26" t="s">
        <v>1</v>
      </c>
      <c r="B28" s="69"/>
      <c r="C28" s="105">
        <f>SUM(C19:C27)</f>
        <v>900622.79999999993</v>
      </c>
      <c r="D28" s="106">
        <f t="shared" si="0"/>
        <v>1</v>
      </c>
      <c r="E28" s="105">
        <f>SUM(E19:E27)</f>
        <v>0</v>
      </c>
      <c r="F28" s="106">
        <f t="shared" si="1"/>
        <v>0</v>
      </c>
      <c r="G28" s="105">
        <f>SUM(G19:G27)</f>
        <v>0</v>
      </c>
      <c r="H28" s="106">
        <f t="shared" si="2"/>
        <v>0</v>
      </c>
      <c r="I28" s="105">
        <f>SUM(I19:I27)</f>
        <v>0</v>
      </c>
      <c r="J28" s="106">
        <f t="shared" si="3"/>
        <v>0</v>
      </c>
      <c r="K28" s="105">
        <f>SUM(K19:K27)</f>
        <v>0</v>
      </c>
      <c r="L28" s="106">
        <f t="shared" si="4"/>
        <v>0</v>
      </c>
      <c r="M28" s="105">
        <f>SUM(M19:M27)</f>
        <v>0</v>
      </c>
      <c r="N28" s="106">
        <f t="shared" si="5"/>
        <v>0</v>
      </c>
      <c r="O28" s="105">
        <f>SUM(O19:O27)</f>
        <v>0</v>
      </c>
      <c r="P28" s="106">
        <f t="shared" si="6"/>
        <v>0</v>
      </c>
      <c r="Q28" s="105">
        <f>SUM(Q19:Q27)</f>
        <v>0</v>
      </c>
      <c r="R28" s="106">
        <f t="shared" si="7"/>
        <v>0</v>
      </c>
      <c r="S28" s="105">
        <f>SUM(S19:S27)</f>
        <v>0</v>
      </c>
      <c r="T28" s="106">
        <f t="shared" si="8"/>
        <v>0</v>
      </c>
      <c r="U28" s="105">
        <f>SUM(U19:U27)</f>
        <v>0</v>
      </c>
      <c r="V28" s="106">
        <f t="shared" si="9"/>
        <v>0</v>
      </c>
    </row>
    <row r="29" spans="1:24" ht="12.75" customHeight="1" x14ac:dyDescent="0.3">
      <c r="A29" s="26"/>
      <c r="B29" s="69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4" ht="12.75" customHeight="1" x14ac:dyDescent="0.3">
      <c r="A30" s="26" t="s">
        <v>34</v>
      </c>
      <c r="B30" s="69"/>
      <c r="C30" s="25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4" ht="12.75" customHeight="1" x14ac:dyDescent="0.3">
      <c r="A31" s="38" t="s">
        <v>35</v>
      </c>
      <c r="B31" s="50"/>
      <c r="C31" s="217">
        <v>275590.57679999998</v>
      </c>
      <c r="D31" s="103">
        <f>IFERROR(C31/C$28,0)</f>
        <v>0.30599999999999999</v>
      </c>
      <c r="E31" s="217">
        <v>0</v>
      </c>
      <c r="F31" s="103">
        <f>IFERROR(E31/E$28,0)</f>
        <v>0</v>
      </c>
      <c r="G31" s="217">
        <v>0</v>
      </c>
      <c r="H31" s="103">
        <f>IFERROR(G31/G$28,0)</f>
        <v>0</v>
      </c>
      <c r="I31" s="217">
        <v>0</v>
      </c>
      <c r="J31" s="103">
        <f>IFERROR(I31/I$28,0)</f>
        <v>0</v>
      </c>
      <c r="K31" s="217">
        <v>0</v>
      </c>
      <c r="L31" s="103">
        <f>IFERROR(K31/K$28,0)</f>
        <v>0</v>
      </c>
      <c r="M31" s="217">
        <v>0</v>
      </c>
      <c r="N31" s="103">
        <f>IFERROR(M31/M$28,0)</f>
        <v>0</v>
      </c>
      <c r="O31" s="217">
        <v>0</v>
      </c>
      <c r="P31" s="103">
        <f>IFERROR(O31/O$28,0)</f>
        <v>0</v>
      </c>
      <c r="Q31" s="217">
        <v>0</v>
      </c>
      <c r="R31" s="103">
        <f>IFERROR(Q31/Q$28,0)</f>
        <v>0</v>
      </c>
      <c r="S31" s="217">
        <v>0</v>
      </c>
      <c r="T31" s="103">
        <f>IFERROR(S31/S$28,0)</f>
        <v>0</v>
      </c>
      <c r="U31" s="217">
        <v>0</v>
      </c>
      <c r="V31" s="103">
        <f>IFERROR(U31/U$28,0)</f>
        <v>0</v>
      </c>
    </row>
    <row r="32" spans="1:24" ht="12.75" customHeight="1" x14ac:dyDescent="0.3">
      <c r="A32" s="70" t="s">
        <v>75</v>
      </c>
      <c r="B32" s="70"/>
      <c r="C32" s="139"/>
      <c r="D32" s="103">
        <f>IFERROR(C32/C$28,0)</f>
        <v>0</v>
      </c>
      <c r="E32" s="139"/>
      <c r="F32" s="103">
        <f>IFERROR(E32/E$28,0)</f>
        <v>0</v>
      </c>
      <c r="G32" s="139"/>
      <c r="H32" s="103">
        <f>IFERROR(G32/G$28,0)</f>
        <v>0</v>
      </c>
      <c r="I32" s="139"/>
      <c r="J32" s="103">
        <f>IFERROR(I32/I$28,0)</f>
        <v>0</v>
      </c>
      <c r="K32" s="139"/>
      <c r="L32" s="103">
        <f>IFERROR(K32/K$28,0)</f>
        <v>0</v>
      </c>
      <c r="M32" s="139"/>
      <c r="N32" s="103">
        <f>IFERROR(M32/M$28,0)</f>
        <v>0</v>
      </c>
      <c r="O32" s="139"/>
      <c r="P32" s="103">
        <f>IFERROR(O32/O$28,0)</f>
        <v>0</v>
      </c>
      <c r="Q32" s="139"/>
      <c r="R32" s="103">
        <f>IFERROR(Q32/Q$28,0)</f>
        <v>0</v>
      </c>
      <c r="S32" s="139"/>
      <c r="T32" s="103">
        <f>IFERROR(S32/S$28,0)</f>
        <v>0</v>
      </c>
      <c r="U32" s="139"/>
      <c r="V32" s="103">
        <f>IFERROR(U32/U$28,0)</f>
        <v>0</v>
      </c>
    </row>
    <row r="33" spans="1:22" ht="12.75" customHeight="1" x14ac:dyDescent="0.3">
      <c r="A33" s="26" t="s">
        <v>2</v>
      </c>
      <c r="B33" s="69"/>
      <c r="C33" s="105">
        <f>SUM(C31:C32)</f>
        <v>275590.57679999998</v>
      </c>
      <c r="D33" s="106">
        <f>IFERROR(C33/C$28,0)</f>
        <v>0.30599999999999999</v>
      </c>
      <c r="E33" s="105">
        <f>SUM(E31:E32)</f>
        <v>0</v>
      </c>
      <c r="F33" s="106">
        <f>IFERROR(E33/E$28,0)</f>
        <v>0</v>
      </c>
      <c r="G33" s="105">
        <f>SUM(G31:G32)</f>
        <v>0</v>
      </c>
      <c r="H33" s="106">
        <f>IFERROR(G33/G$28,0)</f>
        <v>0</v>
      </c>
      <c r="I33" s="105">
        <f>SUM(I31:I32)</f>
        <v>0</v>
      </c>
      <c r="J33" s="106">
        <f>IFERROR(I33/I$28,0)</f>
        <v>0</v>
      </c>
      <c r="K33" s="105">
        <f>SUM(K31:K32)</f>
        <v>0</v>
      </c>
      <c r="L33" s="106">
        <f>IFERROR(K33/K$28,0)</f>
        <v>0</v>
      </c>
      <c r="M33" s="105">
        <f>SUM(M31:M32)</f>
        <v>0</v>
      </c>
      <c r="N33" s="106">
        <f>IFERROR(M33/M$28,0)</f>
        <v>0</v>
      </c>
      <c r="O33" s="105">
        <f>SUM(O31:O32)</f>
        <v>0</v>
      </c>
      <c r="P33" s="106">
        <f>IFERROR(O33/O$28,0)</f>
        <v>0</v>
      </c>
      <c r="Q33" s="105">
        <f>SUM(Q31:Q32)</f>
        <v>0</v>
      </c>
      <c r="R33" s="106">
        <f>IFERROR(Q33/Q$28,0)</f>
        <v>0</v>
      </c>
      <c r="S33" s="105">
        <f>SUM(S31:S32)</f>
        <v>0</v>
      </c>
      <c r="T33" s="106">
        <f>IFERROR(S33/S$28,0)</f>
        <v>0</v>
      </c>
      <c r="U33" s="105">
        <f>SUM(U31:U32)</f>
        <v>0</v>
      </c>
      <c r="V33" s="106">
        <f>IFERROR(U33/U$28,0)</f>
        <v>0</v>
      </c>
    </row>
    <row r="34" spans="1:22" ht="12.75" customHeight="1" x14ac:dyDescent="0.3">
      <c r="A34" s="38"/>
      <c r="B34" s="5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2.75" customHeight="1" x14ac:dyDescent="0.3">
      <c r="A35" s="26" t="s">
        <v>3</v>
      </c>
      <c r="B35" s="69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2.75" customHeight="1" x14ac:dyDescent="0.3">
      <c r="A36" s="38" t="s">
        <v>22</v>
      </c>
      <c r="B36" s="50"/>
      <c r="C36" s="217">
        <v>43908</v>
      </c>
      <c r="D36" s="103">
        <f t="shared" ref="D36:D46" si="10">IFERROR(C36/C$28,0)</f>
        <v>4.8752929639356235E-2</v>
      </c>
      <c r="E36" s="217"/>
      <c r="F36" s="103">
        <f t="shared" ref="F36:F46" si="11">IFERROR(E36/E$28,0)</f>
        <v>0</v>
      </c>
      <c r="G36" s="217"/>
      <c r="H36" s="103">
        <f t="shared" ref="H36:H46" si="12">IFERROR(G36/G$28,0)</f>
        <v>0</v>
      </c>
      <c r="I36" s="217"/>
      <c r="J36" s="103">
        <f t="shared" ref="J36:J46" si="13">IFERROR(I36/I$28,0)</f>
        <v>0</v>
      </c>
      <c r="K36" s="217"/>
      <c r="L36" s="103">
        <f t="shared" ref="L36:L46" si="14">IFERROR(K36/K$28,0)</f>
        <v>0</v>
      </c>
      <c r="M36" s="217"/>
      <c r="N36" s="103">
        <f t="shared" ref="N36:N46" si="15">IFERROR(M36/M$28,0)</f>
        <v>0</v>
      </c>
      <c r="O36" s="217"/>
      <c r="P36" s="103">
        <f t="shared" ref="P36:P46" si="16">IFERROR(O36/O$28,0)</f>
        <v>0</v>
      </c>
      <c r="Q36" s="217"/>
      <c r="R36" s="103">
        <f t="shared" ref="R36:R46" si="17">IFERROR(Q36/Q$28,0)</f>
        <v>0</v>
      </c>
      <c r="S36" s="217"/>
      <c r="T36" s="103">
        <f t="shared" ref="T36:T46" si="18">IFERROR(S36/S$28,0)</f>
        <v>0</v>
      </c>
      <c r="U36" s="217"/>
      <c r="V36" s="103">
        <f t="shared" ref="V36:V46" si="19">IFERROR(U36/U$28,0)</f>
        <v>0</v>
      </c>
    </row>
    <row r="37" spans="1:22" ht="12.75" customHeight="1" x14ac:dyDescent="0.3">
      <c r="A37" s="38" t="s">
        <v>23</v>
      </c>
      <c r="B37" s="50"/>
      <c r="C37" s="217">
        <v>254354</v>
      </c>
      <c r="D37" s="103">
        <f t="shared" si="10"/>
        <v>0.2824201208319399</v>
      </c>
      <c r="E37" s="217"/>
      <c r="F37" s="103">
        <f t="shared" si="11"/>
        <v>0</v>
      </c>
      <c r="G37" s="217">
        <v>0</v>
      </c>
      <c r="H37" s="103">
        <f t="shared" si="12"/>
        <v>0</v>
      </c>
      <c r="I37" s="217">
        <v>0</v>
      </c>
      <c r="J37" s="103">
        <f t="shared" si="13"/>
        <v>0</v>
      </c>
      <c r="K37" s="217">
        <v>0</v>
      </c>
      <c r="L37" s="103">
        <f t="shared" si="14"/>
        <v>0</v>
      </c>
      <c r="M37" s="217">
        <v>0</v>
      </c>
      <c r="N37" s="103">
        <f t="shared" si="15"/>
        <v>0</v>
      </c>
      <c r="O37" s="217">
        <v>0</v>
      </c>
      <c r="P37" s="103">
        <f t="shared" si="16"/>
        <v>0</v>
      </c>
      <c r="Q37" s="217">
        <v>0</v>
      </c>
      <c r="R37" s="103">
        <f t="shared" si="17"/>
        <v>0</v>
      </c>
      <c r="S37" s="217">
        <v>0</v>
      </c>
      <c r="T37" s="103">
        <f t="shared" si="18"/>
        <v>0</v>
      </c>
      <c r="U37" s="217">
        <v>0</v>
      </c>
      <c r="V37" s="103">
        <f t="shared" si="19"/>
        <v>0</v>
      </c>
    </row>
    <row r="38" spans="1:22" ht="12.75" customHeight="1" x14ac:dyDescent="0.3">
      <c r="A38" s="38" t="s">
        <v>24</v>
      </c>
      <c r="B38" s="50"/>
      <c r="C38" s="217"/>
      <c r="D38" s="103">
        <f t="shared" si="10"/>
        <v>0</v>
      </c>
      <c r="E38" s="217"/>
      <c r="F38" s="103">
        <f t="shared" si="11"/>
        <v>0</v>
      </c>
      <c r="G38" s="217">
        <v>0</v>
      </c>
      <c r="H38" s="103">
        <f t="shared" si="12"/>
        <v>0</v>
      </c>
      <c r="I38" s="217">
        <v>0</v>
      </c>
      <c r="J38" s="103">
        <f t="shared" si="13"/>
        <v>0</v>
      </c>
      <c r="K38" s="217">
        <v>0</v>
      </c>
      <c r="L38" s="103">
        <f t="shared" si="14"/>
        <v>0</v>
      </c>
      <c r="M38" s="217">
        <v>0</v>
      </c>
      <c r="N38" s="103">
        <f t="shared" si="15"/>
        <v>0</v>
      </c>
      <c r="O38" s="217">
        <v>0</v>
      </c>
      <c r="P38" s="103">
        <f t="shared" si="16"/>
        <v>0</v>
      </c>
      <c r="Q38" s="217">
        <v>0</v>
      </c>
      <c r="R38" s="103">
        <f t="shared" si="17"/>
        <v>0</v>
      </c>
      <c r="S38" s="217">
        <v>0</v>
      </c>
      <c r="T38" s="103">
        <f t="shared" si="18"/>
        <v>0</v>
      </c>
      <c r="U38" s="217">
        <v>0</v>
      </c>
      <c r="V38" s="103">
        <f t="shared" si="19"/>
        <v>0</v>
      </c>
    </row>
    <row r="39" spans="1:22" ht="12.75" customHeight="1" x14ac:dyDescent="0.3">
      <c r="A39" s="38" t="s">
        <v>28</v>
      </c>
      <c r="B39" s="50"/>
      <c r="C39" s="217">
        <v>26483</v>
      </c>
      <c r="D39" s="103">
        <f t="shared" si="10"/>
        <v>2.9405207152206229E-2</v>
      </c>
      <c r="E39" s="217"/>
      <c r="F39" s="103">
        <f t="shared" si="11"/>
        <v>0</v>
      </c>
      <c r="G39" s="217">
        <v>0</v>
      </c>
      <c r="H39" s="103">
        <f t="shared" si="12"/>
        <v>0</v>
      </c>
      <c r="I39" s="217">
        <v>0</v>
      </c>
      <c r="J39" s="103">
        <f t="shared" si="13"/>
        <v>0</v>
      </c>
      <c r="K39" s="217">
        <v>0</v>
      </c>
      <c r="L39" s="103">
        <f t="shared" si="14"/>
        <v>0</v>
      </c>
      <c r="M39" s="217">
        <v>0</v>
      </c>
      <c r="N39" s="103">
        <f t="shared" si="15"/>
        <v>0</v>
      </c>
      <c r="O39" s="217">
        <v>0</v>
      </c>
      <c r="P39" s="103">
        <f t="shared" si="16"/>
        <v>0</v>
      </c>
      <c r="Q39" s="217">
        <v>0</v>
      </c>
      <c r="R39" s="103">
        <f t="shared" si="17"/>
        <v>0</v>
      </c>
      <c r="S39" s="217">
        <v>0</v>
      </c>
      <c r="T39" s="103">
        <f t="shared" si="18"/>
        <v>0</v>
      </c>
      <c r="U39" s="217">
        <v>0</v>
      </c>
      <c r="V39" s="103">
        <f t="shared" si="19"/>
        <v>0</v>
      </c>
    </row>
    <row r="40" spans="1:22" ht="12.75" customHeight="1" x14ac:dyDescent="0.3">
      <c r="A40" s="38" t="s">
        <v>25</v>
      </c>
      <c r="B40" s="50"/>
      <c r="C40" s="217">
        <v>5444.5919999999996</v>
      </c>
      <c r="D40" s="103">
        <f t="shared" si="10"/>
        <v>6.0453632752801726E-3</v>
      </c>
      <c r="E40" s="217"/>
      <c r="F40" s="103">
        <f t="shared" si="11"/>
        <v>0</v>
      </c>
      <c r="G40" s="217">
        <v>0</v>
      </c>
      <c r="H40" s="103">
        <f t="shared" si="12"/>
        <v>0</v>
      </c>
      <c r="I40" s="217">
        <v>0</v>
      </c>
      <c r="J40" s="103">
        <f t="shared" si="13"/>
        <v>0</v>
      </c>
      <c r="K40" s="217">
        <v>0</v>
      </c>
      <c r="L40" s="103">
        <f t="shared" si="14"/>
        <v>0</v>
      </c>
      <c r="M40" s="217">
        <v>0</v>
      </c>
      <c r="N40" s="103">
        <f t="shared" si="15"/>
        <v>0</v>
      </c>
      <c r="O40" s="217">
        <v>0</v>
      </c>
      <c r="P40" s="103">
        <f t="shared" si="16"/>
        <v>0</v>
      </c>
      <c r="Q40" s="217">
        <v>0</v>
      </c>
      <c r="R40" s="103">
        <f t="shared" si="17"/>
        <v>0</v>
      </c>
      <c r="S40" s="217">
        <v>0</v>
      </c>
      <c r="T40" s="103">
        <f t="shared" si="18"/>
        <v>0</v>
      </c>
      <c r="U40" s="217">
        <v>0</v>
      </c>
      <c r="V40" s="103">
        <f t="shared" si="19"/>
        <v>0</v>
      </c>
    </row>
    <row r="41" spans="1:22" ht="12.75" customHeight="1" x14ac:dyDescent="0.3">
      <c r="A41" s="38" t="s">
        <v>26</v>
      </c>
      <c r="B41" s="50"/>
      <c r="C41" s="217">
        <v>31539.896000000001</v>
      </c>
      <c r="D41" s="103">
        <f t="shared" si="10"/>
        <v>3.5020094983160548E-2</v>
      </c>
      <c r="E41" s="217"/>
      <c r="F41" s="103">
        <f t="shared" si="11"/>
        <v>0</v>
      </c>
      <c r="G41" s="217">
        <v>0</v>
      </c>
      <c r="H41" s="103">
        <f t="shared" si="12"/>
        <v>0</v>
      </c>
      <c r="I41" s="217">
        <v>0</v>
      </c>
      <c r="J41" s="103">
        <f t="shared" si="13"/>
        <v>0</v>
      </c>
      <c r="K41" s="217">
        <v>0</v>
      </c>
      <c r="L41" s="103">
        <f t="shared" si="14"/>
        <v>0</v>
      </c>
      <c r="M41" s="217">
        <v>0</v>
      </c>
      <c r="N41" s="103">
        <f t="shared" si="15"/>
        <v>0</v>
      </c>
      <c r="O41" s="217">
        <v>0</v>
      </c>
      <c r="P41" s="103">
        <f t="shared" si="16"/>
        <v>0</v>
      </c>
      <c r="Q41" s="217">
        <v>0</v>
      </c>
      <c r="R41" s="103">
        <f t="shared" si="17"/>
        <v>0</v>
      </c>
      <c r="S41" s="217">
        <v>0</v>
      </c>
      <c r="T41" s="103">
        <f t="shared" si="18"/>
        <v>0</v>
      </c>
      <c r="U41" s="217">
        <v>0</v>
      </c>
      <c r="V41" s="103">
        <f t="shared" si="19"/>
        <v>0</v>
      </c>
    </row>
    <row r="42" spans="1:22" ht="12.75" customHeight="1" x14ac:dyDescent="0.3">
      <c r="A42" s="38" t="s">
        <v>27</v>
      </c>
      <c r="B42" s="50"/>
      <c r="C42" s="217"/>
      <c r="D42" s="103">
        <f t="shared" si="10"/>
        <v>0</v>
      </c>
      <c r="E42" s="217"/>
      <c r="F42" s="103">
        <f t="shared" si="11"/>
        <v>0</v>
      </c>
      <c r="G42" s="217"/>
      <c r="H42" s="103">
        <f t="shared" si="12"/>
        <v>0</v>
      </c>
      <c r="I42" s="217"/>
      <c r="J42" s="103">
        <f t="shared" si="13"/>
        <v>0</v>
      </c>
      <c r="K42" s="217"/>
      <c r="L42" s="103">
        <f t="shared" si="14"/>
        <v>0</v>
      </c>
      <c r="M42" s="217"/>
      <c r="N42" s="103">
        <f t="shared" si="15"/>
        <v>0</v>
      </c>
      <c r="O42" s="217"/>
      <c r="P42" s="103">
        <f t="shared" si="16"/>
        <v>0</v>
      </c>
      <c r="Q42" s="217"/>
      <c r="R42" s="103">
        <f t="shared" si="17"/>
        <v>0</v>
      </c>
      <c r="S42" s="217"/>
      <c r="T42" s="103">
        <f t="shared" si="18"/>
        <v>0</v>
      </c>
      <c r="U42" s="217"/>
      <c r="V42" s="103">
        <f t="shared" si="19"/>
        <v>0</v>
      </c>
    </row>
    <row r="43" spans="1:22" ht="12.75" customHeight="1" x14ac:dyDescent="0.3">
      <c r="A43" s="38" t="s">
        <v>76</v>
      </c>
      <c r="B43" s="50"/>
      <c r="C43" s="217"/>
      <c r="D43" s="103">
        <f t="shared" si="10"/>
        <v>0</v>
      </c>
      <c r="E43" s="217"/>
      <c r="F43" s="103">
        <f t="shared" si="11"/>
        <v>0</v>
      </c>
      <c r="G43" s="217"/>
      <c r="H43" s="103">
        <f t="shared" si="12"/>
        <v>0</v>
      </c>
      <c r="I43" s="217"/>
      <c r="J43" s="103">
        <f t="shared" si="13"/>
        <v>0</v>
      </c>
      <c r="K43" s="217"/>
      <c r="L43" s="103">
        <f t="shared" si="14"/>
        <v>0</v>
      </c>
      <c r="M43" s="217"/>
      <c r="N43" s="103">
        <f t="shared" si="15"/>
        <v>0</v>
      </c>
      <c r="O43" s="217"/>
      <c r="P43" s="103">
        <f t="shared" si="16"/>
        <v>0</v>
      </c>
      <c r="Q43" s="217"/>
      <c r="R43" s="103">
        <f t="shared" si="17"/>
        <v>0</v>
      </c>
      <c r="S43" s="217"/>
      <c r="T43" s="103">
        <f t="shared" si="18"/>
        <v>0</v>
      </c>
      <c r="U43" s="217"/>
      <c r="V43" s="103">
        <f t="shared" si="19"/>
        <v>0</v>
      </c>
    </row>
    <row r="44" spans="1:22" ht="12.75" customHeight="1" x14ac:dyDescent="0.3">
      <c r="A44" s="38" t="s">
        <v>11</v>
      </c>
      <c r="B44" s="50"/>
      <c r="C44" s="217"/>
      <c r="D44" s="103">
        <f t="shared" si="10"/>
        <v>0</v>
      </c>
      <c r="E44" s="217"/>
      <c r="F44" s="103">
        <f t="shared" si="11"/>
        <v>0</v>
      </c>
      <c r="G44" s="217"/>
      <c r="H44" s="103">
        <f t="shared" si="12"/>
        <v>0</v>
      </c>
      <c r="I44" s="217"/>
      <c r="J44" s="103">
        <f t="shared" si="13"/>
        <v>0</v>
      </c>
      <c r="K44" s="217"/>
      <c r="L44" s="103">
        <f t="shared" si="14"/>
        <v>0</v>
      </c>
      <c r="M44" s="217"/>
      <c r="N44" s="103">
        <f t="shared" si="15"/>
        <v>0</v>
      </c>
      <c r="O44" s="217"/>
      <c r="P44" s="103">
        <f t="shared" si="16"/>
        <v>0</v>
      </c>
      <c r="Q44" s="217"/>
      <c r="R44" s="103">
        <f t="shared" si="17"/>
        <v>0</v>
      </c>
      <c r="S44" s="217"/>
      <c r="T44" s="103">
        <f t="shared" si="18"/>
        <v>0</v>
      </c>
      <c r="U44" s="217"/>
      <c r="V44" s="103">
        <f t="shared" si="19"/>
        <v>0</v>
      </c>
    </row>
    <row r="45" spans="1:22" ht="12.75" customHeight="1" x14ac:dyDescent="0.3">
      <c r="A45" s="38" t="s">
        <v>4</v>
      </c>
      <c r="B45" s="50"/>
      <c r="C45" s="220">
        <v>30526.03</v>
      </c>
      <c r="D45" s="103">
        <f t="shared" si="10"/>
        <v>3.3894356216609217E-2</v>
      </c>
      <c r="E45" s="220"/>
      <c r="F45" s="103">
        <f t="shared" si="11"/>
        <v>0</v>
      </c>
      <c r="G45" s="220">
        <v>0</v>
      </c>
      <c r="H45" s="103">
        <f t="shared" si="12"/>
        <v>0</v>
      </c>
      <c r="I45" s="220">
        <v>0</v>
      </c>
      <c r="J45" s="103">
        <f t="shared" si="13"/>
        <v>0</v>
      </c>
      <c r="K45" s="220">
        <v>0</v>
      </c>
      <c r="L45" s="103">
        <f t="shared" si="14"/>
        <v>0</v>
      </c>
      <c r="M45" s="220">
        <v>0</v>
      </c>
      <c r="N45" s="103">
        <f t="shared" si="15"/>
        <v>0</v>
      </c>
      <c r="O45" s="220">
        <v>0</v>
      </c>
      <c r="P45" s="103">
        <f t="shared" si="16"/>
        <v>0</v>
      </c>
      <c r="Q45" s="220">
        <v>0</v>
      </c>
      <c r="R45" s="103">
        <f t="shared" si="17"/>
        <v>0</v>
      </c>
      <c r="S45" s="220">
        <v>0</v>
      </c>
      <c r="T45" s="103">
        <f t="shared" si="18"/>
        <v>0</v>
      </c>
      <c r="U45" s="220">
        <v>0</v>
      </c>
      <c r="V45" s="103">
        <f t="shared" si="19"/>
        <v>0</v>
      </c>
    </row>
    <row r="46" spans="1:22" ht="12.75" customHeight="1" x14ac:dyDescent="0.3">
      <c r="A46" s="26" t="s">
        <v>5</v>
      </c>
      <c r="B46" s="69"/>
      <c r="C46" s="105">
        <f>SUM(C36:C45)</f>
        <v>392255.51800000004</v>
      </c>
      <c r="D46" s="106">
        <f t="shared" si="10"/>
        <v>0.43553807209855233</v>
      </c>
      <c r="E46" s="105">
        <f>SUM(E36:E45)</f>
        <v>0</v>
      </c>
      <c r="F46" s="106">
        <f t="shared" si="11"/>
        <v>0</v>
      </c>
      <c r="G46" s="105">
        <f>SUM(G36:G45)</f>
        <v>0</v>
      </c>
      <c r="H46" s="106">
        <f t="shared" si="12"/>
        <v>0</v>
      </c>
      <c r="I46" s="105">
        <f>SUM(I36:I45)</f>
        <v>0</v>
      </c>
      <c r="J46" s="106">
        <f t="shared" si="13"/>
        <v>0</v>
      </c>
      <c r="K46" s="105">
        <f>SUM(K36:K45)</f>
        <v>0</v>
      </c>
      <c r="L46" s="106">
        <f t="shared" si="14"/>
        <v>0</v>
      </c>
      <c r="M46" s="105">
        <f>SUM(M36:M45)</f>
        <v>0</v>
      </c>
      <c r="N46" s="106">
        <f t="shared" si="15"/>
        <v>0</v>
      </c>
      <c r="O46" s="105">
        <f>SUM(O36:O45)</f>
        <v>0</v>
      </c>
      <c r="P46" s="106">
        <f t="shared" si="16"/>
        <v>0</v>
      </c>
      <c r="Q46" s="105">
        <f>SUM(Q36:Q45)</f>
        <v>0</v>
      </c>
      <c r="R46" s="106">
        <f t="shared" si="17"/>
        <v>0</v>
      </c>
      <c r="S46" s="105">
        <f>SUM(S36:S45)</f>
        <v>0</v>
      </c>
      <c r="T46" s="106">
        <f t="shared" si="18"/>
        <v>0</v>
      </c>
      <c r="U46" s="105">
        <f>SUM(U36:U45)</f>
        <v>0</v>
      </c>
      <c r="V46" s="106">
        <f t="shared" si="19"/>
        <v>0</v>
      </c>
    </row>
    <row r="47" spans="1:22" ht="12.75" customHeight="1" x14ac:dyDescent="0.3">
      <c r="A47" s="26"/>
      <c r="B47" s="26"/>
      <c r="C47" s="53"/>
      <c r="D47" s="111"/>
      <c r="E47" s="53"/>
      <c r="F47" s="111"/>
      <c r="G47" s="53"/>
      <c r="H47" s="111"/>
      <c r="I47" s="53"/>
      <c r="J47" s="111"/>
      <c r="K47" s="53"/>
      <c r="L47" s="111"/>
      <c r="M47" s="53"/>
      <c r="N47" s="111"/>
      <c r="O47" s="53"/>
      <c r="P47" s="111"/>
      <c r="Q47" s="53"/>
      <c r="R47" s="111"/>
      <c r="S47" s="53"/>
      <c r="T47" s="111"/>
      <c r="U47" s="53"/>
      <c r="V47" s="111"/>
    </row>
    <row r="48" spans="1:22" ht="12.75" customHeight="1" x14ac:dyDescent="0.3">
      <c r="A48" s="26" t="str">
        <f>A4</f>
        <v xml:space="preserve">VENDOR:  </v>
      </c>
      <c r="B48" s="46" t="str">
        <f>B4</f>
        <v>Aramark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4" ht="12.75" customHeight="1" x14ac:dyDescent="0.3">
      <c r="A49" s="26"/>
      <c r="B49" s="14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4" ht="12.75" customHeight="1" x14ac:dyDescent="0.3">
      <c r="A50" s="38"/>
      <c r="B50" s="38"/>
      <c r="C50" s="109" t="str">
        <f>C6</f>
        <v>FY 2018-19</v>
      </c>
      <c r="D50" s="109" t="s">
        <v>9</v>
      </c>
      <c r="E50" s="109" t="str">
        <f>E6</f>
        <v>FY 2019-20</v>
      </c>
      <c r="F50" s="109" t="s">
        <v>9</v>
      </c>
      <c r="G50" s="109" t="str">
        <f>G6</f>
        <v>FY 2020-21</v>
      </c>
      <c r="H50" s="109" t="s">
        <v>9</v>
      </c>
      <c r="I50" s="109" t="str">
        <f>I6</f>
        <v>FY 2021-22</v>
      </c>
      <c r="J50" s="109" t="s">
        <v>9</v>
      </c>
      <c r="K50" s="109" t="str">
        <f>K6</f>
        <v>FY 2022-23</v>
      </c>
      <c r="L50" s="109" t="s">
        <v>9</v>
      </c>
      <c r="M50" s="109" t="str">
        <f>M6</f>
        <v>FY 2023-24</v>
      </c>
      <c r="N50" s="109" t="s">
        <v>9</v>
      </c>
      <c r="O50" s="109" t="str">
        <f>O6</f>
        <v>FY 2024-25</v>
      </c>
      <c r="P50" s="109" t="s">
        <v>9</v>
      </c>
      <c r="Q50" s="109" t="str">
        <f>Q6</f>
        <v>FY 2025-26</v>
      </c>
      <c r="R50" s="109" t="s">
        <v>9</v>
      </c>
      <c r="S50" s="109" t="str">
        <f>S6</f>
        <v>FY 2026-27</v>
      </c>
      <c r="T50" s="109" t="s">
        <v>9</v>
      </c>
      <c r="U50" s="109" t="str">
        <f>U6</f>
        <v>FY 2027-28</v>
      </c>
      <c r="V50" s="109" t="s">
        <v>9</v>
      </c>
    </row>
    <row r="51" spans="1:24" ht="12.75" customHeight="1" x14ac:dyDescent="0.3">
      <c r="A51" s="26" t="s">
        <v>38</v>
      </c>
      <c r="B51" s="69"/>
      <c r="C51" s="101"/>
      <c r="D51" s="103"/>
      <c r="E51" s="101"/>
      <c r="F51" s="103"/>
      <c r="G51" s="101"/>
      <c r="H51" s="103"/>
      <c r="I51" s="101"/>
      <c r="J51" s="103"/>
      <c r="K51" s="101"/>
      <c r="L51" s="103"/>
      <c r="M51" s="101"/>
      <c r="N51" s="103"/>
      <c r="O51" s="101"/>
      <c r="P51" s="103"/>
      <c r="Q51" s="101"/>
      <c r="R51" s="103"/>
      <c r="S51" s="101"/>
      <c r="T51" s="103"/>
      <c r="U51" s="101"/>
      <c r="V51" s="103"/>
    </row>
    <row r="52" spans="1:24" ht="12.75" customHeight="1" x14ac:dyDescent="0.3">
      <c r="A52" s="38" t="s">
        <v>229</v>
      </c>
      <c r="B52" s="50"/>
      <c r="C52" s="217">
        <v>0</v>
      </c>
      <c r="D52" s="103">
        <f t="shared" ref="D52:D104" si="20">IFERROR(C52/C$28,0)</f>
        <v>0</v>
      </c>
      <c r="E52" s="217">
        <v>0</v>
      </c>
      <c r="F52" s="103">
        <f t="shared" ref="F52:F104" si="21">IFERROR(E52/E$28,0)</f>
        <v>0</v>
      </c>
      <c r="G52" s="217">
        <v>0</v>
      </c>
      <c r="H52" s="103">
        <f t="shared" ref="H52:H104" si="22">IFERROR(G52/G$28,0)</f>
        <v>0</v>
      </c>
      <c r="I52" s="217">
        <v>0</v>
      </c>
      <c r="J52" s="103">
        <f t="shared" ref="J52:J104" si="23">IFERROR(I52/I$28,0)</f>
        <v>0</v>
      </c>
      <c r="K52" s="217">
        <v>0</v>
      </c>
      <c r="L52" s="103">
        <f t="shared" ref="L52:L104" si="24">IFERROR(K52/K$28,0)</f>
        <v>0</v>
      </c>
      <c r="M52" s="217">
        <v>0</v>
      </c>
      <c r="N52" s="103">
        <f t="shared" ref="N52:N104" si="25">IFERROR(M52/M$28,0)</f>
        <v>0</v>
      </c>
      <c r="O52" s="217">
        <v>0</v>
      </c>
      <c r="P52" s="103">
        <f t="shared" ref="P52:P104" si="26">IFERROR(O52/O$28,0)</f>
        <v>0</v>
      </c>
      <c r="Q52" s="217">
        <v>0</v>
      </c>
      <c r="R52" s="103">
        <f t="shared" ref="R52:R104" si="27">IFERROR(Q52/Q$28,0)</f>
        <v>0</v>
      </c>
      <c r="S52" s="217">
        <v>0</v>
      </c>
      <c r="T52" s="103">
        <f t="shared" ref="T52:T104" si="28">IFERROR(S52/S$28,0)</f>
        <v>0</v>
      </c>
      <c r="U52" s="217">
        <v>0</v>
      </c>
      <c r="V52" s="103">
        <f t="shared" ref="V52:V105" si="29">IFERROR(U52/U$28,0)</f>
        <v>0</v>
      </c>
      <c r="X52" s="245"/>
    </row>
    <row r="53" spans="1:24" ht="12.75" customHeight="1" x14ac:dyDescent="0.3">
      <c r="A53" s="38" t="s">
        <v>97</v>
      </c>
      <c r="B53" s="50"/>
      <c r="C53" s="217">
        <v>0</v>
      </c>
      <c r="D53" s="103">
        <f t="shared" si="20"/>
        <v>0</v>
      </c>
      <c r="E53" s="217">
        <v>0</v>
      </c>
      <c r="F53" s="103">
        <f t="shared" si="21"/>
        <v>0</v>
      </c>
      <c r="G53" s="217">
        <v>0</v>
      </c>
      <c r="H53" s="103">
        <f t="shared" si="22"/>
        <v>0</v>
      </c>
      <c r="I53" s="217">
        <v>0</v>
      </c>
      <c r="J53" s="103">
        <f t="shared" si="23"/>
        <v>0</v>
      </c>
      <c r="K53" s="217">
        <v>0</v>
      </c>
      <c r="L53" s="103">
        <f t="shared" si="24"/>
        <v>0</v>
      </c>
      <c r="M53" s="217">
        <v>0</v>
      </c>
      <c r="N53" s="103">
        <f t="shared" si="25"/>
        <v>0</v>
      </c>
      <c r="O53" s="217">
        <v>0</v>
      </c>
      <c r="P53" s="103">
        <f t="shared" si="26"/>
        <v>0</v>
      </c>
      <c r="Q53" s="217">
        <v>0</v>
      </c>
      <c r="R53" s="103">
        <f t="shared" si="27"/>
        <v>0</v>
      </c>
      <c r="S53" s="217">
        <v>0</v>
      </c>
      <c r="T53" s="103">
        <f t="shared" si="28"/>
        <v>0</v>
      </c>
      <c r="U53" s="217">
        <v>0</v>
      </c>
      <c r="V53" s="103">
        <f t="shared" si="29"/>
        <v>0</v>
      </c>
      <c r="X53" s="245"/>
    </row>
    <row r="54" spans="1:24" ht="12.75" customHeight="1" x14ac:dyDescent="0.3">
      <c r="A54" s="38" t="s">
        <v>30</v>
      </c>
      <c r="B54" s="50"/>
      <c r="C54" s="217">
        <v>630.43595999999991</v>
      </c>
      <c r="D54" s="103">
        <f t="shared" si="20"/>
        <v>6.9999999999999999E-4</v>
      </c>
      <c r="E54" s="217">
        <v>0</v>
      </c>
      <c r="F54" s="103">
        <f t="shared" si="21"/>
        <v>0</v>
      </c>
      <c r="G54" s="217">
        <v>0</v>
      </c>
      <c r="H54" s="103">
        <f t="shared" si="22"/>
        <v>0</v>
      </c>
      <c r="I54" s="217">
        <v>0</v>
      </c>
      <c r="J54" s="103">
        <f t="shared" si="23"/>
        <v>0</v>
      </c>
      <c r="K54" s="217">
        <v>0</v>
      </c>
      <c r="L54" s="103">
        <f t="shared" si="24"/>
        <v>0</v>
      </c>
      <c r="M54" s="217">
        <v>0</v>
      </c>
      <c r="N54" s="103">
        <f t="shared" si="25"/>
        <v>0</v>
      </c>
      <c r="O54" s="217">
        <v>0</v>
      </c>
      <c r="P54" s="103">
        <f t="shared" si="26"/>
        <v>0</v>
      </c>
      <c r="Q54" s="217">
        <v>0</v>
      </c>
      <c r="R54" s="103">
        <f t="shared" si="27"/>
        <v>0</v>
      </c>
      <c r="S54" s="217">
        <v>0</v>
      </c>
      <c r="T54" s="103">
        <f t="shared" si="28"/>
        <v>0</v>
      </c>
      <c r="U54" s="217">
        <v>0</v>
      </c>
      <c r="V54" s="103">
        <f t="shared" si="29"/>
        <v>0</v>
      </c>
      <c r="X54" s="245"/>
    </row>
    <row r="55" spans="1:24" ht="12.75" customHeight="1" x14ac:dyDescent="0.3">
      <c r="A55" s="38" t="s">
        <v>153</v>
      </c>
      <c r="B55" s="50"/>
      <c r="C55" s="217">
        <v>90062.28</v>
      </c>
      <c r="D55" s="103">
        <f t="shared" si="20"/>
        <v>0.1</v>
      </c>
      <c r="E55" s="217">
        <v>0</v>
      </c>
      <c r="F55" s="103">
        <f t="shared" si="21"/>
        <v>0</v>
      </c>
      <c r="G55" s="217">
        <v>0</v>
      </c>
      <c r="H55" s="103">
        <f t="shared" si="22"/>
        <v>0</v>
      </c>
      <c r="I55" s="217">
        <v>0</v>
      </c>
      <c r="J55" s="103">
        <f t="shared" si="23"/>
        <v>0</v>
      </c>
      <c r="K55" s="217">
        <v>0</v>
      </c>
      <c r="L55" s="103">
        <f t="shared" si="24"/>
        <v>0</v>
      </c>
      <c r="M55" s="217">
        <v>0</v>
      </c>
      <c r="N55" s="103">
        <f t="shared" si="25"/>
        <v>0</v>
      </c>
      <c r="O55" s="217">
        <v>0</v>
      </c>
      <c r="P55" s="103">
        <f t="shared" si="26"/>
        <v>0</v>
      </c>
      <c r="Q55" s="217">
        <v>0</v>
      </c>
      <c r="R55" s="103">
        <f t="shared" si="27"/>
        <v>0</v>
      </c>
      <c r="S55" s="217">
        <v>0</v>
      </c>
      <c r="T55" s="103">
        <f t="shared" si="28"/>
        <v>0</v>
      </c>
      <c r="U55" s="217">
        <v>0</v>
      </c>
      <c r="V55" s="103">
        <f t="shared" si="29"/>
        <v>0</v>
      </c>
      <c r="X55" s="245"/>
    </row>
    <row r="56" spans="1:24" ht="12.75" customHeight="1" x14ac:dyDescent="0.3">
      <c r="A56" s="38" t="s">
        <v>88</v>
      </c>
      <c r="B56" s="50"/>
      <c r="C56" s="217">
        <v>459.31762800000001</v>
      </c>
      <c r="D56" s="103">
        <f t="shared" si="20"/>
        <v>5.1000000000000004E-4</v>
      </c>
      <c r="E56" s="217">
        <v>0</v>
      </c>
      <c r="F56" s="103">
        <f t="shared" si="21"/>
        <v>0</v>
      </c>
      <c r="G56" s="217">
        <v>0</v>
      </c>
      <c r="H56" s="103">
        <f t="shared" si="22"/>
        <v>0</v>
      </c>
      <c r="I56" s="217">
        <v>0</v>
      </c>
      <c r="J56" s="103">
        <f t="shared" si="23"/>
        <v>0</v>
      </c>
      <c r="K56" s="217">
        <v>0</v>
      </c>
      <c r="L56" s="103">
        <f t="shared" si="24"/>
        <v>0</v>
      </c>
      <c r="M56" s="217">
        <v>0</v>
      </c>
      <c r="N56" s="103">
        <f t="shared" si="25"/>
        <v>0</v>
      </c>
      <c r="O56" s="217">
        <v>0</v>
      </c>
      <c r="P56" s="103">
        <f t="shared" si="26"/>
        <v>0</v>
      </c>
      <c r="Q56" s="217">
        <v>0</v>
      </c>
      <c r="R56" s="103">
        <f t="shared" si="27"/>
        <v>0</v>
      </c>
      <c r="S56" s="217">
        <v>0</v>
      </c>
      <c r="T56" s="103">
        <f t="shared" si="28"/>
        <v>0</v>
      </c>
      <c r="U56" s="217">
        <v>0</v>
      </c>
      <c r="V56" s="103">
        <f t="shared" si="29"/>
        <v>0</v>
      </c>
      <c r="X56" s="245"/>
    </row>
    <row r="57" spans="1:24" ht="12.75" customHeight="1" x14ac:dyDescent="0.3">
      <c r="A57" s="38" t="s">
        <v>14</v>
      </c>
      <c r="B57" s="50"/>
      <c r="C57" s="217">
        <v>0</v>
      </c>
      <c r="D57" s="103">
        <f t="shared" si="20"/>
        <v>0</v>
      </c>
      <c r="E57" s="217">
        <v>0</v>
      </c>
      <c r="F57" s="103">
        <f t="shared" si="21"/>
        <v>0</v>
      </c>
      <c r="G57" s="217">
        <v>0</v>
      </c>
      <c r="H57" s="103">
        <f t="shared" si="22"/>
        <v>0</v>
      </c>
      <c r="I57" s="217">
        <v>0</v>
      </c>
      <c r="J57" s="103">
        <f t="shared" si="23"/>
        <v>0</v>
      </c>
      <c r="K57" s="217">
        <v>0</v>
      </c>
      <c r="L57" s="103">
        <f t="shared" si="24"/>
        <v>0</v>
      </c>
      <c r="M57" s="217">
        <v>0</v>
      </c>
      <c r="N57" s="103">
        <f t="shared" si="25"/>
        <v>0</v>
      </c>
      <c r="O57" s="217">
        <v>0</v>
      </c>
      <c r="P57" s="103">
        <f t="shared" si="26"/>
        <v>0</v>
      </c>
      <c r="Q57" s="217">
        <v>0</v>
      </c>
      <c r="R57" s="103">
        <f t="shared" si="27"/>
        <v>0</v>
      </c>
      <c r="S57" s="217">
        <v>0</v>
      </c>
      <c r="T57" s="103">
        <f t="shared" si="28"/>
        <v>0</v>
      </c>
      <c r="U57" s="217">
        <v>0</v>
      </c>
      <c r="V57" s="103">
        <f t="shared" si="29"/>
        <v>0</v>
      </c>
      <c r="X57" s="245"/>
    </row>
    <row r="58" spans="1:24" ht="12.75" customHeight="1" x14ac:dyDescent="0.3">
      <c r="A58" s="38" t="s">
        <v>31</v>
      </c>
      <c r="B58" s="50"/>
      <c r="C58" s="217">
        <v>0</v>
      </c>
      <c r="D58" s="103">
        <f t="shared" si="20"/>
        <v>0</v>
      </c>
      <c r="E58" s="217">
        <v>0</v>
      </c>
      <c r="F58" s="103">
        <f t="shared" si="21"/>
        <v>0</v>
      </c>
      <c r="G58" s="217">
        <v>0</v>
      </c>
      <c r="H58" s="103">
        <f t="shared" si="22"/>
        <v>0</v>
      </c>
      <c r="I58" s="217">
        <v>0</v>
      </c>
      <c r="J58" s="103">
        <f t="shared" si="23"/>
        <v>0</v>
      </c>
      <c r="K58" s="217">
        <v>0</v>
      </c>
      <c r="L58" s="103">
        <f t="shared" si="24"/>
        <v>0</v>
      </c>
      <c r="M58" s="217">
        <v>0</v>
      </c>
      <c r="N58" s="103">
        <f t="shared" si="25"/>
        <v>0</v>
      </c>
      <c r="O58" s="217">
        <v>0</v>
      </c>
      <c r="P58" s="103">
        <f t="shared" si="26"/>
        <v>0</v>
      </c>
      <c r="Q58" s="217">
        <v>0</v>
      </c>
      <c r="R58" s="103">
        <f t="shared" si="27"/>
        <v>0</v>
      </c>
      <c r="S58" s="217">
        <v>0</v>
      </c>
      <c r="T58" s="103">
        <f t="shared" si="28"/>
        <v>0</v>
      </c>
      <c r="U58" s="217">
        <v>0</v>
      </c>
      <c r="V58" s="103">
        <f t="shared" si="29"/>
        <v>0</v>
      </c>
      <c r="X58" s="245"/>
    </row>
    <row r="59" spans="1:24" ht="12.75" customHeight="1" x14ac:dyDescent="0.3">
      <c r="A59" s="38" t="s">
        <v>141</v>
      </c>
      <c r="B59" s="50"/>
      <c r="C59" s="217">
        <v>54974.015711999993</v>
      </c>
      <c r="D59" s="103">
        <f t="shared" si="20"/>
        <v>6.1039999999999997E-2</v>
      </c>
      <c r="E59" s="217">
        <v>0</v>
      </c>
      <c r="F59" s="103">
        <f t="shared" si="21"/>
        <v>0</v>
      </c>
      <c r="G59" s="217">
        <v>0</v>
      </c>
      <c r="H59" s="103">
        <f t="shared" si="22"/>
        <v>0</v>
      </c>
      <c r="I59" s="217">
        <v>0</v>
      </c>
      <c r="J59" s="103">
        <f t="shared" si="23"/>
        <v>0</v>
      </c>
      <c r="K59" s="217">
        <v>0</v>
      </c>
      <c r="L59" s="103">
        <f t="shared" si="24"/>
        <v>0</v>
      </c>
      <c r="M59" s="217">
        <v>0</v>
      </c>
      <c r="N59" s="103">
        <f t="shared" si="25"/>
        <v>0</v>
      </c>
      <c r="O59" s="217">
        <v>0</v>
      </c>
      <c r="P59" s="103">
        <f t="shared" si="26"/>
        <v>0</v>
      </c>
      <c r="Q59" s="217">
        <v>0</v>
      </c>
      <c r="R59" s="103">
        <f t="shared" si="27"/>
        <v>0</v>
      </c>
      <c r="S59" s="217">
        <v>0</v>
      </c>
      <c r="T59" s="103">
        <f t="shared" si="28"/>
        <v>0</v>
      </c>
      <c r="U59" s="217">
        <v>0</v>
      </c>
      <c r="V59" s="103">
        <f t="shared" si="29"/>
        <v>0</v>
      </c>
      <c r="X59" s="245"/>
    </row>
    <row r="60" spans="1:24" ht="12.75" customHeight="1" x14ac:dyDescent="0.3">
      <c r="A60" s="38" t="s">
        <v>149</v>
      </c>
      <c r="B60" s="50"/>
      <c r="C60" s="217">
        <v>0</v>
      </c>
      <c r="D60" s="103">
        <f t="shared" si="20"/>
        <v>0</v>
      </c>
      <c r="E60" s="217">
        <v>0</v>
      </c>
      <c r="F60" s="103">
        <f t="shared" si="21"/>
        <v>0</v>
      </c>
      <c r="G60" s="217">
        <v>0</v>
      </c>
      <c r="H60" s="103">
        <f t="shared" si="22"/>
        <v>0</v>
      </c>
      <c r="I60" s="217">
        <v>0</v>
      </c>
      <c r="J60" s="103">
        <f t="shared" si="23"/>
        <v>0</v>
      </c>
      <c r="K60" s="217">
        <v>0</v>
      </c>
      <c r="L60" s="103">
        <f t="shared" si="24"/>
        <v>0</v>
      </c>
      <c r="M60" s="217">
        <v>0</v>
      </c>
      <c r="N60" s="103">
        <f t="shared" si="25"/>
        <v>0</v>
      </c>
      <c r="O60" s="217">
        <v>0</v>
      </c>
      <c r="P60" s="103">
        <f t="shared" si="26"/>
        <v>0</v>
      </c>
      <c r="Q60" s="217">
        <v>0</v>
      </c>
      <c r="R60" s="103">
        <f t="shared" si="27"/>
        <v>0</v>
      </c>
      <c r="S60" s="217">
        <v>0</v>
      </c>
      <c r="T60" s="103">
        <f t="shared" si="28"/>
        <v>0</v>
      </c>
      <c r="U60" s="217">
        <v>0</v>
      </c>
      <c r="V60" s="103">
        <f t="shared" si="29"/>
        <v>0</v>
      </c>
      <c r="X60" s="245"/>
    </row>
    <row r="61" spans="1:24" ht="12.75" customHeight="1" x14ac:dyDescent="0.3">
      <c r="A61" s="38" t="s">
        <v>157</v>
      </c>
      <c r="B61" s="50"/>
      <c r="C61" s="217">
        <v>0</v>
      </c>
      <c r="D61" s="103">
        <f t="shared" si="20"/>
        <v>0</v>
      </c>
      <c r="E61" s="217">
        <v>0</v>
      </c>
      <c r="F61" s="103">
        <f t="shared" si="21"/>
        <v>0</v>
      </c>
      <c r="G61" s="217">
        <v>0</v>
      </c>
      <c r="H61" s="103">
        <f t="shared" si="22"/>
        <v>0</v>
      </c>
      <c r="I61" s="217">
        <v>0</v>
      </c>
      <c r="J61" s="103">
        <f t="shared" si="23"/>
        <v>0</v>
      </c>
      <c r="K61" s="217">
        <v>0</v>
      </c>
      <c r="L61" s="103">
        <f t="shared" si="24"/>
        <v>0</v>
      </c>
      <c r="M61" s="217">
        <v>0</v>
      </c>
      <c r="N61" s="103">
        <f t="shared" si="25"/>
        <v>0</v>
      </c>
      <c r="O61" s="217">
        <v>0</v>
      </c>
      <c r="P61" s="103">
        <f t="shared" si="26"/>
        <v>0</v>
      </c>
      <c r="Q61" s="217">
        <v>0</v>
      </c>
      <c r="R61" s="103">
        <f t="shared" si="27"/>
        <v>0</v>
      </c>
      <c r="S61" s="217">
        <v>0</v>
      </c>
      <c r="T61" s="103">
        <f t="shared" si="28"/>
        <v>0</v>
      </c>
      <c r="U61" s="217">
        <v>0</v>
      </c>
      <c r="V61" s="103">
        <f t="shared" si="29"/>
        <v>0</v>
      </c>
      <c r="X61" s="245"/>
    </row>
    <row r="62" spans="1:24" ht="12.75" customHeight="1" x14ac:dyDescent="0.3">
      <c r="A62" s="38" t="s">
        <v>294</v>
      </c>
      <c r="B62" s="50"/>
      <c r="C62" s="217">
        <v>0</v>
      </c>
      <c r="D62" s="103">
        <f t="shared" si="20"/>
        <v>0</v>
      </c>
      <c r="E62" s="217">
        <v>0</v>
      </c>
      <c r="F62" s="103">
        <f t="shared" si="21"/>
        <v>0</v>
      </c>
      <c r="G62" s="217">
        <v>0</v>
      </c>
      <c r="H62" s="103">
        <f t="shared" si="22"/>
        <v>0</v>
      </c>
      <c r="I62" s="217">
        <v>0</v>
      </c>
      <c r="J62" s="103">
        <f t="shared" si="23"/>
        <v>0</v>
      </c>
      <c r="K62" s="217">
        <v>0</v>
      </c>
      <c r="L62" s="103">
        <f t="shared" si="24"/>
        <v>0</v>
      </c>
      <c r="M62" s="217">
        <v>0</v>
      </c>
      <c r="N62" s="103">
        <f t="shared" si="25"/>
        <v>0</v>
      </c>
      <c r="O62" s="217">
        <v>0</v>
      </c>
      <c r="P62" s="103">
        <f t="shared" si="26"/>
        <v>0</v>
      </c>
      <c r="Q62" s="217">
        <v>0</v>
      </c>
      <c r="R62" s="103">
        <f t="shared" si="27"/>
        <v>0</v>
      </c>
      <c r="S62" s="217">
        <v>0</v>
      </c>
      <c r="T62" s="103">
        <f t="shared" si="28"/>
        <v>0</v>
      </c>
      <c r="U62" s="217">
        <v>0</v>
      </c>
      <c r="V62" s="103">
        <f t="shared" si="29"/>
        <v>0</v>
      </c>
      <c r="X62" s="245"/>
    </row>
    <row r="63" spans="1:24" ht="12.75" customHeight="1" x14ac:dyDescent="0.3">
      <c r="A63" s="38" t="s">
        <v>29</v>
      </c>
      <c r="B63" s="50"/>
      <c r="C63" s="217">
        <v>14072.799936893711</v>
      </c>
      <c r="D63" s="103">
        <f t="shared" si="20"/>
        <v>1.5625631437371685E-2</v>
      </c>
      <c r="E63" s="217">
        <v>0</v>
      </c>
      <c r="F63" s="103">
        <f t="shared" si="21"/>
        <v>0</v>
      </c>
      <c r="G63" s="217">
        <v>0</v>
      </c>
      <c r="H63" s="103">
        <f t="shared" si="22"/>
        <v>0</v>
      </c>
      <c r="I63" s="217">
        <v>0</v>
      </c>
      <c r="J63" s="103">
        <f t="shared" si="23"/>
        <v>0</v>
      </c>
      <c r="K63" s="217">
        <v>0</v>
      </c>
      <c r="L63" s="103">
        <f t="shared" si="24"/>
        <v>0</v>
      </c>
      <c r="M63" s="217">
        <v>0</v>
      </c>
      <c r="N63" s="103">
        <f t="shared" si="25"/>
        <v>0</v>
      </c>
      <c r="O63" s="217">
        <v>0</v>
      </c>
      <c r="P63" s="103">
        <f t="shared" si="26"/>
        <v>0</v>
      </c>
      <c r="Q63" s="217">
        <v>0</v>
      </c>
      <c r="R63" s="103">
        <f t="shared" si="27"/>
        <v>0</v>
      </c>
      <c r="S63" s="217">
        <v>0</v>
      </c>
      <c r="T63" s="103">
        <f t="shared" si="28"/>
        <v>0</v>
      </c>
      <c r="U63" s="217">
        <v>0</v>
      </c>
      <c r="V63" s="103">
        <f t="shared" si="29"/>
        <v>0</v>
      </c>
      <c r="X63" s="245"/>
    </row>
    <row r="64" spans="1:24" ht="12.75" customHeight="1" x14ac:dyDescent="0.3">
      <c r="A64" s="38" t="s">
        <v>148</v>
      </c>
      <c r="B64" s="50"/>
      <c r="C64" s="217">
        <v>4322.9894399999994</v>
      </c>
      <c r="D64" s="103">
        <f t="shared" si="20"/>
        <v>4.7999999999999996E-3</v>
      </c>
      <c r="E64" s="217">
        <v>0</v>
      </c>
      <c r="F64" s="103">
        <f t="shared" si="21"/>
        <v>0</v>
      </c>
      <c r="G64" s="217">
        <v>0</v>
      </c>
      <c r="H64" s="103">
        <f t="shared" si="22"/>
        <v>0</v>
      </c>
      <c r="I64" s="217">
        <v>0</v>
      </c>
      <c r="J64" s="103">
        <f t="shared" si="23"/>
        <v>0</v>
      </c>
      <c r="K64" s="217">
        <v>0</v>
      </c>
      <c r="L64" s="103">
        <f t="shared" si="24"/>
        <v>0</v>
      </c>
      <c r="M64" s="217">
        <v>0</v>
      </c>
      <c r="N64" s="103">
        <f t="shared" si="25"/>
        <v>0</v>
      </c>
      <c r="O64" s="217">
        <v>0</v>
      </c>
      <c r="P64" s="103">
        <f t="shared" si="26"/>
        <v>0</v>
      </c>
      <c r="Q64" s="217">
        <v>0</v>
      </c>
      <c r="R64" s="103">
        <f t="shared" si="27"/>
        <v>0</v>
      </c>
      <c r="S64" s="217">
        <v>0</v>
      </c>
      <c r="T64" s="103">
        <f t="shared" si="28"/>
        <v>0</v>
      </c>
      <c r="U64" s="217">
        <v>0</v>
      </c>
      <c r="V64" s="103">
        <f t="shared" si="29"/>
        <v>0</v>
      </c>
      <c r="X64" s="245"/>
    </row>
    <row r="65" spans="1:24" ht="12.75" customHeight="1" x14ac:dyDescent="0.3">
      <c r="A65" s="38" t="s">
        <v>39</v>
      </c>
      <c r="B65" s="50"/>
      <c r="C65" s="217">
        <v>450.31139999999994</v>
      </c>
      <c r="D65" s="103">
        <f t="shared" si="20"/>
        <v>5.0000000000000001E-4</v>
      </c>
      <c r="E65" s="217">
        <v>0</v>
      </c>
      <c r="F65" s="103">
        <f t="shared" si="21"/>
        <v>0</v>
      </c>
      <c r="G65" s="217">
        <v>0</v>
      </c>
      <c r="H65" s="103">
        <f t="shared" si="22"/>
        <v>0</v>
      </c>
      <c r="I65" s="217">
        <v>0</v>
      </c>
      <c r="J65" s="103">
        <f t="shared" si="23"/>
        <v>0</v>
      </c>
      <c r="K65" s="217">
        <v>0</v>
      </c>
      <c r="L65" s="103">
        <f t="shared" si="24"/>
        <v>0</v>
      </c>
      <c r="M65" s="217">
        <v>0</v>
      </c>
      <c r="N65" s="103">
        <f t="shared" si="25"/>
        <v>0</v>
      </c>
      <c r="O65" s="217">
        <v>0</v>
      </c>
      <c r="P65" s="103">
        <f t="shared" si="26"/>
        <v>0</v>
      </c>
      <c r="Q65" s="217">
        <v>0</v>
      </c>
      <c r="R65" s="103">
        <f t="shared" si="27"/>
        <v>0</v>
      </c>
      <c r="S65" s="217">
        <v>0</v>
      </c>
      <c r="T65" s="103">
        <f t="shared" si="28"/>
        <v>0</v>
      </c>
      <c r="U65" s="217">
        <v>0</v>
      </c>
      <c r="V65" s="103">
        <f t="shared" si="29"/>
        <v>0</v>
      </c>
      <c r="X65" s="245"/>
    </row>
    <row r="66" spans="1:24" ht="12.75" customHeight="1" x14ac:dyDescent="0.3">
      <c r="A66" s="38" t="s">
        <v>147</v>
      </c>
      <c r="B66" s="50"/>
      <c r="C66" s="217">
        <v>2521.7438399999996</v>
      </c>
      <c r="D66" s="103">
        <f t="shared" si="20"/>
        <v>2.8E-3</v>
      </c>
      <c r="E66" s="217">
        <v>0</v>
      </c>
      <c r="F66" s="103">
        <f t="shared" si="21"/>
        <v>0</v>
      </c>
      <c r="G66" s="217">
        <v>0</v>
      </c>
      <c r="H66" s="103">
        <f t="shared" si="22"/>
        <v>0</v>
      </c>
      <c r="I66" s="217">
        <v>0</v>
      </c>
      <c r="J66" s="103">
        <f t="shared" si="23"/>
        <v>0</v>
      </c>
      <c r="K66" s="217">
        <v>0</v>
      </c>
      <c r="L66" s="103">
        <f t="shared" si="24"/>
        <v>0</v>
      </c>
      <c r="M66" s="217">
        <v>0</v>
      </c>
      <c r="N66" s="103">
        <f t="shared" si="25"/>
        <v>0</v>
      </c>
      <c r="O66" s="217">
        <v>0</v>
      </c>
      <c r="P66" s="103">
        <f t="shared" si="26"/>
        <v>0</v>
      </c>
      <c r="Q66" s="217">
        <v>0</v>
      </c>
      <c r="R66" s="103">
        <f t="shared" si="27"/>
        <v>0</v>
      </c>
      <c r="S66" s="217">
        <v>0</v>
      </c>
      <c r="T66" s="103">
        <f t="shared" si="28"/>
        <v>0</v>
      </c>
      <c r="U66" s="217">
        <v>0</v>
      </c>
      <c r="V66" s="103">
        <f t="shared" si="29"/>
        <v>0</v>
      </c>
      <c r="X66" s="245"/>
    </row>
    <row r="67" spans="1:24" ht="12.75" customHeight="1" x14ac:dyDescent="0.3">
      <c r="A67" s="38" t="s">
        <v>140</v>
      </c>
      <c r="B67" s="50"/>
      <c r="C67" s="217">
        <v>13509.341999999999</v>
      </c>
      <c r="D67" s="103">
        <f t="shared" si="20"/>
        <v>1.4999999999999999E-2</v>
      </c>
      <c r="E67" s="217">
        <v>0</v>
      </c>
      <c r="F67" s="103">
        <f t="shared" si="21"/>
        <v>0</v>
      </c>
      <c r="G67" s="217">
        <v>0</v>
      </c>
      <c r="H67" s="103">
        <f t="shared" si="22"/>
        <v>0</v>
      </c>
      <c r="I67" s="217">
        <v>0</v>
      </c>
      <c r="J67" s="103">
        <f t="shared" si="23"/>
        <v>0</v>
      </c>
      <c r="K67" s="217">
        <v>0</v>
      </c>
      <c r="L67" s="103">
        <f t="shared" si="24"/>
        <v>0</v>
      </c>
      <c r="M67" s="217">
        <v>0</v>
      </c>
      <c r="N67" s="103">
        <f t="shared" si="25"/>
        <v>0</v>
      </c>
      <c r="O67" s="217">
        <v>0</v>
      </c>
      <c r="P67" s="103">
        <f t="shared" si="26"/>
        <v>0</v>
      </c>
      <c r="Q67" s="217">
        <v>0</v>
      </c>
      <c r="R67" s="103">
        <f t="shared" si="27"/>
        <v>0</v>
      </c>
      <c r="S67" s="217">
        <v>0</v>
      </c>
      <c r="T67" s="103">
        <f t="shared" si="28"/>
        <v>0</v>
      </c>
      <c r="U67" s="217">
        <v>0</v>
      </c>
      <c r="V67" s="103">
        <f t="shared" si="29"/>
        <v>0</v>
      </c>
      <c r="X67" s="245"/>
    </row>
    <row r="68" spans="1:24" ht="12.75" customHeight="1" x14ac:dyDescent="0.3">
      <c r="A68" s="38" t="s">
        <v>6</v>
      </c>
      <c r="B68" s="50"/>
      <c r="C68" s="217">
        <v>1531.0587599999999</v>
      </c>
      <c r="D68" s="103">
        <f t="shared" si="20"/>
        <v>1.6999999999999999E-3</v>
      </c>
      <c r="E68" s="217">
        <v>0</v>
      </c>
      <c r="F68" s="103">
        <f t="shared" si="21"/>
        <v>0</v>
      </c>
      <c r="G68" s="217">
        <v>0</v>
      </c>
      <c r="H68" s="103">
        <f t="shared" si="22"/>
        <v>0</v>
      </c>
      <c r="I68" s="217">
        <v>0</v>
      </c>
      <c r="J68" s="103">
        <f t="shared" si="23"/>
        <v>0</v>
      </c>
      <c r="K68" s="217">
        <v>0</v>
      </c>
      <c r="L68" s="103">
        <f t="shared" si="24"/>
        <v>0</v>
      </c>
      <c r="M68" s="217">
        <v>0</v>
      </c>
      <c r="N68" s="103">
        <f t="shared" si="25"/>
        <v>0</v>
      </c>
      <c r="O68" s="217">
        <v>0</v>
      </c>
      <c r="P68" s="103">
        <f t="shared" si="26"/>
        <v>0</v>
      </c>
      <c r="Q68" s="217">
        <v>0</v>
      </c>
      <c r="R68" s="103">
        <f t="shared" si="27"/>
        <v>0</v>
      </c>
      <c r="S68" s="217">
        <v>0</v>
      </c>
      <c r="T68" s="103">
        <f t="shared" si="28"/>
        <v>0</v>
      </c>
      <c r="U68" s="217">
        <v>0</v>
      </c>
      <c r="V68" s="103">
        <f t="shared" si="29"/>
        <v>0</v>
      </c>
      <c r="X68" s="245"/>
    </row>
    <row r="69" spans="1:24" ht="12.75" customHeight="1" x14ac:dyDescent="0.3">
      <c r="A69" s="38" t="s">
        <v>142</v>
      </c>
      <c r="B69" s="50"/>
      <c r="C69" s="217">
        <v>0</v>
      </c>
      <c r="D69" s="103">
        <f t="shared" si="20"/>
        <v>0</v>
      </c>
      <c r="E69" s="217">
        <v>0</v>
      </c>
      <c r="F69" s="103">
        <f t="shared" si="21"/>
        <v>0</v>
      </c>
      <c r="G69" s="217">
        <v>0</v>
      </c>
      <c r="H69" s="103">
        <f t="shared" si="22"/>
        <v>0</v>
      </c>
      <c r="I69" s="217">
        <v>0</v>
      </c>
      <c r="J69" s="103">
        <f t="shared" si="23"/>
        <v>0</v>
      </c>
      <c r="K69" s="217">
        <v>0</v>
      </c>
      <c r="L69" s="103">
        <f t="shared" si="24"/>
        <v>0</v>
      </c>
      <c r="M69" s="217">
        <v>0</v>
      </c>
      <c r="N69" s="103">
        <f t="shared" si="25"/>
        <v>0</v>
      </c>
      <c r="O69" s="217">
        <v>0</v>
      </c>
      <c r="P69" s="103">
        <f t="shared" si="26"/>
        <v>0</v>
      </c>
      <c r="Q69" s="217">
        <v>0</v>
      </c>
      <c r="R69" s="103">
        <f t="shared" si="27"/>
        <v>0</v>
      </c>
      <c r="S69" s="217">
        <v>0</v>
      </c>
      <c r="T69" s="103">
        <f t="shared" si="28"/>
        <v>0</v>
      </c>
      <c r="U69" s="217">
        <v>0</v>
      </c>
      <c r="V69" s="103">
        <f t="shared" si="29"/>
        <v>0</v>
      </c>
      <c r="X69" s="245"/>
    </row>
    <row r="70" spans="1:24" ht="12.75" customHeight="1" x14ac:dyDescent="0.3">
      <c r="A70" s="38" t="s">
        <v>32</v>
      </c>
      <c r="B70" s="50"/>
      <c r="C70" s="217">
        <v>90.062279999999987</v>
      </c>
      <c r="D70" s="103">
        <f t="shared" si="20"/>
        <v>9.9999999999999991E-5</v>
      </c>
      <c r="E70" s="217">
        <v>0</v>
      </c>
      <c r="F70" s="103">
        <f t="shared" si="21"/>
        <v>0</v>
      </c>
      <c r="G70" s="217">
        <v>0</v>
      </c>
      <c r="H70" s="103">
        <f t="shared" si="22"/>
        <v>0</v>
      </c>
      <c r="I70" s="217">
        <v>0</v>
      </c>
      <c r="J70" s="103">
        <f t="shared" si="23"/>
        <v>0</v>
      </c>
      <c r="K70" s="217">
        <v>0</v>
      </c>
      <c r="L70" s="103">
        <f t="shared" si="24"/>
        <v>0</v>
      </c>
      <c r="M70" s="217">
        <v>0</v>
      </c>
      <c r="N70" s="103">
        <f t="shared" si="25"/>
        <v>0</v>
      </c>
      <c r="O70" s="217">
        <v>0</v>
      </c>
      <c r="P70" s="103">
        <f t="shared" si="26"/>
        <v>0</v>
      </c>
      <c r="Q70" s="217">
        <v>0</v>
      </c>
      <c r="R70" s="103">
        <f t="shared" si="27"/>
        <v>0</v>
      </c>
      <c r="S70" s="217">
        <v>0</v>
      </c>
      <c r="T70" s="103">
        <f t="shared" si="28"/>
        <v>0</v>
      </c>
      <c r="U70" s="217">
        <v>0</v>
      </c>
      <c r="V70" s="103">
        <f t="shared" si="29"/>
        <v>0</v>
      </c>
      <c r="X70" s="245"/>
    </row>
    <row r="71" spans="1:24" ht="12.75" customHeight="1" x14ac:dyDescent="0.3">
      <c r="A71" s="38" t="s">
        <v>138</v>
      </c>
      <c r="B71" s="50"/>
      <c r="C71" s="217">
        <v>0</v>
      </c>
      <c r="D71" s="103">
        <f t="shared" si="20"/>
        <v>0</v>
      </c>
      <c r="E71" s="217">
        <v>0</v>
      </c>
      <c r="F71" s="103">
        <f t="shared" si="21"/>
        <v>0</v>
      </c>
      <c r="G71" s="217">
        <v>0</v>
      </c>
      <c r="H71" s="103">
        <f t="shared" si="22"/>
        <v>0</v>
      </c>
      <c r="I71" s="217">
        <v>0</v>
      </c>
      <c r="J71" s="103">
        <f t="shared" si="23"/>
        <v>0</v>
      </c>
      <c r="K71" s="217">
        <v>0</v>
      </c>
      <c r="L71" s="103">
        <f t="shared" si="24"/>
        <v>0</v>
      </c>
      <c r="M71" s="217">
        <v>0</v>
      </c>
      <c r="N71" s="103">
        <f t="shared" si="25"/>
        <v>0</v>
      </c>
      <c r="O71" s="217">
        <v>0</v>
      </c>
      <c r="P71" s="103">
        <f t="shared" si="26"/>
        <v>0</v>
      </c>
      <c r="Q71" s="217">
        <v>0</v>
      </c>
      <c r="R71" s="103">
        <f t="shared" si="27"/>
        <v>0</v>
      </c>
      <c r="S71" s="217">
        <v>0</v>
      </c>
      <c r="T71" s="103">
        <f t="shared" si="28"/>
        <v>0</v>
      </c>
      <c r="U71" s="217">
        <v>0</v>
      </c>
      <c r="V71" s="103">
        <f t="shared" si="29"/>
        <v>0</v>
      </c>
      <c r="X71" s="245"/>
    </row>
    <row r="72" spans="1:24" ht="12.75" customHeight="1" x14ac:dyDescent="0.3">
      <c r="A72" s="38" t="s">
        <v>154</v>
      </c>
      <c r="B72" s="50"/>
      <c r="C72" s="217">
        <v>0</v>
      </c>
      <c r="D72" s="103">
        <f t="shared" si="20"/>
        <v>0</v>
      </c>
      <c r="E72" s="217">
        <v>0</v>
      </c>
      <c r="F72" s="103">
        <f t="shared" si="21"/>
        <v>0</v>
      </c>
      <c r="G72" s="217">
        <v>0</v>
      </c>
      <c r="H72" s="103">
        <f t="shared" si="22"/>
        <v>0</v>
      </c>
      <c r="I72" s="217">
        <v>0</v>
      </c>
      <c r="J72" s="103">
        <f t="shared" si="23"/>
        <v>0</v>
      </c>
      <c r="K72" s="217">
        <v>0</v>
      </c>
      <c r="L72" s="103">
        <f t="shared" si="24"/>
        <v>0</v>
      </c>
      <c r="M72" s="217">
        <v>0</v>
      </c>
      <c r="N72" s="103">
        <f t="shared" si="25"/>
        <v>0</v>
      </c>
      <c r="O72" s="217">
        <v>0</v>
      </c>
      <c r="P72" s="103">
        <f t="shared" si="26"/>
        <v>0</v>
      </c>
      <c r="Q72" s="217">
        <v>0</v>
      </c>
      <c r="R72" s="103">
        <f t="shared" si="27"/>
        <v>0</v>
      </c>
      <c r="S72" s="217">
        <v>0</v>
      </c>
      <c r="T72" s="103">
        <f t="shared" si="28"/>
        <v>0</v>
      </c>
      <c r="U72" s="217">
        <v>0</v>
      </c>
      <c r="V72" s="103">
        <f t="shared" si="29"/>
        <v>0</v>
      </c>
      <c r="X72" s="245"/>
    </row>
    <row r="73" spans="1:24" ht="12.75" customHeight="1" x14ac:dyDescent="0.3">
      <c r="A73" s="38" t="s">
        <v>145</v>
      </c>
      <c r="B73" s="50"/>
      <c r="C73" s="217">
        <v>0</v>
      </c>
      <c r="D73" s="103">
        <f t="shared" si="20"/>
        <v>0</v>
      </c>
      <c r="E73" s="217">
        <v>0</v>
      </c>
      <c r="F73" s="103">
        <f t="shared" si="21"/>
        <v>0</v>
      </c>
      <c r="G73" s="217">
        <v>0</v>
      </c>
      <c r="H73" s="103">
        <f t="shared" si="22"/>
        <v>0</v>
      </c>
      <c r="I73" s="217">
        <v>0</v>
      </c>
      <c r="J73" s="103">
        <f t="shared" si="23"/>
        <v>0</v>
      </c>
      <c r="K73" s="217">
        <v>0</v>
      </c>
      <c r="L73" s="103">
        <f t="shared" si="24"/>
        <v>0</v>
      </c>
      <c r="M73" s="217">
        <v>0</v>
      </c>
      <c r="N73" s="103">
        <f t="shared" si="25"/>
        <v>0</v>
      </c>
      <c r="O73" s="217">
        <v>0</v>
      </c>
      <c r="P73" s="103">
        <f t="shared" si="26"/>
        <v>0</v>
      </c>
      <c r="Q73" s="217">
        <v>0</v>
      </c>
      <c r="R73" s="103">
        <f t="shared" si="27"/>
        <v>0</v>
      </c>
      <c r="S73" s="217">
        <v>0</v>
      </c>
      <c r="T73" s="103">
        <f t="shared" si="28"/>
        <v>0</v>
      </c>
      <c r="U73" s="217">
        <v>0</v>
      </c>
      <c r="V73" s="103">
        <f t="shared" si="29"/>
        <v>0</v>
      </c>
      <c r="X73" s="245"/>
    </row>
    <row r="74" spans="1:24" ht="12.75" customHeight="1" x14ac:dyDescent="0.3">
      <c r="A74" s="38" t="s">
        <v>134</v>
      </c>
      <c r="B74" s="50"/>
      <c r="C74" s="217">
        <v>0</v>
      </c>
      <c r="D74" s="103">
        <f t="shared" si="20"/>
        <v>0</v>
      </c>
      <c r="E74" s="217">
        <v>0</v>
      </c>
      <c r="F74" s="103">
        <f t="shared" si="21"/>
        <v>0</v>
      </c>
      <c r="G74" s="217">
        <v>0</v>
      </c>
      <c r="H74" s="103">
        <f t="shared" si="22"/>
        <v>0</v>
      </c>
      <c r="I74" s="217">
        <v>0</v>
      </c>
      <c r="J74" s="103">
        <f t="shared" si="23"/>
        <v>0</v>
      </c>
      <c r="K74" s="217">
        <v>0</v>
      </c>
      <c r="L74" s="103">
        <f t="shared" si="24"/>
        <v>0</v>
      </c>
      <c r="M74" s="217">
        <v>0</v>
      </c>
      <c r="N74" s="103">
        <f t="shared" si="25"/>
        <v>0</v>
      </c>
      <c r="O74" s="217">
        <v>0</v>
      </c>
      <c r="P74" s="103">
        <f t="shared" si="26"/>
        <v>0</v>
      </c>
      <c r="Q74" s="217">
        <v>0</v>
      </c>
      <c r="R74" s="103">
        <f t="shared" si="27"/>
        <v>0</v>
      </c>
      <c r="S74" s="217">
        <v>0</v>
      </c>
      <c r="T74" s="103">
        <f t="shared" si="28"/>
        <v>0</v>
      </c>
      <c r="U74" s="217">
        <v>0</v>
      </c>
      <c r="V74" s="103">
        <f t="shared" si="29"/>
        <v>0</v>
      </c>
      <c r="X74" s="245"/>
    </row>
    <row r="75" spans="1:24" ht="12.75" customHeight="1" x14ac:dyDescent="0.3">
      <c r="A75" s="38" t="s">
        <v>151</v>
      </c>
      <c r="B75" s="50"/>
      <c r="C75" s="217">
        <v>9006.2279999999992</v>
      </c>
      <c r="D75" s="103">
        <f t="shared" si="20"/>
        <v>0.01</v>
      </c>
      <c r="E75" s="217">
        <v>0</v>
      </c>
      <c r="F75" s="103">
        <f t="shared" si="21"/>
        <v>0</v>
      </c>
      <c r="G75" s="217">
        <v>0</v>
      </c>
      <c r="H75" s="103">
        <f t="shared" si="22"/>
        <v>0</v>
      </c>
      <c r="I75" s="217">
        <v>0</v>
      </c>
      <c r="J75" s="103">
        <f t="shared" si="23"/>
        <v>0</v>
      </c>
      <c r="K75" s="217">
        <v>0</v>
      </c>
      <c r="L75" s="103">
        <f t="shared" si="24"/>
        <v>0</v>
      </c>
      <c r="M75" s="217">
        <v>0</v>
      </c>
      <c r="N75" s="103">
        <f t="shared" si="25"/>
        <v>0</v>
      </c>
      <c r="O75" s="217">
        <v>0</v>
      </c>
      <c r="P75" s="103">
        <f t="shared" si="26"/>
        <v>0</v>
      </c>
      <c r="Q75" s="217">
        <v>0</v>
      </c>
      <c r="R75" s="103">
        <f t="shared" si="27"/>
        <v>0</v>
      </c>
      <c r="S75" s="217">
        <v>0</v>
      </c>
      <c r="T75" s="103">
        <f t="shared" si="28"/>
        <v>0</v>
      </c>
      <c r="U75" s="217">
        <v>0</v>
      </c>
      <c r="V75" s="103">
        <f t="shared" si="29"/>
        <v>0</v>
      </c>
      <c r="X75" s="245"/>
    </row>
    <row r="76" spans="1:24" ht="12.75" customHeight="1" x14ac:dyDescent="0.3">
      <c r="A76" s="38" t="s">
        <v>137</v>
      </c>
      <c r="B76" s="50"/>
      <c r="C76" s="217">
        <v>360.24911999999995</v>
      </c>
      <c r="D76" s="103">
        <f t="shared" si="20"/>
        <v>3.9999999999999996E-4</v>
      </c>
      <c r="E76" s="217">
        <v>0</v>
      </c>
      <c r="F76" s="103">
        <f t="shared" si="21"/>
        <v>0</v>
      </c>
      <c r="G76" s="217">
        <v>0</v>
      </c>
      <c r="H76" s="103">
        <f t="shared" si="22"/>
        <v>0</v>
      </c>
      <c r="I76" s="217">
        <v>0</v>
      </c>
      <c r="J76" s="103">
        <f t="shared" si="23"/>
        <v>0</v>
      </c>
      <c r="K76" s="217">
        <v>0</v>
      </c>
      <c r="L76" s="103">
        <f t="shared" si="24"/>
        <v>0</v>
      </c>
      <c r="M76" s="217">
        <v>0</v>
      </c>
      <c r="N76" s="103">
        <f t="shared" si="25"/>
        <v>0</v>
      </c>
      <c r="O76" s="217">
        <v>0</v>
      </c>
      <c r="P76" s="103">
        <f t="shared" si="26"/>
        <v>0</v>
      </c>
      <c r="Q76" s="217">
        <v>0</v>
      </c>
      <c r="R76" s="103">
        <f t="shared" si="27"/>
        <v>0</v>
      </c>
      <c r="S76" s="217">
        <v>0</v>
      </c>
      <c r="T76" s="103">
        <f t="shared" si="28"/>
        <v>0</v>
      </c>
      <c r="U76" s="217">
        <v>0</v>
      </c>
      <c r="V76" s="103">
        <f t="shared" si="29"/>
        <v>0</v>
      </c>
      <c r="X76" s="245"/>
    </row>
    <row r="77" spans="1:24" ht="12.75" customHeight="1" x14ac:dyDescent="0.3">
      <c r="A77" s="38" t="s">
        <v>136</v>
      </c>
      <c r="B77" s="50"/>
      <c r="C77" s="217">
        <v>1170.8096399999999</v>
      </c>
      <c r="D77" s="103">
        <f t="shared" si="20"/>
        <v>1.2999999999999999E-3</v>
      </c>
      <c r="E77" s="217">
        <v>0</v>
      </c>
      <c r="F77" s="103">
        <f t="shared" si="21"/>
        <v>0</v>
      </c>
      <c r="G77" s="217">
        <v>0</v>
      </c>
      <c r="H77" s="103">
        <f t="shared" si="22"/>
        <v>0</v>
      </c>
      <c r="I77" s="217">
        <v>0</v>
      </c>
      <c r="J77" s="103">
        <f t="shared" si="23"/>
        <v>0</v>
      </c>
      <c r="K77" s="217">
        <v>0</v>
      </c>
      <c r="L77" s="103">
        <f t="shared" si="24"/>
        <v>0</v>
      </c>
      <c r="M77" s="217">
        <v>0</v>
      </c>
      <c r="N77" s="103">
        <f t="shared" si="25"/>
        <v>0</v>
      </c>
      <c r="O77" s="217">
        <v>0</v>
      </c>
      <c r="P77" s="103">
        <f t="shared" si="26"/>
        <v>0</v>
      </c>
      <c r="Q77" s="217">
        <v>0</v>
      </c>
      <c r="R77" s="103">
        <f t="shared" si="27"/>
        <v>0</v>
      </c>
      <c r="S77" s="217">
        <v>0</v>
      </c>
      <c r="T77" s="103">
        <f t="shared" si="28"/>
        <v>0</v>
      </c>
      <c r="U77" s="217">
        <v>0</v>
      </c>
      <c r="V77" s="103">
        <f t="shared" si="29"/>
        <v>0</v>
      </c>
      <c r="X77" s="245"/>
    </row>
    <row r="78" spans="1:24" ht="12.75" customHeight="1" x14ac:dyDescent="0.3">
      <c r="A78" s="38" t="s">
        <v>135</v>
      </c>
      <c r="B78" s="50"/>
      <c r="C78" s="217">
        <v>19813.701599999997</v>
      </c>
      <c r="D78" s="103">
        <f t="shared" si="20"/>
        <v>2.1999999999999999E-2</v>
      </c>
      <c r="E78" s="217">
        <v>0</v>
      </c>
      <c r="F78" s="103">
        <f t="shared" si="21"/>
        <v>0</v>
      </c>
      <c r="G78" s="217">
        <v>0</v>
      </c>
      <c r="H78" s="103">
        <f t="shared" si="22"/>
        <v>0</v>
      </c>
      <c r="I78" s="217">
        <v>0</v>
      </c>
      <c r="J78" s="103">
        <f t="shared" si="23"/>
        <v>0</v>
      </c>
      <c r="K78" s="217">
        <v>0</v>
      </c>
      <c r="L78" s="103">
        <f t="shared" si="24"/>
        <v>0</v>
      </c>
      <c r="M78" s="217">
        <v>0</v>
      </c>
      <c r="N78" s="103">
        <f t="shared" si="25"/>
        <v>0</v>
      </c>
      <c r="O78" s="217">
        <v>0</v>
      </c>
      <c r="P78" s="103">
        <f t="shared" si="26"/>
        <v>0</v>
      </c>
      <c r="Q78" s="217">
        <v>0</v>
      </c>
      <c r="R78" s="103">
        <f t="shared" si="27"/>
        <v>0</v>
      </c>
      <c r="S78" s="217">
        <v>0</v>
      </c>
      <c r="T78" s="103">
        <f t="shared" si="28"/>
        <v>0</v>
      </c>
      <c r="U78" s="217">
        <v>0</v>
      </c>
      <c r="V78" s="103">
        <f t="shared" si="29"/>
        <v>0</v>
      </c>
      <c r="X78" s="245"/>
    </row>
    <row r="79" spans="1:24" ht="12.75" customHeight="1" x14ac:dyDescent="0.3">
      <c r="A79" s="38" t="s">
        <v>100</v>
      </c>
      <c r="B79" s="50"/>
      <c r="C79" s="217">
        <v>0</v>
      </c>
      <c r="D79" s="103">
        <f t="shared" si="20"/>
        <v>0</v>
      </c>
      <c r="E79" s="217">
        <v>0</v>
      </c>
      <c r="F79" s="103">
        <f t="shared" si="21"/>
        <v>0</v>
      </c>
      <c r="G79" s="217">
        <v>0</v>
      </c>
      <c r="H79" s="103">
        <f t="shared" si="22"/>
        <v>0</v>
      </c>
      <c r="I79" s="217">
        <v>0</v>
      </c>
      <c r="J79" s="103">
        <f t="shared" si="23"/>
        <v>0</v>
      </c>
      <c r="K79" s="217">
        <v>0</v>
      </c>
      <c r="L79" s="103">
        <f t="shared" si="24"/>
        <v>0</v>
      </c>
      <c r="M79" s="217">
        <v>0</v>
      </c>
      <c r="N79" s="103">
        <f t="shared" si="25"/>
        <v>0</v>
      </c>
      <c r="O79" s="217">
        <v>0</v>
      </c>
      <c r="P79" s="103">
        <f t="shared" si="26"/>
        <v>0</v>
      </c>
      <c r="Q79" s="217">
        <v>0</v>
      </c>
      <c r="R79" s="103">
        <f t="shared" si="27"/>
        <v>0</v>
      </c>
      <c r="S79" s="217">
        <v>0</v>
      </c>
      <c r="T79" s="103">
        <f t="shared" si="28"/>
        <v>0</v>
      </c>
      <c r="U79" s="217">
        <v>0</v>
      </c>
      <c r="V79" s="103">
        <f t="shared" si="29"/>
        <v>0</v>
      </c>
      <c r="X79" s="245"/>
    </row>
    <row r="80" spans="1:24" ht="12.75" customHeight="1" x14ac:dyDescent="0.3">
      <c r="A80" s="38" t="s">
        <v>101</v>
      </c>
      <c r="B80" s="50"/>
      <c r="C80" s="217">
        <v>0</v>
      </c>
      <c r="D80" s="103">
        <f t="shared" si="20"/>
        <v>0</v>
      </c>
      <c r="E80" s="217">
        <v>0</v>
      </c>
      <c r="F80" s="103">
        <f t="shared" si="21"/>
        <v>0</v>
      </c>
      <c r="G80" s="217">
        <v>0</v>
      </c>
      <c r="H80" s="103">
        <f t="shared" si="22"/>
        <v>0</v>
      </c>
      <c r="I80" s="217">
        <v>0</v>
      </c>
      <c r="J80" s="103">
        <f t="shared" si="23"/>
        <v>0</v>
      </c>
      <c r="K80" s="217">
        <v>0</v>
      </c>
      <c r="L80" s="103">
        <f t="shared" si="24"/>
        <v>0</v>
      </c>
      <c r="M80" s="217">
        <v>0</v>
      </c>
      <c r="N80" s="103">
        <f t="shared" si="25"/>
        <v>0</v>
      </c>
      <c r="O80" s="217">
        <v>0</v>
      </c>
      <c r="P80" s="103">
        <f t="shared" si="26"/>
        <v>0</v>
      </c>
      <c r="Q80" s="217">
        <v>0</v>
      </c>
      <c r="R80" s="103">
        <f t="shared" si="27"/>
        <v>0</v>
      </c>
      <c r="S80" s="217">
        <v>0</v>
      </c>
      <c r="T80" s="103">
        <f t="shared" si="28"/>
        <v>0</v>
      </c>
      <c r="U80" s="217">
        <v>0</v>
      </c>
      <c r="V80" s="103">
        <f t="shared" si="29"/>
        <v>0</v>
      </c>
      <c r="X80" s="245"/>
    </row>
    <row r="81" spans="1:24" ht="12.75" customHeight="1" x14ac:dyDescent="0.3">
      <c r="A81" s="38" t="s">
        <v>139</v>
      </c>
      <c r="B81" s="50"/>
      <c r="C81" s="217">
        <v>0</v>
      </c>
      <c r="D81" s="103">
        <f t="shared" si="20"/>
        <v>0</v>
      </c>
      <c r="E81" s="217">
        <v>0</v>
      </c>
      <c r="F81" s="103">
        <f t="shared" si="21"/>
        <v>0</v>
      </c>
      <c r="G81" s="217">
        <v>0</v>
      </c>
      <c r="H81" s="103">
        <f t="shared" si="22"/>
        <v>0</v>
      </c>
      <c r="I81" s="217">
        <v>0</v>
      </c>
      <c r="J81" s="103">
        <f t="shared" si="23"/>
        <v>0</v>
      </c>
      <c r="K81" s="217">
        <v>0</v>
      </c>
      <c r="L81" s="103">
        <f t="shared" si="24"/>
        <v>0</v>
      </c>
      <c r="M81" s="217">
        <v>0</v>
      </c>
      <c r="N81" s="103">
        <f t="shared" si="25"/>
        <v>0</v>
      </c>
      <c r="O81" s="217">
        <v>0</v>
      </c>
      <c r="P81" s="103">
        <f t="shared" si="26"/>
        <v>0</v>
      </c>
      <c r="Q81" s="217">
        <v>0</v>
      </c>
      <c r="R81" s="103">
        <f t="shared" si="27"/>
        <v>0</v>
      </c>
      <c r="S81" s="217">
        <v>0</v>
      </c>
      <c r="T81" s="103">
        <f t="shared" si="28"/>
        <v>0</v>
      </c>
      <c r="U81" s="217">
        <v>0</v>
      </c>
      <c r="V81" s="103">
        <f t="shared" si="29"/>
        <v>0</v>
      </c>
      <c r="X81" s="245"/>
    </row>
    <row r="82" spans="1:24" ht="12.75" customHeight="1" x14ac:dyDescent="0.3">
      <c r="A82" s="38" t="s">
        <v>155</v>
      </c>
      <c r="B82" s="50"/>
      <c r="C82" s="217">
        <v>0</v>
      </c>
      <c r="D82" s="103">
        <f t="shared" si="20"/>
        <v>0</v>
      </c>
      <c r="E82" s="217">
        <v>0</v>
      </c>
      <c r="F82" s="103">
        <f t="shared" si="21"/>
        <v>0</v>
      </c>
      <c r="G82" s="217">
        <v>0</v>
      </c>
      <c r="H82" s="103">
        <f t="shared" si="22"/>
        <v>0</v>
      </c>
      <c r="I82" s="217">
        <v>0</v>
      </c>
      <c r="J82" s="103">
        <f t="shared" si="23"/>
        <v>0</v>
      </c>
      <c r="K82" s="217">
        <v>0</v>
      </c>
      <c r="L82" s="103">
        <f t="shared" si="24"/>
        <v>0</v>
      </c>
      <c r="M82" s="217">
        <v>0</v>
      </c>
      <c r="N82" s="103">
        <f t="shared" si="25"/>
        <v>0</v>
      </c>
      <c r="O82" s="217">
        <v>0</v>
      </c>
      <c r="P82" s="103">
        <f t="shared" si="26"/>
        <v>0</v>
      </c>
      <c r="Q82" s="217">
        <v>0</v>
      </c>
      <c r="R82" s="103">
        <f t="shared" si="27"/>
        <v>0</v>
      </c>
      <c r="S82" s="217">
        <v>0</v>
      </c>
      <c r="T82" s="103">
        <f t="shared" si="28"/>
        <v>0</v>
      </c>
      <c r="U82" s="217">
        <v>0</v>
      </c>
      <c r="V82" s="103">
        <f t="shared" si="29"/>
        <v>0</v>
      </c>
      <c r="X82" s="245"/>
    </row>
    <row r="83" spans="1:24" ht="12.75" customHeight="1" x14ac:dyDescent="0.3">
      <c r="A83" s="38" t="s">
        <v>77</v>
      </c>
      <c r="B83" s="50"/>
      <c r="C83" s="217">
        <v>0</v>
      </c>
      <c r="D83" s="103">
        <f t="shared" si="20"/>
        <v>0</v>
      </c>
      <c r="E83" s="217">
        <v>0</v>
      </c>
      <c r="F83" s="103">
        <f t="shared" si="21"/>
        <v>0</v>
      </c>
      <c r="G83" s="217">
        <v>0</v>
      </c>
      <c r="H83" s="103">
        <f t="shared" si="22"/>
        <v>0</v>
      </c>
      <c r="I83" s="217">
        <v>0</v>
      </c>
      <c r="J83" s="103">
        <f t="shared" si="23"/>
        <v>0</v>
      </c>
      <c r="K83" s="217">
        <v>0</v>
      </c>
      <c r="L83" s="103">
        <f t="shared" si="24"/>
        <v>0</v>
      </c>
      <c r="M83" s="217">
        <v>0</v>
      </c>
      <c r="N83" s="103">
        <f t="shared" si="25"/>
        <v>0</v>
      </c>
      <c r="O83" s="217">
        <v>0</v>
      </c>
      <c r="P83" s="103">
        <f t="shared" si="26"/>
        <v>0</v>
      </c>
      <c r="Q83" s="217">
        <v>0</v>
      </c>
      <c r="R83" s="103">
        <f t="shared" si="27"/>
        <v>0</v>
      </c>
      <c r="S83" s="217">
        <v>0</v>
      </c>
      <c r="T83" s="103">
        <f t="shared" si="28"/>
        <v>0</v>
      </c>
      <c r="U83" s="217">
        <v>0</v>
      </c>
      <c r="V83" s="103">
        <f t="shared" si="29"/>
        <v>0</v>
      </c>
      <c r="X83" s="245"/>
    </row>
    <row r="84" spans="1:24" ht="12.75" customHeight="1" x14ac:dyDescent="0.3">
      <c r="A84" s="38" t="s">
        <v>98</v>
      </c>
      <c r="B84" s="50"/>
      <c r="C84" s="217">
        <v>0</v>
      </c>
      <c r="D84" s="103">
        <f t="shared" si="20"/>
        <v>0</v>
      </c>
      <c r="E84" s="217">
        <v>0</v>
      </c>
      <c r="F84" s="103">
        <f t="shared" si="21"/>
        <v>0</v>
      </c>
      <c r="G84" s="217">
        <v>0</v>
      </c>
      <c r="H84" s="103">
        <f t="shared" si="22"/>
        <v>0</v>
      </c>
      <c r="I84" s="217">
        <v>0</v>
      </c>
      <c r="J84" s="103">
        <f t="shared" si="23"/>
        <v>0</v>
      </c>
      <c r="K84" s="217">
        <v>0</v>
      </c>
      <c r="L84" s="103">
        <f t="shared" si="24"/>
        <v>0</v>
      </c>
      <c r="M84" s="217">
        <v>0</v>
      </c>
      <c r="N84" s="103">
        <f t="shared" si="25"/>
        <v>0</v>
      </c>
      <c r="O84" s="217">
        <v>0</v>
      </c>
      <c r="P84" s="103">
        <f t="shared" si="26"/>
        <v>0</v>
      </c>
      <c r="Q84" s="217">
        <v>0</v>
      </c>
      <c r="R84" s="103">
        <f t="shared" si="27"/>
        <v>0</v>
      </c>
      <c r="S84" s="217">
        <v>0</v>
      </c>
      <c r="T84" s="103">
        <f t="shared" si="28"/>
        <v>0</v>
      </c>
      <c r="U84" s="217">
        <v>0</v>
      </c>
      <c r="V84" s="103">
        <f t="shared" si="29"/>
        <v>0</v>
      </c>
      <c r="X84" s="245"/>
    </row>
    <row r="85" spans="1:24" ht="12.75" customHeight="1" x14ac:dyDescent="0.3">
      <c r="A85" s="38" t="s">
        <v>79</v>
      </c>
      <c r="B85" s="50"/>
      <c r="C85" s="217">
        <v>0</v>
      </c>
      <c r="D85" s="103">
        <f t="shared" si="20"/>
        <v>0</v>
      </c>
      <c r="E85" s="217">
        <v>0</v>
      </c>
      <c r="F85" s="103">
        <f t="shared" si="21"/>
        <v>0</v>
      </c>
      <c r="G85" s="217">
        <v>0</v>
      </c>
      <c r="H85" s="103">
        <f t="shared" si="22"/>
        <v>0</v>
      </c>
      <c r="I85" s="217">
        <v>0</v>
      </c>
      <c r="J85" s="103">
        <f t="shared" si="23"/>
        <v>0</v>
      </c>
      <c r="K85" s="217">
        <v>0</v>
      </c>
      <c r="L85" s="103">
        <f t="shared" si="24"/>
        <v>0</v>
      </c>
      <c r="M85" s="217">
        <v>0</v>
      </c>
      <c r="N85" s="103">
        <f t="shared" si="25"/>
        <v>0</v>
      </c>
      <c r="O85" s="217">
        <v>0</v>
      </c>
      <c r="P85" s="103">
        <f t="shared" si="26"/>
        <v>0</v>
      </c>
      <c r="Q85" s="217">
        <v>0</v>
      </c>
      <c r="R85" s="103">
        <f t="shared" si="27"/>
        <v>0</v>
      </c>
      <c r="S85" s="217">
        <v>0</v>
      </c>
      <c r="T85" s="103">
        <f t="shared" si="28"/>
        <v>0</v>
      </c>
      <c r="U85" s="217">
        <v>0</v>
      </c>
      <c r="V85" s="103">
        <f t="shared" si="29"/>
        <v>0</v>
      </c>
      <c r="X85" s="245"/>
    </row>
    <row r="86" spans="1:24" ht="12.75" customHeight="1" x14ac:dyDescent="0.3">
      <c r="A86" s="38" t="s">
        <v>15</v>
      </c>
      <c r="B86" s="50"/>
      <c r="C86" s="217">
        <v>3602.4911999999995</v>
      </c>
      <c r="D86" s="103">
        <f t="shared" si="20"/>
        <v>4.0000000000000001E-3</v>
      </c>
      <c r="E86" s="217">
        <v>0</v>
      </c>
      <c r="F86" s="103">
        <f t="shared" si="21"/>
        <v>0</v>
      </c>
      <c r="G86" s="217">
        <v>0</v>
      </c>
      <c r="H86" s="103">
        <f t="shared" si="22"/>
        <v>0</v>
      </c>
      <c r="I86" s="217">
        <v>0</v>
      </c>
      <c r="J86" s="103">
        <f t="shared" si="23"/>
        <v>0</v>
      </c>
      <c r="K86" s="217">
        <v>0</v>
      </c>
      <c r="L86" s="103">
        <f t="shared" si="24"/>
        <v>0</v>
      </c>
      <c r="M86" s="217">
        <v>0</v>
      </c>
      <c r="N86" s="103">
        <f t="shared" si="25"/>
        <v>0</v>
      </c>
      <c r="O86" s="217">
        <v>0</v>
      </c>
      <c r="P86" s="103">
        <f t="shared" si="26"/>
        <v>0</v>
      </c>
      <c r="Q86" s="217">
        <v>0</v>
      </c>
      <c r="R86" s="103">
        <f t="shared" si="27"/>
        <v>0</v>
      </c>
      <c r="S86" s="217">
        <v>0</v>
      </c>
      <c r="T86" s="103">
        <f t="shared" si="28"/>
        <v>0</v>
      </c>
      <c r="U86" s="217">
        <v>0</v>
      </c>
      <c r="V86" s="103">
        <f t="shared" si="29"/>
        <v>0</v>
      </c>
      <c r="X86" s="245"/>
    </row>
    <row r="87" spans="1:24" ht="12.75" customHeight="1" x14ac:dyDescent="0.3">
      <c r="A87" s="38" t="s">
        <v>152</v>
      </c>
      <c r="B87" s="50"/>
      <c r="C87" s="217">
        <v>0</v>
      </c>
      <c r="D87" s="103">
        <f t="shared" si="20"/>
        <v>0</v>
      </c>
      <c r="E87" s="217">
        <v>0</v>
      </c>
      <c r="F87" s="103">
        <f t="shared" si="21"/>
        <v>0</v>
      </c>
      <c r="G87" s="217">
        <v>0</v>
      </c>
      <c r="H87" s="103">
        <f t="shared" si="22"/>
        <v>0</v>
      </c>
      <c r="I87" s="217">
        <v>0</v>
      </c>
      <c r="J87" s="103">
        <f t="shared" si="23"/>
        <v>0</v>
      </c>
      <c r="K87" s="217">
        <v>0</v>
      </c>
      <c r="L87" s="103">
        <f t="shared" si="24"/>
        <v>0</v>
      </c>
      <c r="M87" s="217">
        <v>0</v>
      </c>
      <c r="N87" s="103">
        <f t="shared" si="25"/>
        <v>0</v>
      </c>
      <c r="O87" s="217">
        <v>0</v>
      </c>
      <c r="P87" s="103">
        <f t="shared" si="26"/>
        <v>0</v>
      </c>
      <c r="Q87" s="217">
        <v>0</v>
      </c>
      <c r="R87" s="103">
        <f t="shared" si="27"/>
        <v>0</v>
      </c>
      <c r="S87" s="217">
        <v>0</v>
      </c>
      <c r="T87" s="103">
        <f t="shared" si="28"/>
        <v>0</v>
      </c>
      <c r="U87" s="217">
        <v>0</v>
      </c>
      <c r="V87" s="103">
        <f t="shared" si="29"/>
        <v>0</v>
      </c>
      <c r="X87" s="245"/>
    </row>
    <row r="88" spans="1:24" ht="12.75" customHeight="1" x14ac:dyDescent="0.3">
      <c r="A88" s="38" t="s">
        <v>12</v>
      </c>
      <c r="B88" s="50"/>
      <c r="C88" s="217">
        <v>4593.1762799999997</v>
      </c>
      <c r="D88" s="103">
        <f t="shared" si="20"/>
        <v>5.1000000000000004E-3</v>
      </c>
      <c r="E88" s="217">
        <v>0</v>
      </c>
      <c r="F88" s="103">
        <f t="shared" si="21"/>
        <v>0</v>
      </c>
      <c r="G88" s="217">
        <v>0</v>
      </c>
      <c r="H88" s="103">
        <f t="shared" si="22"/>
        <v>0</v>
      </c>
      <c r="I88" s="217">
        <v>0</v>
      </c>
      <c r="J88" s="103">
        <f t="shared" si="23"/>
        <v>0</v>
      </c>
      <c r="K88" s="217">
        <v>0</v>
      </c>
      <c r="L88" s="103">
        <f t="shared" si="24"/>
        <v>0</v>
      </c>
      <c r="M88" s="217">
        <v>0</v>
      </c>
      <c r="N88" s="103">
        <f t="shared" si="25"/>
        <v>0</v>
      </c>
      <c r="O88" s="217">
        <v>0</v>
      </c>
      <c r="P88" s="103">
        <f t="shared" si="26"/>
        <v>0</v>
      </c>
      <c r="Q88" s="217">
        <v>0</v>
      </c>
      <c r="R88" s="103">
        <f t="shared" si="27"/>
        <v>0</v>
      </c>
      <c r="S88" s="217">
        <v>0</v>
      </c>
      <c r="T88" s="103">
        <f t="shared" si="28"/>
        <v>0</v>
      </c>
      <c r="U88" s="217">
        <v>0</v>
      </c>
      <c r="V88" s="103">
        <f t="shared" si="29"/>
        <v>0</v>
      </c>
      <c r="X88" s="245"/>
    </row>
    <row r="89" spans="1:24" ht="12.75" customHeight="1" x14ac:dyDescent="0.3">
      <c r="A89" s="38" t="s">
        <v>172</v>
      </c>
      <c r="B89" s="50"/>
      <c r="C89" s="217">
        <v>0</v>
      </c>
      <c r="D89" s="103">
        <f t="shared" si="20"/>
        <v>0</v>
      </c>
      <c r="E89" s="217">
        <v>0</v>
      </c>
      <c r="F89" s="103">
        <f t="shared" si="21"/>
        <v>0</v>
      </c>
      <c r="G89" s="217">
        <v>0</v>
      </c>
      <c r="H89" s="103">
        <f t="shared" si="22"/>
        <v>0</v>
      </c>
      <c r="I89" s="217">
        <v>0</v>
      </c>
      <c r="J89" s="103">
        <f t="shared" si="23"/>
        <v>0</v>
      </c>
      <c r="K89" s="217">
        <v>0</v>
      </c>
      <c r="L89" s="103">
        <f t="shared" si="24"/>
        <v>0</v>
      </c>
      <c r="M89" s="217">
        <v>0</v>
      </c>
      <c r="N89" s="103">
        <f t="shared" si="25"/>
        <v>0</v>
      </c>
      <c r="O89" s="217">
        <v>0</v>
      </c>
      <c r="P89" s="103">
        <f t="shared" si="26"/>
        <v>0</v>
      </c>
      <c r="Q89" s="217">
        <v>0</v>
      </c>
      <c r="R89" s="103">
        <f t="shared" si="27"/>
        <v>0</v>
      </c>
      <c r="S89" s="217">
        <v>0</v>
      </c>
      <c r="T89" s="103">
        <f t="shared" si="28"/>
        <v>0</v>
      </c>
      <c r="U89" s="217">
        <v>0</v>
      </c>
      <c r="V89" s="103">
        <f t="shared" si="29"/>
        <v>0</v>
      </c>
      <c r="X89" s="245"/>
    </row>
    <row r="90" spans="1:24" ht="12.75" customHeight="1" x14ac:dyDescent="0.3">
      <c r="A90" s="38" t="s">
        <v>17</v>
      </c>
      <c r="B90" s="50"/>
      <c r="C90" s="217">
        <v>180.12455999999997</v>
      </c>
      <c r="D90" s="103">
        <f t="shared" si="20"/>
        <v>1.9999999999999998E-4</v>
      </c>
      <c r="E90" s="217">
        <v>0</v>
      </c>
      <c r="F90" s="103">
        <f t="shared" si="21"/>
        <v>0</v>
      </c>
      <c r="G90" s="217">
        <v>0</v>
      </c>
      <c r="H90" s="103">
        <f t="shared" si="22"/>
        <v>0</v>
      </c>
      <c r="I90" s="217">
        <v>0</v>
      </c>
      <c r="J90" s="103">
        <f t="shared" si="23"/>
        <v>0</v>
      </c>
      <c r="K90" s="217">
        <v>0</v>
      </c>
      <c r="L90" s="103">
        <f t="shared" si="24"/>
        <v>0</v>
      </c>
      <c r="M90" s="217">
        <v>0</v>
      </c>
      <c r="N90" s="103">
        <f t="shared" si="25"/>
        <v>0</v>
      </c>
      <c r="O90" s="217">
        <v>0</v>
      </c>
      <c r="P90" s="103">
        <f t="shared" si="26"/>
        <v>0</v>
      </c>
      <c r="Q90" s="217">
        <v>0</v>
      </c>
      <c r="R90" s="103">
        <f t="shared" si="27"/>
        <v>0</v>
      </c>
      <c r="S90" s="217">
        <v>0</v>
      </c>
      <c r="T90" s="103">
        <f t="shared" si="28"/>
        <v>0</v>
      </c>
      <c r="U90" s="217">
        <v>0</v>
      </c>
      <c r="V90" s="103">
        <f t="shared" si="29"/>
        <v>0</v>
      </c>
      <c r="X90" s="245"/>
    </row>
    <row r="91" spans="1:24" ht="12.75" customHeight="1" x14ac:dyDescent="0.3">
      <c r="A91" s="38" t="s">
        <v>143</v>
      </c>
      <c r="B91" s="38"/>
      <c r="C91" s="217">
        <v>0</v>
      </c>
      <c r="D91" s="103">
        <f t="shared" si="20"/>
        <v>0</v>
      </c>
      <c r="E91" s="217">
        <v>0</v>
      </c>
      <c r="F91" s="103">
        <f t="shared" si="21"/>
        <v>0</v>
      </c>
      <c r="G91" s="217">
        <v>0</v>
      </c>
      <c r="H91" s="103">
        <f t="shared" si="22"/>
        <v>0</v>
      </c>
      <c r="I91" s="217">
        <v>0</v>
      </c>
      <c r="J91" s="103">
        <f t="shared" si="23"/>
        <v>0</v>
      </c>
      <c r="K91" s="217">
        <v>0</v>
      </c>
      <c r="L91" s="103">
        <f t="shared" si="24"/>
        <v>0</v>
      </c>
      <c r="M91" s="217">
        <v>0</v>
      </c>
      <c r="N91" s="103">
        <f t="shared" si="25"/>
        <v>0</v>
      </c>
      <c r="O91" s="217">
        <v>0</v>
      </c>
      <c r="P91" s="103">
        <f t="shared" si="26"/>
        <v>0</v>
      </c>
      <c r="Q91" s="217">
        <v>0</v>
      </c>
      <c r="R91" s="103">
        <f t="shared" si="27"/>
        <v>0</v>
      </c>
      <c r="S91" s="217">
        <v>0</v>
      </c>
      <c r="T91" s="103">
        <f t="shared" si="28"/>
        <v>0</v>
      </c>
      <c r="U91" s="217">
        <v>0</v>
      </c>
      <c r="V91" s="103">
        <f t="shared" si="29"/>
        <v>0</v>
      </c>
      <c r="X91" s="245"/>
    </row>
    <row r="92" spans="1:24" ht="12.75" customHeight="1" x14ac:dyDescent="0.3">
      <c r="A92" s="38" t="s">
        <v>13</v>
      </c>
      <c r="B92" s="50"/>
      <c r="C92" s="217">
        <v>4683.2385599999998</v>
      </c>
      <c r="D92" s="103">
        <f t="shared" si="20"/>
        <v>5.1999999999999998E-3</v>
      </c>
      <c r="E92" s="217">
        <v>0</v>
      </c>
      <c r="F92" s="103">
        <f t="shared" si="21"/>
        <v>0</v>
      </c>
      <c r="G92" s="217">
        <v>0</v>
      </c>
      <c r="H92" s="103">
        <f t="shared" si="22"/>
        <v>0</v>
      </c>
      <c r="I92" s="217">
        <v>0</v>
      </c>
      <c r="J92" s="103">
        <f t="shared" si="23"/>
        <v>0</v>
      </c>
      <c r="K92" s="217">
        <v>0</v>
      </c>
      <c r="L92" s="103">
        <f t="shared" si="24"/>
        <v>0</v>
      </c>
      <c r="M92" s="217">
        <v>0</v>
      </c>
      <c r="N92" s="103">
        <f t="shared" si="25"/>
        <v>0</v>
      </c>
      <c r="O92" s="217">
        <v>0</v>
      </c>
      <c r="P92" s="103">
        <f t="shared" si="26"/>
        <v>0</v>
      </c>
      <c r="Q92" s="217">
        <v>0</v>
      </c>
      <c r="R92" s="103">
        <f t="shared" si="27"/>
        <v>0</v>
      </c>
      <c r="S92" s="217">
        <v>0</v>
      </c>
      <c r="T92" s="103">
        <f t="shared" si="28"/>
        <v>0</v>
      </c>
      <c r="U92" s="217">
        <v>0</v>
      </c>
      <c r="V92" s="103">
        <f t="shared" si="29"/>
        <v>0</v>
      </c>
      <c r="X92" s="245"/>
    </row>
    <row r="93" spans="1:24" ht="12.75" customHeight="1" x14ac:dyDescent="0.3">
      <c r="A93" s="38" t="s">
        <v>144</v>
      </c>
      <c r="B93" s="50"/>
      <c r="C93" s="217">
        <v>0</v>
      </c>
      <c r="D93" s="103">
        <f t="shared" si="20"/>
        <v>0</v>
      </c>
      <c r="E93" s="217">
        <v>0</v>
      </c>
      <c r="F93" s="103">
        <f t="shared" si="21"/>
        <v>0</v>
      </c>
      <c r="G93" s="217">
        <v>0</v>
      </c>
      <c r="H93" s="103">
        <f t="shared" si="22"/>
        <v>0</v>
      </c>
      <c r="I93" s="217">
        <v>0</v>
      </c>
      <c r="J93" s="103">
        <f t="shared" si="23"/>
        <v>0</v>
      </c>
      <c r="K93" s="217">
        <v>0</v>
      </c>
      <c r="L93" s="103">
        <f t="shared" si="24"/>
        <v>0</v>
      </c>
      <c r="M93" s="217">
        <v>0</v>
      </c>
      <c r="N93" s="103">
        <f t="shared" si="25"/>
        <v>0</v>
      </c>
      <c r="O93" s="217">
        <v>0</v>
      </c>
      <c r="P93" s="103">
        <f t="shared" si="26"/>
        <v>0</v>
      </c>
      <c r="Q93" s="217">
        <v>0</v>
      </c>
      <c r="R93" s="103">
        <f t="shared" si="27"/>
        <v>0</v>
      </c>
      <c r="S93" s="217">
        <v>0</v>
      </c>
      <c r="T93" s="103">
        <f t="shared" si="28"/>
        <v>0</v>
      </c>
      <c r="U93" s="217">
        <v>0</v>
      </c>
      <c r="V93" s="103">
        <f t="shared" si="29"/>
        <v>0</v>
      </c>
      <c r="X93" s="245"/>
    </row>
    <row r="94" spans="1:24" ht="12.75" customHeight="1" x14ac:dyDescent="0.3">
      <c r="A94" s="38" t="s">
        <v>156</v>
      </c>
      <c r="B94" s="50"/>
      <c r="C94" s="217">
        <v>0</v>
      </c>
      <c r="D94" s="103">
        <f t="shared" si="20"/>
        <v>0</v>
      </c>
      <c r="E94" s="217">
        <v>0</v>
      </c>
      <c r="F94" s="103">
        <f t="shared" si="21"/>
        <v>0</v>
      </c>
      <c r="G94" s="217">
        <v>0</v>
      </c>
      <c r="H94" s="103">
        <f t="shared" si="22"/>
        <v>0</v>
      </c>
      <c r="I94" s="217">
        <v>0</v>
      </c>
      <c r="J94" s="103">
        <f t="shared" si="23"/>
        <v>0</v>
      </c>
      <c r="K94" s="217">
        <v>0</v>
      </c>
      <c r="L94" s="103">
        <f t="shared" si="24"/>
        <v>0</v>
      </c>
      <c r="M94" s="217">
        <v>0</v>
      </c>
      <c r="N94" s="103">
        <f t="shared" si="25"/>
        <v>0</v>
      </c>
      <c r="O94" s="217">
        <v>0</v>
      </c>
      <c r="P94" s="103">
        <f t="shared" si="26"/>
        <v>0</v>
      </c>
      <c r="Q94" s="217">
        <v>0</v>
      </c>
      <c r="R94" s="103">
        <f t="shared" si="27"/>
        <v>0</v>
      </c>
      <c r="S94" s="217">
        <v>0</v>
      </c>
      <c r="T94" s="103">
        <f t="shared" si="28"/>
        <v>0</v>
      </c>
      <c r="U94" s="217">
        <v>0</v>
      </c>
      <c r="V94" s="103">
        <f t="shared" si="29"/>
        <v>0</v>
      </c>
      <c r="X94" s="245"/>
    </row>
    <row r="95" spans="1:24" ht="12.75" customHeight="1" x14ac:dyDescent="0.3">
      <c r="A95" s="38" t="s">
        <v>150</v>
      </c>
      <c r="B95" s="50"/>
      <c r="C95" s="217">
        <v>0</v>
      </c>
      <c r="D95" s="103">
        <f t="shared" si="20"/>
        <v>0</v>
      </c>
      <c r="E95" s="217">
        <v>0</v>
      </c>
      <c r="F95" s="103">
        <f t="shared" si="21"/>
        <v>0</v>
      </c>
      <c r="G95" s="217">
        <v>0</v>
      </c>
      <c r="H95" s="103">
        <f t="shared" si="22"/>
        <v>0</v>
      </c>
      <c r="I95" s="217">
        <v>0</v>
      </c>
      <c r="J95" s="103">
        <f t="shared" si="23"/>
        <v>0</v>
      </c>
      <c r="K95" s="217">
        <v>0</v>
      </c>
      <c r="L95" s="103">
        <f t="shared" si="24"/>
        <v>0</v>
      </c>
      <c r="M95" s="217">
        <v>0</v>
      </c>
      <c r="N95" s="103">
        <f t="shared" si="25"/>
        <v>0</v>
      </c>
      <c r="O95" s="217">
        <v>0</v>
      </c>
      <c r="P95" s="103">
        <f t="shared" si="26"/>
        <v>0</v>
      </c>
      <c r="Q95" s="217">
        <v>0</v>
      </c>
      <c r="R95" s="103">
        <f t="shared" si="27"/>
        <v>0</v>
      </c>
      <c r="S95" s="217">
        <v>0</v>
      </c>
      <c r="T95" s="103">
        <f t="shared" si="28"/>
        <v>0</v>
      </c>
      <c r="U95" s="217">
        <v>0</v>
      </c>
      <c r="V95" s="103">
        <f t="shared" si="29"/>
        <v>0</v>
      </c>
      <c r="X95" s="245"/>
    </row>
    <row r="96" spans="1:24" ht="12.75" customHeight="1" x14ac:dyDescent="0.3">
      <c r="A96" s="38" t="s">
        <v>146</v>
      </c>
      <c r="B96" s="50"/>
      <c r="C96" s="217">
        <v>0</v>
      </c>
      <c r="D96" s="103">
        <f t="shared" si="20"/>
        <v>0</v>
      </c>
      <c r="E96" s="217">
        <v>0</v>
      </c>
      <c r="F96" s="103">
        <f t="shared" si="21"/>
        <v>0</v>
      </c>
      <c r="G96" s="217">
        <v>0</v>
      </c>
      <c r="H96" s="103">
        <f t="shared" si="22"/>
        <v>0</v>
      </c>
      <c r="I96" s="217">
        <v>0</v>
      </c>
      <c r="J96" s="103">
        <f t="shared" si="23"/>
        <v>0</v>
      </c>
      <c r="K96" s="217">
        <v>0</v>
      </c>
      <c r="L96" s="103">
        <f t="shared" si="24"/>
        <v>0</v>
      </c>
      <c r="M96" s="217">
        <v>0</v>
      </c>
      <c r="N96" s="103">
        <f t="shared" si="25"/>
        <v>0</v>
      </c>
      <c r="O96" s="217">
        <v>0</v>
      </c>
      <c r="P96" s="103">
        <f t="shared" si="26"/>
        <v>0</v>
      </c>
      <c r="Q96" s="217">
        <v>0</v>
      </c>
      <c r="R96" s="103">
        <f t="shared" si="27"/>
        <v>0</v>
      </c>
      <c r="S96" s="217">
        <v>0</v>
      </c>
      <c r="T96" s="103">
        <f t="shared" si="28"/>
        <v>0</v>
      </c>
      <c r="U96" s="217">
        <v>0</v>
      </c>
      <c r="V96" s="103">
        <f t="shared" si="29"/>
        <v>0</v>
      </c>
      <c r="X96" s="245"/>
    </row>
    <row r="97" spans="1:24" ht="12.75" customHeight="1" x14ac:dyDescent="0.3">
      <c r="A97" s="38" t="s">
        <v>7</v>
      </c>
      <c r="B97" s="50"/>
      <c r="C97" s="217">
        <v>14386.2035</v>
      </c>
      <c r="D97" s="103">
        <f t="shared" si="20"/>
        <v>1.5973616812721154E-2</v>
      </c>
      <c r="E97" s="217">
        <v>0</v>
      </c>
      <c r="F97" s="103">
        <f t="shared" si="21"/>
        <v>0</v>
      </c>
      <c r="G97" s="217">
        <v>0</v>
      </c>
      <c r="H97" s="103">
        <f t="shared" si="22"/>
        <v>0</v>
      </c>
      <c r="I97" s="217">
        <v>0</v>
      </c>
      <c r="J97" s="103">
        <f t="shared" si="23"/>
        <v>0</v>
      </c>
      <c r="K97" s="217">
        <v>0</v>
      </c>
      <c r="L97" s="103">
        <f t="shared" si="24"/>
        <v>0</v>
      </c>
      <c r="M97" s="217">
        <v>0</v>
      </c>
      <c r="N97" s="103">
        <f t="shared" si="25"/>
        <v>0</v>
      </c>
      <c r="O97" s="217">
        <v>0</v>
      </c>
      <c r="P97" s="103">
        <f t="shared" si="26"/>
        <v>0</v>
      </c>
      <c r="Q97" s="217">
        <v>0</v>
      </c>
      <c r="R97" s="103">
        <f t="shared" si="27"/>
        <v>0</v>
      </c>
      <c r="S97" s="217">
        <v>0</v>
      </c>
      <c r="T97" s="103">
        <f t="shared" si="28"/>
        <v>0</v>
      </c>
      <c r="U97" s="217">
        <v>0</v>
      </c>
      <c r="V97" s="103">
        <f t="shared" si="29"/>
        <v>0</v>
      </c>
      <c r="X97" s="245"/>
    </row>
    <row r="98" spans="1:24" ht="12.75" customHeight="1" x14ac:dyDescent="0.3">
      <c r="A98" s="145" t="s">
        <v>245</v>
      </c>
      <c r="B98" s="50"/>
      <c r="C98" s="217">
        <v>1080.7473599999998</v>
      </c>
      <c r="D98" s="103">
        <f t="shared" si="20"/>
        <v>1.1999999999999999E-3</v>
      </c>
      <c r="E98" s="217">
        <v>0</v>
      </c>
      <c r="F98" s="103">
        <f t="shared" si="21"/>
        <v>0</v>
      </c>
      <c r="G98" s="217">
        <v>0</v>
      </c>
      <c r="H98" s="103">
        <f t="shared" si="22"/>
        <v>0</v>
      </c>
      <c r="I98" s="217">
        <v>0</v>
      </c>
      <c r="J98" s="103">
        <f t="shared" si="23"/>
        <v>0</v>
      </c>
      <c r="K98" s="217">
        <v>0</v>
      </c>
      <c r="L98" s="103">
        <f t="shared" si="24"/>
        <v>0</v>
      </c>
      <c r="M98" s="217">
        <v>0</v>
      </c>
      <c r="N98" s="103">
        <f t="shared" si="25"/>
        <v>0</v>
      </c>
      <c r="O98" s="217">
        <v>0</v>
      </c>
      <c r="P98" s="103">
        <f t="shared" si="26"/>
        <v>0</v>
      </c>
      <c r="Q98" s="217">
        <v>0</v>
      </c>
      <c r="R98" s="103">
        <f t="shared" si="27"/>
        <v>0</v>
      </c>
      <c r="S98" s="217">
        <v>0</v>
      </c>
      <c r="T98" s="103">
        <f t="shared" si="28"/>
        <v>0</v>
      </c>
      <c r="U98" s="217">
        <v>0</v>
      </c>
      <c r="V98" s="103">
        <f t="shared" si="29"/>
        <v>0</v>
      </c>
      <c r="X98" s="245"/>
    </row>
    <row r="99" spans="1:24" ht="12.75" customHeight="1" x14ac:dyDescent="0.3">
      <c r="A99" s="145" t="s">
        <v>245</v>
      </c>
      <c r="B99" s="50"/>
      <c r="C99" s="217">
        <v>0</v>
      </c>
      <c r="D99" s="103">
        <f t="shared" si="20"/>
        <v>0</v>
      </c>
      <c r="E99" s="217">
        <v>0</v>
      </c>
      <c r="F99" s="103">
        <f t="shared" si="21"/>
        <v>0</v>
      </c>
      <c r="G99" s="217">
        <v>0</v>
      </c>
      <c r="H99" s="103">
        <f t="shared" si="22"/>
        <v>0</v>
      </c>
      <c r="I99" s="217">
        <v>0</v>
      </c>
      <c r="J99" s="103">
        <f t="shared" si="23"/>
        <v>0</v>
      </c>
      <c r="K99" s="217">
        <v>0</v>
      </c>
      <c r="L99" s="103">
        <f t="shared" si="24"/>
        <v>0</v>
      </c>
      <c r="M99" s="217">
        <v>0</v>
      </c>
      <c r="N99" s="103">
        <f t="shared" si="25"/>
        <v>0</v>
      </c>
      <c r="O99" s="217">
        <v>0</v>
      </c>
      <c r="P99" s="103">
        <f t="shared" si="26"/>
        <v>0</v>
      </c>
      <c r="Q99" s="217">
        <v>0</v>
      </c>
      <c r="R99" s="103">
        <f t="shared" si="27"/>
        <v>0</v>
      </c>
      <c r="S99" s="217">
        <v>0</v>
      </c>
      <c r="T99" s="103">
        <f t="shared" si="28"/>
        <v>0</v>
      </c>
      <c r="U99" s="217">
        <v>0</v>
      </c>
      <c r="V99" s="103">
        <f t="shared" si="29"/>
        <v>0</v>
      </c>
      <c r="X99" s="245"/>
    </row>
    <row r="100" spans="1:24" ht="12.75" customHeight="1" x14ac:dyDescent="0.3">
      <c r="A100" s="145" t="s">
        <v>245</v>
      </c>
      <c r="B100" s="50"/>
      <c r="C100" s="217">
        <v>0</v>
      </c>
      <c r="D100" s="103">
        <f t="shared" si="20"/>
        <v>0</v>
      </c>
      <c r="E100" s="217">
        <v>0</v>
      </c>
      <c r="F100" s="103">
        <f t="shared" si="21"/>
        <v>0</v>
      </c>
      <c r="G100" s="217">
        <v>0</v>
      </c>
      <c r="H100" s="103">
        <f t="shared" si="22"/>
        <v>0</v>
      </c>
      <c r="I100" s="217">
        <v>0</v>
      </c>
      <c r="J100" s="103">
        <f t="shared" si="23"/>
        <v>0</v>
      </c>
      <c r="K100" s="217">
        <v>0</v>
      </c>
      <c r="L100" s="103">
        <f t="shared" si="24"/>
        <v>0</v>
      </c>
      <c r="M100" s="217">
        <v>0</v>
      </c>
      <c r="N100" s="103">
        <f t="shared" si="25"/>
        <v>0</v>
      </c>
      <c r="O100" s="217">
        <v>0</v>
      </c>
      <c r="P100" s="103">
        <f t="shared" si="26"/>
        <v>0</v>
      </c>
      <c r="Q100" s="217">
        <v>0</v>
      </c>
      <c r="R100" s="103">
        <f t="shared" si="27"/>
        <v>0</v>
      </c>
      <c r="S100" s="217">
        <v>0</v>
      </c>
      <c r="T100" s="103">
        <f t="shared" si="28"/>
        <v>0</v>
      </c>
      <c r="U100" s="217">
        <v>0</v>
      </c>
      <c r="V100" s="103">
        <f t="shared" si="29"/>
        <v>0</v>
      </c>
      <c r="X100" s="245"/>
    </row>
    <row r="101" spans="1:24" ht="12.75" customHeight="1" x14ac:dyDescent="0.3">
      <c r="A101" s="38" t="s">
        <v>99</v>
      </c>
      <c r="B101" s="50"/>
      <c r="C101" s="217"/>
      <c r="D101" s="103">
        <f t="shared" si="20"/>
        <v>0</v>
      </c>
      <c r="E101" s="217"/>
      <c r="F101" s="103">
        <f t="shared" si="21"/>
        <v>0</v>
      </c>
      <c r="G101" s="217"/>
      <c r="H101" s="103">
        <f t="shared" si="22"/>
        <v>0</v>
      </c>
      <c r="I101" s="217">
        <v>0</v>
      </c>
      <c r="J101" s="103">
        <f t="shared" si="23"/>
        <v>0</v>
      </c>
      <c r="K101" s="217">
        <v>0</v>
      </c>
      <c r="L101" s="103">
        <f t="shared" si="24"/>
        <v>0</v>
      </c>
      <c r="M101" s="217">
        <v>0</v>
      </c>
      <c r="N101" s="103">
        <f t="shared" si="25"/>
        <v>0</v>
      </c>
      <c r="O101" s="217">
        <v>0</v>
      </c>
      <c r="P101" s="103">
        <f t="shared" si="26"/>
        <v>0</v>
      </c>
      <c r="Q101" s="217">
        <v>0</v>
      </c>
      <c r="R101" s="103">
        <f t="shared" si="27"/>
        <v>0</v>
      </c>
      <c r="S101" s="217">
        <v>0</v>
      </c>
      <c r="T101" s="103">
        <f t="shared" si="28"/>
        <v>0</v>
      </c>
      <c r="U101" s="217">
        <v>0</v>
      </c>
      <c r="V101" s="103">
        <f t="shared" si="29"/>
        <v>0</v>
      </c>
      <c r="X101" s="245"/>
    </row>
    <row r="102" spans="1:24" ht="12.75" customHeight="1" x14ac:dyDescent="0.3">
      <c r="A102" s="145" t="s">
        <v>78</v>
      </c>
      <c r="B102" s="50"/>
      <c r="C102" s="217">
        <v>0</v>
      </c>
      <c r="D102" s="103">
        <f t="shared" si="20"/>
        <v>0</v>
      </c>
      <c r="E102" s="217">
        <v>0</v>
      </c>
      <c r="F102" s="103">
        <f t="shared" si="21"/>
        <v>0</v>
      </c>
      <c r="G102" s="217">
        <v>0</v>
      </c>
      <c r="H102" s="103">
        <f t="shared" si="22"/>
        <v>0</v>
      </c>
      <c r="I102" s="217">
        <v>0</v>
      </c>
      <c r="J102" s="103">
        <f t="shared" si="23"/>
        <v>0</v>
      </c>
      <c r="K102" s="217">
        <v>0</v>
      </c>
      <c r="L102" s="103">
        <f t="shared" si="24"/>
        <v>0</v>
      </c>
      <c r="M102" s="217">
        <v>0</v>
      </c>
      <c r="N102" s="103">
        <f t="shared" si="25"/>
        <v>0</v>
      </c>
      <c r="O102" s="217">
        <v>0</v>
      </c>
      <c r="P102" s="103">
        <f t="shared" si="26"/>
        <v>0</v>
      </c>
      <c r="Q102" s="217">
        <v>0</v>
      </c>
      <c r="R102" s="103">
        <f t="shared" si="27"/>
        <v>0</v>
      </c>
      <c r="S102" s="217">
        <v>0</v>
      </c>
      <c r="T102" s="103">
        <f t="shared" si="28"/>
        <v>0</v>
      </c>
      <c r="U102" s="217">
        <v>0</v>
      </c>
      <c r="V102" s="103">
        <f t="shared" si="29"/>
        <v>0</v>
      </c>
      <c r="X102" s="245"/>
    </row>
    <row r="103" spans="1:24" ht="12.75" customHeight="1" x14ac:dyDescent="0.3">
      <c r="A103" s="145" t="s">
        <v>78</v>
      </c>
      <c r="B103" s="50"/>
      <c r="C103" s="217">
        <v>0</v>
      </c>
      <c r="D103" s="103">
        <f t="shared" si="20"/>
        <v>0</v>
      </c>
      <c r="E103" s="217">
        <v>0</v>
      </c>
      <c r="F103" s="103">
        <f t="shared" si="21"/>
        <v>0</v>
      </c>
      <c r="G103" s="217">
        <v>0</v>
      </c>
      <c r="H103" s="103">
        <f t="shared" si="22"/>
        <v>0</v>
      </c>
      <c r="I103" s="217">
        <v>0</v>
      </c>
      <c r="J103" s="103">
        <f t="shared" si="23"/>
        <v>0</v>
      </c>
      <c r="K103" s="217">
        <v>0</v>
      </c>
      <c r="L103" s="103">
        <f t="shared" si="24"/>
        <v>0</v>
      </c>
      <c r="M103" s="217">
        <v>0</v>
      </c>
      <c r="N103" s="103">
        <f t="shared" si="25"/>
        <v>0</v>
      </c>
      <c r="O103" s="217">
        <v>0</v>
      </c>
      <c r="P103" s="103">
        <f t="shared" si="26"/>
        <v>0</v>
      </c>
      <c r="Q103" s="217">
        <v>0</v>
      </c>
      <c r="R103" s="103">
        <f t="shared" si="27"/>
        <v>0</v>
      </c>
      <c r="S103" s="217">
        <v>0</v>
      </c>
      <c r="T103" s="103">
        <f t="shared" si="28"/>
        <v>0</v>
      </c>
      <c r="U103" s="217">
        <v>0</v>
      </c>
      <c r="V103" s="103">
        <f t="shared" si="29"/>
        <v>0</v>
      </c>
      <c r="X103" s="245"/>
    </row>
    <row r="104" spans="1:24" ht="12.75" customHeight="1" x14ac:dyDescent="0.3">
      <c r="A104" s="145" t="s">
        <v>78</v>
      </c>
      <c r="B104" s="26"/>
      <c r="C104" s="217">
        <v>0</v>
      </c>
      <c r="D104" s="103">
        <f t="shared" si="20"/>
        <v>0</v>
      </c>
      <c r="E104" s="217">
        <v>0</v>
      </c>
      <c r="F104" s="103">
        <f t="shared" si="21"/>
        <v>0</v>
      </c>
      <c r="G104" s="217">
        <v>0</v>
      </c>
      <c r="H104" s="103">
        <f t="shared" si="22"/>
        <v>0</v>
      </c>
      <c r="I104" s="217">
        <v>0</v>
      </c>
      <c r="J104" s="103">
        <f t="shared" si="23"/>
        <v>0</v>
      </c>
      <c r="K104" s="217">
        <v>0</v>
      </c>
      <c r="L104" s="103">
        <f t="shared" si="24"/>
        <v>0</v>
      </c>
      <c r="M104" s="217">
        <v>0</v>
      </c>
      <c r="N104" s="103">
        <f t="shared" si="25"/>
        <v>0</v>
      </c>
      <c r="O104" s="217">
        <v>0</v>
      </c>
      <c r="P104" s="103">
        <f t="shared" si="26"/>
        <v>0</v>
      </c>
      <c r="Q104" s="217">
        <v>0</v>
      </c>
      <c r="R104" s="103">
        <f t="shared" si="27"/>
        <v>0</v>
      </c>
      <c r="S104" s="217">
        <v>0</v>
      </c>
      <c r="T104" s="103">
        <f t="shared" si="28"/>
        <v>0</v>
      </c>
      <c r="U104" s="217">
        <v>0</v>
      </c>
      <c r="V104" s="103">
        <f t="shared" si="29"/>
        <v>0</v>
      </c>
      <c r="X104" s="245"/>
    </row>
    <row r="105" spans="1:24" ht="12.75" customHeight="1" x14ac:dyDescent="0.3">
      <c r="A105" s="26" t="s">
        <v>36</v>
      </c>
      <c r="B105" s="69"/>
      <c r="C105" s="105">
        <f>SUM(C52:C104)</f>
        <v>241501.32677689372</v>
      </c>
      <c r="D105" s="106">
        <f t="shared" ref="D105" si="30">IFERROR(C105/C$28,0)</f>
        <v>0.2681492482500929</v>
      </c>
      <c r="E105" s="105">
        <f>SUM(E52:E104)</f>
        <v>0</v>
      </c>
      <c r="F105" s="106">
        <f t="shared" ref="F105" si="31">IFERROR(E105/E$28,0)</f>
        <v>0</v>
      </c>
      <c r="G105" s="105">
        <f>SUM(G52:G104)</f>
        <v>0</v>
      </c>
      <c r="H105" s="106">
        <f t="shared" ref="H105" si="32">IFERROR(G105/G$28,0)</f>
        <v>0</v>
      </c>
      <c r="I105" s="105">
        <f>SUM(I52:I104)</f>
        <v>0</v>
      </c>
      <c r="J105" s="106">
        <f t="shared" ref="J105" si="33">IFERROR(I105/I$28,0)</f>
        <v>0</v>
      </c>
      <c r="K105" s="105">
        <f>SUM(K52:K104)</f>
        <v>0</v>
      </c>
      <c r="L105" s="106">
        <f t="shared" ref="L105" si="34">IFERROR(K105/K$28,0)</f>
        <v>0</v>
      </c>
      <c r="M105" s="105">
        <f>SUM(M52:M104)</f>
        <v>0</v>
      </c>
      <c r="N105" s="106">
        <f t="shared" ref="N105" si="35">IFERROR(M105/M$28,0)</f>
        <v>0</v>
      </c>
      <c r="O105" s="105">
        <f>SUM(O52:O104)</f>
        <v>0</v>
      </c>
      <c r="P105" s="106">
        <f t="shared" ref="P105" si="36">IFERROR(O105/O$28,0)</f>
        <v>0</v>
      </c>
      <c r="Q105" s="105">
        <f>SUM(Q52:Q104)</f>
        <v>0</v>
      </c>
      <c r="R105" s="106">
        <f t="shared" ref="R105" si="37">IFERROR(Q105/Q$28,0)</f>
        <v>0</v>
      </c>
      <c r="S105" s="105">
        <f>SUM(S52:S104)</f>
        <v>0</v>
      </c>
      <c r="T105" s="106">
        <f t="shared" ref="T105" si="38">IFERROR(S105/S$28,0)</f>
        <v>0</v>
      </c>
      <c r="U105" s="105">
        <f>SUM(U52:U104)</f>
        <v>0</v>
      </c>
      <c r="V105" s="106">
        <f t="shared" si="29"/>
        <v>0</v>
      </c>
    </row>
    <row r="106" spans="1:24" ht="12.75" customHeight="1" x14ac:dyDescent="0.3">
      <c r="A106" s="26"/>
      <c r="B106" s="26"/>
      <c r="C106" s="51"/>
      <c r="D106" s="52"/>
      <c r="E106" s="51"/>
      <c r="F106" s="52"/>
      <c r="G106" s="51"/>
      <c r="H106" s="52"/>
      <c r="I106" s="51"/>
      <c r="J106" s="52"/>
      <c r="K106" s="51"/>
      <c r="L106" s="52"/>
      <c r="M106" s="51"/>
      <c r="N106" s="52"/>
      <c r="O106" s="51"/>
      <c r="P106" s="52"/>
      <c r="Q106" s="51"/>
      <c r="R106" s="52"/>
      <c r="S106" s="51"/>
      <c r="T106" s="52"/>
      <c r="U106" s="51"/>
      <c r="V106" s="52"/>
    </row>
    <row r="107" spans="1:24" ht="12.75" customHeight="1" x14ac:dyDescent="0.3">
      <c r="A107" s="26" t="s">
        <v>19</v>
      </c>
      <c r="B107" s="69"/>
      <c r="C107" s="105">
        <f>C28-C33-C46-C105</f>
        <v>-8724.621576893871</v>
      </c>
      <c r="D107" s="106">
        <f>IFERROR(C107/C$28,0)</f>
        <v>-9.6873203486452612E-3</v>
      </c>
      <c r="E107" s="105">
        <f>E28-E33-E46-E105</f>
        <v>0</v>
      </c>
      <c r="F107" s="106">
        <f>IFERROR(E107/E$28,0)</f>
        <v>0</v>
      </c>
      <c r="G107" s="105">
        <f>G28-G33-G46-G105</f>
        <v>0</v>
      </c>
      <c r="H107" s="106">
        <f>IFERROR(G107/G$28,0)</f>
        <v>0</v>
      </c>
      <c r="I107" s="105">
        <f>I28-I33-I46-I105</f>
        <v>0</v>
      </c>
      <c r="J107" s="106">
        <f>IFERROR(I107/I$28,0)</f>
        <v>0</v>
      </c>
      <c r="K107" s="105">
        <f>K28-K33-K46-K105</f>
        <v>0</v>
      </c>
      <c r="L107" s="106">
        <f>IFERROR(K107/K$28,0)</f>
        <v>0</v>
      </c>
      <c r="M107" s="105">
        <f>M28-M33-M46-M105</f>
        <v>0</v>
      </c>
      <c r="N107" s="106">
        <f>IFERROR(M107/M$28,0)</f>
        <v>0</v>
      </c>
      <c r="O107" s="105">
        <f>O28-O33-O46-O105</f>
        <v>0</v>
      </c>
      <c r="P107" s="106">
        <f>IFERROR(O107/O$28,0)</f>
        <v>0</v>
      </c>
      <c r="Q107" s="105">
        <f>Q28-Q33-Q46-Q105</f>
        <v>0</v>
      </c>
      <c r="R107" s="106">
        <f>IFERROR(Q107/Q$28,0)</f>
        <v>0</v>
      </c>
      <c r="S107" s="105">
        <f>S28-S33-S46-S105</f>
        <v>0</v>
      </c>
      <c r="T107" s="106">
        <f>IFERROR(S107/S$28,0)</f>
        <v>0</v>
      </c>
      <c r="U107" s="105">
        <f>U28-U33-U46-U105</f>
        <v>0</v>
      </c>
      <c r="V107" s="106">
        <f>IFERROR(U107/U$28,0)</f>
        <v>0</v>
      </c>
    </row>
    <row r="108" spans="1:24" ht="12.75" customHeight="1" x14ac:dyDescent="0.3">
      <c r="A108" s="26"/>
      <c r="B108" s="26"/>
      <c r="C108" s="53"/>
      <c r="D108" s="54"/>
      <c r="E108" s="53"/>
      <c r="F108" s="54"/>
      <c r="G108" s="53"/>
      <c r="H108" s="54"/>
      <c r="I108" s="53"/>
      <c r="J108" s="54"/>
      <c r="K108" s="53"/>
      <c r="L108" s="54"/>
      <c r="M108" s="53"/>
      <c r="N108" s="54"/>
      <c r="O108" s="53"/>
      <c r="P108" s="54"/>
      <c r="Q108" s="53"/>
      <c r="R108" s="54"/>
      <c r="S108" s="53"/>
      <c r="T108" s="54"/>
      <c r="U108" s="53"/>
      <c r="V108" s="54"/>
    </row>
    <row r="109" spans="1:24" ht="12.75" customHeight="1" x14ac:dyDescent="0.3">
      <c r="A109" s="26"/>
      <c r="B109" s="26"/>
      <c r="C109" s="53"/>
      <c r="D109" s="54"/>
      <c r="E109" s="53"/>
      <c r="F109" s="54"/>
      <c r="G109" s="53"/>
      <c r="H109" s="54"/>
      <c r="I109" s="53"/>
      <c r="J109" s="54"/>
      <c r="K109" s="53"/>
      <c r="L109" s="54"/>
      <c r="M109" s="53"/>
      <c r="N109" s="54"/>
      <c r="O109" s="53"/>
      <c r="P109" s="54"/>
      <c r="Q109" s="53"/>
      <c r="R109" s="54"/>
      <c r="S109" s="53"/>
      <c r="T109" s="54"/>
      <c r="U109" s="53"/>
      <c r="V109" s="54"/>
    </row>
    <row r="110" spans="1:24" ht="12.75" customHeight="1" x14ac:dyDescent="0.3">
      <c r="A110" s="55" t="s">
        <v>49</v>
      </c>
      <c r="B110" s="55"/>
      <c r="C110" s="109" t="str">
        <f>C50</f>
        <v>FY 2018-19</v>
      </c>
      <c r="D110" s="109" t="s">
        <v>9</v>
      </c>
      <c r="E110" s="109" t="str">
        <f>E50</f>
        <v>FY 2019-20</v>
      </c>
      <c r="F110" s="109" t="s">
        <v>9</v>
      </c>
      <c r="G110" s="109" t="str">
        <f>G50</f>
        <v>FY 2020-21</v>
      </c>
      <c r="H110" s="109" t="s">
        <v>9</v>
      </c>
      <c r="I110" s="109" t="str">
        <f>I50</f>
        <v>FY 2021-22</v>
      </c>
      <c r="J110" s="109" t="s">
        <v>9</v>
      </c>
      <c r="K110" s="109" t="str">
        <f>K50</f>
        <v>FY 2022-23</v>
      </c>
      <c r="L110" s="109" t="s">
        <v>9</v>
      </c>
      <c r="M110" s="109" t="str">
        <f>M50</f>
        <v>FY 2023-24</v>
      </c>
      <c r="N110" s="109" t="s">
        <v>9</v>
      </c>
      <c r="O110" s="109" t="str">
        <f>O50</f>
        <v>FY 2024-25</v>
      </c>
      <c r="P110" s="109" t="s">
        <v>9</v>
      </c>
      <c r="Q110" s="109" t="str">
        <f>Q50</f>
        <v>FY 2025-26</v>
      </c>
      <c r="R110" s="109" t="s">
        <v>9</v>
      </c>
      <c r="S110" s="109" t="str">
        <f>S50</f>
        <v>FY 2026-27</v>
      </c>
      <c r="T110" s="109" t="s">
        <v>9</v>
      </c>
      <c r="U110" s="109" t="str">
        <f>U50</f>
        <v>FY 2027-28</v>
      </c>
      <c r="V110" s="109" t="s">
        <v>9</v>
      </c>
    </row>
    <row r="111" spans="1:24" ht="12.75" customHeight="1" x14ac:dyDescent="0.3">
      <c r="A111" s="38" t="s">
        <v>141</v>
      </c>
      <c r="B111" s="50"/>
      <c r="C111" s="102">
        <f>C59</f>
        <v>54974.015711999993</v>
      </c>
      <c r="D111" s="103">
        <f t="shared" ref="D111:D116" si="39">IFERROR(C111/C$28,0)</f>
        <v>6.1039999999999997E-2</v>
      </c>
      <c r="E111" s="102">
        <f>E59</f>
        <v>0</v>
      </c>
      <c r="F111" s="103">
        <f t="shared" ref="F111:F116" si="40">IFERROR(E111/E$28,0)</f>
        <v>0</v>
      </c>
      <c r="G111" s="102">
        <f>G59</f>
        <v>0</v>
      </c>
      <c r="H111" s="103">
        <f t="shared" ref="H111:H116" si="41">IFERROR(G111/G$28,0)</f>
        <v>0</v>
      </c>
      <c r="I111" s="102">
        <f>I59</f>
        <v>0</v>
      </c>
      <c r="J111" s="103">
        <f t="shared" ref="J111:J116" si="42">IFERROR(I111/I$28,0)</f>
        <v>0</v>
      </c>
      <c r="K111" s="102">
        <f>K59</f>
        <v>0</v>
      </c>
      <c r="L111" s="103">
        <f t="shared" ref="L111:L116" si="43">IFERROR(K111/K$28,0)</f>
        <v>0</v>
      </c>
      <c r="M111" s="102">
        <f>M59</f>
        <v>0</v>
      </c>
      <c r="N111" s="103">
        <f t="shared" ref="N111:N116" si="44">IFERROR(M111/M$28,0)</f>
        <v>0</v>
      </c>
      <c r="O111" s="102">
        <f>O59</f>
        <v>0</v>
      </c>
      <c r="P111" s="103">
        <f t="shared" ref="P111:P116" si="45">IFERROR(O111/O$28,0)</f>
        <v>0</v>
      </c>
      <c r="Q111" s="102">
        <f>Q59</f>
        <v>0</v>
      </c>
      <c r="R111" s="103">
        <f t="shared" ref="R111:R116" si="46">IFERROR(Q111/Q$28,0)</f>
        <v>0</v>
      </c>
      <c r="S111" s="102">
        <f>S59</f>
        <v>0</v>
      </c>
      <c r="T111" s="103">
        <f t="shared" ref="T111:T116" si="47">IFERROR(S111/S$28,0)</f>
        <v>0</v>
      </c>
      <c r="U111" s="102">
        <f>U59</f>
        <v>0</v>
      </c>
      <c r="V111" s="103">
        <f t="shared" ref="V111:V116" si="48">IFERROR(U111/U$28,0)</f>
        <v>0</v>
      </c>
    </row>
    <row r="112" spans="1:24" ht="12.75" customHeight="1" x14ac:dyDescent="0.3">
      <c r="A112" s="38" t="s">
        <v>96</v>
      </c>
      <c r="B112" s="50"/>
      <c r="C112" s="102">
        <f>C62</f>
        <v>0</v>
      </c>
      <c r="D112" s="103">
        <f t="shared" si="39"/>
        <v>0</v>
      </c>
      <c r="E112" s="102">
        <f>E62</f>
        <v>0</v>
      </c>
      <c r="F112" s="103">
        <f t="shared" si="40"/>
        <v>0</v>
      </c>
      <c r="G112" s="102">
        <f>G62</f>
        <v>0</v>
      </c>
      <c r="H112" s="103">
        <f t="shared" si="41"/>
        <v>0</v>
      </c>
      <c r="I112" s="102">
        <f>I62</f>
        <v>0</v>
      </c>
      <c r="J112" s="103">
        <f t="shared" si="42"/>
        <v>0</v>
      </c>
      <c r="K112" s="102">
        <f>K62</f>
        <v>0</v>
      </c>
      <c r="L112" s="103">
        <f t="shared" si="43"/>
        <v>0</v>
      </c>
      <c r="M112" s="102">
        <f>M62</f>
        <v>0</v>
      </c>
      <c r="N112" s="103">
        <f t="shared" si="44"/>
        <v>0</v>
      </c>
      <c r="O112" s="102">
        <f>O62</f>
        <v>0</v>
      </c>
      <c r="P112" s="103">
        <f t="shared" si="45"/>
        <v>0</v>
      </c>
      <c r="Q112" s="102">
        <f>Q62</f>
        <v>0</v>
      </c>
      <c r="R112" s="103">
        <f t="shared" si="46"/>
        <v>0</v>
      </c>
      <c r="S112" s="102">
        <f>S62</f>
        <v>0</v>
      </c>
      <c r="T112" s="103">
        <f t="shared" si="47"/>
        <v>0</v>
      </c>
      <c r="U112" s="102">
        <f>U62</f>
        <v>0</v>
      </c>
      <c r="V112" s="103">
        <f t="shared" si="48"/>
        <v>0</v>
      </c>
    </row>
    <row r="113" spans="1:22" ht="12.75" customHeight="1" x14ac:dyDescent="0.3">
      <c r="A113" s="145" t="s">
        <v>78</v>
      </c>
      <c r="B113" s="56"/>
      <c r="C113" s="136">
        <v>0</v>
      </c>
      <c r="D113" s="103">
        <f t="shared" si="39"/>
        <v>0</v>
      </c>
      <c r="E113" s="136">
        <v>0</v>
      </c>
      <c r="F113" s="103">
        <f t="shared" si="40"/>
        <v>0</v>
      </c>
      <c r="G113" s="136">
        <v>0</v>
      </c>
      <c r="H113" s="103">
        <f t="shared" si="41"/>
        <v>0</v>
      </c>
      <c r="I113" s="136">
        <v>0</v>
      </c>
      <c r="J113" s="103">
        <f t="shared" si="42"/>
        <v>0</v>
      </c>
      <c r="K113" s="136">
        <v>0</v>
      </c>
      <c r="L113" s="103">
        <f t="shared" si="43"/>
        <v>0</v>
      </c>
      <c r="M113" s="136">
        <v>0</v>
      </c>
      <c r="N113" s="103">
        <f t="shared" si="44"/>
        <v>0</v>
      </c>
      <c r="O113" s="136">
        <v>0</v>
      </c>
      <c r="P113" s="103">
        <f t="shared" si="45"/>
        <v>0</v>
      </c>
      <c r="Q113" s="136">
        <v>0</v>
      </c>
      <c r="R113" s="103">
        <f t="shared" si="46"/>
        <v>0</v>
      </c>
      <c r="S113" s="136">
        <v>0</v>
      </c>
      <c r="T113" s="103">
        <f t="shared" si="47"/>
        <v>0</v>
      </c>
      <c r="U113" s="136">
        <v>0</v>
      </c>
      <c r="V113" s="103">
        <f t="shared" si="48"/>
        <v>0</v>
      </c>
    </row>
    <row r="114" spans="1:22" ht="12.75" customHeight="1" x14ac:dyDescent="0.3">
      <c r="A114" s="145" t="s">
        <v>78</v>
      </c>
      <c r="B114" s="56"/>
      <c r="C114" s="136">
        <v>0</v>
      </c>
      <c r="D114" s="103">
        <f t="shared" si="39"/>
        <v>0</v>
      </c>
      <c r="E114" s="136">
        <v>0</v>
      </c>
      <c r="F114" s="103">
        <f t="shared" si="40"/>
        <v>0</v>
      </c>
      <c r="G114" s="136">
        <v>0</v>
      </c>
      <c r="H114" s="103">
        <f t="shared" si="41"/>
        <v>0</v>
      </c>
      <c r="I114" s="136">
        <v>0</v>
      </c>
      <c r="J114" s="103">
        <f t="shared" si="42"/>
        <v>0</v>
      </c>
      <c r="K114" s="136">
        <v>0</v>
      </c>
      <c r="L114" s="103">
        <f t="shared" si="43"/>
        <v>0</v>
      </c>
      <c r="M114" s="136">
        <v>0</v>
      </c>
      <c r="N114" s="103">
        <f t="shared" si="44"/>
        <v>0</v>
      </c>
      <c r="O114" s="136">
        <v>0</v>
      </c>
      <c r="P114" s="103">
        <f t="shared" si="45"/>
        <v>0</v>
      </c>
      <c r="Q114" s="136">
        <v>0</v>
      </c>
      <c r="R114" s="103">
        <f t="shared" si="46"/>
        <v>0</v>
      </c>
      <c r="S114" s="136">
        <v>0</v>
      </c>
      <c r="T114" s="103">
        <f t="shared" si="47"/>
        <v>0</v>
      </c>
      <c r="U114" s="136">
        <v>0</v>
      </c>
      <c r="V114" s="103">
        <f t="shared" si="48"/>
        <v>0</v>
      </c>
    </row>
    <row r="115" spans="1:22" ht="12.75" customHeight="1" x14ac:dyDescent="0.3">
      <c r="A115" s="145" t="s">
        <v>78</v>
      </c>
      <c r="B115" s="56"/>
      <c r="C115" s="137">
        <v>0</v>
      </c>
      <c r="D115" s="103">
        <f t="shared" si="39"/>
        <v>0</v>
      </c>
      <c r="E115" s="137">
        <v>0</v>
      </c>
      <c r="F115" s="103">
        <f t="shared" si="40"/>
        <v>0</v>
      </c>
      <c r="G115" s="137">
        <v>0</v>
      </c>
      <c r="H115" s="103">
        <f t="shared" si="41"/>
        <v>0</v>
      </c>
      <c r="I115" s="137">
        <v>0</v>
      </c>
      <c r="J115" s="103">
        <f t="shared" si="42"/>
        <v>0</v>
      </c>
      <c r="K115" s="137">
        <v>0</v>
      </c>
      <c r="L115" s="103">
        <f t="shared" si="43"/>
        <v>0</v>
      </c>
      <c r="M115" s="137">
        <v>0</v>
      </c>
      <c r="N115" s="103">
        <f t="shared" si="44"/>
        <v>0</v>
      </c>
      <c r="O115" s="137">
        <v>0</v>
      </c>
      <c r="P115" s="103">
        <f t="shared" si="45"/>
        <v>0</v>
      </c>
      <c r="Q115" s="137">
        <v>0</v>
      </c>
      <c r="R115" s="103">
        <f t="shared" si="46"/>
        <v>0</v>
      </c>
      <c r="S115" s="137">
        <v>0</v>
      </c>
      <c r="T115" s="103">
        <f t="shared" si="47"/>
        <v>0</v>
      </c>
      <c r="U115" s="137">
        <v>0</v>
      </c>
      <c r="V115" s="103">
        <f t="shared" si="48"/>
        <v>0</v>
      </c>
    </row>
    <row r="116" spans="1:22" ht="12.75" customHeight="1" x14ac:dyDescent="0.3">
      <c r="A116" s="55" t="s">
        <v>83</v>
      </c>
      <c r="B116" s="57"/>
      <c r="C116" s="108">
        <f>SUM(C111:C115)</f>
        <v>54974.015711999993</v>
      </c>
      <c r="D116" s="106">
        <f t="shared" si="39"/>
        <v>6.1039999999999997E-2</v>
      </c>
      <c r="E116" s="108">
        <f>SUM(E111:E115)</f>
        <v>0</v>
      </c>
      <c r="F116" s="106">
        <f t="shared" si="40"/>
        <v>0</v>
      </c>
      <c r="G116" s="108">
        <f>SUM(G111:G115)</f>
        <v>0</v>
      </c>
      <c r="H116" s="106">
        <f t="shared" si="41"/>
        <v>0</v>
      </c>
      <c r="I116" s="108">
        <f>SUM(I111:I115)</f>
        <v>0</v>
      </c>
      <c r="J116" s="106">
        <f t="shared" si="42"/>
        <v>0</v>
      </c>
      <c r="K116" s="108">
        <f>SUM(K111:K115)</f>
        <v>0</v>
      </c>
      <c r="L116" s="106">
        <f t="shared" si="43"/>
        <v>0</v>
      </c>
      <c r="M116" s="108">
        <f>SUM(M111:M115)</f>
        <v>0</v>
      </c>
      <c r="N116" s="106">
        <f t="shared" si="44"/>
        <v>0</v>
      </c>
      <c r="O116" s="108">
        <f>SUM(O111:O115)</f>
        <v>0</v>
      </c>
      <c r="P116" s="106">
        <f t="shared" si="45"/>
        <v>0</v>
      </c>
      <c r="Q116" s="108">
        <f>SUM(Q111:Q115)</f>
        <v>0</v>
      </c>
      <c r="R116" s="106">
        <f t="shared" si="46"/>
        <v>0</v>
      </c>
      <c r="S116" s="108">
        <f>SUM(S111:S115)</f>
        <v>0</v>
      </c>
      <c r="T116" s="106">
        <f t="shared" si="47"/>
        <v>0</v>
      </c>
      <c r="U116" s="108">
        <f>SUM(U111:U115)</f>
        <v>0</v>
      </c>
      <c r="V116" s="106">
        <f t="shared" si="48"/>
        <v>0</v>
      </c>
    </row>
    <row r="117" spans="1:22" ht="12.75" customHeight="1" x14ac:dyDescent="0.3">
      <c r="A117" s="38"/>
      <c r="B117" s="38"/>
    </row>
    <row r="118" spans="1:22" ht="12.75" customHeight="1" x14ac:dyDescent="0.3">
      <c r="A118" s="58" t="s">
        <v>8</v>
      </c>
      <c r="B118" s="5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ht="12.75" customHeight="1" x14ac:dyDescent="0.3">
      <c r="A119" s="62" t="s">
        <v>37</v>
      </c>
      <c r="B119" s="6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ht="12.75" customHeight="1" x14ac:dyDescent="0.3">
      <c r="A120" s="38"/>
      <c r="B120" s="38"/>
    </row>
    <row r="121" spans="1:22" ht="12.75" customHeight="1" x14ac:dyDescent="0.3">
      <c r="A121" s="38"/>
      <c r="B121" s="38"/>
    </row>
    <row r="122" spans="1:22" ht="12.75" customHeight="1" x14ac:dyDescent="0.3">
      <c r="A122" s="38"/>
      <c r="B122" s="38"/>
    </row>
    <row r="123" spans="1:22" ht="12.75" customHeight="1" x14ac:dyDescent="0.3">
      <c r="A123" s="38"/>
      <c r="B123" s="38"/>
    </row>
    <row r="124" spans="1:22" ht="12.75" customHeight="1" x14ac:dyDescent="0.3">
      <c r="A124" s="38"/>
      <c r="B124" s="38"/>
    </row>
    <row r="125" spans="1:22" ht="12.75" customHeight="1" x14ac:dyDescent="0.3">
      <c r="A125" s="38"/>
      <c r="B125" s="38"/>
    </row>
    <row r="126" spans="1:22" ht="12.75" customHeight="1" x14ac:dyDescent="0.3">
      <c r="A126" s="38"/>
      <c r="B126" s="38"/>
    </row>
  </sheetData>
  <pageMargins left="0.45" right="0" top="0.5" bottom="0" header="0.3" footer="0.3"/>
  <pageSetup scale="49" orientation="landscape" r:id="rId1"/>
  <rowBreaks count="1" manualBreakCount="1">
    <brk id="47" max="21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X126"/>
  <sheetViews>
    <sheetView zoomScale="78" zoomScaleNormal="78" workbookViewId="0">
      <selection activeCell="B37" sqref="B37"/>
    </sheetView>
  </sheetViews>
  <sheetFormatPr defaultColWidth="9.109375" defaultRowHeight="12.75" customHeight="1" x14ac:dyDescent="0.3"/>
  <cols>
    <col min="1" max="1" width="9.5546875" style="5" customWidth="1"/>
    <col min="2" max="2" width="37.44140625" style="5" customWidth="1"/>
    <col min="3" max="3" width="14.44140625" style="5" customWidth="1"/>
    <col min="4" max="4" width="8.6640625" style="5" customWidth="1"/>
    <col min="5" max="5" width="12.6640625" style="5" customWidth="1"/>
    <col min="6" max="6" width="8.6640625" style="5" customWidth="1"/>
    <col min="7" max="7" width="12.6640625" style="5" customWidth="1"/>
    <col min="8" max="8" width="8.6640625" style="5" customWidth="1"/>
    <col min="9" max="9" width="12.6640625" style="5" customWidth="1"/>
    <col min="10" max="10" width="8.6640625" style="5" customWidth="1"/>
    <col min="11" max="11" width="12.5546875" style="5" customWidth="1"/>
    <col min="12" max="12" width="8.6640625" style="5" customWidth="1"/>
    <col min="13" max="13" width="12.6640625" style="5" customWidth="1"/>
    <col min="14" max="14" width="8.6640625" style="5" customWidth="1"/>
    <col min="15" max="15" width="12.6640625" style="5" customWidth="1"/>
    <col min="16" max="16" width="8.6640625" style="5" customWidth="1"/>
    <col min="17" max="17" width="12.6640625" style="5" customWidth="1"/>
    <col min="18" max="18" width="8.6640625" style="5" customWidth="1"/>
    <col min="19" max="19" width="12.6640625" style="5" customWidth="1"/>
    <col min="20" max="20" width="8.6640625" style="5" customWidth="1"/>
    <col min="21" max="21" width="12.5546875" style="5" customWidth="1"/>
    <col min="22" max="22" width="8.6640625" style="5" customWidth="1"/>
    <col min="23" max="16384" width="9.109375" style="5"/>
  </cols>
  <sheetData>
    <row r="1" spans="1:22" ht="12.75" customHeight="1" x14ac:dyDescent="0.3">
      <c r="A1" s="1" t="s">
        <v>338</v>
      </c>
      <c r="B1" s="12"/>
    </row>
    <row r="2" spans="1:22" ht="12.75" customHeight="1" x14ac:dyDescent="0.3">
      <c r="A2" s="45" t="s">
        <v>105</v>
      </c>
      <c r="B2" s="45"/>
      <c r="D2" s="147" t="s">
        <v>20</v>
      </c>
      <c r="G2" s="46" t="s">
        <v>211</v>
      </c>
      <c r="H2" s="47"/>
      <c r="I2" s="47"/>
      <c r="V2" s="67"/>
    </row>
    <row r="3" spans="1:22" ht="12.75" customHeight="1" x14ac:dyDescent="0.3">
      <c r="A3" s="48" t="s">
        <v>291</v>
      </c>
      <c r="B3" s="30"/>
      <c r="D3" s="146" t="s">
        <v>21</v>
      </c>
      <c r="G3" s="140" t="str">
        <f>+G2</f>
        <v>Sushi Maki (Graham Center)</v>
      </c>
      <c r="H3" s="141"/>
      <c r="I3" s="141"/>
      <c r="V3" s="67"/>
    </row>
    <row r="4" spans="1:22" ht="12.75" customHeight="1" x14ac:dyDescent="0.3">
      <c r="A4" s="48" t="s">
        <v>230</v>
      </c>
      <c r="B4" s="156" t="s">
        <v>375</v>
      </c>
      <c r="D4" s="146" t="s">
        <v>163</v>
      </c>
      <c r="G4" s="140" t="s">
        <v>442</v>
      </c>
      <c r="H4" s="141"/>
      <c r="I4" s="141"/>
      <c r="V4" s="67"/>
    </row>
    <row r="5" spans="1:22" ht="12.75" customHeight="1" x14ac:dyDescent="0.3">
      <c r="A5" s="143"/>
      <c r="B5" s="100"/>
      <c r="C5" s="45"/>
      <c r="D5" s="45"/>
      <c r="E5" s="45"/>
      <c r="F5" s="45"/>
      <c r="G5" s="67"/>
      <c r="H5" s="67"/>
      <c r="I5" s="48"/>
      <c r="J5" s="48"/>
      <c r="K5" s="48"/>
      <c r="L5" s="48"/>
      <c r="M5" s="45"/>
      <c r="N5" s="45"/>
      <c r="O5" s="45"/>
      <c r="P5" s="45"/>
      <c r="Q5" s="67"/>
      <c r="R5" s="67"/>
      <c r="S5" s="48"/>
      <c r="T5" s="48"/>
      <c r="U5" s="48"/>
      <c r="V5" s="48"/>
    </row>
    <row r="6" spans="1:22" ht="12.75" customHeight="1" x14ac:dyDescent="0.3">
      <c r="A6" s="38"/>
      <c r="B6" s="50"/>
      <c r="C6" s="109" t="s">
        <v>16</v>
      </c>
      <c r="D6" s="49"/>
      <c r="E6" s="109" t="s">
        <v>93</v>
      </c>
      <c r="F6" s="49"/>
      <c r="G6" s="109" t="s">
        <v>94</v>
      </c>
      <c r="H6" s="49"/>
      <c r="I6" s="109" t="s">
        <v>95</v>
      </c>
      <c r="J6" s="49"/>
      <c r="K6" s="109" t="s">
        <v>160</v>
      </c>
      <c r="L6" s="49"/>
      <c r="M6" s="109" t="s">
        <v>133</v>
      </c>
      <c r="N6" s="49"/>
      <c r="O6" s="109" t="s">
        <v>158</v>
      </c>
      <c r="P6" s="49"/>
      <c r="Q6" s="109" t="s">
        <v>159</v>
      </c>
      <c r="R6" s="49"/>
      <c r="S6" s="109" t="s">
        <v>161</v>
      </c>
      <c r="T6" s="49"/>
      <c r="U6" s="109" t="s">
        <v>162</v>
      </c>
      <c r="V6" s="49"/>
    </row>
    <row r="7" spans="1:22" ht="12.75" customHeight="1" x14ac:dyDescent="0.3">
      <c r="A7" s="26" t="s">
        <v>0</v>
      </c>
      <c r="B7" s="26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ht="12.75" customHeight="1" x14ac:dyDescent="0.3">
      <c r="A8" s="38" t="s">
        <v>10</v>
      </c>
      <c r="B8" s="38"/>
      <c r="C8" s="134">
        <v>209</v>
      </c>
      <c r="D8" s="38"/>
      <c r="E8" s="134">
        <v>209</v>
      </c>
      <c r="F8" s="38"/>
      <c r="G8" s="134">
        <v>209</v>
      </c>
      <c r="H8" s="38"/>
      <c r="I8" s="134">
        <v>209</v>
      </c>
      <c r="J8" s="38"/>
      <c r="K8" s="134">
        <v>209</v>
      </c>
      <c r="L8" s="38"/>
      <c r="M8" s="134">
        <v>209</v>
      </c>
      <c r="N8" s="38"/>
      <c r="O8" s="134">
        <v>209</v>
      </c>
      <c r="P8" s="38"/>
      <c r="Q8" s="134">
        <v>209</v>
      </c>
      <c r="R8" s="38"/>
      <c r="S8" s="134">
        <v>209</v>
      </c>
      <c r="T8" s="38"/>
      <c r="U8" s="134">
        <v>209</v>
      </c>
      <c r="V8" s="38"/>
    </row>
    <row r="9" spans="1:22" ht="12.75" customHeight="1" x14ac:dyDescent="0.3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ht="12.75" customHeight="1" x14ac:dyDescent="0.3">
      <c r="A10" s="38" t="s">
        <v>233</v>
      </c>
      <c r="B10" s="38"/>
      <c r="C10" s="134"/>
      <c r="D10" s="38"/>
      <c r="E10" s="134"/>
      <c r="F10" s="38"/>
      <c r="G10" s="134"/>
      <c r="H10" s="38"/>
      <c r="I10" s="134"/>
      <c r="J10" s="38"/>
      <c r="K10" s="134"/>
      <c r="L10" s="38"/>
      <c r="M10" s="134"/>
      <c r="N10" s="38"/>
      <c r="O10" s="134"/>
      <c r="P10" s="38"/>
      <c r="Q10" s="134"/>
      <c r="R10" s="38"/>
      <c r="S10" s="134"/>
      <c r="T10" s="38"/>
      <c r="U10" s="134"/>
      <c r="V10" s="38"/>
    </row>
    <row r="11" spans="1:22" ht="12.75" customHeigh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2" ht="12.75" customHeight="1" x14ac:dyDescent="0.3">
      <c r="A12" s="38" t="s">
        <v>231</v>
      </c>
      <c r="B12" s="38"/>
      <c r="C12" s="135"/>
      <c r="D12" s="38"/>
      <c r="E12" s="135"/>
      <c r="F12" s="38"/>
      <c r="G12" s="135"/>
      <c r="H12" s="38"/>
      <c r="I12" s="135"/>
      <c r="J12" s="38"/>
      <c r="K12" s="135"/>
      <c r="L12" s="38"/>
      <c r="M12" s="135"/>
      <c r="N12" s="38"/>
      <c r="O12" s="135"/>
      <c r="P12" s="38"/>
      <c r="Q12" s="135"/>
      <c r="R12" s="38"/>
      <c r="S12" s="135"/>
      <c r="T12" s="38"/>
      <c r="U12" s="135"/>
      <c r="V12" s="38"/>
    </row>
    <row r="13" spans="1:22" ht="12.75" customHeight="1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ht="12.75" customHeight="1" x14ac:dyDescent="0.3">
      <c r="A14" s="38" t="s">
        <v>234</v>
      </c>
      <c r="B14" s="38"/>
      <c r="C14" s="150">
        <v>0</v>
      </c>
      <c r="D14" s="38"/>
      <c r="E14" s="150">
        <v>0</v>
      </c>
      <c r="F14" s="38"/>
      <c r="G14" s="150">
        <v>0</v>
      </c>
      <c r="H14" s="38"/>
      <c r="I14" s="150">
        <v>0</v>
      </c>
      <c r="J14" s="38"/>
      <c r="K14" s="150">
        <v>0</v>
      </c>
      <c r="L14" s="38"/>
      <c r="M14" s="150">
        <v>0</v>
      </c>
      <c r="N14" s="38"/>
      <c r="O14" s="150">
        <v>0</v>
      </c>
      <c r="P14" s="38"/>
      <c r="Q14" s="150">
        <v>0</v>
      </c>
      <c r="R14" s="38"/>
      <c r="S14" s="150">
        <v>0</v>
      </c>
      <c r="T14" s="38"/>
      <c r="U14" s="150">
        <v>0</v>
      </c>
      <c r="V14" s="38"/>
    </row>
    <row r="15" spans="1:22" ht="12.75" customHeight="1" x14ac:dyDescent="0.3">
      <c r="A15" s="54">
        <v>0.15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ht="12.75" customHeight="1" x14ac:dyDescent="0.3">
      <c r="A16" s="38"/>
      <c r="B16" s="50"/>
      <c r="C16" s="109" t="str">
        <f>C6</f>
        <v>FY 2018-19</v>
      </c>
      <c r="D16" s="109" t="s">
        <v>9</v>
      </c>
      <c r="E16" s="109" t="str">
        <f>E6</f>
        <v>FY 2019-20</v>
      </c>
      <c r="F16" s="109" t="s">
        <v>9</v>
      </c>
      <c r="G16" s="109" t="str">
        <f>G6</f>
        <v>FY 2020-21</v>
      </c>
      <c r="H16" s="109" t="s">
        <v>9</v>
      </c>
      <c r="I16" s="109" t="str">
        <f>I6</f>
        <v>FY 2021-22</v>
      </c>
      <c r="J16" s="109" t="s">
        <v>9</v>
      </c>
      <c r="K16" s="109" t="str">
        <f>K6</f>
        <v>FY 2022-23</v>
      </c>
      <c r="L16" s="109" t="s">
        <v>9</v>
      </c>
      <c r="M16" s="109" t="str">
        <f>M6</f>
        <v>FY 2023-24</v>
      </c>
      <c r="N16" s="109" t="s">
        <v>9</v>
      </c>
      <c r="O16" s="109" t="str">
        <f>O6</f>
        <v>FY 2024-25</v>
      </c>
      <c r="P16" s="109" t="s">
        <v>9</v>
      </c>
      <c r="Q16" s="109" t="str">
        <f>Q6</f>
        <v>FY 2025-26</v>
      </c>
      <c r="R16" s="109" t="s">
        <v>9</v>
      </c>
      <c r="S16" s="109" t="str">
        <f>S6</f>
        <v>FY 2026-27</v>
      </c>
      <c r="T16" s="109" t="s">
        <v>9</v>
      </c>
      <c r="U16" s="109" t="str">
        <f>U6</f>
        <v>FY 2027-28</v>
      </c>
      <c r="V16" s="109" t="s">
        <v>9</v>
      </c>
    </row>
    <row r="17" spans="1:24" ht="12.75" customHeight="1" x14ac:dyDescent="0.3">
      <c r="A17" s="26" t="s">
        <v>33</v>
      </c>
      <c r="B17" s="69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4" ht="12.75" customHeight="1" x14ac:dyDescent="0.3">
      <c r="A18" s="38" t="s">
        <v>236</v>
      </c>
      <c r="B18" s="5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X18" s="244"/>
    </row>
    <row r="19" spans="1:24" ht="12.75" customHeight="1" x14ac:dyDescent="0.3">
      <c r="A19" s="38" t="s">
        <v>237</v>
      </c>
      <c r="B19" s="50"/>
      <c r="C19" s="256">
        <v>0</v>
      </c>
      <c r="D19" s="103">
        <f>IFERROR(C19/C$28,0)</f>
        <v>0</v>
      </c>
      <c r="E19" s="256">
        <v>0</v>
      </c>
      <c r="F19" s="103">
        <f>IFERROR(E19/E$28,0)</f>
        <v>0</v>
      </c>
      <c r="G19" s="136">
        <v>0</v>
      </c>
      <c r="H19" s="103">
        <f>IFERROR(G19/G$28,0)</f>
        <v>0</v>
      </c>
      <c r="I19" s="136">
        <v>0</v>
      </c>
      <c r="J19" s="103">
        <f>IFERROR(I19/I$28,0)</f>
        <v>0</v>
      </c>
      <c r="K19" s="136">
        <v>0</v>
      </c>
      <c r="L19" s="103">
        <f>IFERROR(K19/K$28,0)</f>
        <v>0</v>
      </c>
      <c r="M19" s="136">
        <v>0</v>
      </c>
      <c r="N19" s="103">
        <f>IFERROR(M19/M$28,0)</f>
        <v>0</v>
      </c>
      <c r="O19" s="136">
        <v>0</v>
      </c>
      <c r="P19" s="103">
        <f>IFERROR(O19/O$28,0)</f>
        <v>0</v>
      </c>
      <c r="Q19" s="136">
        <v>0</v>
      </c>
      <c r="R19" s="103">
        <f>IFERROR(Q19/Q$28,0)</f>
        <v>0</v>
      </c>
      <c r="S19" s="136">
        <v>0</v>
      </c>
      <c r="T19" s="103">
        <f>IFERROR(S19/S$28,0)</f>
        <v>0</v>
      </c>
      <c r="U19" s="136">
        <v>0</v>
      </c>
      <c r="V19" s="103">
        <f>IFERROR(U19/U$28,0)</f>
        <v>0</v>
      </c>
    </row>
    <row r="20" spans="1:24" ht="12.75" customHeight="1" x14ac:dyDescent="0.3">
      <c r="A20" s="38" t="s">
        <v>238</v>
      </c>
      <c r="B20" s="50"/>
      <c r="C20" s="136">
        <v>0</v>
      </c>
      <c r="D20" s="103">
        <f>IFERROR(C20/C$28,0)</f>
        <v>0</v>
      </c>
      <c r="E20" s="136">
        <v>0</v>
      </c>
      <c r="F20" s="103">
        <f>IFERROR(E20/E$28,0)</f>
        <v>0</v>
      </c>
      <c r="G20" s="136">
        <v>0</v>
      </c>
      <c r="H20" s="103">
        <f>IFERROR(G20/G$28,0)</f>
        <v>0</v>
      </c>
      <c r="I20" s="136">
        <v>0</v>
      </c>
      <c r="J20" s="103">
        <f>IFERROR(I20/I$28,0)</f>
        <v>0</v>
      </c>
      <c r="K20" s="136">
        <v>0</v>
      </c>
      <c r="L20" s="103">
        <f>IFERROR(K20/K$28,0)</f>
        <v>0</v>
      </c>
      <c r="M20" s="136">
        <v>0</v>
      </c>
      <c r="N20" s="103">
        <f>IFERROR(M20/M$28,0)</f>
        <v>0</v>
      </c>
      <c r="O20" s="136">
        <v>0</v>
      </c>
      <c r="P20" s="103">
        <f>IFERROR(O20/O$28,0)</f>
        <v>0</v>
      </c>
      <c r="Q20" s="136">
        <v>0</v>
      </c>
      <c r="R20" s="103">
        <f>IFERROR(Q20/Q$28,0)</f>
        <v>0</v>
      </c>
      <c r="S20" s="136">
        <v>0</v>
      </c>
      <c r="T20" s="103">
        <f>IFERROR(S20/S$28,0)</f>
        <v>0</v>
      </c>
      <c r="U20" s="136">
        <v>0</v>
      </c>
      <c r="V20" s="103">
        <f>IFERROR(U20/U$28,0)</f>
        <v>0</v>
      </c>
    </row>
    <row r="21" spans="1:24" ht="12.75" customHeight="1" x14ac:dyDescent="0.3">
      <c r="A21" s="38" t="s">
        <v>235</v>
      </c>
      <c r="B21" s="50"/>
      <c r="C21" s="136"/>
      <c r="D21" s="103">
        <f>IFERROR(C21/C$28,0)</f>
        <v>0</v>
      </c>
      <c r="E21" s="136">
        <v>0</v>
      </c>
      <c r="F21" s="103">
        <f>IFERROR(E21/E$28,0)</f>
        <v>0</v>
      </c>
      <c r="G21" s="136">
        <v>0</v>
      </c>
      <c r="H21" s="103">
        <f>IFERROR(G21/G$28,0)</f>
        <v>0</v>
      </c>
      <c r="I21" s="136">
        <v>0</v>
      </c>
      <c r="J21" s="103">
        <f>IFERROR(I21/I$28,0)</f>
        <v>0</v>
      </c>
      <c r="K21" s="136">
        <v>0</v>
      </c>
      <c r="L21" s="103">
        <f>IFERROR(K21/K$28,0)</f>
        <v>0</v>
      </c>
      <c r="M21" s="136">
        <v>0</v>
      </c>
      <c r="N21" s="103">
        <f>IFERROR(M21/M$28,0)</f>
        <v>0</v>
      </c>
      <c r="O21" s="136">
        <v>0</v>
      </c>
      <c r="P21" s="103">
        <f>IFERROR(O21/O$28,0)</f>
        <v>0</v>
      </c>
      <c r="Q21" s="136">
        <v>0</v>
      </c>
      <c r="R21" s="103">
        <f>IFERROR(Q21/Q$28,0)</f>
        <v>0</v>
      </c>
      <c r="S21" s="136">
        <v>0</v>
      </c>
      <c r="T21" s="103">
        <f>IFERROR(S21/S$28,0)</f>
        <v>0</v>
      </c>
      <c r="U21" s="136">
        <v>0</v>
      </c>
      <c r="V21" s="103">
        <f>IFERROR(U21/U$28,0)</f>
        <v>0</v>
      </c>
    </row>
    <row r="22" spans="1:24" ht="12.75" customHeight="1" x14ac:dyDescent="0.3">
      <c r="A22" s="38" t="s">
        <v>239</v>
      </c>
      <c r="B22" s="50"/>
      <c r="C22" s="102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</row>
    <row r="23" spans="1:24" ht="12.75" customHeight="1" x14ac:dyDescent="0.3">
      <c r="A23" s="151" t="s">
        <v>240</v>
      </c>
      <c r="B23" s="152"/>
      <c r="C23" s="102"/>
      <c r="D23" s="103">
        <f t="shared" ref="D23:D28" si="0">IFERROR(C23/C$28,0)</f>
        <v>0</v>
      </c>
      <c r="E23" s="102"/>
      <c r="F23" s="103">
        <f t="shared" ref="F23:F28" si="1">IFERROR(E23/E$28,0)</f>
        <v>0</v>
      </c>
      <c r="G23" s="102"/>
      <c r="H23" s="103">
        <f t="shared" ref="H23:H28" si="2">IFERROR(G23/G$28,0)</f>
        <v>0</v>
      </c>
      <c r="I23" s="102"/>
      <c r="J23" s="103">
        <f t="shared" ref="J23:J28" si="3">IFERROR(I23/I$28,0)</f>
        <v>0</v>
      </c>
      <c r="K23" s="102"/>
      <c r="L23" s="103">
        <f t="shared" ref="L23:L28" si="4">IFERROR(K23/K$28,0)</f>
        <v>0</v>
      </c>
      <c r="M23" s="102"/>
      <c r="N23" s="103">
        <f t="shared" ref="N23:N28" si="5">IFERROR(M23/M$28,0)</f>
        <v>0</v>
      </c>
      <c r="O23" s="102"/>
      <c r="P23" s="103">
        <f t="shared" ref="P23:P28" si="6">IFERROR(O23/O$28,0)</f>
        <v>0</v>
      </c>
      <c r="Q23" s="102"/>
      <c r="R23" s="103">
        <f t="shared" ref="R23:R28" si="7">IFERROR(Q23/Q$28,0)</f>
        <v>0</v>
      </c>
      <c r="S23" s="102"/>
      <c r="T23" s="103">
        <f t="shared" ref="T23:T28" si="8">IFERROR(S23/S$28,0)</f>
        <v>0</v>
      </c>
      <c r="U23" s="102"/>
      <c r="V23" s="103">
        <f t="shared" ref="V23:V28" si="9">IFERROR(U23/U$28,0)</f>
        <v>0</v>
      </c>
    </row>
    <row r="24" spans="1:24" ht="12.75" customHeight="1" x14ac:dyDescent="0.3">
      <c r="A24" s="151" t="s">
        <v>241</v>
      </c>
      <c r="B24" s="152"/>
      <c r="C24" s="102"/>
      <c r="D24" s="103">
        <f t="shared" si="0"/>
        <v>0</v>
      </c>
      <c r="E24" s="102"/>
      <c r="F24" s="103">
        <f t="shared" si="1"/>
        <v>0</v>
      </c>
      <c r="G24" s="102"/>
      <c r="H24" s="103">
        <f t="shared" si="2"/>
        <v>0</v>
      </c>
      <c r="I24" s="102"/>
      <c r="J24" s="103">
        <f t="shared" si="3"/>
        <v>0</v>
      </c>
      <c r="K24" s="102"/>
      <c r="L24" s="103">
        <f t="shared" si="4"/>
        <v>0</v>
      </c>
      <c r="M24" s="102"/>
      <c r="N24" s="103">
        <f t="shared" si="5"/>
        <v>0</v>
      </c>
      <c r="O24" s="102"/>
      <c r="P24" s="103">
        <f t="shared" si="6"/>
        <v>0</v>
      </c>
      <c r="Q24" s="102"/>
      <c r="R24" s="103">
        <f t="shared" si="7"/>
        <v>0</v>
      </c>
      <c r="S24" s="102"/>
      <c r="T24" s="103">
        <f t="shared" si="8"/>
        <v>0</v>
      </c>
      <c r="U24" s="102"/>
      <c r="V24" s="103">
        <f t="shared" si="9"/>
        <v>0</v>
      </c>
      <c r="X24" s="102"/>
    </row>
    <row r="25" spans="1:24" ht="12.75" customHeight="1" x14ac:dyDescent="0.3">
      <c r="A25" s="38" t="s">
        <v>242</v>
      </c>
      <c r="B25" s="50"/>
      <c r="C25" s="136"/>
      <c r="D25" s="103">
        <f t="shared" si="0"/>
        <v>0</v>
      </c>
      <c r="E25" s="136"/>
      <c r="F25" s="103">
        <f t="shared" si="1"/>
        <v>0</v>
      </c>
      <c r="G25" s="136"/>
      <c r="H25" s="103">
        <f t="shared" si="2"/>
        <v>0</v>
      </c>
      <c r="I25" s="136"/>
      <c r="J25" s="103">
        <f t="shared" si="3"/>
        <v>0</v>
      </c>
      <c r="K25" s="136"/>
      <c r="L25" s="103">
        <f t="shared" si="4"/>
        <v>0</v>
      </c>
      <c r="M25" s="136"/>
      <c r="N25" s="103">
        <f t="shared" si="5"/>
        <v>0</v>
      </c>
      <c r="O25" s="136"/>
      <c r="P25" s="103">
        <f t="shared" si="6"/>
        <v>0</v>
      </c>
      <c r="Q25" s="136"/>
      <c r="R25" s="103">
        <f t="shared" si="7"/>
        <v>0</v>
      </c>
      <c r="S25" s="136"/>
      <c r="T25" s="103">
        <f t="shared" si="8"/>
        <v>0</v>
      </c>
      <c r="U25" s="136"/>
      <c r="V25" s="103">
        <f t="shared" si="9"/>
        <v>0</v>
      </c>
      <c r="X25" s="102"/>
    </row>
    <row r="26" spans="1:24" ht="12.75" customHeight="1" x14ac:dyDescent="0.3">
      <c r="A26" s="151" t="s">
        <v>243</v>
      </c>
      <c r="B26" s="50"/>
      <c r="C26" s="102"/>
      <c r="D26" s="103">
        <f t="shared" si="0"/>
        <v>0</v>
      </c>
      <c r="E26" s="102"/>
      <c r="F26" s="103">
        <f t="shared" si="1"/>
        <v>0</v>
      </c>
      <c r="G26" s="102"/>
      <c r="H26" s="103">
        <f t="shared" si="2"/>
        <v>0</v>
      </c>
      <c r="I26" s="102"/>
      <c r="J26" s="103">
        <f t="shared" si="3"/>
        <v>0</v>
      </c>
      <c r="K26" s="102"/>
      <c r="L26" s="103">
        <f t="shared" si="4"/>
        <v>0</v>
      </c>
      <c r="M26" s="102"/>
      <c r="N26" s="103">
        <f t="shared" si="5"/>
        <v>0</v>
      </c>
      <c r="O26" s="102"/>
      <c r="P26" s="103">
        <f t="shared" si="6"/>
        <v>0</v>
      </c>
      <c r="Q26" s="102"/>
      <c r="R26" s="103">
        <f t="shared" si="7"/>
        <v>0</v>
      </c>
      <c r="S26" s="102"/>
      <c r="T26" s="103">
        <f t="shared" si="8"/>
        <v>0</v>
      </c>
      <c r="U26" s="102"/>
      <c r="V26" s="103">
        <f t="shared" si="9"/>
        <v>0</v>
      </c>
    </row>
    <row r="27" spans="1:24" ht="12.75" customHeight="1" x14ac:dyDescent="0.3">
      <c r="A27" s="38" t="s">
        <v>452</v>
      </c>
      <c r="B27" s="50"/>
      <c r="C27" s="137">
        <v>175000</v>
      </c>
      <c r="D27" s="103">
        <f t="shared" si="0"/>
        <v>1</v>
      </c>
      <c r="E27" s="137">
        <v>178500</v>
      </c>
      <c r="F27" s="103">
        <f t="shared" si="1"/>
        <v>1</v>
      </c>
      <c r="G27" s="137">
        <v>182070</v>
      </c>
      <c r="H27" s="103">
        <f t="shared" si="2"/>
        <v>1</v>
      </c>
      <c r="I27" s="137">
        <v>185711.4</v>
      </c>
      <c r="J27" s="103">
        <f t="shared" si="3"/>
        <v>1</v>
      </c>
      <c r="K27" s="137">
        <v>189425.628</v>
      </c>
      <c r="L27" s="103">
        <f t="shared" si="4"/>
        <v>1</v>
      </c>
      <c r="M27" s="137">
        <v>193214.14056</v>
      </c>
      <c r="N27" s="103">
        <f t="shared" si="5"/>
        <v>1</v>
      </c>
      <c r="O27" s="137">
        <v>197078.42337120001</v>
      </c>
      <c r="P27" s="103">
        <f t="shared" si="6"/>
        <v>1</v>
      </c>
      <c r="Q27" s="137">
        <v>201019.99183862403</v>
      </c>
      <c r="R27" s="103">
        <f t="shared" si="7"/>
        <v>1</v>
      </c>
      <c r="S27" s="137">
        <v>205040.3916753965</v>
      </c>
      <c r="T27" s="103">
        <f t="shared" si="8"/>
        <v>1</v>
      </c>
      <c r="U27" s="137">
        <v>209141.19950890445</v>
      </c>
      <c r="V27" s="103">
        <f t="shared" si="9"/>
        <v>1</v>
      </c>
    </row>
    <row r="28" spans="1:24" ht="12.75" customHeight="1" x14ac:dyDescent="0.3">
      <c r="A28" s="26" t="s">
        <v>1</v>
      </c>
      <c r="B28" s="69"/>
      <c r="C28" s="105">
        <f>SUM(C19:C27)</f>
        <v>175000</v>
      </c>
      <c r="D28" s="106">
        <f t="shared" si="0"/>
        <v>1</v>
      </c>
      <c r="E28" s="105">
        <f>SUM(E19:E27)</f>
        <v>178500</v>
      </c>
      <c r="F28" s="106">
        <f t="shared" si="1"/>
        <v>1</v>
      </c>
      <c r="G28" s="105">
        <f>SUM(G19:G27)</f>
        <v>182070</v>
      </c>
      <c r="H28" s="106">
        <f t="shared" si="2"/>
        <v>1</v>
      </c>
      <c r="I28" s="105">
        <f>SUM(I19:I27)</f>
        <v>185711.4</v>
      </c>
      <c r="J28" s="106">
        <f t="shared" si="3"/>
        <v>1</v>
      </c>
      <c r="K28" s="105">
        <f>SUM(K19:K27)</f>
        <v>189425.628</v>
      </c>
      <c r="L28" s="106">
        <f t="shared" si="4"/>
        <v>1</v>
      </c>
      <c r="M28" s="105">
        <f>SUM(M19:M27)</f>
        <v>193214.14056</v>
      </c>
      <c r="N28" s="106">
        <f t="shared" si="5"/>
        <v>1</v>
      </c>
      <c r="O28" s="105">
        <f>SUM(O19:O27)</f>
        <v>197078.42337120001</v>
      </c>
      <c r="P28" s="106">
        <f t="shared" si="6"/>
        <v>1</v>
      </c>
      <c r="Q28" s="105">
        <f>SUM(Q19:Q27)</f>
        <v>201019.99183862403</v>
      </c>
      <c r="R28" s="106">
        <f t="shared" si="7"/>
        <v>1</v>
      </c>
      <c r="S28" s="105">
        <f>SUM(S19:S27)</f>
        <v>205040.3916753965</v>
      </c>
      <c r="T28" s="106">
        <f t="shared" si="8"/>
        <v>1</v>
      </c>
      <c r="U28" s="105">
        <f>SUM(U19:U27)</f>
        <v>209141.19950890445</v>
      </c>
      <c r="V28" s="106">
        <f t="shared" si="9"/>
        <v>1</v>
      </c>
    </row>
    <row r="29" spans="1:24" ht="12.75" customHeight="1" x14ac:dyDescent="0.3">
      <c r="A29" s="26"/>
      <c r="B29" s="69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4" ht="12.75" customHeight="1" x14ac:dyDescent="0.3">
      <c r="A30" s="26" t="s">
        <v>34</v>
      </c>
      <c r="B30" s="69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4" ht="12.75" customHeight="1" x14ac:dyDescent="0.3">
      <c r="A31" s="38" t="s">
        <v>35</v>
      </c>
      <c r="B31" s="50"/>
      <c r="C31" s="217">
        <v>0</v>
      </c>
      <c r="D31" s="103">
        <f>IFERROR(C31/C$28,0)</f>
        <v>0</v>
      </c>
      <c r="E31" s="217">
        <v>0</v>
      </c>
      <c r="F31" s="103">
        <f>IFERROR(E31/E$28,0)</f>
        <v>0</v>
      </c>
      <c r="G31" s="217">
        <v>0</v>
      </c>
      <c r="H31" s="103">
        <f>IFERROR(G31/G$28,0)</f>
        <v>0</v>
      </c>
      <c r="I31" s="217">
        <v>0</v>
      </c>
      <c r="J31" s="103">
        <f>IFERROR(I31/I$28,0)</f>
        <v>0</v>
      </c>
      <c r="K31" s="217">
        <v>0</v>
      </c>
      <c r="L31" s="103">
        <f>IFERROR(K31/K$28,0)</f>
        <v>0</v>
      </c>
      <c r="M31" s="217">
        <v>0</v>
      </c>
      <c r="N31" s="103">
        <f>IFERROR(M31/M$28,0)</f>
        <v>0</v>
      </c>
      <c r="O31" s="217">
        <v>0</v>
      </c>
      <c r="P31" s="103">
        <f>IFERROR(O31/O$28,0)</f>
        <v>0</v>
      </c>
      <c r="Q31" s="217">
        <v>0</v>
      </c>
      <c r="R31" s="103">
        <f>IFERROR(Q31/Q$28,0)</f>
        <v>0</v>
      </c>
      <c r="S31" s="217">
        <v>0</v>
      </c>
      <c r="T31" s="103">
        <f>IFERROR(S31/S$28,0)</f>
        <v>0</v>
      </c>
      <c r="U31" s="217">
        <v>0</v>
      </c>
      <c r="V31" s="103">
        <f>IFERROR(U31/U$28,0)</f>
        <v>0</v>
      </c>
    </row>
    <row r="32" spans="1:24" ht="12.75" customHeight="1" x14ac:dyDescent="0.3">
      <c r="A32" s="70" t="s">
        <v>75</v>
      </c>
      <c r="B32" s="70"/>
      <c r="C32" s="139"/>
      <c r="D32" s="103">
        <f>IFERROR(C32/C$28,0)</f>
        <v>0</v>
      </c>
      <c r="E32" s="139"/>
      <c r="F32" s="103">
        <f>IFERROR(E32/E$28,0)</f>
        <v>0</v>
      </c>
      <c r="G32" s="139"/>
      <c r="H32" s="103">
        <f>IFERROR(G32/G$28,0)</f>
        <v>0</v>
      </c>
      <c r="I32" s="139"/>
      <c r="J32" s="103">
        <f>IFERROR(I32/I$28,0)</f>
        <v>0</v>
      </c>
      <c r="K32" s="139"/>
      <c r="L32" s="103">
        <f>IFERROR(K32/K$28,0)</f>
        <v>0</v>
      </c>
      <c r="M32" s="139"/>
      <c r="N32" s="103">
        <f>IFERROR(M32/M$28,0)</f>
        <v>0</v>
      </c>
      <c r="O32" s="139"/>
      <c r="P32" s="103">
        <f>IFERROR(O32/O$28,0)</f>
        <v>0</v>
      </c>
      <c r="Q32" s="139"/>
      <c r="R32" s="103">
        <f>IFERROR(Q32/Q$28,0)</f>
        <v>0</v>
      </c>
      <c r="S32" s="139"/>
      <c r="T32" s="103">
        <f>IFERROR(S32/S$28,0)</f>
        <v>0</v>
      </c>
      <c r="U32" s="139"/>
      <c r="V32" s="103">
        <f>IFERROR(U32/U$28,0)</f>
        <v>0</v>
      </c>
    </row>
    <row r="33" spans="1:22" ht="12.75" customHeight="1" x14ac:dyDescent="0.3">
      <c r="A33" s="26" t="s">
        <v>2</v>
      </c>
      <c r="B33" s="69"/>
      <c r="C33" s="105">
        <f>SUM(C31:C32)</f>
        <v>0</v>
      </c>
      <c r="D33" s="106">
        <f>IFERROR(C33/C$28,0)</f>
        <v>0</v>
      </c>
      <c r="E33" s="105">
        <f>SUM(E31:E32)</f>
        <v>0</v>
      </c>
      <c r="F33" s="106">
        <f>IFERROR(E33/E$28,0)</f>
        <v>0</v>
      </c>
      <c r="G33" s="105">
        <f>SUM(G31:G32)</f>
        <v>0</v>
      </c>
      <c r="H33" s="106">
        <f>IFERROR(G33/G$28,0)</f>
        <v>0</v>
      </c>
      <c r="I33" s="105">
        <f>SUM(I31:I32)</f>
        <v>0</v>
      </c>
      <c r="J33" s="106">
        <f>IFERROR(I33/I$28,0)</f>
        <v>0</v>
      </c>
      <c r="K33" s="105">
        <f>SUM(K31:K32)</f>
        <v>0</v>
      </c>
      <c r="L33" s="106">
        <f>IFERROR(K33/K$28,0)</f>
        <v>0</v>
      </c>
      <c r="M33" s="105">
        <f>SUM(M31:M32)</f>
        <v>0</v>
      </c>
      <c r="N33" s="106">
        <f>IFERROR(M33/M$28,0)</f>
        <v>0</v>
      </c>
      <c r="O33" s="105">
        <f>SUM(O31:O32)</f>
        <v>0</v>
      </c>
      <c r="P33" s="106">
        <f>IFERROR(O33/O$28,0)</f>
        <v>0</v>
      </c>
      <c r="Q33" s="105">
        <f>SUM(Q31:Q32)</f>
        <v>0</v>
      </c>
      <c r="R33" s="106">
        <f>IFERROR(Q33/Q$28,0)</f>
        <v>0</v>
      </c>
      <c r="S33" s="105">
        <f>SUM(S31:S32)</f>
        <v>0</v>
      </c>
      <c r="T33" s="106">
        <f>IFERROR(S33/S$28,0)</f>
        <v>0</v>
      </c>
      <c r="U33" s="105">
        <f>SUM(U31:U32)</f>
        <v>0</v>
      </c>
      <c r="V33" s="106">
        <f>IFERROR(U33/U$28,0)</f>
        <v>0</v>
      </c>
    </row>
    <row r="34" spans="1:22" ht="12.75" customHeight="1" x14ac:dyDescent="0.3">
      <c r="A34" s="38"/>
      <c r="B34" s="5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2.75" customHeight="1" x14ac:dyDescent="0.3">
      <c r="A35" s="26" t="s">
        <v>3</v>
      </c>
      <c r="B35" s="69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2.75" customHeight="1" x14ac:dyDescent="0.3">
      <c r="A36" s="38" t="s">
        <v>22</v>
      </c>
      <c r="B36" s="50"/>
      <c r="C36" s="138"/>
      <c r="D36" s="103">
        <f t="shared" ref="D36:D46" si="10">IFERROR(C36/C$28,0)</f>
        <v>0</v>
      </c>
      <c r="E36" s="217"/>
      <c r="F36" s="103">
        <f t="shared" ref="F36:F46" si="11">IFERROR(E36/E$28,0)</f>
        <v>0</v>
      </c>
      <c r="G36" s="217"/>
      <c r="H36" s="103">
        <f t="shared" ref="H36:H46" si="12">IFERROR(G36/G$28,0)</f>
        <v>0</v>
      </c>
      <c r="I36" s="217"/>
      <c r="J36" s="103">
        <f t="shared" ref="J36:J46" si="13">IFERROR(I36/I$28,0)</f>
        <v>0</v>
      </c>
      <c r="K36" s="217"/>
      <c r="L36" s="103">
        <f t="shared" ref="L36:L46" si="14">IFERROR(K36/K$28,0)</f>
        <v>0</v>
      </c>
      <c r="M36" s="217"/>
      <c r="N36" s="103">
        <f t="shared" ref="N36:N46" si="15">IFERROR(M36/M$28,0)</f>
        <v>0</v>
      </c>
      <c r="O36" s="217"/>
      <c r="P36" s="103">
        <f t="shared" ref="P36:P46" si="16">IFERROR(O36/O$28,0)</f>
        <v>0</v>
      </c>
      <c r="Q36" s="217"/>
      <c r="R36" s="103">
        <f t="shared" ref="R36:R46" si="17">IFERROR(Q36/Q$28,0)</f>
        <v>0</v>
      </c>
      <c r="S36" s="217"/>
      <c r="T36" s="103">
        <f t="shared" ref="T36:T46" si="18">IFERROR(S36/S$28,0)</f>
        <v>0</v>
      </c>
      <c r="U36" s="217"/>
      <c r="V36" s="103">
        <f t="shared" ref="V36:V46" si="19">IFERROR(U36/U$28,0)</f>
        <v>0</v>
      </c>
    </row>
    <row r="37" spans="1:22" ht="12.75" customHeight="1" x14ac:dyDescent="0.3">
      <c r="A37" s="38" t="s">
        <v>23</v>
      </c>
      <c r="B37" s="50"/>
      <c r="C37" s="138"/>
      <c r="D37" s="103">
        <f t="shared" si="10"/>
        <v>0</v>
      </c>
      <c r="E37" s="217">
        <v>0</v>
      </c>
      <c r="F37" s="103">
        <f t="shared" si="11"/>
        <v>0</v>
      </c>
      <c r="G37" s="217">
        <v>0</v>
      </c>
      <c r="H37" s="103">
        <f t="shared" si="12"/>
        <v>0</v>
      </c>
      <c r="I37" s="217">
        <v>0</v>
      </c>
      <c r="J37" s="103">
        <f t="shared" si="13"/>
        <v>0</v>
      </c>
      <c r="K37" s="217">
        <v>0</v>
      </c>
      <c r="L37" s="103">
        <f t="shared" si="14"/>
        <v>0</v>
      </c>
      <c r="M37" s="217">
        <v>0</v>
      </c>
      <c r="N37" s="103">
        <f t="shared" si="15"/>
        <v>0</v>
      </c>
      <c r="O37" s="217">
        <v>0</v>
      </c>
      <c r="P37" s="103">
        <f t="shared" si="16"/>
        <v>0</v>
      </c>
      <c r="Q37" s="217">
        <v>0</v>
      </c>
      <c r="R37" s="103">
        <f t="shared" si="17"/>
        <v>0</v>
      </c>
      <c r="S37" s="217">
        <v>0</v>
      </c>
      <c r="T37" s="103">
        <f t="shared" si="18"/>
        <v>0</v>
      </c>
      <c r="U37" s="217">
        <v>0</v>
      </c>
      <c r="V37" s="103">
        <f t="shared" si="19"/>
        <v>0</v>
      </c>
    </row>
    <row r="38" spans="1:22" ht="12.75" customHeight="1" x14ac:dyDescent="0.3">
      <c r="A38" s="38" t="s">
        <v>24</v>
      </c>
      <c r="B38" s="50"/>
      <c r="C38" s="138"/>
      <c r="D38" s="103">
        <f t="shared" si="10"/>
        <v>0</v>
      </c>
      <c r="E38" s="217">
        <v>0</v>
      </c>
      <c r="F38" s="103">
        <f t="shared" si="11"/>
        <v>0</v>
      </c>
      <c r="G38" s="217">
        <v>0</v>
      </c>
      <c r="H38" s="103">
        <f t="shared" si="12"/>
        <v>0</v>
      </c>
      <c r="I38" s="217">
        <v>0</v>
      </c>
      <c r="J38" s="103">
        <f t="shared" si="13"/>
        <v>0</v>
      </c>
      <c r="K38" s="217">
        <v>0</v>
      </c>
      <c r="L38" s="103">
        <f t="shared" si="14"/>
        <v>0</v>
      </c>
      <c r="M38" s="217">
        <v>0</v>
      </c>
      <c r="N38" s="103">
        <f t="shared" si="15"/>
        <v>0</v>
      </c>
      <c r="O38" s="217">
        <v>0</v>
      </c>
      <c r="P38" s="103">
        <f t="shared" si="16"/>
        <v>0</v>
      </c>
      <c r="Q38" s="217">
        <v>0</v>
      </c>
      <c r="R38" s="103">
        <f t="shared" si="17"/>
        <v>0</v>
      </c>
      <c r="S38" s="217">
        <v>0</v>
      </c>
      <c r="T38" s="103">
        <f t="shared" si="18"/>
        <v>0</v>
      </c>
      <c r="U38" s="217">
        <v>0</v>
      </c>
      <c r="V38" s="103">
        <f t="shared" si="19"/>
        <v>0</v>
      </c>
    </row>
    <row r="39" spans="1:22" ht="12.75" customHeight="1" x14ac:dyDescent="0.3">
      <c r="A39" s="38" t="s">
        <v>28</v>
      </c>
      <c r="B39" s="50"/>
      <c r="C39" s="138"/>
      <c r="D39" s="103">
        <f t="shared" si="10"/>
        <v>0</v>
      </c>
      <c r="E39" s="217">
        <v>0</v>
      </c>
      <c r="F39" s="103">
        <f t="shared" si="11"/>
        <v>0</v>
      </c>
      <c r="G39" s="217">
        <v>0</v>
      </c>
      <c r="H39" s="103">
        <f t="shared" si="12"/>
        <v>0</v>
      </c>
      <c r="I39" s="217">
        <v>0</v>
      </c>
      <c r="J39" s="103">
        <f t="shared" si="13"/>
        <v>0</v>
      </c>
      <c r="K39" s="217">
        <v>0</v>
      </c>
      <c r="L39" s="103">
        <f t="shared" si="14"/>
        <v>0</v>
      </c>
      <c r="M39" s="217">
        <v>0</v>
      </c>
      <c r="N39" s="103">
        <f t="shared" si="15"/>
        <v>0</v>
      </c>
      <c r="O39" s="217">
        <v>0</v>
      </c>
      <c r="P39" s="103">
        <f t="shared" si="16"/>
        <v>0</v>
      </c>
      <c r="Q39" s="217">
        <v>0</v>
      </c>
      <c r="R39" s="103">
        <f t="shared" si="17"/>
        <v>0</v>
      </c>
      <c r="S39" s="217">
        <v>0</v>
      </c>
      <c r="T39" s="103">
        <f t="shared" si="18"/>
        <v>0</v>
      </c>
      <c r="U39" s="217">
        <v>0</v>
      </c>
      <c r="V39" s="103">
        <f t="shared" si="19"/>
        <v>0</v>
      </c>
    </row>
    <row r="40" spans="1:22" ht="12.75" customHeight="1" x14ac:dyDescent="0.3">
      <c r="A40" s="38" t="s">
        <v>25</v>
      </c>
      <c r="B40" s="50"/>
      <c r="C40" s="138">
        <v>0</v>
      </c>
      <c r="D40" s="103">
        <f t="shared" si="10"/>
        <v>0</v>
      </c>
      <c r="E40" s="138">
        <v>0</v>
      </c>
      <c r="F40" s="103">
        <f t="shared" si="11"/>
        <v>0</v>
      </c>
      <c r="G40" s="138">
        <v>0</v>
      </c>
      <c r="H40" s="103">
        <f t="shared" si="12"/>
        <v>0</v>
      </c>
      <c r="I40" s="138">
        <v>0</v>
      </c>
      <c r="J40" s="103">
        <f t="shared" si="13"/>
        <v>0</v>
      </c>
      <c r="K40" s="138">
        <v>0</v>
      </c>
      <c r="L40" s="103">
        <f t="shared" si="14"/>
        <v>0</v>
      </c>
      <c r="M40" s="138">
        <v>0</v>
      </c>
      <c r="N40" s="103">
        <f t="shared" si="15"/>
        <v>0</v>
      </c>
      <c r="O40" s="138">
        <v>0</v>
      </c>
      <c r="P40" s="103">
        <f t="shared" si="16"/>
        <v>0</v>
      </c>
      <c r="Q40" s="138">
        <v>0</v>
      </c>
      <c r="R40" s="103">
        <f t="shared" si="17"/>
        <v>0</v>
      </c>
      <c r="S40" s="138">
        <v>0</v>
      </c>
      <c r="T40" s="103">
        <f t="shared" si="18"/>
        <v>0</v>
      </c>
      <c r="U40" s="138">
        <v>0</v>
      </c>
      <c r="V40" s="103">
        <f t="shared" si="19"/>
        <v>0</v>
      </c>
    </row>
    <row r="41" spans="1:22" ht="12.75" customHeight="1" x14ac:dyDescent="0.3">
      <c r="A41" s="38" t="s">
        <v>26</v>
      </c>
      <c r="B41" s="50"/>
      <c r="C41" s="138">
        <v>0</v>
      </c>
      <c r="D41" s="103">
        <f t="shared" si="10"/>
        <v>0</v>
      </c>
      <c r="E41" s="138">
        <v>0</v>
      </c>
      <c r="F41" s="103">
        <f t="shared" si="11"/>
        <v>0</v>
      </c>
      <c r="G41" s="138">
        <v>0</v>
      </c>
      <c r="H41" s="103">
        <f t="shared" si="12"/>
        <v>0</v>
      </c>
      <c r="I41" s="138">
        <v>0</v>
      </c>
      <c r="J41" s="103">
        <f t="shared" si="13"/>
        <v>0</v>
      </c>
      <c r="K41" s="138">
        <v>0</v>
      </c>
      <c r="L41" s="103">
        <f t="shared" si="14"/>
        <v>0</v>
      </c>
      <c r="M41" s="138">
        <v>0</v>
      </c>
      <c r="N41" s="103">
        <f t="shared" si="15"/>
        <v>0</v>
      </c>
      <c r="O41" s="138">
        <v>0</v>
      </c>
      <c r="P41" s="103">
        <f t="shared" si="16"/>
        <v>0</v>
      </c>
      <c r="Q41" s="138">
        <v>0</v>
      </c>
      <c r="R41" s="103">
        <f t="shared" si="17"/>
        <v>0</v>
      </c>
      <c r="S41" s="138">
        <v>0</v>
      </c>
      <c r="T41" s="103">
        <f t="shared" si="18"/>
        <v>0</v>
      </c>
      <c r="U41" s="138">
        <v>0</v>
      </c>
      <c r="V41" s="103">
        <f t="shared" si="19"/>
        <v>0</v>
      </c>
    </row>
    <row r="42" spans="1:22" ht="12.75" customHeight="1" x14ac:dyDescent="0.3">
      <c r="A42" s="38" t="s">
        <v>27</v>
      </c>
      <c r="B42" s="50"/>
      <c r="C42" s="138"/>
      <c r="D42" s="103">
        <f t="shared" si="10"/>
        <v>0</v>
      </c>
      <c r="E42" s="217"/>
      <c r="F42" s="103">
        <f t="shared" si="11"/>
        <v>0</v>
      </c>
      <c r="G42" s="217"/>
      <c r="H42" s="103">
        <f t="shared" si="12"/>
        <v>0</v>
      </c>
      <c r="I42" s="217"/>
      <c r="J42" s="103">
        <f t="shared" si="13"/>
        <v>0</v>
      </c>
      <c r="K42" s="217"/>
      <c r="L42" s="103">
        <f t="shared" si="14"/>
        <v>0</v>
      </c>
      <c r="M42" s="217"/>
      <c r="N42" s="103">
        <f t="shared" si="15"/>
        <v>0</v>
      </c>
      <c r="O42" s="217"/>
      <c r="P42" s="103">
        <f t="shared" si="16"/>
        <v>0</v>
      </c>
      <c r="Q42" s="217"/>
      <c r="R42" s="103">
        <f t="shared" si="17"/>
        <v>0</v>
      </c>
      <c r="S42" s="217"/>
      <c r="T42" s="103">
        <f t="shared" si="18"/>
        <v>0</v>
      </c>
      <c r="U42" s="217"/>
      <c r="V42" s="103">
        <f t="shared" si="19"/>
        <v>0</v>
      </c>
    </row>
    <row r="43" spans="1:22" ht="12.75" customHeight="1" x14ac:dyDescent="0.3">
      <c r="A43" s="38" t="s">
        <v>76</v>
      </c>
      <c r="B43" s="50"/>
      <c r="C43" s="138"/>
      <c r="D43" s="103">
        <f t="shared" si="10"/>
        <v>0</v>
      </c>
      <c r="E43" s="217"/>
      <c r="F43" s="103">
        <f t="shared" si="11"/>
        <v>0</v>
      </c>
      <c r="G43" s="217"/>
      <c r="H43" s="103">
        <f t="shared" si="12"/>
        <v>0</v>
      </c>
      <c r="I43" s="217"/>
      <c r="J43" s="103">
        <f t="shared" si="13"/>
        <v>0</v>
      </c>
      <c r="K43" s="217"/>
      <c r="L43" s="103">
        <f t="shared" si="14"/>
        <v>0</v>
      </c>
      <c r="M43" s="217"/>
      <c r="N43" s="103">
        <f t="shared" si="15"/>
        <v>0</v>
      </c>
      <c r="O43" s="217"/>
      <c r="P43" s="103">
        <f t="shared" si="16"/>
        <v>0</v>
      </c>
      <c r="Q43" s="217"/>
      <c r="R43" s="103">
        <f t="shared" si="17"/>
        <v>0</v>
      </c>
      <c r="S43" s="217"/>
      <c r="T43" s="103">
        <f t="shared" si="18"/>
        <v>0</v>
      </c>
      <c r="U43" s="217"/>
      <c r="V43" s="103">
        <f t="shared" si="19"/>
        <v>0</v>
      </c>
    </row>
    <row r="44" spans="1:22" ht="12.75" customHeight="1" x14ac:dyDescent="0.3">
      <c r="A44" s="38" t="s">
        <v>11</v>
      </c>
      <c r="B44" s="50"/>
      <c r="C44" s="138"/>
      <c r="D44" s="103">
        <f t="shared" si="10"/>
        <v>0</v>
      </c>
      <c r="E44" s="217"/>
      <c r="F44" s="103">
        <f t="shared" si="11"/>
        <v>0</v>
      </c>
      <c r="G44" s="217"/>
      <c r="H44" s="103">
        <f t="shared" si="12"/>
        <v>0</v>
      </c>
      <c r="I44" s="217"/>
      <c r="J44" s="103">
        <f t="shared" si="13"/>
        <v>0</v>
      </c>
      <c r="K44" s="217"/>
      <c r="L44" s="103">
        <f t="shared" si="14"/>
        <v>0</v>
      </c>
      <c r="M44" s="217"/>
      <c r="N44" s="103">
        <f t="shared" si="15"/>
        <v>0</v>
      </c>
      <c r="O44" s="217"/>
      <c r="P44" s="103">
        <f t="shared" si="16"/>
        <v>0</v>
      </c>
      <c r="Q44" s="217"/>
      <c r="R44" s="103">
        <f t="shared" si="17"/>
        <v>0</v>
      </c>
      <c r="S44" s="217"/>
      <c r="T44" s="103">
        <f t="shared" si="18"/>
        <v>0</v>
      </c>
      <c r="U44" s="217"/>
      <c r="V44" s="103">
        <f t="shared" si="19"/>
        <v>0</v>
      </c>
    </row>
    <row r="45" spans="1:22" ht="12.75" customHeight="1" x14ac:dyDescent="0.3">
      <c r="A45" s="38" t="s">
        <v>4</v>
      </c>
      <c r="B45" s="50"/>
      <c r="C45" s="139">
        <v>0</v>
      </c>
      <c r="D45" s="103">
        <f t="shared" si="10"/>
        <v>0</v>
      </c>
      <c r="E45" s="139">
        <v>0</v>
      </c>
      <c r="F45" s="103">
        <f t="shared" si="11"/>
        <v>0</v>
      </c>
      <c r="G45" s="139">
        <v>0</v>
      </c>
      <c r="H45" s="103">
        <f t="shared" si="12"/>
        <v>0</v>
      </c>
      <c r="I45" s="139">
        <v>0</v>
      </c>
      <c r="J45" s="103">
        <f t="shared" si="13"/>
        <v>0</v>
      </c>
      <c r="K45" s="139">
        <v>0</v>
      </c>
      <c r="L45" s="103">
        <f t="shared" si="14"/>
        <v>0</v>
      </c>
      <c r="M45" s="139">
        <v>0</v>
      </c>
      <c r="N45" s="103">
        <f t="shared" si="15"/>
        <v>0</v>
      </c>
      <c r="O45" s="139">
        <v>0</v>
      </c>
      <c r="P45" s="103">
        <f t="shared" si="16"/>
        <v>0</v>
      </c>
      <c r="Q45" s="139">
        <v>0</v>
      </c>
      <c r="R45" s="103">
        <f t="shared" si="17"/>
        <v>0</v>
      </c>
      <c r="S45" s="139">
        <v>0</v>
      </c>
      <c r="T45" s="103">
        <f t="shared" si="18"/>
        <v>0</v>
      </c>
      <c r="U45" s="139">
        <v>0</v>
      </c>
      <c r="V45" s="103">
        <f t="shared" si="19"/>
        <v>0</v>
      </c>
    </row>
    <row r="46" spans="1:22" ht="12.75" customHeight="1" x14ac:dyDescent="0.3">
      <c r="A46" s="26" t="s">
        <v>5</v>
      </c>
      <c r="B46" s="69"/>
      <c r="C46" s="105">
        <f>SUM(C36:C45)</f>
        <v>0</v>
      </c>
      <c r="D46" s="106">
        <f t="shared" si="10"/>
        <v>0</v>
      </c>
      <c r="E46" s="105">
        <f>SUM(E36:E45)</f>
        <v>0</v>
      </c>
      <c r="F46" s="106">
        <f t="shared" si="11"/>
        <v>0</v>
      </c>
      <c r="G46" s="105">
        <f>SUM(G36:G45)</f>
        <v>0</v>
      </c>
      <c r="H46" s="106">
        <f t="shared" si="12"/>
        <v>0</v>
      </c>
      <c r="I46" s="105">
        <f>SUM(I36:I45)</f>
        <v>0</v>
      </c>
      <c r="J46" s="106">
        <f t="shared" si="13"/>
        <v>0</v>
      </c>
      <c r="K46" s="105">
        <f>SUM(K36:K45)</f>
        <v>0</v>
      </c>
      <c r="L46" s="106">
        <f t="shared" si="14"/>
        <v>0</v>
      </c>
      <c r="M46" s="105">
        <f>SUM(M36:M45)</f>
        <v>0</v>
      </c>
      <c r="N46" s="106">
        <f t="shared" si="15"/>
        <v>0</v>
      </c>
      <c r="O46" s="105">
        <f>SUM(O36:O45)</f>
        <v>0</v>
      </c>
      <c r="P46" s="106">
        <f t="shared" si="16"/>
        <v>0</v>
      </c>
      <c r="Q46" s="105">
        <f>SUM(Q36:Q45)</f>
        <v>0</v>
      </c>
      <c r="R46" s="106">
        <f t="shared" si="17"/>
        <v>0</v>
      </c>
      <c r="S46" s="105">
        <f>SUM(S36:S45)</f>
        <v>0</v>
      </c>
      <c r="T46" s="106">
        <f t="shared" si="18"/>
        <v>0</v>
      </c>
      <c r="U46" s="105">
        <f>SUM(U36:U45)</f>
        <v>0</v>
      </c>
      <c r="V46" s="106">
        <f t="shared" si="19"/>
        <v>0</v>
      </c>
    </row>
    <row r="47" spans="1:22" ht="12.75" customHeight="1" x14ac:dyDescent="0.3">
      <c r="A47" s="26"/>
      <c r="B47" s="26"/>
      <c r="C47" s="53"/>
      <c r="D47" s="111"/>
      <c r="E47" s="53"/>
      <c r="F47" s="111"/>
      <c r="G47" s="53"/>
      <c r="H47" s="111"/>
      <c r="I47" s="53"/>
      <c r="J47" s="111"/>
      <c r="K47" s="53"/>
      <c r="L47" s="111"/>
      <c r="M47" s="53"/>
      <c r="N47" s="111"/>
      <c r="O47" s="53"/>
      <c r="P47" s="111"/>
      <c r="Q47" s="53"/>
      <c r="R47" s="111"/>
      <c r="S47" s="53"/>
      <c r="T47" s="111"/>
      <c r="U47" s="53"/>
      <c r="V47" s="111"/>
    </row>
    <row r="48" spans="1:22" ht="12.75" customHeight="1" x14ac:dyDescent="0.3">
      <c r="A48" s="26" t="str">
        <f>A4</f>
        <v xml:space="preserve">VENDOR:  </v>
      </c>
      <c r="B48" s="46" t="str">
        <f>B4</f>
        <v>Aramark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4" ht="12.75" customHeight="1" x14ac:dyDescent="0.3">
      <c r="A49" s="26"/>
      <c r="B49" s="14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4" ht="12.75" customHeight="1" x14ac:dyDescent="0.3">
      <c r="A50" s="38"/>
      <c r="B50" s="38"/>
      <c r="C50" s="109" t="str">
        <f>C6</f>
        <v>FY 2018-19</v>
      </c>
      <c r="D50" s="109" t="s">
        <v>9</v>
      </c>
      <c r="E50" s="109" t="str">
        <f>E6</f>
        <v>FY 2019-20</v>
      </c>
      <c r="F50" s="109" t="s">
        <v>9</v>
      </c>
      <c r="G50" s="109" t="str">
        <f>G6</f>
        <v>FY 2020-21</v>
      </c>
      <c r="H50" s="109" t="s">
        <v>9</v>
      </c>
      <c r="I50" s="109" t="str">
        <f>I6</f>
        <v>FY 2021-22</v>
      </c>
      <c r="J50" s="109" t="s">
        <v>9</v>
      </c>
      <c r="K50" s="109" t="str">
        <f>K6</f>
        <v>FY 2022-23</v>
      </c>
      <c r="L50" s="109" t="s">
        <v>9</v>
      </c>
      <c r="M50" s="109" t="str">
        <f>M6</f>
        <v>FY 2023-24</v>
      </c>
      <c r="N50" s="109" t="s">
        <v>9</v>
      </c>
      <c r="O50" s="109" t="str">
        <f>O6</f>
        <v>FY 2024-25</v>
      </c>
      <c r="P50" s="109" t="s">
        <v>9</v>
      </c>
      <c r="Q50" s="109" t="str">
        <f>Q6</f>
        <v>FY 2025-26</v>
      </c>
      <c r="R50" s="109" t="s">
        <v>9</v>
      </c>
      <c r="S50" s="109" t="str">
        <f>S6</f>
        <v>FY 2026-27</v>
      </c>
      <c r="T50" s="109" t="s">
        <v>9</v>
      </c>
      <c r="U50" s="109" t="str">
        <f>U6</f>
        <v>FY 2027-28</v>
      </c>
      <c r="V50" s="109" t="s">
        <v>9</v>
      </c>
    </row>
    <row r="51" spans="1:24" ht="12.75" customHeight="1" x14ac:dyDescent="0.3">
      <c r="A51" s="26" t="s">
        <v>38</v>
      </c>
      <c r="B51" s="69"/>
      <c r="C51" s="101"/>
      <c r="D51" s="103"/>
      <c r="E51" s="101"/>
      <c r="F51" s="103"/>
      <c r="G51" s="101"/>
      <c r="H51" s="103"/>
      <c r="I51" s="101"/>
      <c r="J51" s="103"/>
      <c r="K51" s="101"/>
      <c r="L51" s="103"/>
      <c r="M51" s="101"/>
      <c r="N51" s="103"/>
      <c r="O51" s="101"/>
      <c r="P51" s="103"/>
      <c r="Q51" s="101"/>
      <c r="R51" s="103"/>
      <c r="S51" s="101"/>
      <c r="T51" s="103"/>
      <c r="U51" s="101"/>
      <c r="V51" s="103"/>
    </row>
    <row r="52" spans="1:24" ht="12.75" customHeight="1" x14ac:dyDescent="0.3">
      <c r="A52" s="38" t="s">
        <v>229</v>
      </c>
      <c r="B52" s="50"/>
      <c r="C52" s="217">
        <v>0</v>
      </c>
      <c r="D52" s="103">
        <f t="shared" ref="D52:D83" si="20">IFERROR(C52/C$28,0)</f>
        <v>0</v>
      </c>
      <c r="E52" s="217">
        <v>0</v>
      </c>
      <c r="F52" s="103">
        <f t="shared" ref="F52:F105" si="21">IFERROR(E52/E$28,0)</f>
        <v>0</v>
      </c>
      <c r="G52" s="217">
        <v>0</v>
      </c>
      <c r="H52" s="103">
        <f t="shared" ref="H52:H105" si="22">IFERROR(G52/G$28,0)</f>
        <v>0</v>
      </c>
      <c r="I52" s="217">
        <v>0</v>
      </c>
      <c r="J52" s="103">
        <f t="shared" ref="J52:J105" si="23">IFERROR(I52/I$28,0)</f>
        <v>0</v>
      </c>
      <c r="K52" s="217">
        <v>0</v>
      </c>
      <c r="L52" s="103">
        <f t="shared" ref="L52:L105" si="24">IFERROR(K52/K$28,0)</f>
        <v>0</v>
      </c>
      <c r="M52" s="217">
        <v>0</v>
      </c>
      <c r="N52" s="103">
        <f t="shared" ref="N52:N105" si="25">IFERROR(M52/M$28,0)</f>
        <v>0</v>
      </c>
      <c r="O52" s="217">
        <v>0</v>
      </c>
      <c r="P52" s="103">
        <f t="shared" ref="P52:P105" si="26">IFERROR(O52/O$28,0)</f>
        <v>0</v>
      </c>
      <c r="Q52" s="217">
        <v>0</v>
      </c>
      <c r="R52" s="103">
        <f t="shared" ref="R52:R105" si="27">IFERROR(Q52/Q$28,0)</f>
        <v>0</v>
      </c>
      <c r="S52" s="217">
        <v>0</v>
      </c>
      <c r="T52" s="103">
        <f t="shared" ref="T52:T105" si="28">IFERROR(S52/S$28,0)</f>
        <v>0</v>
      </c>
      <c r="U52" s="217">
        <v>0</v>
      </c>
      <c r="V52" s="103">
        <f t="shared" ref="V52:V105" si="29">IFERROR(U52/U$28,0)</f>
        <v>0</v>
      </c>
      <c r="X52" s="245"/>
    </row>
    <row r="53" spans="1:24" ht="12.75" customHeight="1" x14ac:dyDescent="0.3">
      <c r="A53" s="38" t="s">
        <v>97</v>
      </c>
      <c r="B53" s="50"/>
      <c r="C53" s="217">
        <v>0</v>
      </c>
      <c r="D53" s="103">
        <f t="shared" si="20"/>
        <v>0</v>
      </c>
      <c r="E53" s="217">
        <v>0</v>
      </c>
      <c r="F53" s="103">
        <f t="shared" si="21"/>
        <v>0</v>
      </c>
      <c r="G53" s="217">
        <v>0</v>
      </c>
      <c r="H53" s="103">
        <f t="shared" si="22"/>
        <v>0</v>
      </c>
      <c r="I53" s="217">
        <v>0</v>
      </c>
      <c r="J53" s="103">
        <f t="shared" si="23"/>
        <v>0</v>
      </c>
      <c r="K53" s="217">
        <v>0</v>
      </c>
      <c r="L53" s="103">
        <f t="shared" si="24"/>
        <v>0</v>
      </c>
      <c r="M53" s="217">
        <v>0</v>
      </c>
      <c r="N53" s="103">
        <f t="shared" si="25"/>
        <v>0</v>
      </c>
      <c r="O53" s="217">
        <v>0</v>
      </c>
      <c r="P53" s="103">
        <f t="shared" si="26"/>
        <v>0</v>
      </c>
      <c r="Q53" s="217">
        <v>0</v>
      </c>
      <c r="R53" s="103">
        <f t="shared" si="27"/>
        <v>0</v>
      </c>
      <c r="S53" s="217">
        <v>0</v>
      </c>
      <c r="T53" s="103">
        <f t="shared" si="28"/>
        <v>0</v>
      </c>
      <c r="U53" s="217">
        <v>0</v>
      </c>
      <c r="V53" s="103">
        <f t="shared" si="29"/>
        <v>0</v>
      </c>
      <c r="X53" s="245"/>
    </row>
    <row r="54" spans="1:24" ht="12.75" customHeight="1" x14ac:dyDescent="0.3">
      <c r="A54" s="38" t="s">
        <v>30</v>
      </c>
      <c r="B54" s="50"/>
      <c r="C54" s="217">
        <v>0</v>
      </c>
      <c r="D54" s="103">
        <f t="shared" si="20"/>
        <v>0</v>
      </c>
      <c r="E54" s="217">
        <v>0</v>
      </c>
      <c r="F54" s="103">
        <f t="shared" si="21"/>
        <v>0</v>
      </c>
      <c r="G54" s="217">
        <v>0</v>
      </c>
      <c r="H54" s="103">
        <f t="shared" si="22"/>
        <v>0</v>
      </c>
      <c r="I54" s="217">
        <v>0</v>
      </c>
      <c r="J54" s="103">
        <f t="shared" si="23"/>
        <v>0</v>
      </c>
      <c r="K54" s="217">
        <v>0</v>
      </c>
      <c r="L54" s="103">
        <f t="shared" si="24"/>
        <v>0</v>
      </c>
      <c r="M54" s="217">
        <v>0</v>
      </c>
      <c r="N54" s="103">
        <f t="shared" si="25"/>
        <v>0</v>
      </c>
      <c r="O54" s="217">
        <v>0</v>
      </c>
      <c r="P54" s="103">
        <f t="shared" si="26"/>
        <v>0</v>
      </c>
      <c r="Q54" s="217">
        <v>0</v>
      </c>
      <c r="R54" s="103">
        <f t="shared" si="27"/>
        <v>0</v>
      </c>
      <c r="S54" s="217">
        <v>0</v>
      </c>
      <c r="T54" s="103">
        <f t="shared" si="28"/>
        <v>0</v>
      </c>
      <c r="U54" s="217">
        <v>0</v>
      </c>
      <c r="V54" s="103">
        <f t="shared" si="29"/>
        <v>0</v>
      </c>
      <c r="X54" s="245"/>
    </row>
    <row r="55" spans="1:24" ht="12.75" customHeight="1" x14ac:dyDescent="0.3">
      <c r="A55" s="38" t="s">
        <v>153</v>
      </c>
      <c r="B55" s="50"/>
      <c r="C55" s="217">
        <v>0</v>
      </c>
      <c r="D55" s="103">
        <f t="shared" si="20"/>
        <v>0</v>
      </c>
      <c r="E55" s="217">
        <v>0</v>
      </c>
      <c r="F55" s="103">
        <f t="shared" si="21"/>
        <v>0</v>
      </c>
      <c r="G55" s="217">
        <v>0</v>
      </c>
      <c r="H55" s="103">
        <f t="shared" si="22"/>
        <v>0</v>
      </c>
      <c r="I55" s="217">
        <v>0</v>
      </c>
      <c r="J55" s="103">
        <f t="shared" si="23"/>
        <v>0</v>
      </c>
      <c r="K55" s="217">
        <v>0</v>
      </c>
      <c r="L55" s="103">
        <f t="shared" si="24"/>
        <v>0</v>
      </c>
      <c r="M55" s="217">
        <v>0</v>
      </c>
      <c r="N55" s="103">
        <f t="shared" si="25"/>
        <v>0</v>
      </c>
      <c r="O55" s="217">
        <v>0</v>
      </c>
      <c r="P55" s="103">
        <f t="shared" si="26"/>
        <v>0</v>
      </c>
      <c r="Q55" s="217">
        <v>0</v>
      </c>
      <c r="R55" s="103">
        <f t="shared" si="27"/>
        <v>0</v>
      </c>
      <c r="S55" s="217">
        <v>0</v>
      </c>
      <c r="T55" s="103">
        <f t="shared" si="28"/>
        <v>0</v>
      </c>
      <c r="U55" s="217">
        <v>0</v>
      </c>
      <c r="V55" s="103">
        <f t="shared" si="29"/>
        <v>0</v>
      </c>
      <c r="X55" s="245"/>
    </row>
    <row r="56" spans="1:24" ht="12.75" customHeight="1" x14ac:dyDescent="0.3">
      <c r="A56" s="38" t="s">
        <v>88</v>
      </c>
      <c r="B56" s="50"/>
      <c r="C56" s="217">
        <v>0</v>
      </c>
      <c r="D56" s="103">
        <f t="shared" si="20"/>
        <v>0</v>
      </c>
      <c r="E56" s="217">
        <v>0</v>
      </c>
      <c r="F56" s="103">
        <f t="shared" si="21"/>
        <v>0</v>
      </c>
      <c r="G56" s="217">
        <v>0</v>
      </c>
      <c r="H56" s="103">
        <f t="shared" si="22"/>
        <v>0</v>
      </c>
      <c r="I56" s="217">
        <v>0</v>
      </c>
      <c r="J56" s="103">
        <f t="shared" si="23"/>
        <v>0</v>
      </c>
      <c r="K56" s="217">
        <v>0</v>
      </c>
      <c r="L56" s="103">
        <f t="shared" si="24"/>
        <v>0</v>
      </c>
      <c r="M56" s="217">
        <v>0</v>
      </c>
      <c r="N56" s="103">
        <f t="shared" si="25"/>
        <v>0</v>
      </c>
      <c r="O56" s="217">
        <v>0</v>
      </c>
      <c r="P56" s="103">
        <f t="shared" si="26"/>
        <v>0</v>
      </c>
      <c r="Q56" s="217">
        <v>0</v>
      </c>
      <c r="R56" s="103">
        <f t="shared" si="27"/>
        <v>0</v>
      </c>
      <c r="S56" s="217">
        <v>0</v>
      </c>
      <c r="T56" s="103">
        <f t="shared" si="28"/>
        <v>0</v>
      </c>
      <c r="U56" s="217">
        <v>0</v>
      </c>
      <c r="V56" s="103">
        <f t="shared" si="29"/>
        <v>0</v>
      </c>
      <c r="X56" s="245"/>
    </row>
    <row r="57" spans="1:24" ht="12.75" customHeight="1" x14ac:dyDescent="0.3">
      <c r="A57" s="38" t="s">
        <v>14</v>
      </c>
      <c r="B57" s="50"/>
      <c r="C57" s="217">
        <v>0</v>
      </c>
      <c r="D57" s="103">
        <f t="shared" si="20"/>
        <v>0</v>
      </c>
      <c r="E57" s="217">
        <v>0</v>
      </c>
      <c r="F57" s="103">
        <f t="shared" si="21"/>
        <v>0</v>
      </c>
      <c r="G57" s="217">
        <v>0</v>
      </c>
      <c r="H57" s="103">
        <f t="shared" si="22"/>
        <v>0</v>
      </c>
      <c r="I57" s="217">
        <v>0</v>
      </c>
      <c r="J57" s="103">
        <f t="shared" si="23"/>
        <v>0</v>
      </c>
      <c r="K57" s="217">
        <v>0</v>
      </c>
      <c r="L57" s="103">
        <f t="shared" si="24"/>
        <v>0</v>
      </c>
      <c r="M57" s="217">
        <v>0</v>
      </c>
      <c r="N57" s="103">
        <f t="shared" si="25"/>
        <v>0</v>
      </c>
      <c r="O57" s="217">
        <v>0</v>
      </c>
      <c r="P57" s="103">
        <f t="shared" si="26"/>
        <v>0</v>
      </c>
      <c r="Q57" s="217">
        <v>0</v>
      </c>
      <c r="R57" s="103">
        <f t="shared" si="27"/>
        <v>0</v>
      </c>
      <c r="S57" s="217">
        <v>0</v>
      </c>
      <c r="T57" s="103">
        <f t="shared" si="28"/>
        <v>0</v>
      </c>
      <c r="U57" s="217">
        <v>0</v>
      </c>
      <c r="V57" s="103">
        <f t="shared" si="29"/>
        <v>0</v>
      </c>
      <c r="X57" s="245"/>
    </row>
    <row r="58" spans="1:24" ht="12.75" customHeight="1" x14ac:dyDescent="0.3">
      <c r="A58" s="38" t="s">
        <v>31</v>
      </c>
      <c r="B58" s="50"/>
      <c r="C58" s="217">
        <v>0</v>
      </c>
      <c r="D58" s="103">
        <f t="shared" si="20"/>
        <v>0</v>
      </c>
      <c r="E58" s="217">
        <v>0</v>
      </c>
      <c r="F58" s="103">
        <f t="shared" si="21"/>
        <v>0</v>
      </c>
      <c r="G58" s="217">
        <v>0</v>
      </c>
      <c r="H58" s="103">
        <f t="shared" si="22"/>
        <v>0</v>
      </c>
      <c r="I58" s="217">
        <v>0</v>
      </c>
      <c r="J58" s="103">
        <f t="shared" si="23"/>
        <v>0</v>
      </c>
      <c r="K58" s="217">
        <v>0</v>
      </c>
      <c r="L58" s="103">
        <f t="shared" si="24"/>
        <v>0</v>
      </c>
      <c r="M58" s="217">
        <v>0</v>
      </c>
      <c r="N58" s="103">
        <f t="shared" si="25"/>
        <v>0</v>
      </c>
      <c r="O58" s="217">
        <v>0</v>
      </c>
      <c r="P58" s="103">
        <f t="shared" si="26"/>
        <v>0</v>
      </c>
      <c r="Q58" s="217">
        <v>0</v>
      </c>
      <c r="R58" s="103">
        <f t="shared" si="27"/>
        <v>0</v>
      </c>
      <c r="S58" s="217">
        <v>0</v>
      </c>
      <c r="T58" s="103">
        <f t="shared" si="28"/>
        <v>0</v>
      </c>
      <c r="U58" s="217">
        <v>0</v>
      </c>
      <c r="V58" s="103">
        <f t="shared" si="29"/>
        <v>0</v>
      </c>
      <c r="X58" s="245"/>
    </row>
    <row r="59" spans="1:24" ht="12.75" customHeight="1" x14ac:dyDescent="0.3">
      <c r="A59" s="38" t="s">
        <v>141</v>
      </c>
      <c r="B59" s="50"/>
      <c r="C59" s="217">
        <v>26250</v>
      </c>
      <c r="D59" s="103">
        <f t="shared" si="20"/>
        <v>0.15</v>
      </c>
      <c r="E59" s="217">
        <v>26775</v>
      </c>
      <c r="F59" s="103">
        <f t="shared" si="21"/>
        <v>0.15</v>
      </c>
      <c r="G59" s="217">
        <v>27310.5</v>
      </c>
      <c r="H59" s="103">
        <f t="shared" si="22"/>
        <v>0.15</v>
      </c>
      <c r="I59" s="217">
        <v>27856.71</v>
      </c>
      <c r="J59" s="103">
        <f t="shared" si="23"/>
        <v>0.15</v>
      </c>
      <c r="K59" s="217">
        <v>28413.8442</v>
      </c>
      <c r="L59" s="103">
        <f t="shared" si="24"/>
        <v>0.15</v>
      </c>
      <c r="M59" s="217">
        <v>28982.121083999999</v>
      </c>
      <c r="N59" s="103">
        <f t="shared" si="25"/>
        <v>0.15</v>
      </c>
      <c r="O59" s="217">
        <v>29561.763505679999</v>
      </c>
      <c r="P59" s="103">
        <f t="shared" si="26"/>
        <v>0.15</v>
      </c>
      <c r="Q59" s="217">
        <v>30152.998775793603</v>
      </c>
      <c r="R59" s="103">
        <f t="shared" si="27"/>
        <v>0.15</v>
      </c>
      <c r="S59" s="217">
        <v>30756.058751309472</v>
      </c>
      <c r="T59" s="103">
        <f t="shared" si="28"/>
        <v>0.15</v>
      </c>
      <c r="U59" s="217">
        <v>31371.179926335666</v>
      </c>
      <c r="V59" s="103">
        <f t="shared" si="29"/>
        <v>0.15</v>
      </c>
      <c r="X59" s="245"/>
    </row>
    <row r="60" spans="1:24" ht="12.75" customHeight="1" x14ac:dyDescent="0.3">
      <c r="A60" s="38" t="s">
        <v>149</v>
      </c>
      <c r="B60" s="50"/>
      <c r="C60" s="217">
        <v>0</v>
      </c>
      <c r="D60" s="103">
        <f t="shared" si="20"/>
        <v>0</v>
      </c>
      <c r="E60" s="217">
        <v>0</v>
      </c>
      <c r="F60" s="103">
        <f t="shared" si="21"/>
        <v>0</v>
      </c>
      <c r="G60" s="217">
        <v>0</v>
      </c>
      <c r="H60" s="103">
        <f t="shared" si="22"/>
        <v>0</v>
      </c>
      <c r="I60" s="217">
        <v>0</v>
      </c>
      <c r="J60" s="103">
        <f t="shared" si="23"/>
        <v>0</v>
      </c>
      <c r="K60" s="217">
        <v>0</v>
      </c>
      <c r="L60" s="103">
        <f t="shared" si="24"/>
        <v>0</v>
      </c>
      <c r="M60" s="217">
        <v>0</v>
      </c>
      <c r="N60" s="103">
        <f t="shared" si="25"/>
        <v>0</v>
      </c>
      <c r="O60" s="217">
        <v>0</v>
      </c>
      <c r="P60" s="103">
        <f t="shared" si="26"/>
        <v>0</v>
      </c>
      <c r="Q60" s="217">
        <v>0</v>
      </c>
      <c r="R60" s="103">
        <f t="shared" si="27"/>
        <v>0</v>
      </c>
      <c r="S60" s="217">
        <v>0</v>
      </c>
      <c r="T60" s="103">
        <f t="shared" si="28"/>
        <v>0</v>
      </c>
      <c r="U60" s="217">
        <v>0</v>
      </c>
      <c r="V60" s="103">
        <f t="shared" si="29"/>
        <v>0</v>
      </c>
      <c r="X60" s="245"/>
    </row>
    <row r="61" spans="1:24" ht="12.75" customHeight="1" x14ac:dyDescent="0.3">
      <c r="A61" s="38" t="s">
        <v>157</v>
      </c>
      <c r="B61" s="50"/>
      <c r="C61" s="217">
        <v>0</v>
      </c>
      <c r="D61" s="103">
        <f t="shared" si="20"/>
        <v>0</v>
      </c>
      <c r="E61" s="217">
        <v>0</v>
      </c>
      <c r="F61" s="103">
        <f t="shared" si="21"/>
        <v>0</v>
      </c>
      <c r="G61" s="217">
        <v>0</v>
      </c>
      <c r="H61" s="103">
        <f t="shared" si="22"/>
        <v>0</v>
      </c>
      <c r="I61" s="217">
        <v>0</v>
      </c>
      <c r="J61" s="103">
        <f t="shared" si="23"/>
        <v>0</v>
      </c>
      <c r="K61" s="217">
        <v>0</v>
      </c>
      <c r="L61" s="103">
        <f t="shared" si="24"/>
        <v>0</v>
      </c>
      <c r="M61" s="217">
        <v>0</v>
      </c>
      <c r="N61" s="103">
        <f t="shared" si="25"/>
        <v>0</v>
      </c>
      <c r="O61" s="217">
        <v>0</v>
      </c>
      <c r="P61" s="103">
        <f t="shared" si="26"/>
        <v>0</v>
      </c>
      <c r="Q61" s="217">
        <v>0</v>
      </c>
      <c r="R61" s="103">
        <f t="shared" si="27"/>
        <v>0</v>
      </c>
      <c r="S61" s="217">
        <v>0</v>
      </c>
      <c r="T61" s="103">
        <f t="shared" si="28"/>
        <v>0</v>
      </c>
      <c r="U61" s="217">
        <v>0</v>
      </c>
      <c r="V61" s="103">
        <f t="shared" si="29"/>
        <v>0</v>
      </c>
      <c r="X61" s="245"/>
    </row>
    <row r="62" spans="1:24" ht="12.75" customHeight="1" x14ac:dyDescent="0.3">
      <c r="A62" s="38" t="s">
        <v>294</v>
      </c>
      <c r="B62" s="50"/>
      <c r="C62" s="217">
        <v>0</v>
      </c>
      <c r="D62" s="103">
        <f t="shared" si="20"/>
        <v>0</v>
      </c>
      <c r="E62" s="217">
        <v>0</v>
      </c>
      <c r="F62" s="103">
        <f t="shared" si="21"/>
        <v>0</v>
      </c>
      <c r="G62" s="217">
        <v>0</v>
      </c>
      <c r="H62" s="103">
        <f t="shared" si="22"/>
        <v>0</v>
      </c>
      <c r="I62" s="217">
        <v>0</v>
      </c>
      <c r="J62" s="103">
        <f t="shared" si="23"/>
        <v>0</v>
      </c>
      <c r="K62" s="217">
        <v>0</v>
      </c>
      <c r="L62" s="103">
        <f t="shared" si="24"/>
        <v>0</v>
      </c>
      <c r="M62" s="217">
        <v>0</v>
      </c>
      <c r="N62" s="103">
        <f t="shared" si="25"/>
        <v>0</v>
      </c>
      <c r="O62" s="217">
        <v>0</v>
      </c>
      <c r="P62" s="103">
        <f t="shared" si="26"/>
        <v>0</v>
      </c>
      <c r="Q62" s="217">
        <v>0</v>
      </c>
      <c r="R62" s="103">
        <f t="shared" si="27"/>
        <v>0</v>
      </c>
      <c r="S62" s="217">
        <v>0</v>
      </c>
      <c r="T62" s="103">
        <f t="shared" si="28"/>
        <v>0</v>
      </c>
      <c r="U62" s="217">
        <v>0</v>
      </c>
      <c r="V62" s="103">
        <f t="shared" si="29"/>
        <v>0</v>
      </c>
      <c r="X62" s="245"/>
    </row>
    <row r="63" spans="1:24" ht="12.75" customHeight="1" x14ac:dyDescent="0.3">
      <c r="A63" s="38" t="s">
        <v>29</v>
      </c>
      <c r="B63" s="50"/>
      <c r="C63" s="217">
        <v>0</v>
      </c>
      <c r="D63" s="103">
        <f t="shared" si="20"/>
        <v>0</v>
      </c>
      <c r="E63" s="217">
        <v>0</v>
      </c>
      <c r="F63" s="103">
        <f t="shared" si="21"/>
        <v>0</v>
      </c>
      <c r="G63" s="217">
        <v>0</v>
      </c>
      <c r="H63" s="103">
        <f t="shared" si="22"/>
        <v>0</v>
      </c>
      <c r="I63" s="217">
        <v>0</v>
      </c>
      <c r="J63" s="103">
        <f t="shared" si="23"/>
        <v>0</v>
      </c>
      <c r="K63" s="217">
        <v>0</v>
      </c>
      <c r="L63" s="103">
        <f t="shared" si="24"/>
        <v>0</v>
      </c>
      <c r="M63" s="217">
        <v>0</v>
      </c>
      <c r="N63" s="103">
        <f t="shared" si="25"/>
        <v>0</v>
      </c>
      <c r="O63" s="217">
        <v>0</v>
      </c>
      <c r="P63" s="103">
        <f t="shared" si="26"/>
        <v>0</v>
      </c>
      <c r="Q63" s="217">
        <v>0</v>
      </c>
      <c r="R63" s="103">
        <f t="shared" si="27"/>
        <v>0</v>
      </c>
      <c r="S63" s="217">
        <v>0</v>
      </c>
      <c r="T63" s="103">
        <f t="shared" si="28"/>
        <v>0</v>
      </c>
      <c r="U63" s="217">
        <v>0</v>
      </c>
      <c r="V63" s="103">
        <f t="shared" si="29"/>
        <v>0</v>
      </c>
      <c r="X63" s="245"/>
    </row>
    <row r="64" spans="1:24" ht="12.75" customHeight="1" x14ac:dyDescent="0.3">
      <c r="A64" s="38" t="s">
        <v>148</v>
      </c>
      <c r="B64" s="50"/>
      <c r="C64" s="217">
        <v>0</v>
      </c>
      <c r="D64" s="103">
        <f t="shared" si="20"/>
        <v>0</v>
      </c>
      <c r="E64" s="217">
        <v>0</v>
      </c>
      <c r="F64" s="103">
        <f t="shared" si="21"/>
        <v>0</v>
      </c>
      <c r="G64" s="217">
        <v>0</v>
      </c>
      <c r="H64" s="103">
        <f t="shared" si="22"/>
        <v>0</v>
      </c>
      <c r="I64" s="217">
        <v>0</v>
      </c>
      <c r="J64" s="103">
        <f t="shared" si="23"/>
        <v>0</v>
      </c>
      <c r="K64" s="217">
        <v>0</v>
      </c>
      <c r="L64" s="103">
        <f t="shared" si="24"/>
        <v>0</v>
      </c>
      <c r="M64" s="217">
        <v>0</v>
      </c>
      <c r="N64" s="103">
        <f t="shared" si="25"/>
        <v>0</v>
      </c>
      <c r="O64" s="217">
        <v>0</v>
      </c>
      <c r="P64" s="103">
        <f t="shared" si="26"/>
        <v>0</v>
      </c>
      <c r="Q64" s="217">
        <v>0</v>
      </c>
      <c r="R64" s="103">
        <f t="shared" si="27"/>
        <v>0</v>
      </c>
      <c r="S64" s="217">
        <v>0</v>
      </c>
      <c r="T64" s="103">
        <f t="shared" si="28"/>
        <v>0</v>
      </c>
      <c r="U64" s="217">
        <v>0</v>
      </c>
      <c r="V64" s="103">
        <f t="shared" si="29"/>
        <v>0</v>
      </c>
      <c r="X64" s="245"/>
    </row>
    <row r="65" spans="1:24" ht="12.75" customHeight="1" x14ac:dyDescent="0.3">
      <c r="A65" s="38" t="s">
        <v>39</v>
      </c>
      <c r="B65" s="50"/>
      <c r="C65" s="217">
        <v>0</v>
      </c>
      <c r="D65" s="103">
        <f t="shared" si="20"/>
        <v>0</v>
      </c>
      <c r="E65" s="217">
        <v>0</v>
      </c>
      <c r="F65" s="103">
        <f t="shared" si="21"/>
        <v>0</v>
      </c>
      <c r="G65" s="217">
        <v>0</v>
      </c>
      <c r="H65" s="103">
        <f t="shared" si="22"/>
        <v>0</v>
      </c>
      <c r="I65" s="217">
        <v>0</v>
      </c>
      <c r="J65" s="103">
        <f t="shared" si="23"/>
        <v>0</v>
      </c>
      <c r="K65" s="217">
        <v>0</v>
      </c>
      <c r="L65" s="103">
        <f t="shared" si="24"/>
        <v>0</v>
      </c>
      <c r="M65" s="217">
        <v>0</v>
      </c>
      <c r="N65" s="103">
        <f t="shared" si="25"/>
        <v>0</v>
      </c>
      <c r="O65" s="217">
        <v>0</v>
      </c>
      <c r="P65" s="103">
        <f t="shared" si="26"/>
        <v>0</v>
      </c>
      <c r="Q65" s="217">
        <v>0</v>
      </c>
      <c r="R65" s="103">
        <f t="shared" si="27"/>
        <v>0</v>
      </c>
      <c r="S65" s="217">
        <v>0</v>
      </c>
      <c r="T65" s="103">
        <f t="shared" si="28"/>
        <v>0</v>
      </c>
      <c r="U65" s="217">
        <v>0</v>
      </c>
      <c r="V65" s="103">
        <f t="shared" si="29"/>
        <v>0</v>
      </c>
      <c r="X65" s="245"/>
    </row>
    <row r="66" spans="1:24" ht="12.75" customHeight="1" x14ac:dyDescent="0.3">
      <c r="A66" s="38" t="s">
        <v>147</v>
      </c>
      <c r="B66" s="50"/>
      <c r="C66" s="217">
        <v>0</v>
      </c>
      <c r="D66" s="103">
        <f t="shared" si="20"/>
        <v>0</v>
      </c>
      <c r="E66" s="217">
        <v>0</v>
      </c>
      <c r="F66" s="103">
        <f t="shared" si="21"/>
        <v>0</v>
      </c>
      <c r="G66" s="217">
        <v>0</v>
      </c>
      <c r="H66" s="103">
        <f t="shared" si="22"/>
        <v>0</v>
      </c>
      <c r="I66" s="217">
        <v>0</v>
      </c>
      <c r="J66" s="103">
        <f t="shared" si="23"/>
        <v>0</v>
      </c>
      <c r="K66" s="217">
        <v>0</v>
      </c>
      <c r="L66" s="103">
        <f t="shared" si="24"/>
        <v>0</v>
      </c>
      <c r="M66" s="217">
        <v>0</v>
      </c>
      <c r="N66" s="103">
        <f t="shared" si="25"/>
        <v>0</v>
      </c>
      <c r="O66" s="217">
        <v>0</v>
      </c>
      <c r="P66" s="103">
        <f t="shared" si="26"/>
        <v>0</v>
      </c>
      <c r="Q66" s="217">
        <v>0</v>
      </c>
      <c r="R66" s="103">
        <f t="shared" si="27"/>
        <v>0</v>
      </c>
      <c r="S66" s="217">
        <v>0</v>
      </c>
      <c r="T66" s="103">
        <f t="shared" si="28"/>
        <v>0</v>
      </c>
      <c r="U66" s="217">
        <v>0</v>
      </c>
      <c r="V66" s="103">
        <f t="shared" si="29"/>
        <v>0</v>
      </c>
      <c r="X66" s="245"/>
    </row>
    <row r="67" spans="1:24" ht="12.75" customHeight="1" x14ac:dyDescent="0.3">
      <c r="A67" s="38" t="s">
        <v>140</v>
      </c>
      <c r="B67" s="50"/>
      <c r="C67" s="217">
        <v>0</v>
      </c>
      <c r="D67" s="103">
        <f t="shared" si="20"/>
        <v>0</v>
      </c>
      <c r="E67" s="217">
        <v>0</v>
      </c>
      <c r="F67" s="103">
        <f t="shared" si="21"/>
        <v>0</v>
      </c>
      <c r="G67" s="217">
        <v>0</v>
      </c>
      <c r="H67" s="103">
        <f t="shared" si="22"/>
        <v>0</v>
      </c>
      <c r="I67" s="217">
        <v>0</v>
      </c>
      <c r="J67" s="103">
        <f t="shared" si="23"/>
        <v>0</v>
      </c>
      <c r="K67" s="217">
        <v>0</v>
      </c>
      <c r="L67" s="103">
        <f t="shared" si="24"/>
        <v>0</v>
      </c>
      <c r="M67" s="217">
        <v>0</v>
      </c>
      <c r="N67" s="103">
        <f t="shared" si="25"/>
        <v>0</v>
      </c>
      <c r="O67" s="217">
        <v>0</v>
      </c>
      <c r="P67" s="103">
        <f t="shared" si="26"/>
        <v>0</v>
      </c>
      <c r="Q67" s="217">
        <v>0</v>
      </c>
      <c r="R67" s="103">
        <f t="shared" si="27"/>
        <v>0</v>
      </c>
      <c r="S67" s="217">
        <v>0</v>
      </c>
      <c r="T67" s="103">
        <f t="shared" si="28"/>
        <v>0</v>
      </c>
      <c r="U67" s="217">
        <v>0</v>
      </c>
      <c r="V67" s="103">
        <f t="shared" si="29"/>
        <v>0</v>
      </c>
      <c r="X67" s="245"/>
    </row>
    <row r="68" spans="1:24" ht="12.75" customHeight="1" x14ac:dyDescent="0.3">
      <c r="A68" s="38" t="s">
        <v>6</v>
      </c>
      <c r="B68" s="50"/>
      <c r="C68" s="217">
        <v>0</v>
      </c>
      <c r="D68" s="103">
        <f t="shared" si="20"/>
        <v>0</v>
      </c>
      <c r="E68" s="217">
        <v>0</v>
      </c>
      <c r="F68" s="103">
        <f t="shared" si="21"/>
        <v>0</v>
      </c>
      <c r="G68" s="217">
        <v>0</v>
      </c>
      <c r="H68" s="103">
        <f t="shared" si="22"/>
        <v>0</v>
      </c>
      <c r="I68" s="217">
        <v>0</v>
      </c>
      <c r="J68" s="103">
        <f t="shared" si="23"/>
        <v>0</v>
      </c>
      <c r="K68" s="217">
        <v>0</v>
      </c>
      <c r="L68" s="103">
        <f t="shared" si="24"/>
        <v>0</v>
      </c>
      <c r="M68" s="217">
        <v>0</v>
      </c>
      <c r="N68" s="103">
        <f t="shared" si="25"/>
        <v>0</v>
      </c>
      <c r="O68" s="217">
        <v>0</v>
      </c>
      <c r="P68" s="103">
        <f t="shared" si="26"/>
        <v>0</v>
      </c>
      <c r="Q68" s="217">
        <v>0</v>
      </c>
      <c r="R68" s="103">
        <f t="shared" si="27"/>
        <v>0</v>
      </c>
      <c r="S68" s="217">
        <v>0</v>
      </c>
      <c r="T68" s="103">
        <f t="shared" si="28"/>
        <v>0</v>
      </c>
      <c r="U68" s="217">
        <v>0</v>
      </c>
      <c r="V68" s="103">
        <f t="shared" si="29"/>
        <v>0</v>
      </c>
      <c r="X68" s="245"/>
    </row>
    <row r="69" spans="1:24" ht="12.75" customHeight="1" x14ac:dyDescent="0.3">
      <c r="A69" s="38" t="s">
        <v>142</v>
      </c>
      <c r="B69" s="50"/>
      <c r="C69" s="217">
        <v>0</v>
      </c>
      <c r="D69" s="103">
        <f t="shared" si="20"/>
        <v>0</v>
      </c>
      <c r="E69" s="217">
        <v>0</v>
      </c>
      <c r="F69" s="103">
        <f t="shared" si="21"/>
        <v>0</v>
      </c>
      <c r="G69" s="217">
        <v>0</v>
      </c>
      <c r="H69" s="103">
        <f t="shared" si="22"/>
        <v>0</v>
      </c>
      <c r="I69" s="217">
        <v>0</v>
      </c>
      <c r="J69" s="103">
        <f t="shared" si="23"/>
        <v>0</v>
      </c>
      <c r="K69" s="217">
        <v>0</v>
      </c>
      <c r="L69" s="103">
        <f t="shared" si="24"/>
        <v>0</v>
      </c>
      <c r="M69" s="217">
        <v>0</v>
      </c>
      <c r="N69" s="103">
        <f t="shared" si="25"/>
        <v>0</v>
      </c>
      <c r="O69" s="217">
        <v>0</v>
      </c>
      <c r="P69" s="103">
        <f t="shared" si="26"/>
        <v>0</v>
      </c>
      <c r="Q69" s="217">
        <v>0</v>
      </c>
      <c r="R69" s="103">
        <f t="shared" si="27"/>
        <v>0</v>
      </c>
      <c r="S69" s="217">
        <v>0</v>
      </c>
      <c r="T69" s="103">
        <f t="shared" si="28"/>
        <v>0</v>
      </c>
      <c r="U69" s="217">
        <v>0</v>
      </c>
      <c r="V69" s="103">
        <f t="shared" si="29"/>
        <v>0</v>
      </c>
      <c r="X69" s="245"/>
    </row>
    <row r="70" spans="1:24" ht="12.75" customHeight="1" x14ac:dyDescent="0.3">
      <c r="A70" s="38" t="s">
        <v>32</v>
      </c>
      <c r="B70" s="50"/>
      <c r="C70" s="217">
        <v>0</v>
      </c>
      <c r="D70" s="103">
        <f t="shared" si="20"/>
        <v>0</v>
      </c>
      <c r="E70" s="217">
        <v>0</v>
      </c>
      <c r="F70" s="103">
        <f t="shared" si="21"/>
        <v>0</v>
      </c>
      <c r="G70" s="217">
        <v>0</v>
      </c>
      <c r="H70" s="103">
        <f t="shared" si="22"/>
        <v>0</v>
      </c>
      <c r="I70" s="217">
        <v>0</v>
      </c>
      <c r="J70" s="103">
        <f t="shared" si="23"/>
        <v>0</v>
      </c>
      <c r="K70" s="217">
        <v>0</v>
      </c>
      <c r="L70" s="103">
        <f t="shared" si="24"/>
        <v>0</v>
      </c>
      <c r="M70" s="217">
        <v>0</v>
      </c>
      <c r="N70" s="103">
        <f t="shared" si="25"/>
        <v>0</v>
      </c>
      <c r="O70" s="217">
        <v>0</v>
      </c>
      <c r="P70" s="103">
        <f t="shared" si="26"/>
        <v>0</v>
      </c>
      <c r="Q70" s="217">
        <v>0</v>
      </c>
      <c r="R70" s="103">
        <f t="shared" si="27"/>
        <v>0</v>
      </c>
      <c r="S70" s="217">
        <v>0</v>
      </c>
      <c r="T70" s="103">
        <f t="shared" si="28"/>
        <v>0</v>
      </c>
      <c r="U70" s="217">
        <v>0</v>
      </c>
      <c r="V70" s="103">
        <f t="shared" si="29"/>
        <v>0</v>
      </c>
      <c r="X70" s="245"/>
    </row>
    <row r="71" spans="1:24" ht="12.75" customHeight="1" x14ac:dyDescent="0.3">
      <c r="A71" s="38" t="s">
        <v>138</v>
      </c>
      <c r="B71" s="50"/>
      <c r="C71" s="217">
        <v>0</v>
      </c>
      <c r="D71" s="103">
        <f t="shared" si="20"/>
        <v>0</v>
      </c>
      <c r="E71" s="217">
        <v>0</v>
      </c>
      <c r="F71" s="103">
        <f t="shared" si="21"/>
        <v>0</v>
      </c>
      <c r="G71" s="217">
        <v>0</v>
      </c>
      <c r="H71" s="103">
        <f t="shared" si="22"/>
        <v>0</v>
      </c>
      <c r="I71" s="217">
        <v>0</v>
      </c>
      <c r="J71" s="103">
        <f t="shared" si="23"/>
        <v>0</v>
      </c>
      <c r="K71" s="217">
        <v>0</v>
      </c>
      <c r="L71" s="103">
        <f t="shared" si="24"/>
        <v>0</v>
      </c>
      <c r="M71" s="217">
        <v>0</v>
      </c>
      <c r="N71" s="103">
        <f t="shared" si="25"/>
        <v>0</v>
      </c>
      <c r="O71" s="217">
        <v>0</v>
      </c>
      <c r="P71" s="103">
        <f t="shared" si="26"/>
        <v>0</v>
      </c>
      <c r="Q71" s="217">
        <v>0</v>
      </c>
      <c r="R71" s="103">
        <f t="shared" si="27"/>
        <v>0</v>
      </c>
      <c r="S71" s="217">
        <v>0</v>
      </c>
      <c r="T71" s="103">
        <f t="shared" si="28"/>
        <v>0</v>
      </c>
      <c r="U71" s="217">
        <v>0</v>
      </c>
      <c r="V71" s="103">
        <f t="shared" si="29"/>
        <v>0</v>
      </c>
      <c r="X71" s="245"/>
    </row>
    <row r="72" spans="1:24" ht="12.75" customHeight="1" x14ac:dyDescent="0.3">
      <c r="A72" s="38" t="s">
        <v>154</v>
      </c>
      <c r="B72" s="50"/>
      <c r="C72" s="217">
        <v>0</v>
      </c>
      <c r="D72" s="103">
        <f t="shared" si="20"/>
        <v>0</v>
      </c>
      <c r="E72" s="217">
        <v>0</v>
      </c>
      <c r="F72" s="103">
        <f t="shared" si="21"/>
        <v>0</v>
      </c>
      <c r="G72" s="217">
        <v>0</v>
      </c>
      <c r="H72" s="103">
        <f t="shared" si="22"/>
        <v>0</v>
      </c>
      <c r="I72" s="217">
        <v>0</v>
      </c>
      <c r="J72" s="103">
        <f t="shared" si="23"/>
        <v>0</v>
      </c>
      <c r="K72" s="217">
        <v>0</v>
      </c>
      <c r="L72" s="103">
        <f t="shared" si="24"/>
        <v>0</v>
      </c>
      <c r="M72" s="217">
        <v>0</v>
      </c>
      <c r="N72" s="103">
        <f t="shared" si="25"/>
        <v>0</v>
      </c>
      <c r="O72" s="217">
        <v>0</v>
      </c>
      <c r="P72" s="103">
        <f t="shared" si="26"/>
        <v>0</v>
      </c>
      <c r="Q72" s="217">
        <v>0</v>
      </c>
      <c r="R72" s="103">
        <f t="shared" si="27"/>
        <v>0</v>
      </c>
      <c r="S72" s="217">
        <v>0</v>
      </c>
      <c r="T72" s="103">
        <f t="shared" si="28"/>
        <v>0</v>
      </c>
      <c r="U72" s="217">
        <v>0</v>
      </c>
      <c r="V72" s="103">
        <f t="shared" si="29"/>
        <v>0</v>
      </c>
      <c r="X72" s="245"/>
    </row>
    <row r="73" spans="1:24" ht="12.75" customHeight="1" x14ac:dyDescent="0.3">
      <c r="A73" s="38" t="s">
        <v>145</v>
      </c>
      <c r="B73" s="50"/>
      <c r="C73" s="217">
        <v>0</v>
      </c>
      <c r="D73" s="103">
        <f t="shared" si="20"/>
        <v>0</v>
      </c>
      <c r="E73" s="217">
        <v>0</v>
      </c>
      <c r="F73" s="103">
        <f t="shared" si="21"/>
        <v>0</v>
      </c>
      <c r="G73" s="217">
        <v>0</v>
      </c>
      <c r="H73" s="103">
        <f t="shared" si="22"/>
        <v>0</v>
      </c>
      <c r="I73" s="217">
        <v>0</v>
      </c>
      <c r="J73" s="103">
        <f t="shared" si="23"/>
        <v>0</v>
      </c>
      <c r="K73" s="217">
        <v>0</v>
      </c>
      <c r="L73" s="103">
        <f t="shared" si="24"/>
        <v>0</v>
      </c>
      <c r="M73" s="217">
        <v>0</v>
      </c>
      <c r="N73" s="103">
        <f t="shared" si="25"/>
        <v>0</v>
      </c>
      <c r="O73" s="217">
        <v>0</v>
      </c>
      <c r="P73" s="103">
        <f t="shared" si="26"/>
        <v>0</v>
      </c>
      <c r="Q73" s="217">
        <v>0</v>
      </c>
      <c r="R73" s="103">
        <f t="shared" si="27"/>
        <v>0</v>
      </c>
      <c r="S73" s="217">
        <v>0</v>
      </c>
      <c r="T73" s="103">
        <f t="shared" si="28"/>
        <v>0</v>
      </c>
      <c r="U73" s="217">
        <v>0</v>
      </c>
      <c r="V73" s="103">
        <f t="shared" si="29"/>
        <v>0</v>
      </c>
      <c r="X73" s="245"/>
    </row>
    <row r="74" spans="1:24" ht="12.75" customHeight="1" x14ac:dyDescent="0.3">
      <c r="A74" s="38" t="s">
        <v>134</v>
      </c>
      <c r="B74" s="50"/>
      <c r="C74" s="217">
        <v>0</v>
      </c>
      <c r="D74" s="103">
        <f t="shared" si="20"/>
        <v>0</v>
      </c>
      <c r="E74" s="217">
        <v>0</v>
      </c>
      <c r="F74" s="103">
        <f t="shared" si="21"/>
        <v>0</v>
      </c>
      <c r="G74" s="217">
        <v>0</v>
      </c>
      <c r="H74" s="103">
        <f t="shared" si="22"/>
        <v>0</v>
      </c>
      <c r="I74" s="217">
        <v>0</v>
      </c>
      <c r="J74" s="103">
        <f t="shared" si="23"/>
        <v>0</v>
      </c>
      <c r="K74" s="217">
        <v>0</v>
      </c>
      <c r="L74" s="103">
        <f t="shared" si="24"/>
        <v>0</v>
      </c>
      <c r="M74" s="217">
        <v>0</v>
      </c>
      <c r="N74" s="103">
        <f t="shared" si="25"/>
        <v>0</v>
      </c>
      <c r="O74" s="217">
        <v>0</v>
      </c>
      <c r="P74" s="103">
        <f t="shared" si="26"/>
        <v>0</v>
      </c>
      <c r="Q74" s="217">
        <v>0</v>
      </c>
      <c r="R74" s="103">
        <f t="shared" si="27"/>
        <v>0</v>
      </c>
      <c r="S74" s="217">
        <v>0</v>
      </c>
      <c r="T74" s="103">
        <f t="shared" si="28"/>
        <v>0</v>
      </c>
      <c r="U74" s="217">
        <v>0</v>
      </c>
      <c r="V74" s="103">
        <f t="shared" si="29"/>
        <v>0</v>
      </c>
      <c r="X74" s="245"/>
    </row>
    <row r="75" spans="1:24" ht="12.75" customHeight="1" x14ac:dyDescent="0.3">
      <c r="A75" s="38" t="s">
        <v>151</v>
      </c>
      <c r="B75" s="50"/>
      <c r="C75" s="217">
        <v>0</v>
      </c>
      <c r="D75" s="103">
        <f t="shared" si="20"/>
        <v>0</v>
      </c>
      <c r="E75" s="217">
        <v>0</v>
      </c>
      <c r="F75" s="103">
        <f t="shared" si="21"/>
        <v>0</v>
      </c>
      <c r="G75" s="217">
        <v>0</v>
      </c>
      <c r="H75" s="103">
        <f t="shared" si="22"/>
        <v>0</v>
      </c>
      <c r="I75" s="217">
        <v>0</v>
      </c>
      <c r="J75" s="103">
        <f t="shared" si="23"/>
        <v>0</v>
      </c>
      <c r="K75" s="217">
        <v>0</v>
      </c>
      <c r="L75" s="103">
        <f t="shared" si="24"/>
        <v>0</v>
      </c>
      <c r="M75" s="217">
        <v>0</v>
      </c>
      <c r="N75" s="103">
        <f t="shared" si="25"/>
        <v>0</v>
      </c>
      <c r="O75" s="217">
        <v>0</v>
      </c>
      <c r="P75" s="103">
        <f t="shared" si="26"/>
        <v>0</v>
      </c>
      <c r="Q75" s="217">
        <v>0</v>
      </c>
      <c r="R75" s="103">
        <f t="shared" si="27"/>
        <v>0</v>
      </c>
      <c r="S75" s="217">
        <v>0</v>
      </c>
      <c r="T75" s="103">
        <f t="shared" si="28"/>
        <v>0</v>
      </c>
      <c r="U75" s="217">
        <v>0</v>
      </c>
      <c r="V75" s="103">
        <f t="shared" si="29"/>
        <v>0</v>
      </c>
      <c r="X75" s="245"/>
    </row>
    <row r="76" spans="1:24" ht="12.75" customHeight="1" x14ac:dyDescent="0.3">
      <c r="A76" s="38" t="s">
        <v>137</v>
      </c>
      <c r="B76" s="50"/>
      <c r="C76" s="217">
        <v>0</v>
      </c>
      <c r="D76" s="103">
        <f t="shared" si="20"/>
        <v>0</v>
      </c>
      <c r="E76" s="217">
        <v>0</v>
      </c>
      <c r="F76" s="103">
        <f t="shared" si="21"/>
        <v>0</v>
      </c>
      <c r="G76" s="217">
        <v>0</v>
      </c>
      <c r="H76" s="103">
        <f t="shared" si="22"/>
        <v>0</v>
      </c>
      <c r="I76" s="217">
        <v>0</v>
      </c>
      <c r="J76" s="103">
        <f t="shared" si="23"/>
        <v>0</v>
      </c>
      <c r="K76" s="217">
        <v>0</v>
      </c>
      <c r="L76" s="103">
        <f t="shared" si="24"/>
        <v>0</v>
      </c>
      <c r="M76" s="217">
        <v>0</v>
      </c>
      <c r="N76" s="103">
        <f t="shared" si="25"/>
        <v>0</v>
      </c>
      <c r="O76" s="217">
        <v>0</v>
      </c>
      <c r="P76" s="103">
        <f t="shared" si="26"/>
        <v>0</v>
      </c>
      <c r="Q76" s="217">
        <v>0</v>
      </c>
      <c r="R76" s="103">
        <f t="shared" si="27"/>
        <v>0</v>
      </c>
      <c r="S76" s="217">
        <v>0</v>
      </c>
      <c r="T76" s="103">
        <f t="shared" si="28"/>
        <v>0</v>
      </c>
      <c r="U76" s="217">
        <v>0</v>
      </c>
      <c r="V76" s="103">
        <f t="shared" si="29"/>
        <v>0</v>
      </c>
      <c r="X76" s="245"/>
    </row>
    <row r="77" spans="1:24" ht="12.75" customHeight="1" x14ac:dyDescent="0.3">
      <c r="A77" s="38" t="s">
        <v>136</v>
      </c>
      <c r="B77" s="50"/>
      <c r="C77" s="217">
        <v>0</v>
      </c>
      <c r="D77" s="103">
        <f t="shared" si="20"/>
        <v>0</v>
      </c>
      <c r="E77" s="217">
        <v>0</v>
      </c>
      <c r="F77" s="103">
        <f t="shared" si="21"/>
        <v>0</v>
      </c>
      <c r="G77" s="217">
        <v>0</v>
      </c>
      <c r="H77" s="103">
        <f t="shared" si="22"/>
        <v>0</v>
      </c>
      <c r="I77" s="217">
        <v>0</v>
      </c>
      <c r="J77" s="103">
        <f t="shared" si="23"/>
        <v>0</v>
      </c>
      <c r="K77" s="217">
        <v>0</v>
      </c>
      <c r="L77" s="103">
        <f t="shared" si="24"/>
        <v>0</v>
      </c>
      <c r="M77" s="217">
        <v>0</v>
      </c>
      <c r="N77" s="103">
        <f t="shared" si="25"/>
        <v>0</v>
      </c>
      <c r="O77" s="217">
        <v>0</v>
      </c>
      <c r="P77" s="103">
        <f t="shared" si="26"/>
        <v>0</v>
      </c>
      <c r="Q77" s="217">
        <v>0</v>
      </c>
      <c r="R77" s="103">
        <f t="shared" si="27"/>
        <v>0</v>
      </c>
      <c r="S77" s="217">
        <v>0</v>
      </c>
      <c r="T77" s="103">
        <f t="shared" si="28"/>
        <v>0</v>
      </c>
      <c r="U77" s="217">
        <v>0</v>
      </c>
      <c r="V77" s="103">
        <f t="shared" si="29"/>
        <v>0</v>
      </c>
      <c r="X77" s="245"/>
    </row>
    <row r="78" spans="1:24" ht="12.75" customHeight="1" x14ac:dyDescent="0.3">
      <c r="A78" s="38" t="s">
        <v>135</v>
      </c>
      <c r="B78" s="50"/>
      <c r="C78" s="217">
        <v>0</v>
      </c>
      <c r="D78" s="103">
        <f t="shared" si="20"/>
        <v>0</v>
      </c>
      <c r="E78" s="217">
        <v>0</v>
      </c>
      <c r="F78" s="103">
        <f t="shared" si="21"/>
        <v>0</v>
      </c>
      <c r="G78" s="217">
        <v>0</v>
      </c>
      <c r="H78" s="103">
        <f t="shared" si="22"/>
        <v>0</v>
      </c>
      <c r="I78" s="217">
        <v>0</v>
      </c>
      <c r="J78" s="103">
        <f t="shared" si="23"/>
        <v>0</v>
      </c>
      <c r="K78" s="217">
        <v>0</v>
      </c>
      <c r="L78" s="103">
        <f t="shared" si="24"/>
        <v>0</v>
      </c>
      <c r="M78" s="217">
        <v>0</v>
      </c>
      <c r="N78" s="103">
        <f t="shared" si="25"/>
        <v>0</v>
      </c>
      <c r="O78" s="217">
        <v>0</v>
      </c>
      <c r="P78" s="103">
        <f t="shared" si="26"/>
        <v>0</v>
      </c>
      <c r="Q78" s="217">
        <v>0</v>
      </c>
      <c r="R78" s="103">
        <f t="shared" si="27"/>
        <v>0</v>
      </c>
      <c r="S78" s="217">
        <v>0</v>
      </c>
      <c r="T78" s="103">
        <f t="shared" si="28"/>
        <v>0</v>
      </c>
      <c r="U78" s="217">
        <v>0</v>
      </c>
      <c r="V78" s="103">
        <f t="shared" si="29"/>
        <v>0</v>
      </c>
      <c r="X78" s="245"/>
    </row>
    <row r="79" spans="1:24" ht="12.75" customHeight="1" x14ac:dyDescent="0.3">
      <c r="A79" s="38" t="s">
        <v>100</v>
      </c>
      <c r="B79" s="50"/>
      <c r="C79" s="217">
        <v>0</v>
      </c>
      <c r="D79" s="103">
        <f t="shared" si="20"/>
        <v>0</v>
      </c>
      <c r="E79" s="217">
        <v>0</v>
      </c>
      <c r="F79" s="103">
        <f t="shared" si="21"/>
        <v>0</v>
      </c>
      <c r="G79" s="217">
        <v>0</v>
      </c>
      <c r="H79" s="103">
        <f t="shared" si="22"/>
        <v>0</v>
      </c>
      <c r="I79" s="217">
        <v>0</v>
      </c>
      <c r="J79" s="103">
        <f t="shared" si="23"/>
        <v>0</v>
      </c>
      <c r="K79" s="217">
        <v>0</v>
      </c>
      <c r="L79" s="103">
        <f t="shared" si="24"/>
        <v>0</v>
      </c>
      <c r="M79" s="217">
        <v>0</v>
      </c>
      <c r="N79" s="103">
        <f t="shared" si="25"/>
        <v>0</v>
      </c>
      <c r="O79" s="217">
        <v>0</v>
      </c>
      <c r="P79" s="103">
        <f t="shared" si="26"/>
        <v>0</v>
      </c>
      <c r="Q79" s="217">
        <v>0</v>
      </c>
      <c r="R79" s="103">
        <f t="shared" si="27"/>
        <v>0</v>
      </c>
      <c r="S79" s="217">
        <v>0</v>
      </c>
      <c r="T79" s="103">
        <f t="shared" si="28"/>
        <v>0</v>
      </c>
      <c r="U79" s="217">
        <v>0</v>
      </c>
      <c r="V79" s="103">
        <f t="shared" si="29"/>
        <v>0</v>
      </c>
      <c r="X79" s="245"/>
    </row>
    <row r="80" spans="1:24" ht="12.75" customHeight="1" x14ac:dyDescent="0.3">
      <c r="A80" s="38" t="s">
        <v>101</v>
      </c>
      <c r="B80" s="50"/>
      <c r="C80" s="217">
        <v>0</v>
      </c>
      <c r="D80" s="103">
        <f t="shared" si="20"/>
        <v>0</v>
      </c>
      <c r="E80" s="217">
        <v>0</v>
      </c>
      <c r="F80" s="103">
        <f t="shared" si="21"/>
        <v>0</v>
      </c>
      <c r="G80" s="217">
        <v>0</v>
      </c>
      <c r="H80" s="103">
        <f t="shared" si="22"/>
        <v>0</v>
      </c>
      <c r="I80" s="217">
        <v>0</v>
      </c>
      <c r="J80" s="103">
        <f t="shared" si="23"/>
        <v>0</v>
      </c>
      <c r="K80" s="217">
        <v>0</v>
      </c>
      <c r="L80" s="103">
        <f t="shared" si="24"/>
        <v>0</v>
      </c>
      <c r="M80" s="217">
        <v>0</v>
      </c>
      <c r="N80" s="103">
        <f t="shared" si="25"/>
        <v>0</v>
      </c>
      <c r="O80" s="217">
        <v>0</v>
      </c>
      <c r="P80" s="103">
        <f t="shared" si="26"/>
        <v>0</v>
      </c>
      <c r="Q80" s="217">
        <v>0</v>
      </c>
      <c r="R80" s="103">
        <f t="shared" si="27"/>
        <v>0</v>
      </c>
      <c r="S80" s="217">
        <v>0</v>
      </c>
      <c r="T80" s="103">
        <f t="shared" si="28"/>
        <v>0</v>
      </c>
      <c r="U80" s="217">
        <v>0</v>
      </c>
      <c r="V80" s="103">
        <f t="shared" si="29"/>
        <v>0</v>
      </c>
      <c r="X80" s="245"/>
    </row>
    <row r="81" spans="1:24" ht="12.75" customHeight="1" x14ac:dyDescent="0.3">
      <c r="A81" s="38" t="s">
        <v>139</v>
      </c>
      <c r="B81" s="50"/>
      <c r="C81" s="217">
        <v>0</v>
      </c>
      <c r="D81" s="103">
        <f t="shared" si="20"/>
        <v>0</v>
      </c>
      <c r="E81" s="217">
        <v>0</v>
      </c>
      <c r="F81" s="103">
        <f t="shared" si="21"/>
        <v>0</v>
      </c>
      <c r="G81" s="217">
        <v>0</v>
      </c>
      <c r="H81" s="103">
        <f t="shared" si="22"/>
        <v>0</v>
      </c>
      <c r="I81" s="217">
        <v>0</v>
      </c>
      <c r="J81" s="103">
        <f t="shared" si="23"/>
        <v>0</v>
      </c>
      <c r="K81" s="217">
        <v>0</v>
      </c>
      <c r="L81" s="103">
        <f t="shared" si="24"/>
        <v>0</v>
      </c>
      <c r="M81" s="217">
        <v>0</v>
      </c>
      <c r="N81" s="103">
        <f t="shared" si="25"/>
        <v>0</v>
      </c>
      <c r="O81" s="217">
        <v>0</v>
      </c>
      <c r="P81" s="103">
        <f t="shared" si="26"/>
        <v>0</v>
      </c>
      <c r="Q81" s="217">
        <v>0</v>
      </c>
      <c r="R81" s="103">
        <f t="shared" si="27"/>
        <v>0</v>
      </c>
      <c r="S81" s="217">
        <v>0</v>
      </c>
      <c r="T81" s="103">
        <f t="shared" si="28"/>
        <v>0</v>
      </c>
      <c r="U81" s="217">
        <v>0</v>
      </c>
      <c r="V81" s="103">
        <f t="shared" si="29"/>
        <v>0</v>
      </c>
      <c r="X81" s="245"/>
    </row>
    <row r="82" spans="1:24" ht="12.75" customHeight="1" x14ac:dyDescent="0.3">
      <c r="A82" s="38" t="s">
        <v>155</v>
      </c>
      <c r="B82" s="50"/>
      <c r="C82" s="217">
        <v>0</v>
      </c>
      <c r="D82" s="103">
        <f t="shared" si="20"/>
        <v>0</v>
      </c>
      <c r="E82" s="217">
        <v>0</v>
      </c>
      <c r="F82" s="103">
        <f t="shared" si="21"/>
        <v>0</v>
      </c>
      <c r="G82" s="217">
        <v>0</v>
      </c>
      <c r="H82" s="103">
        <f t="shared" si="22"/>
        <v>0</v>
      </c>
      <c r="I82" s="217">
        <v>0</v>
      </c>
      <c r="J82" s="103">
        <f t="shared" si="23"/>
        <v>0</v>
      </c>
      <c r="K82" s="217">
        <v>0</v>
      </c>
      <c r="L82" s="103">
        <f t="shared" si="24"/>
        <v>0</v>
      </c>
      <c r="M82" s="217">
        <v>0</v>
      </c>
      <c r="N82" s="103">
        <f t="shared" si="25"/>
        <v>0</v>
      </c>
      <c r="O82" s="217">
        <v>0</v>
      </c>
      <c r="P82" s="103">
        <f t="shared" si="26"/>
        <v>0</v>
      </c>
      <c r="Q82" s="217">
        <v>0</v>
      </c>
      <c r="R82" s="103">
        <f t="shared" si="27"/>
        <v>0</v>
      </c>
      <c r="S82" s="217">
        <v>0</v>
      </c>
      <c r="T82" s="103">
        <f t="shared" si="28"/>
        <v>0</v>
      </c>
      <c r="U82" s="217">
        <v>0</v>
      </c>
      <c r="V82" s="103">
        <f t="shared" si="29"/>
        <v>0</v>
      </c>
      <c r="X82" s="245"/>
    </row>
    <row r="83" spans="1:24" ht="12.75" customHeight="1" x14ac:dyDescent="0.3">
      <c r="A83" s="38" t="s">
        <v>77</v>
      </c>
      <c r="B83" s="50"/>
      <c r="C83" s="217">
        <v>0</v>
      </c>
      <c r="D83" s="103">
        <f t="shared" si="20"/>
        <v>0</v>
      </c>
      <c r="E83" s="217">
        <v>0</v>
      </c>
      <c r="F83" s="103">
        <f t="shared" si="21"/>
        <v>0</v>
      </c>
      <c r="G83" s="217">
        <v>0</v>
      </c>
      <c r="H83" s="103">
        <f t="shared" si="22"/>
        <v>0</v>
      </c>
      <c r="I83" s="217">
        <v>0</v>
      </c>
      <c r="J83" s="103">
        <f t="shared" si="23"/>
        <v>0</v>
      </c>
      <c r="K83" s="217">
        <v>0</v>
      </c>
      <c r="L83" s="103">
        <f t="shared" si="24"/>
        <v>0</v>
      </c>
      <c r="M83" s="217">
        <v>0</v>
      </c>
      <c r="N83" s="103">
        <f t="shared" si="25"/>
        <v>0</v>
      </c>
      <c r="O83" s="217">
        <v>0</v>
      </c>
      <c r="P83" s="103">
        <f t="shared" si="26"/>
        <v>0</v>
      </c>
      <c r="Q83" s="217">
        <v>0</v>
      </c>
      <c r="R83" s="103">
        <f t="shared" si="27"/>
        <v>0</v>
      </c>
      <c r="S83" s="217">
        <v>0</v>
      </c>
      <c r="T83" s="103">
        <f t="shared" si="28"/>
        <v>0</v>
      </c>
      <c r="U83" s="217">
        <v>0</v>
      </c>
      <c r="V83" s="103">
        <f t="shared" si="29"/>
        <v>0</v>
      </c>
      <c r="X83" s="245"/>
    </row>
    <row r="84" spans="1:24" ht="12.75" customHeight="1" x14ac:dyDescent="0.3">
      <c r="A84" s="38" t="s">
        <v>98</v>
      </c>
      <c r="B84" s="50"/>
      <c r="C84" s="217">
        <v>0</v>
      </c>
      <c r="D84" s="103">
        <f t="shared" ref="D84:D105" si="30">IFERROR(C84/C$28,0)</f>
        <v>0</v>
      </c>
      <c r="E84" s="217">
        <v>0</v>
      </c>
      <c r="F84" s="103">
        <f t="shared" si="21"/>
        <v>0</v>
      </c>
      <c r="G84" s="217">
        <v>0</v>
      </c>
      <c r="H84" s="103">
        <f t="shared" si="22"/>
        <v>0</v>
      </c>
      <c r="I84" s="217">
        <v>0</v>
      </c>
      <c r="J84" s="103">
        <f t="shared" si="23"/>
        <v>0</v>
      </c>
      <c r="K84" s="217">
        <v>0</v>
      </c>
      <c r="L84" s="103">
        <f t="shared" si="24"/>
        <v>0</v>
      </c>
      <c r="M84" s="217">
        <v>0</v>
      </c>
      <c r="N84" s="103">
        <f t="shared" si="25"/>
        <v>0</v>
      </c>
      <c r="O84" s="217">
        <v>0</v>
      </c>
      <c r="P84" s="103">
        <f t="shared" si="26"/>
        <v>0</v>
      </c>
      <c r="Q84" s="217">
        <v>0</v>
      </c>
      <c r="R84" s="103">
        <f t="shared" si="27"/>
        <v>0</v>
      </c>
      <c r="S84" s="217">
        <v>0</v>
      </c>
      <c r="T84" s="103">
        <f t="shared" si="28"/>
        <v>0</v>
      </c>
      <c r="U84" s="217">
        <v>0</v>
      </c>
      <c r="V84" s="103">
        <f t="shared" si="29"/>
        <v>0</v>
      </c>
      <c r="X84" s="245"/>
    </row>
    <row r="85" spans="1:24" ht="12.75" customHeight="1" x14ac:dyDescent="0.3">
      <c r="A85" s="38" t="s">
        <v>79</v>
      </c>
      <c r="B85" s="50"/>
      <c r="C85" s="217">
        <v>0</v>
      </c>
      <c r="D85" s="103">
        <f t="shared" si="30"/>
        <v>0</v>
      </c>
      <c r="E85" s="217">
        <v>0</v>
      </c>
      <c r="F85" s="103">
        <f t="shared" si="21"/>
        <v>0</v>
      </c>
      <c r="G85" s="217">
        <v>0</v>
      </c>
      <c r="H85" s="103">
        <f t="shared" si="22"/>
        <v>0</v>
      </c>
      <c r="I85" s="217">
        <v>0</v>
      </c>
      <c r="J85" s="103">
        <f t="shared" si="23"/>
        <v>0</v>
      </c>
      <c r="K85" s="217">
        <v>0</v>
      </c>
      <c r="L85" s="103">
        <f t="shared" si="24"/>
        <v>0</v>
      </c>
      <c r="M85" s="217">
        <v>0</v>
      </c>
      <c r="N85" s="103">
        <f t="shared" si="25"/>
        <v>0</v>
      </c>
      <c r="O85" s="217">
        <v>0</v>
      </c>
      <c r="P85" s="103">
        <f t="shared" si="26"/>
        <v>0</v>
      </c>
      <c r="Q85" s="217">
        <v>0</v>
      </c>
      <c r="R85" s="103">
        <f t="shared" si="27"/>
        <v>0</v>
      </c>
      <c r="S85" s="217">
        <v>0</v>
      </c>
      <c r="T85" s="103">
        <f t="shared" si="28"/>
        <v>0</v>
      </c>
      <c r="U85" s="217">
        <v>0</v>
      </c>
      <c r="V85" s="103">
        <f t="shared" si="29"/>
        <v>0</v>
      </c>
      <c r="X85" s="245"/>
    </row>
    <row r="86" spans="1:24" ht="12.75" customHeight="1" x14ac:dyDescent="0.3">
      <c r="A86" s="38" t="s">
        <v>15</v>
      </c>
      <c r="B86" s="50"/>
      <c r="C86" s="217">
        <v>0</v>
      </c>
      <c r="D86" s="103">
        <f t="shared" si="30"/>
        <v>0</v>
      </c>
      <c r="E86" s="217">
        <v>0</v>
      </c>
      <c r="F86" s="103">
        <f t="shared" si="21"/>
        <v>0</v>
      </c>
      <c r="G86" s="217">
        <v>0</v>
      </c>
      <c r="H86" s="103">
        <f t="shared" si="22"/>
        <v>0</v>
      </c>
      <c r="I86" s="217">
        <v>0</v>
      </c>
      <c r="J86" s="103">
        <f t="shared" si="23"/>
        <v>0</v>
      </c>
      <c r="K86" s="217">
        <v>0</v>
      </c>
      <c r="L86" s="103">
        <f t="shared" si="24"/>
        <v>0</v>
      </c>
      <c r="M86" s="217">
        <v>0</v>
      </c>
      <c r="N86" s="103">
        <f t="shared" si="25"/>
        <v>0</v>
      </c>
      <c r="O86" s="217">
        <v>0</v>
      </c>
      <c r="P86" s="103">
        <f t="shared" si="26"/>
        <v>0</v>
      </c>
      <c r="Q86" s="217">
        <v>0</v>
      </c>
      <c r="R86" s="103">
        <f t="shared" si="27"/>
        <v>0</v>
      </c>
      <c r="S86" s="217">
        <v>0</v>
      </c>
      <c r="T86" s="103">
        <f t="shared" si="28"/>
        <v>0</v>
      </c>
      <c r="U86" s="217">
        <v>0</v>
      </c>
      <c r="V86" s="103">
        <f t="shared" si="29"/>
        <v>0</v>
      </c>
      <c r="X86" s="245"/>
    </row>
    <row r="87" spans="1:24" ht="12.75" customHeight="1" x14ac:dyDescent="0.3">
      <c r="A87" s="38" t="s">
        <v>152</v>
      </c>
      <c r="B87" s="50"/>
      <c r="C87" s="217">
        <v>0</v>
      </c>
      <c r="D87" s="103">
        <f t="shared" si="30"/>
        <v>0</v>
      </c>
      <c r="E87" s="217">
        <v>0</v>
      </c>
      <c r="F87" s="103">
        <f t="shared" si="21"/>
        <v>0</v>
      </c>
      <c r="G87" s="217">
        <v>0</v>
      </c>
      <c r="H87" s="103">
        <f t="shared" si="22"/>
        <v>0</v>
      </c>
      <c r="I87" s="217">
        <v>0</v>
      </c>
      <c r="J87" s="103">
        <f t="shared" si="23"/>
        <v>0</v>
      </c>
      <c r="K87" s="217">
        <v>0</v>
      </c>
      <c r="L87" s="103">
        <f t="shared" si="24"/>
        <v>0</v>
      </c>
      <c r="M87" s="217">
        <v>0</v>
      </c>
      <c r="N87" s="103">
        <f t="shared" si="25"/>
        <v>0</v>
      </c>
      <c r="O87" s="217">
        <v>0</v>
      </c>
      <c r="P87" s="103">
        <f t="shared" si="26"/>
        <v>0</v>
      </c>
      <c r="Q87" s="217">
        <v>0</v>
      </c>
      <c r="R87" s="103">
        <f t="shared" si="27"/>
        <v>0</v>
      </c>
      <c r="S87" s="217">
        <v>0</v>
      </c>
      <c r="T87" s="103">
        <f t="shared" si="28"/>
        <v>0</v>
      </c>
      <c r="U87" s="217">
        <v>0</v>
      </c>
      <c r="V87" s="103">
        <f t="shared" si="29"/>
        <v>0</v>
      </c>
      <c r="X87" s="245"/>
    </row>
    <row r="88" spans="1:24" ht="12.75" customHeight="1" x14ac:dyDescent="0.3">
      <c r="A88" s="38" t="s">
        <v>12</v>
      </c>
      <c r="B88" s="50"/>
      <c r="C88" s="217">
        <v>0</v>
      </c>
      <c r="D88" s="103">
        <f t="shared" si="30"/>
        <v>0</v>
      </c>
      <c r="E88" s="217">
        <v>0</v>
      </c>
      <c r="F88" s="103">
        <f t="shared" si="21"/>
        <v>0</v>
      </c>
      <c r="G88" s="217">
        <v>0</v>
      </c>
      <c r="H88" s="103">
        <f t="shared" si="22"/>
        <v>0</v>
      </c>
      <c r="I88" s="217">
        <v>0</v>
      </c>
      <c r="J88" s="103">
        <f t="shared" si="23"/>
        <v>0</v>
      </c>
      <c r="K88" s="217">
        <v>0</v>
      </c>
      <c r="L88" s="103">
        <f t="shared" si="24"/>
        <v>0</v>
      </c>
      <c r="M88" s="217">
        <v>0</v>
      </c>
      <c r="N88" s="103">
        <f t="shared" si="25"/>
        <v>0</v>
      </c>
      <c r="O88" s="217">
        <v>0</v>
      </c>
      <c r="P88" s="103">
        <f t="shared" si="26"/>
        <v>0</v>
      </c>
      <c r="Q88" s="217">
        <v>0</v>
      </c>
      <c r="R88" s="103">
        <f t="shared" si="27"/>
        <v>0</v>
      </c>
      <c r="S88" s="217">
        <v>0</v>
      </c>
      <c r="T88" s="103">
        <f t="shared" si="28"/>
        <v>0</v>
      </c>
      <c r="U88" s="217">
        <v>0</v>
      </c>
      <c r="V88" s="103">
        <f t="shared" si="29"/>
        <v>0</v>
      </c>
      <c r="X88" s="245"/>
    </row>
    <row r="89" spans="1:24" ht="12.75" customHeight="1" x14ac:dyDescent="0.3">
      <c r="A89" s="38" t="s">
        <v>172</v>
      </c>
      <c r="B89" s="50"/>
      <c r="C89" s="217">
        <v>0</v>
      </c>
      <c r="D89" s="103">
        <f t="shared" si="30"/>
        <v>0</v>
      </c>
      <c r="E89" s="217">
        <v>0</v>
      </c>
      <c r="F89" s="103">
        <f t="shared" si="21"/>
        <v>0</v>
      </c>
      <c r="G89" s="217">
        <v>0</v>
      </c>
      <c r="H89" s="103">
        <f t="shared" si="22"/>
        <v>0</v>
      </c>
      <c r="I89" s="217">
        <v>0</v>
      </c>
      <c r="J89" s="103">
        <f t="shared" si="23"/>
        <v>0</v>
      </c>
      <c r="K89" s="217">
        <v>0</v>
      </c>
      <c r="L89" s="103">
        <f t="shared" si="24"/>
        <v>0</v>
      </c>
      <c r="M89" s="217">
        <v>0</v>
      </c>
      <c r="N89" s="103">
        <f t="shared" si="25"/>
        <v>0</v>
      </c>
      <c r="O89" s="217">
        <v>0</v>
      </c>
      <c r="P89" s="103">
        <f t="shared" si="26"/>
        <v>0</v>
      </c>
      <c r="Q89" s="217">
        <v>0</v>
      </c>
      <c r="R89" s="103">
        <f t="shared" si="27"/>
        <v>0</v>
      </c>
      <c r="S89" s="217">
        <v>0</v>
      </c>
      <c r="T89" s="103">
        <f t="shared" si="28"/>
        <v>0</v>
      </c>
      <c r="U89" s="217">
        <v>0</v>
      </c>
      <c r="V89" s="103">
        <f t="shared" si="29"/>
        <v>0</v>
      </c>
      <c r="X89" s="245"/>
    </row>
    <row r="90" spans="1:24" ht="12.75" customHeight="1" x14ac:dyDescent="0.3">
      <c r="A90" s="38" t="s">
        <v>17</v>
      </c>
      <c r="B90" s="50"/>
      <c r="C90" s="217">
        <v>0</v>
      </c>
      <c r="D90" s="103">
        <f t="shared" si="30"/>
        <v>0</v>
      </c>
      <c r="E90" s="217">
        <v>0</v>
      </c>
      <c r="F90" s="103">
        <f t="shared" si="21"/>
        <v>0</v>
      </c>
      <c r="G90" s="217">
        <v>0</v>
      </c>
      <c r="H90" s="103">
        <f t="shared" si="22"/>
        <v>0</v>
      </c>
      <c r="I90" s="217">
        <v>0</v>
      </c>
      <c r="J90" s="103">
        <f t="shared" si="23"/>
        <v>0</v>
      </c>
      <c r="K90" s="217">
        <v>0</v>
      </c>
      <c r="L90" s="103">
        <f t="shared" si="24"/>
        <v>0</v>
      </c>
      <c r="M90" s="217">
        <v>0</v>
      </c>
      <c r="N90" s="103">
        <f t="shared" si="25"/>
        <v>0</v>
      </c>
      <c r="O90" s="217">
        <v>0</v>
      </c>
      <c r="P90" s="103">
        <f t="shared" si="26"/>
        <v>0</v>
      </c>
      <c r="Q90" s="217">
        <v>0</v>
      </c>
      <c r="R90" s="103">
        <f t="shared" si="27"/>
        <v>0</v>
      </c>
      <c r="S90" s="217">
        <v>0</v>
      </c>
      <c r="T90" s="103">
        <f t="shared" si="28"/>
        <v>0</v>
      </c>
      <c r="U90" s="217">
        <v>0</v>
      </c>
      <c r="V90" s="103">
        <f t="shared" si="29"/>
        <v>0</v>
      </c>
      <c r="X90" s="245"/>
    </row>
    <row r="91" spans="1:24" ht="12.75" customHeight="1" x14ac:dyDescent="0.3">
      <c r="A91" s="38" t="s">
        <v>143</v>
      </c>
      <c r="B91" s="38"/>
      <c r="C91" s="217">
        <v>0</v>
      </c>
      <c r="D91" s="103">
        <f t="shared" si="30"/>
        <v>0</v>
      </c>
      <c r="E91" s="217">
        <v>0</v>
      </c>
      <c r="F91" s="103">
        <f t="shared" si="21"/>
        <v>0</v>
      </c>
      <c r="G91" s="217">
        <v>0</v>
      </c>
      <c r="H91" s="103">
        <f t="shared" si="22"/>
        <v>0</v>
      </c>
      <c r="I91" s="217">
        <v>0</v>
      </c>
      <c r="J91" s="103">
        <f t="shared" si="23"/>
        <v>0</v>
      </c>
      <c r="K91" s="217">
        <v>0</v>
      </c>
      <c r="L91" s="103">
        <f t="shared" si="24"/>
        <v>0</v>
      </c>
      <c r="M91" s="217">
        <v>0</v>
      </c>
      <c r="N91" s="103">
        <f t="shared" si="25"/>
        <v>0</v>
      </c>
      <c r="O91" s="217">
        <v>0</v>
      </c>
      <c r="P91" s="103">
        <f t="shared" si="26"/>
        <v>0</v>
      </c>
      <c r="Q91" s="217">
        <v>0</v>
      </c>
      <c r="R91" s="103">
        <f t="shared" si="27"/>
        <v>0</v>
      </c>
      <c r="S91" s="217">
        <v>0</v>
      </c>
      <c r="T91" s="103">
        <f t="shared" si="28"/>
        <v>0</v>
      </c>
      <c r="U91" s="217">
        <v>0</v>
      </c>
      <c r="V91" s="103">
        <f t="shared" si="29"/>
        <v>0</v>
      </c>
      <c r="X91" s="245"/>
    </row>
    <row r="92" spans="1:24" ht="12.75" customHeight="1" x14ac:dyDescent="0.3">
      <c r="A92" s="38" t="s">
        <v>13</v>
      </c>
      <c r="B92" s="50"/>
      <c r="C92" s="217">
        <v>0</v>
      </c>
      <c r="D92" s="103">
        <f t="shared" si="30"/>
        <v>0</v>
      </c>
      <c r="E92" s="217">
        <v>0</v>
      </c>
      <c r="F92" s="103">
        <f t="shared" si="21"/>
        <v>0</v>
      </c>
      <c r="G92" s="217">
        <v>0</v>
      </c>
      <c r="H92" s="103">
        <f t="shared" si="22"/>
        <v>0</v>
      </c>
      <c r="I92" s="217">
        <v>0</v>
      </c>
      <c r="J92" s="103">
        <f t="shared" si="23"/>
        <v>0</v>
      </c>
      <c r="K92" s="217">
        <v>0</v>
      </c>
      <c r="L92" s="103">
        <f t="shared" si="24"/>
        <v>0</v>
      </c>
      <c r="M92" s="217">
        <v>0</v>
      </c>
      <c r="N92" s="103">
        <f t="shared" si="25"/>
        <v>0</v>
      </c>
      <c r="O92" s="217">
        <v>0</v>
      </c>
      <c r="P92" s="103">
        <f t="shared" si="26"/>
        <v>0</v>
      </c>
      <c r="Q92" s="217">
        <v>0</v>
      </c>
      <c r="R92" s="103">
        <f t="shared" si="27"/>
        <v>0</v>
      </c>
      <c r="S92" s="217">
        <v>0</v>
      </c>
      <c r="T92" s="103">
        <f t="shared" si="28"/>
        <v>0</v>
      </c>
      <c r="U92" s="217">
        <v>0</v>
      </c>
      <c r="V92" s="103">
        <f t="shared" si="29"/>
        <v>0</v>
      </c>
      <c r="X92" s="245"/>
    </row>
    <row r="93" spans="1:24" ht="12.75" customHeight="1" x14ac:dyDescent="0.3">
      <c r="A93" s="38" t="s">
        <v>144</v>
      </c>
      <c r="B93" s="50"/>
      <c r="C93" s="217">
        <v>0</v>
      </c>
      <c r="D93" s="103">
        <f t="shared" si="30"/>
        <v>0</v>
      </c>
      <c r="E93" s="217">
        <v>0</v>
      </c>
      <c r="F93" s="103">
        <f t="shared" si="21"/>
        <v>0</v>
      </c>
      <c r="G93" s="217">
        <v>0</v>
      </c>
      <c r="H93" s="103">
        <f t="shared" si="22"/>
        <v>0</v>
      </c>
      <c r="I93" s="217">
        <v>0</v>
      </c>
      <c r="J93" s="103">
        <f t="shared" si="23"/>
        <v>0</v>
      </c>
      <c r="K93" s="217">
        <v>0</v>
      </c>
      <c r="L93" s="103">
        <f t="shared" si="24"/>
        <v>0</v>
      </c>
      <c r="M93" s="217">
        <v>0</v>
      </c>
      <c r="N93" s="103">
        <f t="shared" si="25"/>
        <v>0</v>
      </c>
      <c r="O93" s="217">
        <v>0</v>
      </c>
      <c r="P93" s="103">
        <f t="shared" si="26"/>
        <v>0</v>
      </c>
      <c r="Q93" s="217">
        <v>0</v>
      </c>
      <c r="R93" s="103">
        <f t="shared" si="27"/>
        <v>0</v>
      </c>
      <c r="S93" s="217">
        <v>0</v>
      </c>
      <c r="T93" s="103">
        <f t="shared" si="28"/>
        <v>0</v>
      </c>
      <c r="U93" s="217">
        <v>0</v>
      </c>
      <c r="V93" s="103">
        <f t="shared" si="29"/>
        <v>0</v>
      </c>
      <c r="X93" s="245"/>
    </row>
    <row r="94" spans="1:24" ht="12.75" customHeight="1" x14ac:dyDescent="0.3">
      <c r="A94" s="38" t="s">
        <v>156</v>
      </c>
      <c r="B94" s="50"/>
      <c r="C94" s="217">
        <v>0</v>
      </c>
      <c r="D94" s="103">
        <f t="shared" si="30"/>
        <v>0</v>
      </c>
      <c r="E94" s="217">
        <v>0</v>
      </c>
      <c r="F94" s="103">
        <f t="shared" si="21"/>
        <v>0</v>
      </c>
      <c r="G94" s="217">
        <v>0</v>
      </c>
      <c r="H94" s="103">
        <f t="shared" si="22"/>
        <v>0</v>
      </c>
      <c r="I94" s="217">
        <v>0</v>
      </c>
      <c r="J94" s="103">
        <f t="shared" si="23"/>
        <v>0</v>
      </c>
      <c r="K94" s="217">
        <v>0</v>
      </c>
      <c r="L94" s="103">
        <f t="shared" si="24"/>
        <v>0</v>
      </c>
      <c r="M94" s="217">
        <v>0</v>
      </c>
      <c r="N94" s="103">
        <f t="shared" si="25"/>
        <v>0</v>
      </c>
      <c r="O94" s="217">
        <v>0</v>
      </c>
      <c r="P94" s="103">
        <f t="shared" si="26"/>
        <v>0</v>
      </c>
      <c r="Q94" s="217">
        <v>0</v>
      </c>
      <c r="R94" s="103">
        <f t="shared" si="27"/>
        <v>0</v>
      </c>
      <c r="S94" s="217">
        <v>0</v>
      </c>
      <c r="T94" s="103">
        <f t="shared" si="28"/>
        <v>0</v>
      </c>
      <c r="U94" s="217">
        <v>0</v>
      </c>
      <c r="V94" s="103">
        <f t="shared" si="29"/>
        <v>0</v>
      </c>
      <c r="X94" s="245"/>
    </row>
    <row r="95" spans="1:24" ht="12.75" customHeight="1" x14ac:dyDescent="0.3">
      <c r="A95" s="38" t="s">
        <v>150</v>
      </c>
      <c r="B95" s="50"/>
      <c r="C95" s="217">
        <v>0</v>
      </c>
      <c r="D95" s="103">
        <f t="shared" si="30"/>
        <v>0</v>
      </c>
      <c r="E95" s="217">
        <v>0</v>
      </c>
      <c r="F95" s="103">
        <f t="shared" si="21"/>
        <v>0</v>
      </c>
      <c r="G95" s="217">
        <v>0</v>
      </c>
      <c r="H95" s="103">
        <f t="shared" si="22"/>
        <v>0</v>
      </c>
      <c r="I95" s="217">
        <v>0</v>
      </c>
      <c r="J95" s="103">
        <f t="shared" si="23"/>
        <v>0</v>
      </c>
      <c r="K95" s="217">
        <v>0</v>
      </c>
      <c r="L95" s="103">
        <f t="shared" si="24"/>
        <v>0</v>
      </c>
      <c r="M95" s="217">
        <v>0</v>
      </c>
      <c r="N95" s="103">
        <f t="shared" si="25"/>
        <v>0</v>
      </c>
      <c r="O95" s="217">
        <v>0</v>
      </c>
      <c r="P95" s="103">
        <f t="shared" si="26"/>
        <v>0</v>
      </c>
      <c r="Q95" s="217">
        <v>0</v>
      </c>
      <c r="R95" s="103">
        <f t="shared" si="27"/>
        <v>0</v>
      </c>
      <c r="S95" s="217">
        <v>0</v>
      </c>
      <c r="T95" s="103">
        <f t="shared" si="28"/>
        <v>0</v>
      </c>
      <c r="U95" s="217">
        <v>0</v>
      </c>
      <c r="V95" s="103">
        <f t="shared" si="29"/>
        <v>0</v>
      </c>
      <c r="X95" s="245"/>
    </row>
    <row r="96" spans="1:24" ht="12.75" customHeight="1" x14ac:dyDescent="0.3">
      <c r="A96" s="38" t="s">
        <v>146</v>
      </c>
      <c r="B96" s="50"/>
      <c r="C96" s="217">
        <v>0</v>
      </c>
      <c r="D96" s="103">
        <f t="shared" si="30"/>
        <v>0</v>
      </c>
      <c r="E96" s="217">
        <v>0</v>
      </c>
      <c r="F96" s="103">
        <f t="shared" si="21"/>
        <v>0</v>
      </c>
      <c r="G96" s="217">
        <v>0</v>
      </c>
      <c r="H96" s="103">
        <f t="shared" si="22"/>
        <v>0</v>
      </c>
      <c r="I96" s="217">
        <v>0</v>
      </c>
      <c r="J96" s="103">
        <f t="shared" si="23"/>
        <v>0</v>
      </c>
      <c r="K96" s="217">
        <v>0</v>
      </c>
      <c r="L96" s="103">
        <f t="shared" si="24"/>
        <v>0</v>
      </c>
      <c r="M96" s="217">
        <v>0</v>
      </c>
      <c r="N96" s="103">
        <f t="shared" si="25"/>
        <v>0</v>
      </c>
      <c r="O96" s="217">
        <v>0</v>
      </c>
      <c r="P96" s="103">
        <f t="shared" si="26"/>
        <v>0</v>
      </c>
      <c r="Q96" s="217">
        <v>0</v>
      </c>
      <c r="R96" s="103">
        <f t="shared" si="27"/>
        <v>0</v>
      </c>
      <c r="S96" s="217">
        <v>0</v>
      </c>
      <c r="T96" s="103">
        <f t="shared" si="28"/>
        <v>0</v>
      </c>
      <c r="U96" s="217">
        <v>0</v>
      </c>
      <c r="V96" s="103">
        <f t="shared" si="29"/>
        <v>0</v>
      </c>
      <c r="X96" s="245"/>
    </row>
    <row r="97" spans="1:24" ht="12.75" customHeight="1" x14ac:dyDescent="0.3">
      <c r="A97" s="38" t="s">
        <v>7</v>
      </c>
      <c r="B97" s="50"/>
      <c r="C97" s="217">
        <v>0</v>
      </c>
      <c r="D97" s="103">
        <f t="shared" si="30"/>
        <v>0</v>
      </c>
      <c r="E97" s="217">
        <v>0</v>
      </c>
      <c r="F97" s="103">
        <f t="shared" si="21"/>
        <v>0</v>
      </c>
      <c r="G97" s="217">
        <v>0</v>
      </c>
      <c r="H97" s="103">
        <f t="shared" si="22"/>
        <v>0</v>
      </c>
      <c r="I97" s="217">
        <v>0</v>
      </c>
      <c r="J97" s="103">
        <f t="shared" si="23"/>
        <v>0</v>
      </c>
      <c r="K97" s="217">
        <v>0</v>
      </c>
      <c r="L97" s="103">
        <f t="shared" si="24"/>
        <v>0</v>
      </c>
      <c r="M97" s="217">
        <v>0</v>
      </c>
      <c r="N97" s="103">
        <f t="shared" si="25"/>
        <v>0</v>
      </c>
      <c r="O97" s="217">
        <v>0</v>
      </c>
      <c r="P97" s="103">
        <f t="shared" si="26"/>
        <v>0</v>
      </c>
      <c r="Q97" s="217">
        <v>0</v>
      </c>
      <c r="R97" s="103">
        <f t="shared" si="27"/>
        <v>0</v>
      </c>
      <c r="S97" s="217">
        <v>0</v>
      </c>
      <c r="T97" s="103">
        <f t="shared" si="28"/>
        <v>0</v>
      </c>
      <c r="U97" s="217">
        <v>0</v>
      </c>
      <c r="V97" s="103">
        <f t="shared" si="29"/>
        <v>0</v>
      </c>
      <c r="X97" s="245"/>
    </row>
    <row r="98" spans="1:24" ht="12.75" customHeight="1" x14ac:dyDescent="0.3">
      <c r="A98" s="145" t="s">
        <v>245</v>
      </c>
      <c r="B98" s="50"/>
      <c r="C98" s="217">
        <v>0</v>
      </c>
      <c r="D98" s="103">
        <f t="shared" si="30"/>
        <v>0</v>
      </c>
      <c r="E98" s="217">
        <v>0</v>
      </c>
      <c r="F98" s="103">
        <f t="shared" si="21"/>
        <v>0</v>
      </c>
      <c r="G98" s="217">
        <v>0</v>
      </c>
      <c r="H98" s="103">
        <f t="shared" si="22"/>
        <v>0</v>
      </c>
      <c r="I98" s="217">
        <v>0</v>
      </c>
      <c r="J98" s="103">
        <f t="shared" si="23"/>
        <v>0</v>
      </c>
      <c r="K98" s="217">
        <v>0</v>
      </c>
      <c r="L98" s="103">
        <f t="shared" si="24"/>
        <v>0</v>
      </c>
      <c r="M98" s="217">
        <v>0</v>
      </c>
      <c r="N98" s="103">
        <f t="shared" si="25"/>
        <v>0</v>
      </c>
      <c r="O98" s="217">
        <v>0</v>
      </c>
      <c r="P98" s="103">
        <f t="shared" si="26"/>
        <v>0</v>
      </c>
      <c r="Q98" s="217">
        <v>0</v>
      </c>
      <c r="R98" s="103">
        <f t="shared" si="27"/>
        <v>0</v>
      </c>
      <c r="S98" s="217">
        <v>0</v>
      </c>
      <c r="T98" s="103">
        <f t="shared" si="28"/>
        <v>0</v>
      </c>
      <c r="U98" s="217">
        <v>0</v>
      </c>
      <c r="V98" s="103">
        <f t="shared" si="29"/>
        <v>0</v>
      </c>
      <c r="X98" s="245"/>
    </row>
    <row r="99" spans="1:24" ht="12.75" customHeight="1" x14ac:dyDescent="0.3">
      <c r="A99" s="145" t="s">
        <v>245</v>
      </c>
      <c r="B99" s="50"/>
      <c r="C99" s="217">
        <v>0</v>
      </c>
      <c r="D99" s="103">
        <f t="shared" si="30"/>
        <v>0</v>
      </c>
      <c r="E99" s="217">
        <v>0</v>
      </c>
      <c r="F99" s="103">
        <f t="shared" si="21"/>
        <v>0</v>
      </c>
      <c r="G99" s="217">
        <v>0</v>
      </c>
      <c r="H99" s="103">
        <f t="shared" si="22"/>
        <v>0</v>
      </c>
      <c r="I99" s="217">
        <v>0</v>
      </c>
      <c r="J99" s="103">
        <f t="shared" si="23"/>
        <v>0</v>
      </c>
      <c r="K99" s="217">
        <v>0</v>
      </c>
      <c r="L99" s="103">
        <f t="shared" si="24"/>
        <v>0</v>
      </c>
      <c r="M99" s="217">
        <v>0</v>
      </c>
      <c r="N99" s="103">
        <f t="shared" si="25"/>
        <v>0</v>
      </c>
      <c r="O99" s="217">
        <v>0</v>
      </c>
      <c r="P99" s="103">
        <f t="shared" si="26"/>
        <v>0</v>
      </c>
      <c r="Q99" s="217">
        <v>0</v>
      </c>
      <c r="R99" s="103">
        <f t="shared" si="27"/>
        <v>0</v>
      </c>
      <c r="S99" s="217">
        <v>0</v>
      </c>
      <c r="T99" s="103">
        <f t="shared" si="28"/>
        <v>0</v>
      </c>
      <c r="U99" s="217">
        <v>0</v>
      </c>
      <c r="V99" s="103">
        <f t="shared" si="29"/>
        <v>0</v>
      </c>
      <c r="X99" s="245"/>
    </row>
    <row r="100" spans="1:24" ht="12.75" customHeight="1" x14ac:dyDescent="0.3">
      <c r="A100" s="145" t="s">
        <v>245</v>
      </c>
      <c r="B100" s="50"/>
      <c r="C100" s="217">
        <v>0</v>
      </c>
      <c r="D100" s="103">
        <f t="shared" si="30"/>
        <v>0</v>
      </c>
      <c r="E100" s="217">
        <v>0</v>
      </c>
      <c r="F100" s="103">
        <f t="shared" si="21"/>
        <v>0</v>
      </c>
      <c r="G100" s="217">
        <v>0</v>
      </c>
      <c r="H100" s="103">
        <f t="shared" si="22"/>
        <v>0</v>
      </c>
      <c r="I100" s="217">
        <v>0</v>
      </c>
      <c r="J100" s="103">
        <f t="shared" si="23"/>
        <v>0</v>
      </c>
      <c r="K100" s="217">
        <v>0</v>
      </c>
      <c r="L100" s="103">
        <f t="shared" si="24"/>
        <v>0</v>
      </c>
      <c r="M100" s="217">
        <v>0</v>
      </c>
      <c r="N100" s="103">
        <f t="shared" si="25"/>
        <v>0</v>
      </c>
      <c r="O100" s="217">
        <v>0</v>
      </c>
      <c r="P100" s="103">
        <f t="shared" si="26"/>
        <v>0</v>
      </c>
      <c r="Q100" s="217">
        <v>0</v>
      </c>
      <c r="R100" s="103">
        <f t="shared" si="27"/>
        <v>0</v>
      </c>
      <c r="S100" s="217">
        <v>0</v>
      </c>
      <c r="T100" s="103">
        <f t="shared" si="28"/>
        <v>0</v>
      </c>
      <c r="U100" s="217">
        <v>0</v>
      </c>
      <c r="V100" s="103">
        <f t="shared" si="29"/>
        <v>0</v>
      </c>
      <c r="X100" s="245"/>
    </row>
    <row r="101" spans="1:24" ht="12.75" customHeight="1" x14ac:dyDescent="0.3">
      <c r="A101" s="38" t="s">
        <v>99</v>
      </c>
      <c r="B101" s="50"/>
      <c r="C101" s="217"/>
      <c r="D101" s="103">
        <f t="shared" si="30"/>
        <v>0</v>
      </c>
      <c r="E101" s="217"/>
      <c r="F101" s="103">
        <f t="shared" si="21"/>
        <v>0</v>
      </c>
      <c r="G101" s="217"/>
      <c r="H101" s="103">
        <f t="shared" si="22"/>
        <v>0</v>
      </c>
      <c r="I101" s="217">
        <v>0</v>
      </c>
      <c r="J101" s="103">
        <f t="shared" si="23"/>
        <v>0</v>
      </c>
      <c r="K101" s="217">
        <v>0</v>
      </c>
      <c r="L101" s="103">
        <f t="shared" si="24"/>
        <v>0</v>
      </c>
      <c r="M101" s="217">
        <v>0</v>
      </c>
      <c r="N101" s="103">
        <f t="shared" si="25"/>
        <v>0</v>
      </c>
      <c r="O101" s="217">
        <v>0</v>
      </c>
      <c r="P101" s="103">
        <f t="shared" si="26"/>
        <v>0</v>
      </c>
      <c r="Q101" s="217">
        <v>0</v>
      </c>
      <c r="R101" s="103">
        <f t="shared" si="27"/>
        <v>0</v>
      </c>
      <c r="S101" s="217">
        <v>0</v>
      </c>
      <c r="T101" s="103">
        <f t="shared" si="28"/>
        <v>0</v>
      </c>
      <c r="U101" s="217">
        <v>0</v>
      </c>
      <c r="V101" s="103">
        <f t="shared" si="29"/>
        <v>0</v>
      </c>
      <c r="X101" s="245"/>
    </row>
    <row r="102" spans="1:24" ht="12.75" customHeight="1" x14ac:dyDescent="0.3">
      <c r="A102" s="145" t="s">
        <v>78</v>
      </c>
      <c r="B102" s="50"/>
      <c r="C102" s="217">
        <v>0</v>
      </c>
      <c r="D102" s="103">
        <f t="shared" si="30"/>
        <v>0</v>
      </c>
      <c r="E102" s="217">
        <v>0</v>
      </c>
      <c r="F102" s="103">
        <f t="shared" si="21"/>
        <v>0</v>
      </c>
      <c r="G102" s="217">
        <v>0</v>
      </c>
      <c r="H102" s="103">
        <f t="shared" si="22"/>
        <v>0</v>
      </c>
      <c r="I102" s="217">
        <v>0</v>
      </c>
      <c r="J102" s="103">
        <f t="shared" si="23"/>
        <v>0</v>
      </c>
      <c r="K102" s="217">
        <v>0</v>
      </c>
      <c r="L102" s="103">
        <f t="shared" si="24"/>
        <v>0</v>
      </c>
      <c r="M102" s="217">
        <v>0</v>
      </c>
      <c r="N102" s="103">
        <f t="shared" si="25"/>
        <v>0</v>
      </c>
      <c r="O102" s="217">
        <v>0</v>
      </c>
      <c r="P102" s="103">
        <f t="shared" si="26"/>
        <v>0</v>
      </c>
      <c r="Q102" s="217">
        <v>0</v>
      </c>
      <c r="R102" s="103">
        <f t="shared" si="27"/>
        <v>0</v>
      </c>
      <c r="S102" s="217">
        <v>0</v>
      </c>
      <c r="T102" s="103">
        <f t="shared" si="28"/>
        <v>0</v>
      </c>
      <c r="U102" s="217">
        <v>0</v>
      </c>
      <c r="V102" s="103">
        <f t="shared" si="29"/>
        <v>0</v>
      </c>
      <c r="X102" s="245"/>
    </row>
    <row r="103" spans="1:24" ht="12.75" customHeight="1" x14ac:dyDescent="0.3">
      <c r="A103" s="145" t="s">
        <v>78</v>
      </c>
      <c r="B103" s="50"/>
      <c r="C103" s="217">
        <v>0</v>
      </c>
      <c r="D103" s="103">
        <f t="shared" si="30"/>
        <v>0</v>
      </c>
      <c r="E103" s="217">
        <v>0</v>
      </c>
      <c r="F103" s="103">
        <f t="shared" si="21"/>
        <v>0</v>
      </c>
      <c r="G103" s="217">
        <v>0</v>
      </c>
      <c r="H103" s="103">
        <f t="shared" si="22"/>
        <v>0</v>
      </c>
      <c r="I103" s="217">
        <v>0</v>
      </c>
      <c r="J103" s="103">
        <f t="shared" si="23"/>
        <v>0</v>
      </c>
      <c r="K103" s="217">
        <v>0</v>
      </c>
      <c r="L103" s="103">
        <f t="shared" si="24"/>
        <v>0</v>
      </c>
      <c r="M103" s="217">
        <v>0</v>
      </c>
      <c r="N103" s="103">
        <f t="shared" si="25"/>
        <v>0</v>
      </c>
      <c r="O103" s="217">
        <v>0</v>
      </c>
      <c r="P103" s="103">
        <f t="shared" si="26"/>
        <v>0</v>
      </c>
      <c r="Q103" s="217">
        <v>0</v>
      </c>
      <c r="R103" s="103">
        <f t="shared" si="27"/>
        <v>0</v>
      </c>
      <c r="S103" s="217">
        <v>0</v>
      </c>
      <c r="T103" s="103">
        <f t="shared" si="28"/>
        <v>0</v>
      </c>
      <c r="U103" s="217">
        <v>0</v>
      </c>
      <c r="V103" s="103">
        <f t="shared" si="29"/>
        <v>0</v>
      </c>
      <c r="X103" s="245"/>
    </row>
    <row r="104" spans="1:24" ht="12.75" customHeight="1" x14ac:dyDescent="0.3">
      <c r="A104" s="145" t="s">
        <v>78</v>
      </c>
      <c r="B104" s="26"/>
      <c r="C104" s="217">
        <v>0</v>
      </c>
      <c r="D104" s="103">
        <f t="shared" si="30"/>
        <v>0</v>
      </c>
      <c r="E104" s="217">
        <v>0</v>
      </c>
      <c r="F104" s="103">
        <f t="shared" si="21"/>
        <v>0</v>
      </c>
      <c r="G104" s="217">
        <v>0</v>
      </c>
      <c r="H104" s="103">
        <f t="shared" si="22"/>
        <v>0</v>
      </c>
      <c r="I104" s="217">
        <v>0</v>
      </c>
      <c r="J104" s="103">
        <f t="shared" si="23"/>
        <v>0</v>
      </c>
      <c r="K104" s="217">
        <v>0</v>
      </c>
      <c r="L104" s="103">
        <f t="shared" si="24"/>
        <v>0</v>
      </c>
      <c r="M104" s="217">
        <v>0</v>
      </c>
      <c r="N104" s="103">
        <f t="shared" si="25"/>
        <v>0</v>
      </c>
      <c r="O104" s="217">
        <v>0</v>
      </c>
      <c r="P104" s="103">
        <f t="shared" si="26"/>
        <v>0</v>
      </c>
      <c r="Q104" s="217">
        <v>0</v>
      </c>
      <c r="R104" s="103">
        <f t="shared" si="27"/>
        <v>0</v>
      </c>
      <c r="S104" s="217">
        <v>0</v>
      </c>
      <c r="T104" s="103">
        <f t="shared" si="28"/>
        <v>0</v>
      </c>
      <c r="U104" s="217">
        <v>0</v>
      </c>
      <c r="V104" s="103">
        <f t="shared" si="29"/>
        <v>0</v>
      </c>
      <c r="X104" s="245"/>
    </row>
    <row r="105" spans="1:24" ht="12.75" customHeight="1" x14ac:dyDescent="0.3">
      <c r="A105" s="26" t="s">
        <v>36</v>
      </c>
      <c r="B105" s="69"/>
      <c r="C105" s="105">
        <f>SUM(C52:C104)</f>
        <v>26250</v>
      </c>
      <c r="D105" s="106">
        <f t="shared" si="30"/>
        <v>0.15</v>
      </c>
      <c r="E105" s="105">
        <f>SUM(E52:E104)</f>
        <v>26775</v>
      </c>
      <c r="F105" s="106">
        <f t="shared" si="21"/>
        <v>0.15</v>
      </c>
      <c r="G105" s="105">
        <f>SUM(G52:G104)</f>
        <v>27310.5</v>
      </c>
      <c r="H105" s="106">
        <f t="shared" si="22"/>
        <v>0.15</v>
      </c>
      <c r="I105" s="105">
        <f>SUM(I52:I104)</f>
        <v>27856.71</v>
      </c>
      <c r="J105" s="106">
        <f t="shared" si="23"/>
        <v>0.15</v>
      </c>
      <c r="K105" s="105">
        <f>SUM(K52:K104)</f>
        <v>28413.8442</v>
      </c>
      <c r="L105" s="106">
        <f t="shared" si="24"/>
        <v>0.15</v>
      </c>
      <c r="M105" s="105">
        <f>SUM(M52:M104)</f>
        <v>28982.121083999999</v>
      </c>
      <c r="N105" s="106">
        <f t="shared" si="25"/>
        <v>0.15</v>
      </c>
      <c r="O105" s="105">
        <f>SUM(O52:O104)</f>
        <v>29561.763505679999</v>
      </c>
      <c r="P105" s="106">
        <f t="shared" si="26"/>
        <v>0.15</v>
      </c>
      <c r="Q105" s="105">
        <f>SUM(Q52:Q104)</f>
        <v>30152.998775793603</v>
      </c>
      <c r="R105" s="106">
        <f t="shared" si="27"/>
        <v>0.15</v>
      </c>
      <c r="S105" s="105">
        <f>SUM(S52:S104)</f>
        <v>30756.058751309472</v>
      </c>
      <c r="T105" s="106">
        <f t="shared" si="28"/>
        <v>0.15</v>
      </c>
      <c r="U105" s="105">
        <f>SUM(U52:U104)</f>
        <v>31371.179926335666</v>
      </c>
      <c r="V105" s="106">
        <f t="shared" si="29"/>
        <v>0.15</v>
      </c>
    </row>
    <row r="106" spans="1:24" ht="12.75" customHeight="1" x14ac:dyDescent="0.3">
      <c r="A106" s="26"/>
      <c r="B106" s="26"/>
      <c r="C106" s="51"/>
      <c r="D106" s="52"/>
      <c r="E106" s="51"/>
      <c r="F106" s="52"/>
      <c r="G106" s="51"/>
      <c r="H106" s="52"/>
      <c r="I106" s="51"/>
      <c r="J106" s="52"/>
      <c r="K106" s="51"/>
      <c r="L106" s="52"/>
      <c r="M106" s="51"/>
      <c r="N106" s="52"/>
      <c r="O106" s="51"/>
      <c r="P106" s="52"/>
      <c r="Q106" s="51"/>
      <c r="R106" s="52"/>
      <c r="S106" s="51"/>
      <c r="T106" s="52"/>
      <c r="U106" s="51"/>
      <c r="V106" s="52"/>
    </row>
    <row r="107" spans="1:24" ht="12.75" customHeight="1" x14ac:dyDescent="0.3">
      <c r="A107" s="26" t="s">
        <v>19</v>
      </c>
      <c r="B107" s="69"/>
      <c r="C107" s="105">
        <f>C28-C33-C46-C105</f>
        <v>148750</v>
      </c>
      <c r="D107" s="106">
        <f>IFERROR(C107/C$28,0)</f>
        <v>0.85</v>
      </c>
      <c r="E107" s="105">
        <f>E28-E33-E46-E105</f>
        <v>151725</v>
      </c>
      <c r="F107" s="106">
        <f>IFERROR(E107/E$28,0)</f>
        <v>0.85</v>
      </c>
      <c r="G107" s="105">
        <f>G28-G33-G46-G105</f>
        <v>154759.5</v>
      </c>
      <c r="H107" s="106">
        <f>IFERROR(G107/G$28,0)</f>
        <v>0.85</v>
      </c>
      <c r="I107" s="105">
        <f>I28-I33-I46-I105</f>
        <v>157854.69</v>
      </c>
      <c r="J107" s="106">
        <f>IFERROR(I107/I$28,0)</f>
        <v>0.85000000000000009</v>
      </c>
      <c r="K107" s="105">
        <f>K28-K33-K46-K105</f>
        <v>161011.7838</v>
      </c>
      <c r="L107" s="106">
        <f>IFERROR(K107/K$28,0)</f>
        <v>0.85000000000000009</v>
      </c>
      <c r="M107" s="105">
        <f>M28-M33-M46-M105</f>
        <v>164232.01947599999</v>
      </c>
      <c r="N107" s="106">
        <f>IFERROR(M107/M$28,0)</f>
        <v>0.85</v>
      </c>
      <c r="O107" s="105">
        <f>O28-O33-O46-O105</f>
        <v>167516.65986552002</v>
      </c>
      <c r="P107" s="106">
        <f>IFERROR(O107/O$28,0)</f>
        <v>0.85000000000000009</v>
      </c>
      <c r="Q107" s="105">
        <f>Q28-Q33-Q46-Q105</f>
        <v>170866.99306283041</v>
      </c>
      <c r="R107" s="106">
        <f>IFERROR(Q107/Q$28,0)</f>
        <v>0.85</v>
      </c>
      <c r="S107" s="105">
        <f>S28-S33-S46-S105</f>
        <v>174284.33292408704</v>
      </c>
      <c r="T107" s="106">
        <f>IFERROR(S107/S$28,0)</f>
        <v>0.85000000000000009</v>
      </c>
      <c r="U107" s="105">
        <f>U28-U33-U46-U105</f>
        <v>177770.01958256878</v>
      </c>
      <c r="V107" s="106">
        <f>IFERROR(U107/U$28,0)</f>
        <v>0.85</v>
      </c>
    </row>
    <row r="108" spans="1:24" ht="12.75" customHeight="1" x14ac:dyDescent="0.3">
      <c r="A108" s="26"/>
      <c r="B108" s="26"/>
      <c r="C108" s="53"/>
      <c r="D108" s="54"/>
      <c r="E108" s="53"/>
      <c r="F108" s="54"/>
      <c r="G108" s="53"/>
      <c r="H108" s="54"/>
      <c r="I108" s="53"/>
      <c r="J108" s="54"/>
      <c r="K108" s="53"/>
      <c r="L108" s="54"/>
      <c r="M108" s="53"/>
      <c r="N108" s="54"/>
      <c r="O108" s="53"/>
      <c r="P108" s="54"/>
      <c r="Q108" s="53"/>
      <c r="R108" s="54"/>
      <c r="S108" s="53"/>
      <c r="T108" s="54"/>
      <c r="U108" s="53"/>
      <c r="V108" s="54"/>
    </row>
    <row r="109" spans="1:24" ht="12.75" customHeight="1" x14ac:dyDescent="0.3">
      <c r="A109" s="26"/>
      <c r="B109" s="26"/>
      <c r="C109" s="53"/>
      <c r="D109" s="54"/>
      <c r="E109" s="53"/>
      <c r="F109" s="54"/>
      <c r="G109" s="53"/>
      <c r="H109" s="54"/>
      <c r="I109" s="53"/>
      <c r="J109" s="54"/>
      <c r="K109" s="53"/>
      <c r="L109" s="54"/>
      <c r="M109" s="53"/>
      <c r="N109" s="54"/>
      <c r="O109" s="53"/>
      <c r="P109" s="54"/>
      <c r="Q109" s="53"/>
      <c r="R109" s="54"/>
      <c r="S109" s="53"/>
      <c r="T109" s="54"/>
      <c r="U109" s="53"/>
      <c r="V109" s="54"/>
    </row>
    <row r="110" spans="1:24" ht="12.75" customHeight="1" x14ac:dyDescent="0.3">
      <c r="A110" s="55" t="s">
        <v>49</v>
      </c>
      <c r="B110" s="55"/>
      <c r="C110" s="109" t="str">
        <f>C50</f>
        <v>FY 2018-19</v>
      </c>
      <c r="D110" s="109" t="s">
        <v>9</v>
      </c>
      <c r="E110" s="109" t="str">
        <f>E50</f>
        <v>FY 2019-20</v>
      </c>
      <c r="F110" s="109" t="s">
        <v>9</v>
      </c>
      <c r="G110" s="109" t="str">
        <f>G50</f>
        <v>FY 2020-21</v>
      </c>
      <c r="H110" s="109" t="s">
        <v>9</v>
      </c>
      <c r="I110" s="109" t="str">
        <f>I50</f>
        <v>FY 2021-22</v>
      </c>
      <c r="J110" s="109" t="s">
        <v>9</v>
      </c>
      <c r="K110" s="109" t="str">
        <f>K50</f>
        <v>FY 2022-23</v>
      </c>
      <c r="L110" s="109" t="s">
        <v>9</v>
      </c>
      <c r="M110" s="109" t="str">
        <f>M50</f>
        <v>FY 2023-24</v>
      </c>
      <c r="N110" s="109" t="s">
        <v>9</v>
      </c>
      <c r="O110" s="109" t="str">
        <f>O50</f>
        <v>FY 2024-25</v>
      </c>
      <c r="P110" s="109" t="s">
        <v>9</v>
      </c>
      <c r="Q110" s="109" t="str">
        <f>Q50</f>
        <v>FY 2025-26</v>
      </c>
      <c r="R110" s="109" t="s">
        <v>9</v>
      </c>
      <c r="S110" s="109" t="str">
        <f>S50</f>
        <v>FY 2026-27</v>
      </c>
      <c r="T110" s="109" t="s">
        <v>9</v>
      </c>
      <c r="U110" s="109" t="str">
        <f>U50</f>
        <v>FY 2027-28</v>
      </c>
      <c r="V110" s="109" t="s">
        <v>9</v>
      </c>
    </row>
    <row r="111" spans="1:24" ht="12.75" customHeight="1" x14ac:dyDescent="0.3">
      <c r="A111" s="38" t="s">
        <v>141</v>
      </c>
      <c r="B111" s="50"/>
      <c r="C111" s="102">
        <f>C59</f>
        <v>26250</v>
      </c>
      <c r="D111" s="103">
        <f t="shared" ref="D111:D116" si="31">IFERROR(C111/C$28,0)</f>
        <v>0.15</v>
      </c>
      <c r="E111" s="102">
        <f>E59</f>
        <v>26775</v>
      </c>
      <c r="F111" s="103">
        <f t="shared" ref="F111:F116" si="32">IFERROR(E111/E$28,0)</f>
        <v>0.15</v>
      </c>
      <c r="G111" s="102">
        <f>G59</f>
        <v>27310.5</v>
      </c>
      <c r="H111" s="103">
        <f t="shared" ref="H111:H116" si="33">IFERROR(G111/G$28,0)</f>
        <v>0.15</v>
      </c>
      <c r="I111" s="102">
        <f>I59</f>
        <v>27856.71</v>
      </c>
      <c r="J111" s="103">
        <f t="shared" ref="J111:J116" si="34">IFERROR(I111/I$28,0)</f>
        <v>0.15</v>
      </c>
      <c r="K111" s="102">
        <f>K59</f>
        <v>28413.8442</v>
      </c>
      <c r="L111" s="103">
        <f t="shared" ref="L111:L116" si="35">IFERROR(K111/K$28,0)</f>
        <v>0.15</v>
      </c>
      <c r="M111" s="102">
        <f>M59</f>
        <v>28982.121083999999</v>
      </c>
      <c r="N111" s="103">
        <f t="shared" ref="N111:N116" si="36">IFERROR(M111/M$28,0)</f>
        <v>0.15</v>
      </c>
      <c r="O111" s="102">
        <f>O59</f>
        <v>29561.763505679999</v>
      </c>
      <c r="P111" s="103">
        <f t="shared" ref="P111:P116" si="37">IFERROR(O111/O$28,0)</f>
        <v>0.15</v>
      </c>
      <c r="Q111" s="102">
        <f>Q59</f>
        <v>30152.998775793603</v>
      </c>
      <c r="R111" s="103">
        <f t="shared" ref="R111:R116" si="38">IFERROR(Q111/Q$28,0)</f>
        <v>0.15</v>
      </c>
      <c r="S111" s="102">
        <f>S59</f>
        <v>30756.058751309472</v>
      </c>
      <c r="T111" s="103">
        <f t="shared" ref="T111:T116" si="39">IFERROR(S111/S$28,0)</f>
        <v>0.15</v>
      </c>
      <c r="U111" s="102">
        <f>U59</f>
        <v>31371.179926335666</v>
      </c>
      <c r="V111" s="103">
        <f t="shared" ref="V111:V116" si="40">IFERROR(U111/U$28,0)</f>
        <v>0.15</v>
      </c>
    </row>
    <row r="112" spans="1:24" ht="12.75" customHeight="1" x14ac:dyDescent="0.3">
      <c r="A112" s="38" t="s">
        <v>96</v>
      </c>
      <c r="B112" s="50"/>
      <c r="C112" s="102">
        <f>C62</f>
        <v>0</v>
      </c>
      <c r="D112" s="103">
        <f t="shared" si="31"/>
        <v>0</v>
      </c>
      <c r="E112" s="102">
        <f>E62</f>
        <v>0</v>
      </c>
      <c r="F112" s="103">
        <f t="shared" si="32"/>
        <v>0</v>
      </c>
      <c r="G112" s="102">
        <f>G62</f>
        <v>0</v>
      </c>
      <c r="H112" s="103">
        <f t="shared" si="33"/>
        <v>0</v>
      </c>
      <c r="I112" s="102">
        <f>I62</f>
        <v>0</v>
      </c>
      <c r="J112" s="103">
        <f t="shared" si="34"/>
        <v>0</v>
      </c>
      <c r="K112" s="102">
        <f>K62</f>
        <v>0</v>
      </c>
      <c r="L112" s="103">
        <f t="shared" si="35"/>
        <v>0</v>
      </c>
      <c r="M112" s="102">
        <f>M62</f>
        <v>0</v>
      </c>
      <c r="N112" s="103">
        <f t="shared" si="36"/>
        <v>0</v>
      </c>
      <c r="O112" s="102">
        <f>O62</f>
        <v>0</v>
      </c>
      <c r="P112" s="103">
        <f t="shared" si="37"/>
        <v>0</v>
      </c>
      <c r="Q112" s="102">
        <f>Q62</f>
        <v>0</v>
      </c>
      <c r="R112" s="103">
        <f t="shared" si="38"/>
        <v>0</v>
      </c>
      <c r="S112" s="102">
        <f>S62</f>
        <v>0</v>
      </c>
      <c r="T112" s="103">
        <f t="shared" si="39"/>
        <v>0</v>
      </c>
      <c r="U112" s="102">
        <f>U62</f>
        <v>0</v>
      </c>
      <c r="V112" s="103">
        <f t="shared" si="40"/>
        <v>0</v>
      </c>
    </row>
    <row r="113" spans="1:22" ht="12.75" customHeight="1" x14ac:dyDescent="0.3">
      <c r="A113" s="145" t="s">
        <v>78</v>
      </c>
      <c r="B113" s="56"/>
      <c r="C113" s="136">
        <v>0</v>
      </c>
      <c r="D113" s="103">
        <f t="shared" si="31"/>
        <v>0</v>
      </c>
      <c r="E113" s="136">
        <v>0</v>
      </c>
      <c r="F113" s="103">
        <f t="shared" si="32"/>
        <v>0</v>
      </c>
      <c r="G113" s="136">
        <v>0</v>
      </c>
      <c r="H113" s="103">
        <f t="shared" si="33"/>
        <v>0</v>
      </c>
      <c r="I113" s="136">
        <v>0</v>
      </c>
      <c r="J113" s="103">
        <f t="shared" si="34"/>
        <v>0</v>
      </c>
      <c r="K113" s="136">
        <v>0</v>
      </c>
      <c r="L113" s="103">
        <f t="shared" si="35"/>
        <v>0</v>
      </c>
      <c r="M113" s="136">
        <v>0</v>
      </c>
      <c r="N113" s="103">
        <f t="shared" si="36"/>
        <v>0</v>
      </c>
      <c r="O113" s="136">
        <v>0</v>
      </c>
      <c r="P113" s="103">
        <f t="shared" si="37"/>
        <v>0</v>
      </c>
      <c r="Q113" s="136">
        <v>0</v>
      </c>
      <c r="R113" s="103">
        <f t="shared" si="38"/>
        <v>0</v>
      </c>
      <c r="S113" s="136">
        <v>0</v>
      </c>
      <c r="T113" s="103">
        <f t="shared" si="39"/>
        <v>0</v>
      </c>
      <c r="U113" s="136">
        <v>0</v>
      </c>
      <c r="V113" s="103">
        <f t="shared" si="40"/>
        <v>0</v>
      </c>
    </row>
    <row r="114" spans="1:22" ht="12.75" customHeight="1" x14ac:dyDescent="0.3">
      <c r="A114" s="145" t="s">
        <v>78</v>
      </c>
      <c r="B114" s="56"/>
      <c r="C114" s="136">
        <v>0</v>
      </c>
      <c r="D114" s="103">
        <f t="shared" si="31"/>
        <v>0</v>
      </c>
      <c r="E114" s="136">
        <v>0</v>
      </c>
      <c r="F114" s="103">
        <f t="shared" si="32"/>
        <v>0</v>
      </c>
      <c r="G114" s="136">
        <v>0</v>
      </c>
      <c r="H114" s="103">
        <f t="shared" si="33"/>
        <v>0</v>
      </c>
      <c r="I114" s="136">
        <v>0</v>
      </c>
      <c r="J114" s="103">
        <f t="shared" si="34"/>
        <v>0</v>
      </c>
      <c r="K114" s="136">
        <v>0</v>
      </c>
      <c r="L114" s="103">
        <f t="shared" si="35"/>
        <v>0</v>
      </c>
      <c r="M114" s="136">
        <v>0</v>
      </c>
      <c r="N114" s="103">
        <f t="shared" si="36"/>
        <v>0</v>
      </c>
      <c r="O114" s="136">
        <v>0</v>
      </c>
      <c r="P114" s="103">
        <f t="shared" si="37"/>
        <v>0</v>
      </c>
      <c r="Q114" s="136">
        <v>0</v>
      </c>
      <c r="R114" s="103">
        <f t="shared" si="38"/>
        <v>0</v>
      </c>
      <c r="S114" s="136">
        <v>0</v>
      </c>
      <c r="T114" s="103">
        <f t="shared" si="39"/>
        <v>0</v>
      </c>
      <c r="U114" s="136">
        <v>0</v>
      </c>
      <c r="V114" s="103">
        <f t="shared" si="40"/>
        <v>0</v>
      </c>
    </row>
    <row r="115" spans="1:22" ht="12.75" customHeight="1" x14ac:dyDescent="0.3">
      <c r="A115" s="145" t="s">
        <v>78</v>
      </c>
      <c r="B115" s="56"/>
      <c r="C115" s="137">
        <v>0</v>
      </c>
      <c r="D115" s="103">
        <f t="shared" si="31"/>
        <v>0</v>
      </c>
      <c r="E115" s="137">
        <v>0</v>
      </c>
      <c r="F115" s="103">
        <f t="shared" si="32"/>
        <v>0</v>
      </c>
      <c r="G115" s="137">
        <v>0</v>
      </c>
      <c r="H115" s="103">
        <f t="shared" si="33"/>
        <v>0</v>
      </c>
      <c r="I115" s="137">
        <v>0</v>
      </c>
      <c r="J115" s="103">
        <f t="shared" si="34"/>
        <v>0</v>
      </c>
      <c r="K115" s="137">
        <v>0</v>
      </c>
      <c r="L115" s="103">
        <f t="shared" si="35"/>
        <v>0</v>
      </c>
      <c r="M115" s="137">
        <v>0</v>
      </c>
      <c r="N115" s="103">
        <f t="shared" si="36"/>
        <v>0</v>
      </c>
      <c r="O115" s="137">
        <v>0</v>
      </c>
      <c r="P115" s="103">
        <f t="shared" si="37"/>
        <v>0</v>
      </c>
      <c r="Q115" s="137">
        <v>0</v>
      </c>
      <c r="R115" s="103">
        <f t="shared" si="38"/>
        <v>0</v>
      </c>
      <c r="S115" s="137">
        <v>0</v>
      </c>
      <c r="T115" s="103">
        <f t="shared" si="39"/>
        <v>0</v>
      </c>
      <c r="U115" s="137">
        <v>0</v>
      </c>
      <c r="V115" s="103">
        <f t="shared" si="40"/>
        <v>0</v>
      </c>
    </row>
    <row r="116" spans="1:22" ht="12.75" customHeight="1" x14ac:dyDescent="0.3">
      <c r="A116" s="55" t="s">
        <v>83</v>
      </c>
      <c r="B116" s="57"/>
      <c r="C116" s="108">
        <f>SUM(C111:C115)</f>
        <v>26250</v>
      </c>
      <c r="D116" s="106">
        <f t="shared" si="31"/>
        <v>0.15</v>
      </c>
      <c r="E116" s="108">
        <f>SUM(E111:E115)</f>
        <v>26775</v>
      </c>
      <c r="F116" s="106">
        <f t="shared" si="32"/>
        <v>0.15</v>
      </c>
      <c r="G116" s="108">
        <f>SUM(G111:G115)</f>
        <v>27310.5</v>
      </c>
      <c r="H116" s="106">
        <f t="shared" si="33"/>
        <v>0.15</v>
      </c>
      <c r="I116" s="108">
        <f>SUM(I111:I115)</f>
        <v>27856.71</v>
      </c>
      <c r="J116" s="106">
        <f t="shared" si="34"/>
        <v>0.15</v>
      </c>
      <c r="K116" s="108">
        <f>SUM(K111:K115)</f>
        <v>28413.8442</v>
      </c>
      <c r="L116" s="106">
        <f t="shared" si="35"/>
        <v>0.15</v>
      </c>
      <c r="M116" s="108">
        <f>SUM(M111:M115)</f>
        <v>28982.121083999999</v>
      </c>
      <c r="N116" s="106">
        <f t="shared" si="36"/>
        <v>0.15</v>
      </c>
      <c r="O116" s="108">
        <f>SUM(O111:O115)</f>
        <v>29561.763505679999</v>
      </c>
      <c r="P116" s="106">
        <f t="shared" si="37"/>
        <v>0.15</v>
      </c>
      <c r="Q116" s="108">
        <f>SUM(Q111:Q115)</f>
        <v>30152.998775793603</v>
      </c>
      <c r="R116" s="106">
        <f t="shared" si="38"/>
        <v>0.15</v>
      </c>
      <c r="S116" s="108">
        <f>SUM(S111:S115)</f>
        <v>30756.058751309472</v>
      </c>
      <c r="T116" s="106">
        <f t="shared" si="39"/>
        <v>0.15</v>
      </c>
      <c r="U116" s="108">
        <f>SUM(U111:U115)</f>
        <v>31371.179926335666</v>
      </c>
      <c r="V116" s="106">
        <f t="shared" si="40"/>
        <v>0.15</v>
      </c>
    </row>
    <row r="117" spans="1:22" ht="12.75" customHeight="1" x14ac:dyDescent="0.3">
      <c r="A117" s="38"/>
      <c r="B117" s="38"/>
    </row>
    <row r="118" spans="1:22" ht="12.75" customHeight="1" x14ac:dyDescent="0.3">
      <c r="A118" s="58" t="s">
        <v>8</v>
      </c>
      <c r="B118" s="5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ht="12.75" customHeight="1" x14ac:dyDescent="0.3">
      <c r="A119" s="62" t="s">
        <v>37</v>
      </c>
      <c r="B119" s="6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ht="12.75" customHeight="1" x14ac:dyDescent="0.3">
      <c r="A120" s="38"/>
      <c r="B120" s="38"/>
    </row>
    <row r="121" spans="1:22" ht="12.75" customHeight="1" x14ac:dyDescent="0.3">
      <c r="A121" s="38"/>
      <c r="B121" s="38"/>
    </row>
    <row r="122" spans="1:22" ht="12.75" customHeight="1" x14ac:dyDescent="0.3">
      <c r="A122" s="38"/>
      <c r="B122" s="38"/>
    </row>
    <row r="123" spans="1:22" ht="12.75" customHeight="1" x14ac:dyDescent="0.3">
      <c r="A123" s="38"/>
      <c r="B123" s="38"/>
    </row>
    <row r="124" spans="1:22" ht="12.75" customHeight="1" x14ac:dyDescent="0.3">
      <c r="A124" s="38"/>
      <c r="B124" s="38"/>
    </row>
    <row r="125" spans="1:22" ht="12.75" customHeight="1" x14ac:dyDescent="0.3">
      <c r="A125" s="38"/>
      <c r="B125" s="38"/>
    </row>
    <row r="126" spans="1:22" ht="12.75" customHeight="1" x14ac:dyDescent="0.3">
      <c r="A126" s="38"/>
      <c r="B126" s="38"/>
    </row>
  </sheetData>
  <pageMargins left="0.45" right="0" top="0.5" bottom="0" header="0.3" footer="0.3"/>
  <pageSetup scale="49" orientation="landscape" r:id="rId1"/>
  <rowBreaks count="1" manualBreakCount="1">
    <brk id="47" max="2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X126"/>
  <sheetViews>
    <sheetView zoomScale="78" zoomScaleNormal="78" workbookViewId="0">
      <selection activeCell="B37" sqref="B37"/>
    </sheetView>
  </sheetViews>
  <sheetFormatPr defaultColWidth="9.109375" defaultRowHeight="12.75" customHeight="1" x14ac:dyDescent="0.3"/>
  <cols>
    <col min="1" max="1" width="9.5546875" style="5" customWidth="1"/>
    <col min="2" max="2" width="39.6640625" style="5" customWidth="1"/>
    <col min="3" max="3" width="14.44140625" style="5" customWidth="1"/>
    <col min="4" max="4" width="8.6640625" style="5" customWidth="1"/>
    <col min="5" max="5" width="12.6640625" style="5" customWidth="1"/>
    <col min="6" max="6" width="8.6640625" style="5" customWidth="1"/>
    <col min="7" max="7" width="12.6640625" style="5" customWidth="1"/>
    <col min="8" max="8" width="8.6640625" style="5" customWidth="1"/>
    <col min="9" max="9" width="12.6640625" style="5" customWidth="1"/>
    <col min="10" max="10" width="8.6640625" style="5" customWidth="1"/>
    <col min="11" max="11" width="12.5546875" style="5" customWidth="1"/>
    <col min="12" max="12" width="8.6640625" style="5" customWidth="1"/>
    <col min="13" max="13" width="12.6640625" style="5" customWidth="1"/>
    <col min="14" max="14" width="8.6640625" style="5" customWidth="1"/>
    <col min="15" max="15" width="12.6640625" style="5" customWidth="1"/>
    <col min="16" max="16" width="8.6640625" style="5" customWidth="1"/>
    <col min="17" max="17" width="12.6640625" style="5" customWidth="1"/>
    <col min="18" max="18" width="8.6640625" style="5" customWidth="1"/>
    <col min="19" max="19" width="12.6640625" style="5" customWidth="1"/>
    <col min="20" max="20" width="8.6640625" style="5" customWidth="1"/>
    <col min="21" max="21" width="12.5546875" style="5" customWidth="1"/>
    <col min="22" max="22" width="8.6640625" style="5" customWidth="1"/>
    <col min="23" max="16384" width="9.109375" style="5"/>
  </cols>
  <sheetData>
    <row r="1" spans="1:22" ht="12.75" customHeight="1" x14ac:dyDescent="0.3">
      <c r="A1" s="1" t="s">
        <v>338</v>
      </c>
      <c r="B1" s="12"/>
    </row>
    <row r="2" spans="1:22" ht="12.75" customHeight="1" x14ac:dyDescent="0.3">
      <c r="A2" s="45" t="s">
        <v>105</v>
      </c>
      <c r="B2" s="45"/>
      <c r="D2" s="147" t="s">
        <v>20</v>
      </c>
      <c r="G2" s="46" t="s">
        <v>212</v>
      </c>
      <c r="H2" s="47"/>
      <c r="I2" s="47"/>
      <c r="V2" s="67"/>
    </row>
    <row r="3" spans="1:22" ht="12.75" customHeight="1" x14ac:dyDescent="0.3">
      <c r="A3" s="48" t="s">
        <v>291</v>
      </c>
      <c r="B3" s="30"/>
      <c r="D3" s="146" t="s">
        <v>21</v>
      </c>
      <c r="G3" s="140" t="str">
        <f>+G2</f>
        <v>Panda Express (Mango)</v>
      </c>
      <c r="H3" s="141"/>
      <c r="I3" s="141"/>
      <c r="V3" s="67"/>
    </row>
    <row r="4" spans="1:22" ht="12.75" customHeight="1" x14ac:dyDescent="0.3">
      <c r="A4" s="48" t="s">
        <v>230</v>
      </c>
      <c r="B4" s="156" t="s">
        <v>375</v>
      </c>
      <c r="D4" s="146" t="s">
        <v>163</v>
      </c>
      <c r="G4" s="140" t="s">
        <v>410</v>
      </c>
      <c r="H4" s="141"/>
      <c r="I4" s="141"/>
      <c r="V4" s="67"/>
    </row>
    <row r="5" spans="1:22" ht="12.75" customHeight="1" x14ac:dyDescent="0.3">
      <c r="A5" s="143"/>
      <c r="B5" s="100"/>
      <c r="C5" s="45"/>
      <c r="D5" s="45"/>
      <c r="E5" s="45"/>
      <c r="F5" s="45"/>
      <c r="G5" s="67"/>
      <c r="H5" s="67"/>
      <c r="I5" s="48"/>
      <c r="J5" s="48"/>
      <c r="K5" s="48"/>
      <c r="L5" s="48"/>
      <c r="M5" s="45"/>
      <c r="N5" s="45"/>
      <c r="O5" s="45"/>
      <c r="P5" s="45"/>
      <c r="Q5" s="67"/>
      <c r="R5" s="67"/>
      <c r="S5" s="48"/>
      <c r="T5" s="48"/>
      <c r="U5" s="48"/>
      <c r="V5" s="48"/>
    </row>
    <row r="6" spans="1:22" ht="12.75" customHeight="1" x14ac:dyDescent="0.3">
      <c r="A6" s="38"/>
      <c r="B6" s="50"/>
      <c r="C6" s="109" t="s">
        <v>16</v>
      </c>
      <c r="D6" s="49"/>
      <c r="E6" s="109" t="s">
        <v>93</v>
      </c>
      <c r="F6" s="49"/>
      <c r="G6" s="109" t="s">
        <v>94</v>
      </c>
      <c r="H6" s="49"/>
      <c r="I6" s="109" t="s">
        <v>95</v>
      </c>
      <c r="J6" s="49"/>
      <c r="K6" s="109" t="s">
        <v>160</v>
      </c>
      <c r="L6" s="49"/>
      <c r="M6" s="109" t="s">
        <v>133</v>
      </c>
      <c r="N6" s="49"/>
      <c r="O6" s="109" t="s">
        <v>158</v>
      </c>
      <c r="P6" s="49"/>
      <c r="Q6" s="109" t="s">
        <v>159</v>
      </c>
      <c r="R6" s="49"/>
      <c r="S6" s="109" t="s">
        <v>161</v>
      </c>
      <c r="T6" s="49"/>
      <c r="U6" s="109" t="s">
        <v>162</v>
      </c>
      <c r="V6" s="49"/>
    </row>
    <row r="7" spans="1:22" ht="12.75" customHeight="1" x14ac:dyDescent="0.3">
      <c r="A7" s="26" t="s">
        <v>0</v>
      </c>
      <c r="B7" s="26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ht="12.75" customHeight="1" x14ac:dyDescent="0.3">
      <c r="A8" s="38" t="s">
        <v>10</v>
      </c>
      <c r="B8" s="38"/>
      <c r="C8" s="134">
        <v>285</v>
      </c>
      <c r="D8" s="38"/>
      <c r="E8" s="134">
        <v>285</v>
      </c>
      <c r="F8" s="38"/>
      <c r="G8" s="134">
        <v>285</v>
      </c>
      <c r="H8" s="38"/>
      <c r="I8" s="134">
        <v>285</v>
      </c>
      <c r="J8" s="38"/>
      <c r="K8" s="134">
        <v>285</v>
      </c>
      <c r="L8" s="38"/>
      <c r="M8" s="134">
        <v>285</v>
      </c>
      <c r="N8" s="38"/>
      <c r="O8" s="134">
        <v>285</v>
      </c>
      <c r="P8" s="38"/>
      <c r="Q8" s="134">
        <v>285</v>
      </c>
      <c r="R8" s="38"/>
      <c r="S8" s="134">
        <v>285</v>
      </c>
      <c r="T8" s="38"/>
      <c r="U8" s="134">
        <v>285</v>
      </c>
      <c r="V8" s="38"/>
    </row>
    <row r="9" spans="1:22" ht="12.75" customHeight="1" x14ac:dyDescent="0.3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ht="12.75" customHeight="1" x14ac:dyDescent="0.3">
      <c r="A10" s="38" t="s">
        <v>233</v>
      </c>
      <c r="B10" s="38"/>
      <c r="C10" s="257">
        <v>687.19999999999993</v>
      </c>
      <c r="D10" s="258"/>
      <c r="E10" s="257">
        <v>1008.5924223929537</v>
      </c>
      <c r="F10" s="258"/>
      <c r="G10" s="257">
        <v>1024.5709382151028</v>
      </c>
      <c r="H10" s="258"/>
      <c r="I10" s="257">
        <v>1040.8198846236023</v>
      </c>
      <c r="J10" s="258"/>
      <c r="K10" s="257">
        <v>1058.7708672490944</v>
      </c>
      <c r="L10" s="258"/>
      <c r="M10" s="257">
        <v>1075.5916624787776</v>
      </c>
      <c r="N10" s="258"/>
      <c r="O10" s="257">
        <v>1092.697457592898</v>
      </c>
      <c r="P10" s="258"/>
      <c r="Q10" s="257">
        <v>1110.093201117777</v>
      </c>
      <c r="R10" s="258"/>
      <c r="S10" s="257">
        <v>1129.2836420945471</v>
      </c>
      <c r="T10" s="258"/>
      <c r="U10" s="257">
        <v>1147.2923507711275</v>
      </c>
      <c r="V10" s="258"/>
    </row>
    <row r="11" spans="1:22" ht="12.75" customHeigh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2" ht="12.75" customHeight="1" x14ac:dyDescent="0.3">
      <c r="A12" s="38" t="s">
        <v>231</v>
      </c>
      <c r="B12" s="38"/>
      <c r="C12" s="135">
        <v>7.29</v>
      </c>
      <c r="D12" s="38"/>
      <c r="E12" s="135">
        <v>7.33</v>
      </c>
      <c r="F12" s="38"/>
      <c r="G12" s="135">
        <v>7.36</v>
      </c>
      <c r="H12" s="38"/>
      <c r="I12" s="135">
        <v>7.39</v>
      </c>
      <c r="J12" s="38"/>
      <c r="K12" s="135">
        <v>7.41</v>
      </c>
      <c r="L12" s="38"/>
      <c r="M12" s="135">
        <v>7.44</v>
      </c>
      <c r="N12" s="38"/>
      <c r="O12" s="135">
        <v>7.47</v>
      </c>
      <c r="P12" s="38"/>
      <c r="Q12" s="135">
        <v>7.5</v>
      </c>
      <c r="R12" s="38"/>
      <c r="S12" s="135">
        <v>7.52</v>
      </c>
      <c r="T12" s="38"/>
      <c r="U12" s="135">
        <v>7.55</v>
      </c>
      <c r="V12" s="38"/>
    </row>
    <row r="13" spans="1:22" ht="12.75" customHeight="1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ht="12.75" customHeight="1" x14ac:dyDescent="0.3">
      <c r="A14" s="38" t="s">
        <v>234</v>
      </c>
      <c r="B14" s="38"/>
      <c r="C14" s="253">
        <v>1427761.0799999998</v>
      </c>
      <c r="D14" s="255"/>
      <c r="E14" s="253">
        <v>2107000</v>
      </c>
      <c r="F14" s="255"/>
      <c r="G14" s="253">
        <v>2149140</v>
      </c>
      <c r="H14" s="255"/>
      <c r="I14" s="253">
        <v>2192122.7999999998</v>
      </c>
      <c r="J14" s="255"/>
      <c r="K14" s="253">
        <v>2235965.2560000001</v>
      </c>
      <c r="L14" s="255"/>
      <c r="M14" s="253">
        <v>2280684.5611200002</v>
      </c>
      <c r="N14" s="255"/>
      <c r="O14" s="253">
        <v>2326298.2523424001</v>
      </c>
      <c r="P14" s="255"/>
      <c r="Q14" s="253">
        <v>2372824.2173892483</v>
      </c>
      <c r="R14" s="255"/>
      <c r="S14" s="253">
        <v>2420280.7017370332</v>
      </c>
      <c r="T14" s="255"/>
      <c r="U14" s="253">
        <v>2468686.3157717739</v>
      </c>
      <c r="V14" s="255"/>
    </row>
    <row r="15" spans="1:22" ht="12.75" customHeight="1" x14ac:dyDescent="0.3">
      <c r="A15" s="54">
        <v>0.06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ht="12.75" customHeight="1" x14ac:dyDescent="0.3">
      <c r="A16" s="38"/>
      <c r="B16" s="50"/>
      <c r="C16" s="109" t="str">
        <f>C6</f>
        <v>FY 2018-19</v>
      </c>
      <c r="D16" s="109" t="s">
        <v>9</v>
      </c>
      <c r="E16" s="109" t="str">
        <f>E6</f>
        <v>FY 2019-20</v>
      </c>
      <c r="F16" s="109" t="s">
        <v>9</v>
      </c>
      <c r="G16" s="109" t="str">
        <f>G6</f>
        <v>FY 2020-21</v>
      </c>
      <c r="H16" s="109" t="s">
        <v>9</v>
      </c>
      <c r="I16" s="109" t="str">
        <f>I6</f>
        <v>FY 2021-22</v>
      </c>
      <c r="J16" s="109" t="s">
        <v>9</v>
      </c>
      <c r="K16" s="109" t="str">
        <f>K6</f>
        <v>FY 2022-23</v>
      </c>
      <c r="L16" s="109" t="s">
        <v>9</v>
      </c>
      <c r="M16" s="109" t="str">
        <f>M6</f>
        <v>FY 2023-24</v>
      </c>
      <c r="N16" s="109" t="s">
        <v>9</v>
      </c>
      <c r="O16" s="109" t="str">
        <f>O6</f>
        <v>FY 2024-25</v>
      </c>
      <c r="P16" s="109" t="s">
        <v>9</v>
      </c>
      <c r="Q16" s="109" t="str">
        <f>Q6</f>
        <v>FY 2025-26</v>
      </c>
      <c r="R16" s="109" t="s">
        <v>9</v>
      </c>
      <c r="S16" s="109" t="str">
        <f>S6</f>
        <v>FY 2026-27</v>
      </c>
      <c r="T16" s="109" t="s">
        <v>9</v>
      </c>
      <c r="U16" s="109" t="str">
        <f>U6</f>
        <v>FY 2027-28</v>
      </c>
      <c r="V16" s="109" t="s">
        <v>9</v>
      </c>
    </row>
    <row r="17" spans="1:24" ht="12.75" customHeight="1" x14ac:dyDescent="0.3">
      <c r="A17" s="26" t="s">
        <v>33</v>
      </c>
      <c r="B17" s="69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4" ht="12.75" customHeight="1" x14ac:dyDescent="0.3">
      <c r="A18" s="38" t="s">
        <v>236</v>
      </c>
      <c r="B18" s="5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X18" s="244"/>
    </row>
    <row r="19" spans="1:24" ht="12.75" customHeight="1" x14ac:dyDescent="0.3">
      <c r="A19" s="38" t="s">
        <v>237</v>
      </c>
      <c r="B19" s="50"/>
      <c r="C19" s="250">
        <v>1232443.3642559999</v>
      </c>
      <c r="D19" s="103">
        <f>IFERROR(C19/C$28,0)</f>
        <v>0.86320000000000008</v>
      </c>
      <c r="E19" s="250">
        <v>957210.09999999986</v>
      </c>
      <c r="F19" s="103">
        <f>IFERROR(E19/E$28,0)</f>
        <v>0.45429999999999993</v>
      </c>
      <c r="G19" s="250">
        <v>976354.30199999979</v>
      </c>
      <c r="H19" s="103">
        <f>IFERROR(G19/G$28,0)</f>
        <v>0.45429999999999993</v>
      </c>
      <c r="I19" s="250">
        <v>995881.38803999953</v>
      </c>
      <c r="J19" s="103">
        <f>IFERROR(I19/I$28,0)</f>
        <v>0.45429999999999982</v>
      </c>
      <c r="K19" s="250">
        <v>1015799.0158007998</v>
      </c>
      <c r="L19" s="103">
        <f>IFERROR(K19/K$28,0)</f>
        <v>0.45429999999999993</v>
      </c>
      <c r="M19" s="250">
        <v>1036114.9961168159</v>
      </c>
      <c r="N19" s="103">
        <f>IFERROR(M19/M$28,0)</f>
        <v>0.45429999999999993</v>
      </c>
      <c r="O19" s="250">
        <v>1056837.2960391522</v>
      </c>
      <c r="P19" s="103">
        <f>IFERROR(O19/O$28,0)</f>
        <v>0.45429999999999993</v>
      </c>
      <c r="Q19" s="250">
        <v>1077974.0419599353</v>
      </c>
      <c r="R19" s="103">
        <f>IFERROR(Q19/Q$28,0)</f>
        <v>0.45429999999999993</v>
      </c>
      <c r="S19" s="250">
        <v>1099533.522799134</v>
      </c>
      <c r="T19" s="103">
        <f>IFERROR(S19/S$28,0)</f>
        <v>0.45429999999999993</v>
      </c>
      <c r="U19" s="250">
        <v>1121524.1932551167</v>
      </c>
      <c r="V19" s="103">
        <f>IFERROR(U19/U$28,0)</f>
        <v>0.45429999999999993</v>
      </c>
    </row>
    <row r="20" spans="1:24" ht="12.75" customHeight="1" x14ac:dyDescent="0.3">
      <c r="A20" s="38" t="s">
        <v>238</v>
      </c>
      <c r="B20" s="50"/>
      <c r="C20" s="136">
        <v>176756.821704</v>
      </c>
      <c r="D20" s="103">
        <f>IFERROR(C20/C$28,0)</f>
        <v>0.12380000000000002</v>
      </c>
      <c r="E20" s="136">
        <v>1122398.9000000001</v>
      </c>
      <c r="F20" s="103">
        <f>IFERROR(E20/E$28,0)</f>
        <v>0.53270000000000006</v>
      </c>
      <c r="G20" s="136">
        <v>1144846.8780000003</v>
      </c>
      <c r="H20" s="103">
        <f>IFERROR(G20/G$28,0)</f>
        <v>0.53270000000000017</v>
      </c>
      <c r="I20" s="136">
        <v>1167743.8155600003</v>
      </c>
      <c r="J20" s="103">
        <f>IFERROR(I20/I$28,0)</f>
        <v>0.53270000000000017</v>
      </c>
      <c r="K20" s="136">
        <v>1191098.6918712002</v>
      </c>
      <c r="L20" s="103">
        <f>IFERROR(K20/K$28,0)</f>
        <v>0.53270000000000006</v>
      </c>
      <c r="M20" s="136">
        <v>1214920.6657086243</v>
      </c>
      <c r="N20" s="103">
        <f>IFERROR(M20/M$28,0)</f>
        <v>0.53270000000000006</v>
      </c>
      <c r="O20" s="136">
        <v>1239219.0790227968</v>
      </c>
      <c r="P20" s="103">
        <f>IFERROR(O20/O$28,0)</f>
        <v>0.53270000000000006</v>
      </c>
      <c r="Q20" s="136">
        <v>1264003.4606032528</v>
      </c>
      <c r="R20" s="103">
        <f>IFERROR(Q20/Q$28,0)</f>
        <v>0.53270000000000006</v>
      </c>
      <c r="S20" s="136">
        <v>1289283.5298153178</v>
      </c>
      <c r="T20" s="103">
        <f>IFERROR(S20/S$28,0)</f>
        <v>0.53270000000000006</v>
      </c>
      <c r="U20" s="136">
        <v>1315069.2004116243</v>
      </c>
      <c r="V20" s="103">
        <f>IFERROR(U20/U$28,0)</f>
        <v>0.53270000000000017</v>
      </c>
    </row>
    <row r="21" spans="1:24" ht="12.75" customHeight="1" x14ac:dyDescent="0.3">
      <c r="A21" s="248" t="s">
        <v>235</v>
      </c>
      <c r="B21" s="249"/>
      <c r="C21" s="136">
        <v>18560.894039999996</v>
      </c>
      <c r="D21" s="103">
        <f>IFERROR(C21/C$28,0)</f>
        <v>1.2999999999999998E-2</v>
      </c>
      <c r="E21" s="136">
        <v>27391</v>
      </c>
      <c r="F21" s="103">
        <f>IFERROR(E21/E$28,0)</f>
        <v>1.2999999999999999E-2</v>
      </c>
      <c r="G21" s="136">
        <v>27938.82</v>
      </c>
      <c r="H21" s="103">
        <f>IFERROR(G21/G$28,0)</f>
        <v>1.2999999999999999E-2</v>
      </c>
      <c r="I21" s="136">
        <v>28497.596399999995</v>
      </c>
      <c r="J21" s="103">
        <f>IFERROR(I21/I$28,0)</f>
        <v>1.2999999999999999E-2</v>
      </c>
      <c r="K21" s="136">
        <v>29067.548328000001</v>
      </c>
      <c r="L21" s="103">
        <f>IFERROR(K21/K$28,0)</f>
        <v>1.2999999999999999E-2</v>
      </c>
      <c r="M21" s="136">
        <v>29648.89929456</v>
      </c>
      <c r="N21" s="103">
        <f>IFERROR(M21/M$28,0)</f>
        <v>1.2999999999999999E-2</v>
      </c>
      <c r="O21" s="136">
        <v>30241.877280451201</v>
      </c>
      <c r="P21" s="103">
        <f>IFERROR(O21/O$28,0)</f>
        <v>1.2999999999999999E-2</v>
      </c>
      <c r="Q21" s="136">
        <v>30846.714826060226</v>
      </c>
      <c r="R21" s="103">
        <f>IFERROR(Q21/Q$28,0)</f>
        <v>1.2999999999999999E-2</v>
      </c>
      <c r="S21" s="136">
        <v>31463.649122581432</v>
      </c>
      <c r="T21" s="103">
        <f>IFERROR(S21/S$28,0)</f>
        <v>1.2999999999999999E-2</v>
      </c>
      <c r="U21" s="136">
        <v>32092.92210503306</v>
      </c>
      <c r="V21" s="103">
        <f>IFERROR(U21/U$28,0)</f>
        <v>1.2999999999999999E-2</v>
      </c>
    </row>
    <row r="22" spans="1:24" ht="12.75" customHeight="1" x14ac:dyDescent="0.3">
      <c r="A22" s="38" t="s">
        <v>239</v>
      </c>
      <c r="B22" s="50"/>
      <c r="C22" s="102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</row>
    <row r="23" spans="1:24" ht="12.75" customHeight="1" x14ac:dyDescent="0.3">
      <c r="A23" s="151" t="s">
        <v>240</v>
      </c>
      <c r="B23" s="152"/>
      <c r="C23" s="102"/>
      <c r="D23" s="103">
        <f t="shared" ref="D23:D28" si="0">IFERROR(C23/C$28,0)</f>
        <v>0</v>
      </c>
      <c r="E23" s="102"/>
      <c r="F23" s="103">
        <f t="shared" ref="F23:F28" si="1">IFERROR(E23/E$28,0)</f>
        <v>0</v>
      </c>
      <c r="G23" s="102"/>
      <c r="H23" s="103">
        <f t="shared" ref="H23:H28" si="2">IFERROR(G23/G$28,0)</f>
        <v>0</v>
      </c>
      <c r="I23" s="102"/>
      <c r="J23" s="103">
        <f t="shared" ref="J23:J28" si="3">IFERROR(I23/I$28,0)</f>
        <v>0</v>
      </c>
      <c r="K23" s="102"/>
      <c r="L23" s="103">
        <f t="shared" ref="L23:L28" si="4">IFERROR(K23/K$28,0)</f>
        <v>0</v>
      </c>
      <c r="M23" s="102"/>
      <c r="N23" s="103">
        <f t="shared" ref="N23:N28" si="5">IFERROR(M23/M$28,0)</f>
        <v>0</v>
      </c>
      <c r="O23" s="102"/>
      <c r="P23" s="103">
        <f t="shared" ref="P23:P28" si="6">IFERROR(O23/O$28,0)</f>
        <v>0</v>
      </c>
      <c r="Q23" s="102"/>
      <c r="R23" s="103">
        <f t="shared" ref="R23:R28" si="7">IFERROR(Q23/Q$28,0)</f>
        <v>0</v>
      </c>
      <c r="S23" s="102"/>
      <c r="T23" s="103">
        <f t="shared" ref="T23:T28" si="8">IFERROR(S23/S$28,0)</f>
        <v>0</v>
      </c>
      <c r="U23" s="102"/>
      <c r="V23" s="103">
        <f t="shared" ref="V23:V28" si="9">IFERROR(U23/U$28,0)</f>
        <v>0</v>
      </c>
    </row>
    <row r="24" spans="1:24" ht="12.75" customHeight="1" x14ac:dyDescent="0.3">
      <c r="A24" s="151" t="s">
        <v>241</v>
      </c>
      <c r="B24" s="152"/>
      <c r="C24" s="102"/>
      <c r="D24" s="103">
        <f t="shared" si="0"/>
        <v>0</v>
      </c>
      <c r="E24" s="102"/>
      <c r="F24" s="103">
        <f t="shared" si="1"/>
        <v>0</v>
      </c>
      <c r="G24" s="102"/>
      <c r="H24" s="103">
        <f t="shared" si="2"/>
        <v>0</v>
      </c>
      <c r="I24" s="102"/>
      <c r="J24" s="103">
        <f t="shared" si="3"/>
        <v>0</v>
      </c>
      <c r="K24" s="102"/>
      <c r="L24" s="103">
        <f t="shared" si="4"/>
        <v>0</v>
      </c>
      <c r="M24" s="102"/>
      <c r="N24" s="103">
        <f t="shared" si="5"/>
        <v>0</v>
      </c>
      <c r="O24" s="102"/>
      <c r="P24" s="103">
        <f t="shared" si="6"/>
        <v>0</v>
      </c>
      <c r="Q24" s="102"/>
      <c r="R24" s="103">
        <f t="shared" si="7"/>
        <v>0</v>
      </c>
      <c r="S24" s="102"/>
      <c r="T24" s="103">
        <f t="shared" si="8"/>
        <v>0</v>
      </c>
      <c r="U24" s="102"/>
      <c r="V24" s="103">
        <f t="shared" si="9"/>
        <v>0</v>
      </c>
      <c r="X24" s="102"/>
    </row>
    <row r="25" spans="1:24" ht="12.75" customHeight="1" x14ac:dyDescent="0.3">
      <c r="A25" s="38" t="s">
        <v>242</v>
      </c>
      <c r="B25" s="50"/>
      <c r="C25" s="136"/>
      <c r="D25" s="103">
        <f t="shared" si="0"/>
        <v>0</v>
      </c>
      <c r="E25" s="136"/>
      <c r="F25" s="103">
        <f t="shared" si="1"/>
        <v>0</v>
      </c>
      <c r="G25" s="136"/>
      <c r="H25" s="103">
        <f t="shared" si="2"/>
        <v>0</v>
      </c>
      <c r="I25" s="136"/>
      <c r="J25" s="103">
        <f t="shared" si="3"/>
        <v>0</v>
      </c>
      <c r="K25" s="136"/>
      <c r="L25" s="103">
        <f t="shared" si="4"/>
        <v>0</v>
      </c>
      <c r="M25" s="136"/>
      <c r="N25" s="103">
        <f t="shared" si="5"/>
        <v>0</v>
      </c>
      <c r="O25" s="136"/>
      <c r="P25" s="103">
        <f t="shared" si="6"/>
        <v>0</v>
      </c>
      <c r="Q25" s="136"/>
      <c r="R25" s="103">
        <f t="shared" si="7"/>
        <v>0</v>
      </c>
      <c r="S25" s="136"/>
      <c r="T25" s="103">
        <f t="shared" si="8"/>
        <v>0</v>
      </c>
      <c r="U25" s="136"/>
      <c r="V25" s="103">
        <f t="shared" si="9"/>
        <v>0</v>
      </c>
      <c r="X25" s="102"/>
    </row>
    <row r="26" spans="1:24" ht="12.75" customHeight="1" x14ac:dyDescent="0.3">
      <c r="A26" s="151" t="s">
        <v>243</v>
      </c>
      <c r="B26" s="50"/>
      <c r="C26" s="102"/>
      <c r="D26" s="103">
        <f t="shared" si="0"/>
        <v>0</v>
      </c>
      <c r="E26" s="102"/>
      <c r="F26" s="103">
        <f t="shared" si="1"/>
        <v>0</v>
      </c>
      <c r="G26" s="102"/>
      <c r="H26" s="103">
        <f t="shared" si="2"/>
        <v>0</v>
      </c>
      <c r="I26" s="102"/>
      <c r="J26" s="103">
        <f t="shared" si="3"/>
        <v>0</v>
      </c>
      <c r="K26" s="102"/>
      <c r="L26" s="103">
        <f t="shared" si="4"/>
        <v>0</v>
      </c>
      <c r="M26" s="102"/>
      <c r="N26" s="103">
        <f t="shared" si="5"/>
        <v>0</v>
      </c>
      <c r="O26" s="102"/>
      <c r="P26" s="103">
        <f t="shared" si="6"/>
        <v>0</v>
      </c>
      <c r="Q26" s="102"/>
      <c r="R26" s="103">
        <f t="shared" si="7"/>
        <v>0</v>
      </c>
      <c r="S26" s="102"/>
      <c r="T26" s="103">
        <f t="shared" si="8"/>
        <v>0</v>
      </c>
      <c r="U26" s="102"/>
      <c r="V26" s="103">
        <f t="shared" si="9"/>
        <v>0</v>
      </c>
    </row>
    <row r="27" spans="1:24" ht="12.75" customHeight="1" x14ac:dyDescent="0.3">
      <c r="A27" s="38" t="s">
        <v>40</v>
      </c>
      <c r="B27" s="50"/>
      <c r="C27" s="137"/>
      <c r="D27" s="103">
        <f t="shared" si="0"/>
        <v>0</v>
      </c>
      <c r="E27" s="137"/>
      <c r="F27" s="103">
        <f t="shared" si="1"/>
        <v>0</v>
      </c>
      <c r="G27" s="137"/>
      <c r="H27" s="103">
        <f t="shared" si="2"/>
        <v>0</v>
      </c>
      <c r="I27" s="137"/>
      <c r="J27" s="103">
        <f t="shared" si="3"/>
        <v>0</v>
      </c>
      <c r="K27" s="137"/>
      <c r="L27" s="103">
        <f t="shared" si="4"/>
        <v>0</v>
      </c>
      <c r="M27" s="137"/>
      <c r="N27" s="103">
        <f t="shared" si="5"/>
        <v>0</v>
      </c>
      <c r="O27" s="137"/>
      <c r="P27" s="103">
        <f t="shared" si="6"/>
        <v>0</v>
      </c>
      <c r="Q27" s="137"/>
      <c r="R27" s="103">
        <f t="shared" si="7"/>
        <v>0</v>
      </c>
      <c r="S27" s="137"/>
      <c r="T27" s="103">
        <f t="shared" si="8"/>
        <v>0</v>
      </c>
      <c r="U27" s="137"/>
      <c r="V27" s="103">
        <f t="shared" si="9"/>
        <v>0</v>
      </c>
    </row>
    <row r="28" spans="1:24" ht="12.75" customHeight="1" x14ac:dyDescent="0.3">
      <c r="A28" s="26" t="s">
        <v>1</v>
      </c>
      <c r="B28" s="69"/>
      <c r="C28" s="105">
        <f>SUM(C19:C27)</f>
        <v>1427761.0799999998</v>
      </c>
      <c r="D28" s="106">
        <f t="shared" si="0"/>
        <v>1</v>
      </c>
      <c r="E28" s="105">
        <f>SUM(E19:E27)</f>
        <v>2107000</v>
      </c>
      <c r="F28" s="106">
        <f t="shared" si="1"/>
        <v>1</v>
      </c>
      <c r="G28" s="105">
        <f>SUM(G19:G27)</f>
        <v>2149140</v>
      </c>
      <c r="H28" s="106">
        <f t="shared" si="2"/>
        <v>1</v>
      </c>
      <c r="I28" s="105">
        <f>SUM(I19:I27)</f>
        <v>2192122.7999999998</v>
      </c>
      <c r="J28" s="106">
        <f t="shared" si="3"/>
        <v>1</v>
      </c>
      <c r="K28" s="105">
        <f>SUM(K19:K27)</f>
        <v>2235965.2560000001</v>
      </c>
      <c r="L28" s="106">
        <f t="shared" si="4"/>
        <v>1</v>
      </c>
      <c r="M28" s="105">
        <f>SUM(M19:M27)</f>
        <v>2280684.5611200002</v>
      </c>
      <c r="N28" s="106">
        <f t="shared" si="5"/>
        <v>1</v>
      </c>
      <c r="O28" s="105">
        <f>SUM(O19:O27)</f>
        <v>2326298.2523424001</v>
      </c>
      <c r="P28" s="106">
        <f t="shared" si="6"/>
        <v>1</v>
      </c>
      <c r="Q28" s="105">
        <f>SUM(Q19:Q27)</f>
        <v>2372824.2173892483</v>
      </c>
      <c r="R28" s="106">
        <f t="shared" si="7"/>
        <v>1</v>
      </c>
      <c r="S28" s="105">
        <f>SUM(S19:S27)</f>
        <v>2420280.7017370332</v>
      </c>
      <c r="T28" s="106">
        <f t="shared" si="8"/>
        <v>1</v>
      </c>
      <c r="U28" s="105">
        <f>SUM(U19:U27)</f>
        <v>2468686.3157717739</v>
      </c>
      <c r="V28" s="106">
        <f t="shared" si="9"/>
        <v>1</v>
      </c>
    </row>
    <row r="29" spans="1:24" ht="12.75" customHeight="1" x14ac:dyDescent="0.3">
      <c r="A29" s="26"/>
      <c r="B29" s="69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4" ht="12.75" customHeight="1" x14ac:dyDescent="0.3">
      <c r="A30" s="26" t="s">
        <v>34</v>
      </c>
      <c r="B30" s="69"/>
      <c r="C30" s="25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4" ht="12.75" customHeight="1" x14ac:dyDescent="0.3">
      <c r="A31" s="38" t="s">
        <v>35</v>
      </c>
      <c r="B31" s="50"/>
      <c r="C31" s="217">
        <v>456883.54559999995</v>
      </c>
      <c r="D31" s="103">
        <f>IFERROR(C31/C$28,0)</f>
        <v>0.32</v>
      </c>
      <c r="E31" s="217">
        <v>674240</v>
      </c>
      <c r="F31" s="103">
        <f>IFERROR(E31/E$28,0)</f>
        <v>0.32</v>
      </c>
      <c r="G31" s="217">
        <v>687724.8</v>
      </c>
      <c r="H31" s="103">
        <f>IFERROR(G31/G$28,0)</f>
        <v>0.32</v>
      </c>
      <c r="I31" s="217">
        <v>701479.29599999997</v>
      </c>
      <c r="J31" s="103">
        <f>IFERROR(I31/I$28,0)</f>
        <v>0.32</v>
      </c>
      <c r="K31" s="217">
        <v>715508.88192000007</v>
      </c>
      <c r="L31" s="103">
        <f>IFERROR(K31/K$28,0)</f>
        <v>0.32</v>
      </c>
      <c r="M31" s="217">
        <v>729819.05955840007</v>
      </c>
      <c r="N31" s="103">
        <f>IFERROR(M31/M$28,0)</f>
        <v>0.32</v>
      </c>
      <c r="O31" s="217">
        <v>744415.44074956805</v>
      </c>
      <c r="P31" s="103">
        <f>IFERROR(O31/O$28,0)</f>
        <v>0.32</v>
      </c>
      <c r="Q31" s="217">
        <v>759303.74956455943</v>
      </c>
      <c r="R31" s="103">
        <f>IFERROR(Q31/Q$28,0)</f>
        <v>0.32</v>
      </c>
      <c r="S31" s="217">
        <v>774489.82455585059</v>
      </c>
      <c r="T31" s="103">
        <f>IFERROR(S31/S$28,0)</f>
        <v>0.32</v>
      </c>
      <c r="U31" s="217">
        <v>789979.62104696769</v>
      </c>
      <c r="V31" s="103">
        <f>IFERROR(U31/U$28,0)</f>
        <v>0.32</v>
      </c>
    </row>
    <row r="32" spans="1:24" ht="12.75" customHeight="1" x14ac:dyDescent="0.3">
      <c r="A32" s="70" t="s">
        <v>75</v>
      </c>
      <c r="B32" s="70"/>
      <c r="C32" s="139"/>
      <c r="D32" s="103">
        <f>IFERROR(C32/C$28,0)</f>
        <v>0</v>
      </c>
      <c r="E32" s="139"/>
      <c r="F32" s="103">
        <f>IFERROR(E32/E$28,0)</f>
        <v>0</v>
      </c>
      <c r="G32" s="139"/>
      <c r="H32" s="103">
        <f>IFERROR(G32/G$28,0)</f>
        <v>0</v>
      </c>
      <c r="I32" s="139"/>
      <c r="J32" s="103">
        <f>IFERROR(I32/I$28,0)</f>
        <v>0</v>
      </c>
      <c r="K32" s="139"/>
      <c r="L32" s="103">
        <f>IFERROR(K32/K$28,0)</f>
        <v>0</v>
      </c>
      <c r="M32" s="139"/>
      <c r="N32" s="103">
        <f>IFERROR(M32/M$28,0)</f>
        <v>0</v>
      </c>
      <c r="O32" s="139"/>
      <c r="P32" s="103">
        <f>IFERROR(O32/O$28,0)</f>
        <v>0</v>
      </c>
      <c r="Q32" s="139"/>
      <c r="R32" s="103">
        <f>IFERROR(Q32/Q$28,0)</f>
        <v>0</v>
      </c>
      <c r="S32" s="139"/>
      <c r="T32" s="103">
        <f>IFERROR(S32/S$28,0)</f>
        <v>0</v>
      </c>
      <c r="U32" s="139"/>
      <c r="V32" s="103">
        <f>IFERROR(U32/U$28,0)</f>
        <v>0</v>
      </c>
    </row>
    <row r="33" spans="1:22" ht="12.75" customHeight="1" x14ac:dyDescent="0.3">
      <c r="A33" s="26" t="s">
        <v>2</v>
      </c>
      <c r="B33" s="69"/>
      <c r="C33" s="105">
        <f>SUM(C31:C32)</f>
        <v>456883.54559999995</v>
      </c>
      <c r="D33" s="106">
        <f>IFERROR(C33/C$28,0)</f>
        <v>0.32</v>
      </c>
      <c r="E33" s="105">
        <f>SUM(E31:E32)</f>
        <v>674240</v>
      </c>
      <c r="F33" s="106">
        <f>IFERROR(E33/E$28,0)</f>
        <v>0.32</v>
      </c>
      <c r="G33" s="105">
        <f>SUM(G31:G32)</f>
        <v>687724.8</v>
      </c>
      <c r="H33" s="106">
        <f>IFERROR(G33/G$28,0)</f>
        <v>0.32</v>
      </c>
      <c r="I33" s="105">
        <f>SUM(I31:I32)</f>
        <v>701479.29599999997</v>
      </c>
      <c r="J33" s="106">
        <f>IFERROR(I33/I$28,0)</f>
        <v>0.32</v>
      </c>
      <c r="K33" s="105">
        <f>SUM(K31:K32)</f>
        <v>715508.88192000007</v>
      </c>
      <c r="L33" s="106">
        <f>IFERROR(K33/K$28,0)</f>
        <v>0.32</v>
      </c>
      <c r="M33" s="105">
        <f>SUM(M31:M32)</f>
        <v>729819.05955840007</v>
      </c>
      <c r="N33" s="106">
        <f>IFERROR(M33/M$28,0)</f>
        <v>0.32</v>
      </c>
      <c r="O33" s="105">
        <f>SUM(O31:O32)</f>
        <v>744415.44074956805</v>
      </c>
      <c r="P33" s="106">
        <f>IFERROR(O33/O$28,0)</f>
        <v>0.32</v>
      </c>
      <c r="Q33" s="105">
        <f>SUM(Q31:Q32)</f>
        <v>759303.74956455943</v>
      </c>
      <c r="R33" s="106">
        <f>IFERROR(Q33/Q$28,0)</f>
        <v>0.32</v>
      </c>
      <c r="S33" s="105">
        <f>SUM(S31:S32)</f>
        <v>774489.82455585059</v>
      </c>
      <c r="T33" s="106">
        <f>IFERROR(S33/S$28,0)</f>
        <v>0.32</v>
      </c>
      <c r="U33" s="105">
        <f>SUM(U31:U32)</f>
        <v>789979.62104696769</v>
      </c>
      <c r="V33" s="106">
        <f>IFERROR(U33/U$28,0)</f>
        <v>0.32</v>
      </c>
    </row>
    <row r="34" spans="1:22" ht="12.75" customHeight="1" x14ac:dyDescent="0.3">
      <c r="A34" s="38"/>
      <c r="B34" s="5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2.75" customHeight="1" x14ac:dyDescent="0.3">
      <c r="A35" s="26" t="s">
        <v>3</v>
      </c>
      <c r="B35" s="69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2.75" customHeight="1" x14ac:dyDescent="0.3">
      <c r="A36" s="38" t="s">
        <v>22</v>
      </c>
      <c r="B36" s="50"/>
      <c r="C36" s="217">
        <v>55789</v>
      </c>
      <c r="D36" s="103">
        <f t="shared" ref="D36:D46" si="10">IFERROR(C36/C$28,0)</f>
        <v>3.9074464755685878E-2</v>
      </c>
      <c r="E36" s="217">
        <v>57183.724999999999</v>
      </c>
      <c r="F36" s="103">
        <f t="shared" ref="F36:F46" si="11">IFERROR(E36/E$28,0)</f>
        <v>2.7139878974845752E-2</v>
      </c>
      <c r="G36" s="217">
        <v>58613.318124999991</v>
      </c>
      <c r="H36" s="103">
        <f t="shared" ref="H36:H46" si="12">IFERROR(G36/G$28,0)</f>
        <v>2.7272917597271462E-2</v>
      </c>
      <c r="I36" s="217">
        <v>60078.651078124982</v>
      </c>
      <c r="J36" s="103">
        <f t="shared" ref="J36:J46" si="13">IFERROR(I36/I$28,0)</f>
        <v>2.7406608369807104E-2</v>
      </c>
      <c r="K36" s="217">
        <v>61580.617355078102</v>
      </c>
      <c r="L36" s="103">
        <f t="shared" ref="L36:L46" si="14">IFERROR(K36/K$28,0)</f>
        <v>2.7540954489266939E-2</v>
      </c>
      <c r="M36" s="217">
        <v>63120.132788955052</v>
      </c>
      <c r="N36" s="103">
        <f t="shared" ref="N36:N46" si="15">IFERROR(M36/M$28,0)</f>
        <v>2.7675959168135891E-2</v>
      </c>
      <c r="O36" s="217">
        <v>64698.136108678926</v>
      </c>
      <c r="P36" s="103">
        <f t="shared" ref="P36:P46" si="16">IFERROR(O36/O$28,0)</f>
        <v>2.7811625634646363E-2</v>
      </c>
      <c r="Q36" s="217">
        <v>66315.589511395898</v>
      </c>
      <c r="R36" s="103">
        <f t="shared" ref="R36:R46" si="17">IFERROR(Q36/Q$28,0)</f>
        <v>2.794795713285541E-2</v>
      </c>
      <c r="S36" s="217">
        <v>67973.479249180789</v>
      </c>
      <c r="T36" s="103">
        <f t="shared" ref="T36:T46" si="18">IFERROR(S36/S$28,0)</f>
        <v>2.8084956922722348E-2</v>
      </c>
      <c r="U36" s="217">
        <v>69672.816230410303</v>
      </c>
      <c r="V36" s="103">
        <f t="shared" ref="V36:V46" si="19">IFERROR(U36/U$28,0)</f>
        <v>2.8222628280186669E-2</v>
      </c>
    </row>
    <row r="37" spans="1:22" ht="12.75" customHeight="1" x14ac:dyDescent="0.3">
      <c r="A37" s="38" t="s">
        <v>23</v>
      </c>
      <c r="B37" s="50"/>
      <c r="C37" s="217">
        <v>188361</v>
      </c>
      <c r="D37" s="103">
        <f t="shared" si="10"/>
        <v>0.13192753510272182</v>
      </c>
      <c r="E37" s="217">
        <v>255081</v>
      </c>
      <c r="F37" s="103">
        <f t="shared" si="11"/>
        <v>0.12106359753203608</v>
      </c>
      <c r="G37" s="217">
        <v>264008.83499999996</v>
      </c>
      <c r="H37" s="103">
        <f t="shared" si="12"/>
        <v>0.122843944554566</v>
      </c>
      <c r="I37" s="217">
        <v>272457.11771999998</v>
      </c>
      <c r="J37" s="103">
        <f t="shared" si="13"/>
        <v>0.12428916743167856</v>
      </c>
      <c r="K37" s="217">
        <v>279268.54566299997</v>
      </c>
      <c r="L37" s="103">
        <f t="shared" si="14"/>
        <v>0.12489842805634363</v>
      </c>
      <c r="M37" s="217">
        <v>286250.25930457492</v>
      </c>
      <c r="N37" s="103">
        <f t="shared" si="15"/>
        <v>0.12551067525269824</v>
      </c>
      <c r="O37" s="217">
        <v>293406.51578718924</v>
      </c>
      <c r="P37" s="103">
        <f t="shared" si="16"/>
        <v>0.12612592366079967</v>
      </c>
      <c r="Q37" s="217">
        <v>300741.67868186894</v>
      </c>
      <c r="R37" s="103">
        <f t="shared" si="17"/>
        <v>0.12674418799247023</v>
      </c>
      <c r="S37" s="217">
        <v>308260.22064891562</v>
      </c>
      <c r="T37" s="103">
        <f t="shared" si="18"/>
        <v>0.12736548303164899</v>
      </c>
      <c r="U37" s="217">
        <v>315966.72616513848</v>
      </c>
      <c r="V37" s="103">
        <f t="shared" si="19"/>
        <v>0.12798982363474529</v>
      </c>
    </row>
    <row r="38" spans="1:22" ht="12.75" customHeight="1" x14ac:dyDescent="0.3">
      <c r="A38" s="38" t="s">
        <v>24</v>
      </c>
      <c r="B38" s="50"/>
      <c r="C38" s="217">
        <v>20275</v>
      </c>
      <c r="D38" s="103">
        <f t="shared" si="10"/>
        <v>1.4200555179722367E-2</v>
      </c>
      <c r="E38" s="217">
        <v>64755.000000000007</v>
      </c>
      <c r="F38" s="103">
        <f t="shared" si="11"/>
        <v>3.0733270052206933E-2</v>
      </c>
      <c r="G38" s="217">
        <v>67021.425000000003</v>
      </c>
      <c r="H38" s="103">
        <f t="shared" si="12"/>
        <v>3.1185229905915855E-2</v>
      </c>
      <c r="I38" s="217">
        <v>69166.1106</v>
      </c>
      <c r="J38" s="103">
        <f t="shared" si="13"/>
        <v>3.1552114963632513E-2</v>
      </c>
      <c r="K38" s="217">
        <v>70895.263364999992</v>
      </c>
      <c r="L38" s="103">
        <f t="shared" si="14"/>
        <v>3.1706782193846393E-2</v>
      </c>
      <c r="M38" s="217">
        <v>72667.64494912498</v>
      </c>
      <c r="N38" s="103">
        <f t="shared" si="15"/>
        <v>3.1862207596757397E-2</v>
      </c>
      <c r="O38" s="217">
        <v>74484.336072853097</v>
      </c>
      <c r="P38" s="103">
        <f t="shared" si="16"/>
        <v>3.2018394888898363E-2</v>
      </c>
      <c r="Q38" s="217">
        <v>76346.444474674412</v>
      </c>
      <c r="R38" s="103">
        <f t="shared" si="17"/>
        <v>3.2175347805020404E-2</v>
      </c>
      <c r="S38" s="217">
        <v>78255.105586541264</v>
      </c>
      <c r="T38" s="103">
        <f t="shared" si="18"/>
        <v>3.2333070098182266E-2</v>
      </c>
      <c r="U38" s="217">
        <v>80211.483226204786</v>
      </c>
      <c r="V38" s="103">
        <f t="shared" si="19"/>
        <v>3.249156553984002E-2</v>
      </c>
    </row>
    <row r="39" spans="1:22" ht="12.75" customHeight="1" x14ac:dyDescent="0.3">
      <c r="A39" s="38" t="s">
        <v>28</v>
      </c>
      <c r="B39" s="50"/>
      <c r="C39" s="217">
        <v>36509</v>
      </c>
      <c r="D39" s="103">
        <f t="shared" si="10"/>
        <v>2.5570804885646555E-2</v>
      </c>
      <c r="E39" s="217">
        <v>47629</v>
      </c>
      <c r="F39" s="103">
        <f t="shared" si="11"/>
        <v>2.2605125771238729E-2</v>
      </c>
      <c r="G39" s="217">
        <v>49296.014999999999</v>
      </c>
      <c r="H39" s="103">
        <f t="shared" si="12"/>
        <v>2.2937554091404005E-2</v>
      </c>
      <c r="I39" s="217">
        <v>50873.487480000003</v>
      </c>
      <c r="J39" s="103">
        <f t="shared" si="13"/>
        <v>2.3207407668949936E-2</v>
      </c>
      <c r="K39" s="217">
        <v>52145.324667000001</v>
      </c>
      <c r="L39" s="103">
        <f t="shared" si="14"/>
        <v>2.3321169471248706E-2</v>
      </c>
      <c r="M39" s="217">
        <v>53448.957783674996</v>
      </c>
      <c r="N39" s="103">
        <f t="shared" si="15"/>
        <v>2.3435488929441098E-2</v>
      </c>
      <c r="O39" s="217">
        <v>54785.181728266864</v>
      </c>
      <c r="P39" s="103">
        <f t="shared" si="16"/>
        <v>2.3550368777134435E-2</v>
      </c>
      <c r="Q39" s="217">
        <v>56154.811271473533</v>
      </c>
      <c r="R39" s="103">
        <f t="shared" si="17"/>
        <v>2.3665811761336072E-2</v>
      </c>
      <c r="S39" s="217">
        <v>57558.681553260365</v>
      </c>
      <c r="T39" s="103">
        <f t="shared" si="18"/>
        <v>2.3781820642519089E-2</v>
      </c>
      <c r="U39" s="217">
        <v>58997.648592091871</v>
      </c>
      <c r="V39" s="103">
        <f t="shared" si="19"/>
        <v>2.3898398194688298E-2</v>
      </c>
    </row>
    <row r="40" spans="1:22" ht="12.75" customHeight="1" x14ac:dyDescent="0.3">
      <c r="A40" s="38" t="s">
        <v>25</v>
      </c>
      <c r="B40" s="50"/>
      <c r="C40" s="217">
        <v>6917.8360000000002</v>
      </c>
      <c r="D40" s="103">
        <f t="shared" si="10"/>
        <v>4.8452336297050494E-3</v>
      </c>
      <c r="E40" s="217">
        <v>7090.7819</v>
      </c>
      <c r="F40" s="103">
        <f t="shared" si="11"/>
        <v>3.3653449928808732E-3</v>
      </c>
      <c r="G40" s="217">
        <v>7268.0514474999991</v>
      </c>
      <c r="H40" s="103">
        <f t="shared" si="12"/>
        <v>3.3818417820616615E-3</v>
      </c>
      <c r="I40" s="217">
        <v>7449.7527336874973</v>
      </c>
      <c r="J40" s="103">
        <f t="shared" si="13"/>
        <v>3.398419437856081E-3</v>
      </c>
      <c r="K40" s="217">
        <v>7635.9965520296846</v>
      </c>
      <c r="L40" s="103">
        <f t="shared" si="14"/>
        <v>3.4150783566691003E-3</v>
      </c>
      <c r="M40" s="217">
        <v>7826.8964658304267</v>
      </c>
      <c r="N40" s="103">
        <f t="shared" si="15"/>
        <v>3.4318189368488508E-3</v>
      </c>
      <c r="O40" s="217">
        <v>8022.5688774761866</v>
      </c>
      <c r="P40" s="103">
        <f t="shared" si="16"/>
        <v>3.4486415786961488E-3</v>
      </c>
      <c r="Q40" s="217">
        <v>8223.1330994130913</v>
      </c>
      <c r="R40" s="103">
        <f t="shared" si="17"/>
        <v>3.4655466844740706E-3</v>
      </c>
      <c r="S40" s="217">
        <v>8428.7114268984187</v>
      </c>
      <c r="T40" s="103">
        <f t="shared" si="18"/>
        <v>3.4825346584175711E-3</v>
      </c>
      <c r="U40" s="217">
        <v>8639.429212570878</v>
      </c>
      <c r="V40" s="103">
        <f t="shared" si="19"/>
        <v>3.499605906743147E-3</v>
      </c>
    </row>
    <row r="41" spans="1:22" ht="12.75" customHeight="1" x14ac:dyDescent="0.3">
      <c r="A41" s="38" t="s">
        <v>26</v>
      </c>
      <c r="B41" s="50"/>
      <c r="C41" s="217">
        <v>23356.763999999999</v>
      </c>
      <c r="D41" s="103">
        <f t="shared" si="10"/>
        <v>1.6359014352737504E-2</v>
      </c>
      <c r="E41" s="217">
        <v>31630.043999999998</v>
      </c>
      <c r="F41" s="103">
        <f t="shared" si="11"/>
        <v>1.5011886093972472E-2</v>
      </c>
      <c r="G41" s="217">
        <v>32737.095539999995</v>
      </c>
      <c r="H41" s="103">
        <f t="shared" si="12"/>
        <v>1.5232649124766183E-2</v>
      </c>
      <c r="I41" s="217">
        <v>33784.68259728</v>
      </c>
      <c r="J41" s="103">
        <f t="shared" si="13"/>
        <v>1.5411856761528142E-2</v>
      </c>
      <c r="K41" s="217">
        <v>34629.299662211997</v>
      </c>
      <c r="L41" s="103">
        <f t="shared" si="14"/>
        <v>1.548740507898661E-2</v>
      </c>
      <c r="M41" s="217">
        <v>35495.032153767293</v>
      </c>
      <c r="N41" s="103">
        <f t="shared" si="15"/>
        <v>1.5563323731334582E-2</v>
      </c>
      <c r="O41" s="217">
        <v>36382.407957611467</v>
      </c>
      <c r="P41" s="103">
        <f t="shared" si="16"/>
        <v>1.563961453393916E-2</v>
      </c>
      <c r="Q41" s="217">
        <v>37291.968156551746</v>
      </c>
      <c r="R41" s="103">
        <f t="shared" si="17"/>
        <v>1.5716279311066308E-2</v>
      </c>
      <c r="S41" s="217">
        <v>38224.267360465536</v>
      </c>
      <c r="T41" s="103">
        <f t="shared" si="18"/>
        <v>1.5793319895924474E-2</v>
      </c>
      <c r="U41" s="217">
        <v>39179.874044477168</v>
      </c>
      <c r="V41" s="103">
        <f t="shared" si="19"/>
        <v>1.5870738130708415E-2</v>
      </c>
    </row>
    <row r="42" spans="1:22" ht="12.75" customHeight="1" x14ac:dyDescent="0.3">
      <c r="A42" s="38" t="s">
        <v>27</v>
      </c>
      <c r="B42" s="50"/>
      <c r="C42" s="217"/>
      <c r="D42" s="103">
        <f t="shared" si="10"/>
        <v>0</v>
      </c>
      <c r="E42" s="217"/>
      <c r="F42" s="103">
        <f t="shared" si="11"/>
        <v>0</v>
      </c>
      <c r="G42" s="217"/>
      <c r="H42" s="103">
        <f t="shared" si="12"/>
        <v>0</v>
      </c>
      <c r="I42" s="217"/>
      <c r="J42" s="103">
        <f t="shared" si="13"/>
        <v>0</v>
      </c>
      <c r="K42" s="217"/>
      <c r="L42" s="103">
        <f t="shared" si="14"/>
        <v>0</v>
      </c>
      <c r="M42" s="217"/>
      <c r="N42" s="103">
        <f t="shared" si="15"/>
        <v>0</v>
      </c>
      <c r="O42" s="217"/>
      <c r="P42" s="103">
        <f t="shared" si="16"/>
        <v>0</v>
      </c>
      <c r="Q42" s="217"/>
      <c r="R42" s="103">
        <f t="shared" si="17"/>
        <v>0</v>
      </c>
      <c r="S42" s="217"/>
      <c r="T42" s="103">
        <f t="shared" si="18"/>
        <v>0</v>
      </c>
      <c r="U42" s="217"/>
      <c r="V42" s="103">
        <f t="shared" si="19"/>
        <v>0</v>
      </c>
    </row>
    <row r="43" spans="1:22" ht="12.75" customHeight="1" x14ac:dyDescent="0.3">
      <c r="A43" s="38" t="s">
        <v>76</v>
      </c>
      <c r="B43" s="50"/>
      <c r="C43" s="217"/>
      <c r="D43" s="103">
        <f t="shared" si="10"/>
        <v>0</v>
      </c>
      <c r="E43" s="217"/>
      <c r="F43" s="103">
        <f t="shared" si="11"/>
        <v>0</v>
      </c>
      <c r="G43" s="217"/>
      <c r="H43" s="103">
        <f t="shared" si="12"/>
        <v>0</v>
      </c>
      <c r="I43" s="217"/>
      <c r="J43" s="103">
        <f t="shared" si="13"/>
        <v>0</v>
      </c>
      <c r="K43" s="217"/>
      <c r="L43" s="103">
        <f t="shared" si="14"/>
        <v>0</v>
      </c>
      <c r="M43" s="217"/>
      <c r="N43" s="103">
        <f t="shared" si="15"/>
        <v>0</v>
      </c>
      <c r="O43" s="217"/>
      <c r="P43" s="103">
        <f t="shared" si="16"/>
        <v>0</v>
      </c>
      <c r="Q43" s="217"/>
      <c r="R43" s="103">
        <f t="shared" si="17"/>
        <v>0</v>
      </c>
      <c r="S43" s="217"/>
      <c r="T43" s="103">
        <f t="shared" si="18"/>
        <v>0</v>
      </c>
      <c r="U43" s="217"/>
      <c r="V43" s="103">
        <f t="shared" si="19"/>
        <v>0</v>
      </c>
    </row>
    <row r="44" spans="1:22" ht="12.75" customHeight="1" x14ac:dyDescent="0.3">
      <c r="A44" s="38" t="s">
        <v>11</v>
      </c>
      <c r="B44" s="50"/>
      <c r="C44" s="217"/>
      <c r="D44" s="103">
        <f t="shared" si="10"/>
        <v>0</v>
      </c>
      <c r="E44" s="217"/>
      <c r="F44" s="103">
        <f t="shared" si="11"/>
        <v>0</v>
      </c>
      <c r="G44" s="217"/>
      <c r="H44" s="103">
        <f t="shared" si="12"/>
        <v>0</v>
      </c>
      <c r="I44" s="217"/>
      <c r="J44" s="103">
        <f t="shared" si="13"/>
        <v>0</v>
      </c>
      <c r="K44" s="217"/>
      <c r="L44" s="103">
        <f t="shared" si="14"/>
        <v>0</v>
      </c>
      <c r="M44" s="217"/>
      <c r="N44" s="103">
        <f t="shared" si="15"/>
        <v>0</v>
      </c>
      <c r="O44" s="217"/>
      <c r="P44" s="103">
        <f t="shared" si="16"/>
        <v>0</v>
      </c>
      <c r="Q44" s="217"/>
      <c r="R44" s="103">
        <f t="shared" si="17"/>
        <v>0</v>
      </c>
      <c r="S44" s="217"/>
      <c r="T44" s="103">
        <f t="shared" si="18"/>
        <v>0</v>
      </c>
      <c r="U44" s="217"/>
      <c r="V44" s="103">
        <f t="shared" si="19"/>
        <v>0</v>
      </c>
    </row>
    <row r="45" spans="1:22" ht="12.75" customHeight="1" x14ac:dyDescent="0.3">
      <c r="A45" s="38" t="s">
        <v>4</v>
      </c>
      <c r="B45" s="50"/>
      <c r="C45" s="220">
        <v>28287.795999999998</v>
      </c>
      <c r="D45" s="103">
        <f t="shared" si="10"/>
        <v>1.9812695832835001E-2</v>
      </c>
      <c r="E45" s="220">
        <v>39916.980149999996</v>
      </c>
      <c r="F45" s="103">
        <f t="shared" si="11"/>
        <v>1.8944935999050783E-2</v>
      </c>
      <c r="G45" s="220">
        <v>41260.321753749995</v>
      </c>
      <c r="H45" s="103">
        <f t="shared" si="12"/>
        <v>1.9198526738020787E-2</v>
      </c>
      <c r="I45" s="220">
        <v>42542.084486543754</v>
      </c>
      <c r="J45" s="103">
        <f t="shared" si="13"/>
        <v>1.9406798052802404E-2</v>
      </c>
      <c r="K45" s="220">
        <v>43605.636598707337</v>
      </c>
      <c r="L45" s="103">
        <f t="shared" si="14"/>
        <v>1.9501929415806332E-2</v>
      </c>
      <c r="M45" s="220">
        <v>44695.777513675013</v>
      </c>
      <c r="N45" s="103">
        <f t="shared" si="15"/>
        <v>1.9597527109021063E-2</v>
      </c>
      <c r="O45" s="220">
        <v>45813.171951516888</v>
      </c>
      <c r="P45" s="103">
        <f t="shared" si="16"/>
        <v>1.9693593418379011E-2</v>
      </c>
      <c r="Q45" s="220">
        <v>46958.501250304806</v>
      </c>
      <c r="R45" s="103">
        <f t="shared" si="17"/>
        <v>1.979013064101812E-2</v>
      </c>
      <c r="S45" s="220">
        <v>48132.463781562408</v>
      </c>
      <c r="T45" s="103">
        <f t="shared" si="18"/>
        <v>1.9887141085336832E-2</v>
      </c>
      <c r="U45" s="220">
        <v>49335.775376101468</v>
      </c>
      <c r="V45" s="103">
        <f t="shared" si="19"/>
        <v>1.9984627071049265E-2</v>
      </c>
    </row>
    <row r="46" spans="1:22" ht="12.75" customHeight="1" x14ac:dyDescent="0.3">
      <c r="A46" s="26" t="s">
        <v>5</v>
      </c>
      <c r="B46" s="69"/>
      <c r="C46" s="105">
        <f>SUM(C36:C45)</f>
        <v>359496.39600000001</v>
      </c>
      <c r="D46" s="106">
        <f t="shared" si="10"/>
        <v>0.2517903037390542</v>
      </c>
      <c r="E46" s="105">
        <f>SUM(E36:E45)</f>
        <v>503286.53104999999</v>
      </c>
      <c r="F46" s="106">
        <f t="shared" si="11"/>
        <v>0.2388640394162316</v>
      </c>
      <c r="G46" s="105">
        <f>SUM(G36:G45)</f>
        <v>520205.06186624995</v>
      </c>
      <c r="H46" s="106">
        <f t="shared" si="12"/>
        <v>0.24205266379400595</v>
      </c>
      <c r="I46" s="105">
        <f>SUM(I36:I45)</f>
        <v>536351.88669563632</v>
      </c>
      <c r="J46" s="106">
        <f t="shared" si="13"/>
        <v>0.24467237268625477</v>
      </c>
      <c r="K46" s="105">
        <f>SUM(K36:K45)</f>
        <v>549760.68386302702</v>
      </c>
      <c r="L46" s="106">
        <f t="shared" si="14"/>
        <v>0.24587174706216769</v>
      </c>
      <c r="M46" s="105">
        <f>SUM(M36:M45)</f>
        <v>563504.70095960272</v>
      </c>
      <c r="N46" s="106">
        <f t="shared" si="15"/>
        <v>0.24707700072423713</v>
      </c>
      <c r="O46" s="105">
        <f>SUM(O36:O45)</f>
        <v>577592.31848359271</v>
      </c>
      <c r="P46" s="106">
        <f t="shared" si="16"/>
        <v>0.24828816249249316</v>
      </c>
      <c r="Q46" s="105">
        <f>SUM(Q36:Q45)</f>
        <v>592032.12644568249</v>
      </c>
      <c r="R46" s="106">
        <f t="shared" si="17"/>
        <v>0.24950526132824064</v>
      </c>
      <c r="S46" s="105">
        <f>SUM(S36:S45)</f>
        <v>606832.9296068243</v>
      </c>
      <c r="T46" s="106">
        <f t="shared" si="18"/>
        <v>0.25072832633475151</v>
      </c>
      <c r="U46" s="105">
        <f>SUM(U36:U45)</f>
        <v>622003.7528469949</v>
      </c>
      <c r="V46" s="106">
        <f t="shared" si="19"/>
        <v>0.25195738675796109</v>
      </c>
    </row>
    <row r="47" spans="1:22" ht="12.75" customHeight="1" x14ac:dyDescent="0.3">
      <c r="A47" s="26"/>
      <c r="B47" s="26"/>
      <c r="C47" s="53"/>
      <c r="D47" s="111"/>
      <c r="E47" s="53"/>
      <c r="F47" s="111"/>
      <c r="G47" s="53"/>
      <c r="H47" s="111"/>
      <c r="I47" s="53"/>
      <c r="J47" s="111"/>
      <c r="K47" s="53"/>
      <c r="L47" s="111"/>
      <c r="M47" s="53"/>
      <c r="N47" s="111"/>
      <c r="O47" s="53"/>
      <c r="P47" s="111"/>
      <c r="Q47" s="53"/>
      <c r="R47" s="111"/>
      <c r="S47" s="53"/>
      <c r="T47" s="111"/>
      <c r="U47" s="53"/>
      <c r="V47" s="111"/>
    </row>
    <row r="48" spans="1:22" ht="12.75" customHeight="1" x14ac:dyDescent="0.3">
      <c r="A48" s="26" t="str">
        <f>A4</f>
        <v xml:space="preserve">VENDOR:  </v>
      </c>
      <c r="B48" s="46" t="str">
        <f>B4</f>
        <v>Aramark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4" ht="12.75" customHeight="1" x14ac:dyDescent="0.3">
      <c r="A49" s="26"/>
      <c r="B49" s="14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4" ht="12.75" customHeight="1" x14ac:dyDescent="0.3">
      <c r="A50" s="38"/>
      <c r="B50" s="38"/>
      <c r="C50" s="109" t="str">
        <f>C6</f>
        <v>FY 2018-19</v>
      </c>
      <c r="D50" s="109" t="s">
        <v>9</v>
      </c>
      <c r="E50" s="109" t="str">
        <f>E6</f>
        <v>FY 2019-20</v>
      </c>
      <c r="F50" s="109" t="s">
        <v>9</v>
      </c>
      <c r="G50" s="109" t="str">
        <f>G6</f>
        <v>FY 2020-21</v>
      </c>
      <c r="H50" s="109" t="s">
        <v>9</v>
      </c>
      <c r="I50" s="109" t="str">
        <f>I6</f>
        <v>FY 2021-22</v>
      </c>
      <c r="J50" s="109" t="s">
        <v>9</v>
      </c>
      <c r="K50" s="109" t="str">
        <f>K6</f>
        <v>FY 2022-23</v>
      </c>
      <c r="L50" s="109" t="s">
        <v>9</v>
      </c>
      <c r="M50" s="109" t="str">
        <f>M6</f>
        <v>FY 2023-24</v>
      </c>
      <c r="N50" s="109" t="s">
        <v>9</v>
      </c>
      <c r="O50" s="109" t="str">
        <f>O6</f>
        <v>FY 2024-25</v>
      </c>
      <c r="P50" s="109" t="s">
        <v>9</v>
      </c>
      <c r="Q50" s="109" t="str">
        <f>Q6</f>
        <v>FY 2025-26</v>
      </c>
      <c r="R50" s="109" t="s">
        <v>9</v>
      </c>
      <c r="S50" s="109" t="str">
        <f>S6</f>
        <v>FY 2026-27</v>
      </c>
      <c r="T50" s="109" t="s">
        <v>9</v>
      </c>
      <c r="U50" s="109" t="str">
        <f>U6</f>
        <v>FY 2027-28</v>
      </c>
      <c r="V50" s="109" t="s">
        <v>9</v>
      </c>
    </row>
    <row r="51" spans="1:24" ht="12.75" customHeight="1" x14ac:dyDescent="0.3">
      <c r="A51" s="26" t="s">
        <v>38</v>
      </c>
      <c r="B51" s="69"/>
      <c r="C51" s="101"/>
      <c r="D51" s="103"/>
      <c r="E51" s="101"/>
      <c r="F51" s="103"/>
      <c r="G51" s="101"/>
      <c r="H51" s="103"/>
      <c r="I51" s="101"/>
      <c r="J51" s="103"/>
      <c r="K51" s="101"/>
      <c r="L51" s="103"/>
      <c r="M51" s="101"/>
      <c r="N51" s="103"/>
      <c r="O51" s="101"/>
      <c r="P51" s="103"/>
      <c r="Q51" s="101"/>
      <c r="R51" s="103"/>
      <c r="S51" s="101"/>
      <c r="T51" s="103"/>
      <c r="U51" s="101"/>
      <c r="V51" s="103"/>
    </row>
    <row r="52" spans="1:24" ht="12.75" customHeight="1" x14ac:dyDescent="0.3">
      <c r="A52" s="38" t="s">
        <v>229</v>
      </c>
      <c r="B52" s="50"/>
      <c r="C52" s="217">
        <v>0</v>
      </c>
      <c r="D52" s="103">
        <f t="shared" ref="D52:D104" si="20">IFERROR(C52/C$28,0)</f>
        <v>0</v>
      </c>
      <c r="E52" s="217">
        <v>0</v>
      </c>
      <c r="F52" s="103">
        <f t="shared" ref="F52:F104" si="21">IFERROR(E52/E$28,0)</f>
        <v>0</v>
      </c>
      <c r="G52" s="217">
        <v>0</v>
      </c>
      <c r="H52" s="103">
        <f t="shared" ref="H52:H104" si="22">IFERROR(G52/G$28,0)</f>
        <v>0</v>
      </c>
      <c r="I52" s="217">
        <v>0</v>
      </c>
      <c r="J52" s="103">
        <f t="shared" ref="J52:J104" si="23">IFERROR(I52/I$28,0)</f>
        <v>0</v>
      </c>
      <c r="K52" s="217">
        <v>0</v>
      </c>
      <c r="L52" s="103">
        <f t="shared" ref="L52:L104" si="24">IFERROR(K52/K$28,0)</f>
        <v>0</v>
      </c>
      <c r="M52" s="217">
        <v>0</v>
      </c>
      <c r="N52" s="103">
        <f t="shared" ref="N52:N104" si="25">IFERROR(M52/M$28,0)</f>
        <v>0</v>
      </c>
      <c r="O52" s="217">
        <v>0</v>
      </c>
      <c r="P52" s="103">
        <f t="shared" ref="P52:P104" si="26">IFERROR(O52/O$28,0)</f>
        <v>0</v>
      </c>
      <c r="Q52" s="217">
        <v>0</v>
      </c>
      <c r="R52" s="103">
        <f t="shared" ref="R52:R104" si="27">IFERROR(Q52/Q$28,0)</f>
        <v>0</v>
      </c>
      <c r="S52" s="217">
        <v>0</v>
      </c>
      <c r="T52" s="103">
        <f t="shared" ref="T52:T104" si="28">IFERROR(S52/S$28,0)</f>
        <v>0</v>
      </c>
      <c r="U52" s="217">
        <v>0</v>
      </c>
      <c r="V52" s="103">
        <f t="shared" ref="V52:V105" si="29">IFERROR(U52/U$28,0)</f>
        <v>0</v>
      </c>
      <c r="X52" s="245"/>
    </row>
    <row r="53" spans="1:24" ht="12.75" customHeight="1" x14ac:dyDescent="0.3">
      <c r="A53" s="38" t="s">
        <v>97</v>
      </c>
      <c r="B53" s="50"/>
      <c r="C53" s="217">
        <v>0</v>
      </c>
      <c r="D53" s="103">
        <f t="shared" si="20"/>
        <v>0</v>
      </c>
      <c r="E53" s="217">
        <v>0</v>
      </c>
      <c r="F53" s="103">
        <f t="shared" si="21"/>
        <v>0</v>
      </c>
      <c r="G53" s="217">
        <v>0</v>
      </c>
      <c r="H53" s="103">
        <f t="shared" si="22"/>
        <v>0</v>
      </c>
      <c r="I53" s="217">
        <v>0</v>
      </c>
      <c r="J53" s="103">
        <f t="shared" si="23"/>
        <v>0</v>
      </c>
      <c r="K53" s="217">
        <v>0</v>
      </c>
      <c r="L53" s="103">
        <f t="shared" si="24"/>
        <v>0</v>
      </c>
      <c r="M53" s="217">
        <v>0</v>
      </c>
      <c r="N53" s="103">
        <f t="shared" si="25"/>
        <v>0</v>
      </c>
      <c r="O53" s="217">
        <v>0</v>
      </c>
      <c r="P53" s="103">
        <f t="shared" si="26"/>
        <v>0</v>
      </c>
      <c r="Q53" s="217">
        <v>0</v>
      </c>
      <c r="R53" s="103">
        <f t="shared" si="27"/>
        <v>0</v>
      </c>
      <c r="S53" s="217">
        <v>0</v>
      </c>
      <c r="T53" s="103">
        <f t="shared" si="28"/>
        <v>0</v>
      </c>
      <c r="U53" s="217">
        <v>0</v>
      </c>
      <c r="V53" s="103">
        <f t="shared" si="29"/>
        <v>0</v>
      </c>
      <c r="X53" s="245"/>
    </row>
    <row r="54" spans="1:24" ht="12.75" customHeight="1" x14ac:dyDescent="0.3">
      <c r="A54" s="38" t="s">
        <v>30</v>
      </c>
      <c r="B54" s="50"/>
      <c r="C54" s="217">
        <v>999.43275599999981</v>
      </c>
      <c r="D54" s="103">
        <f t="shared" si="20"/>
        <v>6.9999999999999999E-4</v>
      </c>
      <c r="E54" s="217">
        <v>1474.9</v>
      </c>
      <c r="F54" s="103">
        <f t="shared" si="21"/>
        <v>6.9999999999999999E-4</v>
      </c>
      <c r="G54" s="217">
        <v>1504.3979999999999</v>
      </c>
      <c r="H54" s="103">
        <f t="shared" si="22"/>
        <v>6.9999999999999999E-4</v>
      </c>
      <c r="I54" s="217">
        <v>1534.48596</v>
      </c>
      <c r="J54" s="103">
        <f t="shared" si="23"/>
        <v>7.000000000000001E-4</v>
      </c>
      <c r="K54" s="217">
        <v>1565.1756792000003</v>
      </c>
      <c r="L54" s="103">
        <f t="shared" si="24"/>
        <v>7.000000000000001E-4</v>
      </c>
      <c r="M54" s="217">
        <v>1596.4791927839999</v>
      </c>
      <c r="N54" s="103">
        <f t="shared" si="25"/>
        <v>6.9999999999999988E-4</v>
      </c>
      <c r="O54" s="217">
        <v>1628.4087766396801</v>
      </c>
      <c r="P54" s="103">
        <f t="shared" si="26"/>
        <v>6.9999999999999999E-4</v>
      </c>
      <c r="Q54" s="217">
        <v>1660.9769521724738</v>
      </c>
      <c r="R54" s="103">
        <f t="shared" si="27"/>
        <v>6.9999999999999999E-4</v>
      </c>
      <c r="S54" s="217">
        <v>1694.1964912159233</v>
      </c>
      <c r="T54" s="103">
        <f t="shared" si="28"/>
        <v>6.9999999999999999E-4</v>
      </c>
      <c r="U54" s="217">
        <v>1728.0804210402418</v>
      </c>
      <c r="V54" s="103">
        <f t="shared" si="29"/>
        <v>6.9999999999999999E-4</v>
      </c>
      <c r="X54" s="245"/>
    </row>
    <row r="55" spans="1:24" ht="12.75" customHeight="1" x14ac:dyDescent="0.3">
      <c r="A55" s="38" t="s">
        <v>153</v>
      </c>
      <c r="B55" s="50"/>
      <c r="C55" s="217">
        <v>99943.275599999994</v>
      </c>
      <c r="D55" s="103">
        <f t="shared" si="20"/>
        <v>7.0000000000000007E-2</v>
      </c>
      <c r="E55" s="217">
        <v>147490</v>
      </c>
      <c r="F55" s="103">
        <f t="shared" si="21"/>
        <v>7.0000000000000007E-2</v>
      </c>
      <c r="G55" s="217">
        <v>150439.80000000002</v>
      </c>
      <c r="H55" s="103">
        <f t="shared" si="22"/>
        <v>7.0000000000000007E-2</v>
      </c>
      <c r="I55" s="217">
        <v>153448.59599999999</v>
      </c>
      <c r="J55" s="103">
        <f t="shared" si="23"/>
        <v>7.0000000000000007E-2</v>
      </c>
      <c r="K55" s="217">
        <v>156517.56792000003</v>
      </c>
      <c r="L55" s="103">
        <f t="shared" si="24"/>
        <v>7.0000000000000007E-2</v>
      </c>
      <c r="M55" s="217">
        <v>159647.91927840002</v>
      </c>
      <c r="N55" s="103">
        <f t="shared" si="25"/>
        <v>7.0000000000000007E-2</v>
      </c>
      <c r="O55" s="217">
        <v>162840.87766396801</v>
      </c>
      <c r="P55" s="103">
        <f t="shared" si="26"/>
        <v>7.0000000000000007E-2</v>
      </c>
      <c r="Q55" s="217">
        <v>166097.69521724741</v>
      </c>
      <c r="R55" s="103">
        <f t="shared" si="27"/>
        <v>7.0000000000000007E-2</v>
      </c>
      <c r="S55" s="217">
        <v>169419.64912159235</v>
      </c>
      <c r="T55" s="103">
        <f t="shared" si="28"/>
        <v>7.0000000000000007E-2</v>
      </c>
      <c r="U55" s="217">
        <v>172808.04210402418</v>
      </c>
      <c r="V55" s="103">
        <f t="shared" si="29"/>
        <v>7.0000000000000007E-2</v>
      </c>
      <c r="X55" s="245"/>
    </row>
    <row r="56" spans="1:24" ht="12.75" customHeight="1" x14ac:dyDescent="0.3">
      <c r="A56" s="38" t="s">
        <v>88</v>
      </c>
      <c r="B56" s="50"/>
      <c r="C56" s="217">
        <v>728.15815079999993</v>
      </c>
      <c r="D56" s="103">
        <f t="shared" si="20"/>
        <v>5.1000000000000004E-4</v>
      </c>
      <c r="E56" s="217">
        <v>1074.5700000000002</v>
      </c>
      <c r="F56" s="103">
        <f t="shared" si="21"/>
        <v>5.1000000000000004E-4</v>
      </c>
      <c r="G56" s="217">
        <v>1096.0614</v>
      </c>
      <c r="H56" s="103">
        <f t="shared" si="22"/>
        <v>5.1000000000000004E-4</v>
      </c>
      <c r="I56" s="217">
        <v>1117.982628</v>
      </c>
      <c r="J56" s="103">
        <f t="shared" si="23"/>
        <v>5.1000000000000004E-4</v>
      </c>
      <c r="K56" s="217">
        <v>1140.3422805600003</v>
      </c>
      <c r="L56" s="103">
        <f t="shared" si="24"/>
        <v>5.1000000000000015E-4</v>
      </c>
      <c r="M56" s="217">
        <v>1163.1491261712001</v>
      </c>
      <c r="N56" s="103">
        <f t="shared" si="25"/>
        <v>5.1000000000000004E-4</v>
      </c>
      <c r="O56" s="217">
        <v>1186.4121086946241</v>
      </c>
      <c r="P56" s="103">
        <f t="shared" si="26"/>
        <v>5.1000000000000004E-4</v>
      </c>
      <c r="Q56" s="217">
        <v>1210.1403508685166</v>
      </c>
      <c r="R56" s="103">
        <f t="shared" si="27"/>
        <v>5.1000000000000004E-4</v>
      </c>
      <c r="S56" s="217">
        <v>1234.3431578858872</v>
      </c>
      <c r="T56" s="103">
        <f t="shared" si="28"/>
        <v>5.1000000000000015E-4</v>
      </c>
      <c r="U56" s="217">
        <v>1259.0300210436048</v>
      </c>
      <c r="V56" s="103">
        <f t="shared" si="29"/>
        <v>5.1000000000000004E-4</v>
      </c>
      <c r="X56" s="245"/>
    </row>
    <row r="57" spans="1:24" ht="12.75" customHeight="1" x14ac:dyDescent="0.3">
      <c r="A57" s="38" t="s">
        <v>14</v>
      </c>
      <c r="B57" s="50"/>
      <c r="C57" s="217">
        <v>0</v>
      </c>
      <c r="D57" s="103">
        <f t="shared" si="20"/>
        <v>0</v>
      </c>
      <c r="E57" s="217">
        <v>0</v>
      </c>
      <c r="F57" s="103">
        <f t="shared" si="21"/>
        <v>0</v>
      </c>
      <c r="G57" s="217">
        <v>0</v>
      </c>
      <c r="H57" s="103">
        <f t="shared" si="22"/>
        <v>0</v>
      </c>
      <c r="I57" s="217">
        <v>0</v>
      </c>
      <c r="J57" s="103">
        <f t="shared" si="23"/>
        <v>0</v>
      </c>
      <c r="K57" s="217">
        <v>0</v>
      </c>
      <c r="L57" s="103">
        <f t="shared" si="24"/>
        <v>0</v>
      </c>
      <c r="M57" s="217">
        <v>0</v>
      </c>
      <c r="N57" s="103">
        <f t="shared" si="25"/>
        <v>0</v>
      </c>
      <c r="O57" s="217">
        <v>0</v>
      </c>
      <c r="P57" s="103">
        <f t="shared" si="26"/>
        <v>0</v>
      </c>
      <c r="Q57" s="217">
        <v>0</v>
      </c>
      <c r="R57" s="103">
        <f t="shared" si="27"/>
        <v>0</v>
      </c>
      <c r="S57" s="217">
        <v>0</v>
      </c>
      <c r="T57" s="103">
        <f t="shared" si="28"/>
        <v>0</v>
      </c>
      <c r="U57" s="217">
        <v>0</v>
      </c>
      <c r="V57" s="103">
        <f t="shared" si="29"/>
        <v>0</v>
      </c>
      <c r="X57" s="245"/>
    </row>
    <row r="58" spans="1:24" ht="12.75" customHeight="1" x14ac:dyDescent="0.3">
      <c r="A58" s="38" t="s">
        <v>31</v>
      </c>
      <c r="B58" s="50"/>
      <c r="C58" s="217">
        <v>0</v>
      </c>
      <c r="D58" s="103">
        <f t="shared" si="20"/>
        <v>0</v>
      </c>
      <c r="E58" s="217">
        <v>0</v>
      </c>
      <c r="F58" s="103">
        <f t="shared" si="21"/>
        <v>0</v>
      </c>
      <c r="G58" s="217">
        <v>0</v>
      </c>
      <c r="H58" s="103">
        <f t="shared" si="22"/>
        <v>0</v>
      </c>
      <c r="I58" s="217">
        <v>0</v>
      </c>
      <c r="J58" s="103">
        <f t="shared" si="23"/>
        <v>0</v>
      </c>
      <c r="K58" s="217">
        <v>0</v>
      </c>
      <c r="L58" s="103">
        <f t="shared" si="24"/>
        <v>0</v>
      </c>
      <c r="M58" s="217">
        <v>0</v>
      </c>
      <c r="N58" s="103">
        <f t="shared" si="25"/>
        <v>0</v>
      </c>
      <c r="O58" s="217">
        <v>0</v>
      </c>
      <c r="P58" s="103">
        <f t="shared" si="26"/>
        <v>0</v>
      </c>
      <c r="Q58" s="217">
        <v>0</v>
      </c>
      <c r="R58" s="103">
        <f t="shared" si="27"/>
        <v>0</v>
      </c>
      <c r="S58" s="217">
        <v>0</v>
      </c>
      <c r="T58" s="103">
        <f t="shared" si="28"/>
        <v>0</v>
      </c>
      <c r="U58" s="217">
        <v>0</v>
      </c>
      <c r="V58" s="103">
        <f t="shared" si="29"/>
        <v>0</v>
      </c>
      <c r="X58" s="245"/>
    </row>
    <row r="59" spans="1:24" ht="12.75" customHeight="1" x14ac:dyDescent="0.3">
      <c r="A59" s="38" t="s">
        <v>141</v>
      </c>
      <c r="B59" s="50"/>
      <c r="C59" s="217">
        <v>87150.536323199995</v>
      </c>
      <c r="D59" s="103">
        <f t="shared" si="20"/>
        <v>6.1040000000000004E-2</v>
      </c>
      <c r="E59" s="217">
        <v>128611.28</v>
      </c>
      <c r="F59" s="103">
        <f t="shared" si="21"/>
        <v>6.1039999999999997E-2</v>
      </c>
      <c r="G59" s="217">
        <v>131183.5056</v>
      </c>
      <c r="H59" s="103">
        <f t="shared" si="22"/>
        <v>6.1040000000000004E-2</v>
      </c>
      <c r="I59" s="217">
        <v>133807.17571199997</v>
      </c>
      <c r="J59" s="103">
        <f t="shared" si="23"/>
        <v>6.103999999999999E-2</v>
      </c>
      <c r="K59" s="217">
        <v>136483.31922624001</v>
      </c>
      <c r="L59" s="103">
        <f t="shared" si="24"/>
        <v>6.1040000000000004E-2</v>
      </c>
      <c r="M59" s="217">
        <v>139212.98561076482</v>
      </c>
      <c r="N59" s="103">
        <f t="shared" si="25"/>
        <v>6.1040000000000004E-2</v>
      </c>
      <c r="O59" s="217">
        <v>141997.24532298007</v>
      </c>
      <c r="P59" s="103">
        <f t="shared" si="26"/>
        <v>6.103999999999999E-2</v>
      </c>
      <c r="Q59" s="217">
        <v>144837.1902294397</v>
      </c>
      <c r="R59" s="103">
        <f t="shared" si="27"/>
        <v>6.103999999999999E-2</v>
      </c>
      <c r="S59" s="217">
        <v>147733.9340340285</v>
      </c>
      <c r="T59" s="103">
        <f t="shared" si="28"/>
        <v>6.1039999999999997E-2</v>
      </c>
      <c r="U59" s="217">
        <v>150688.6127147091</v>
      </c>
      <c r="V59" s="103">
        <f t="shared" si="29"/>
        <v>6.1040000000000011E-2</v>
      </c>
      <c r="X59" s="245"/>
    </row>
    <row r="60" spans="1:24" ht="12.75" customHeight="1" x14ac:dyDescent="0.3">
      <c r="A60" s="38" t="s">
        <v>149</v>
      </c>
      <c r="B60" s="50"/>
      <c r="C60" s="217">
        <v>0</v>
      </c>
      <c r="D60" s="103">
        <f t="shared" si="20"/>
        <v>0</v>
      </c>
      <c r="E60" s="217">
        <v>0</v>
      </c>
      <c r="F60" s="103">
        <f t="shared" si="21"/>
        <v>0</v>
      </c>
      <c r="G60" s="217">
        <v>0</v>
      </c>
      <c r="H60" s="103">
        <f t="shared" si="22"/>
        <v>0</v>
      </c>
      <c r="I60" s="217">
        <v>0</v>
      </c>
      <c r="J60" s="103">
        <f t="shared" si="23"/>
        <v>0</v>
      </c>
      <c r="K60" s="217">
        <v>0</v>
      </c>
      <c r="L60" s="103">
        <f t="shared" si="24"/>
        <v>0</v>
      </c>
      <c r="M60" s="217">
        <v>0</v>
      </c>
      <c r="N60" s="103">
        <f t="shared" si="25"/>
        <v>0</v>
      </c>
      <c r="O60" s="217">
        <v>0</v>
      </c>
      <c r="P60" s="103">
        <f t="shared" si="26"/>
        <v>0</v>
      </c>
      <c r="Q60" s="217">
        <v>0</v>
      </c>
      <c r="R60" s="103">
        <f t="shared" si="27"/>
        <v>0</v>
      </c>
      <c r="S60" s="217">
        <v>0</v>
      </c>
      <c r="T60" s="103">
        <f t="shared" si="28"/>
        <v>0</v>
      </c>
      <c r="U60" s="217">
        <v>0</v>
      </c>
      <c r="V60" s="103">
        <f t="shared" si="29"/>
        <v>0</v>
      </c>
      <c r="X60" s="245"/>
    </row>
    <row r="61" spans="1:24" ht="12.75" customHeight="1" x14ac:dyDescent="0.3">
      <c r="A61" s="38" t="s">
        <v>157</v>
      </c>
      <c r="B61" s="50"/>
      <c r="C61" s="217">
        <v>0</v>
      </c>
      <c r="D61" s="103">
        <f t="shared" si="20"/>
        <v>0</v>
      </c>
      <c r="E61" s="217">
        <v>0</v>
      </c>
      <c r="F61" s="103">
        <f t="shared" si="21"/>
        <v>0</v>
      </c>
      <c r="G61" s="217">
        <v>0</v>
      </c>
      <c r="H61" s="103">
        <f t="shared" si="22"/>
        <v>0</v>
      </c>
      <c r="I61" s="217">
        <v>0</v>
      </c>
      <c r="J61" s="103">
        <f t="shared" si="23"/>
        <v>0</v>
      </c>
      <c r="K61" s="217">
        <v>0</v>
      </c>
      <c r="L61" s="103">
        <f t="shared" si="24"/>
        <v>0</v>
      </c>
      <c r="M61" s="217">
        <v>0</v>
      </c>
      <c r="N61" s="103">
        <f t="shared" si="25"/>
        <v>0</v>
      </c>
      <c r="O61" s="217">
        <v>0</v>
      </c>
      <c r="P61" s="103">
        <f t="shared" si="26"/>
        <v>0</v>
      </c>
      <c r="Q61" s="217">
        <v>0</v>
      </c>
      <c r="R61" s="103">
        <f t="shared" si="27"/>
        <v>0</v>
      </c>
      <c r="S61" s="217">
        <v>0</v>
      </c>
      <c r="T61" s="103">
        <f t="shared" si="28"/>
        <v>0</v>
      </c>
      <c r="U61" s="217">
        <v>0</v>
      </c>
      <c r="V61" s="103">
        <f t="shared" si="29"/>
        <v>0</v>
      </c>
      <c r="X61" s="245"/>
    </row>
    <row r="62" spans="1:24" ht="12.75" customHeight="1" x14ac:dyDescent="0.3">
      <c r="A62" s="38" t="s">
        <v>294</v>
      </c>
      <c r="B62" s="50"/>
      <c r="C62" s="217">
        <v>0</v>
      </c>
      <c r="D62" s="103">
        <f t="shared" si="20"/>
        <v>0</v>
      </c>
      <c r="E62" s="217">
        <v>0</v>
      </c>
      <c r="F62" s="103">
        <f t="shared" si="21"/>
        <v>0</v>
      </c>
      <c r="G62" s="217">
        <v>0</v>
      </c>
      <c r="H62" s="103">
        <f t="shared" si="22"/>
        <v>0</v>
      </c>
      <c r="I62" s="217">
        <v>0</v>
      </c>
      <c r="J62" s="103">
        <f t="shared" si="23"/>
        <v>0</v>
      </c>
      <c r="K62" s="217">
        <v>0</v>
      </c>
      <c r="L62" s="103">
        <f t="shared" si="24"/>
        <v>0</v>
      </c>
      <c r="M62" s="217">
        <v>0</v>
      </c>
      <c r="N62" s="103">
        <f t="shared" si="25"/>
        <v>0</v>
      </c>
      <c r="O62" s="217">
        <v>0</v>
      </c>
      <c r="P62" s="103">
        <f t="shared" si="26"/>
        <v>0</v>
      </c>
      <c r="Q62" s="217">
        <v>0</v>
      </c>
      <c r="R62" s="103">
        <f t="shared" si="27"/>
        <v>0</v>
      </c>
      <c r="S62" s="217">
        <v>0</v>
      </c>
      <c r="T62" s="103">
        <f t="shared" si="28"/>
        <v>0</v>
      </c>
      <c r="U62" s="217">
        <v>0</v>
      </c>
      <c r="V62" s="103">
        <f t="shared" si="29"/>
        <v>0</v>
      </c>
      <c r="X62" s="245"/>
    </row>
    <row r="63" spans="1:24" ht="12.75" customHeight="1" x14ac:dyDescent="0.3">
      <c r="A63" s="38" t="s">
        <v>29</v>
      </c>
      <c r="B63" s="50"/>
      <c r="C63" s="217">
        <v>22309.668416703746</v>
      </c>
      <c r="D63" s="103">
        <f t="shared" si="20"/>
        <v>1.5625631437371685E-2</v>
      </c>
      <c r="E63" s="217">
        <v>21133.033948160777</v>
      </c>
      <c r="F63" s="103">
        <f t="shared" si="21"/>
        <v>1.0029916444309813E-2</v>
      </c>
      <c r="G63" s="217">
        <v>23653.654531758486</v>
      </c>
      <c r="H63" s="103">
        <f t="shared" si="22"/>
        <v>1.100610222310249E-2</v>
      </c>
      <c r="I63" s="217">
        <v>23388.118736512279</v>
      </c>
      <c r="J63" s="103">
        <f t="shared" si="23"/>
        <v>1.0669164490471192E-2</v>
      </c>
      <c r="K63" s="217">
        <v>23867.394133350801</v>
      </c>
      <c r="L63" s="103">
        <f t="shared" si="24"/>
        <v>1.0674313507021149E-2</v>
      </c>
      <c r="M63" s="217">
        <v>24358.097919434636</v>
      </c>
      <c r="N63" s="103">
        <f t="shared" si="25"/>
        <v>1.0680169601127498E-2</v>
      </c>
      <c r="O63" s="217">
        <v>24857.481702848694</v>
      </c>
      <c r="P63" s="103">
        <f t="shared" si="26"/>
        <v>1.0685423366423096E-2</v>
      </c>
      <c r="Q63" s="217">
        <v>25369.676606654619</v>
      </c>
      <c r="R63" s="103">
        <f t="shared" si="27"/>
        <v>1.069176402564205E-2</v>
      </c>
      <c r="S63" s="217">
        <v>25890.965256821535</v>
      </c>
      <c r="T63" s="103">
        <f t="shared" si="28"/>
        <v>1.0697505144027142E-2</v>
      </c>
      <c r="U63" s="217">
        <v>26381.000455214074</v>
      </c>
      <c r="V63" s="103">
        <f t="shared" si="29"/>
        <v>1.0686250531982515E-2</v>
      </c>
      <c r="X63" s="245"/>
    </row>
    <row r="64" spans="1:24" ht="12.75" customHeight="1" x14ac:dyDescent="0.3">
      <c r="A64" s="38" t="s">
        <v>148</v>
      </c>
      <c r="B64" s="50"/>
      <c r="C64" s="217">
        <v>6853.2531839999983</v>
      </c>
      <c r="D64" s="103">
        <f t="shared" si="20"/>
        <v>4.7999999999999996E-3</v>
      </c>
      <c r="E64" s="217">
        <v>10113.6</v>
      </c>
      <c r="F64" s="103">
        <f t="shared" si="21"/>
        <v>4.8000000000000004E-3</v>
      </c>
      <c r="G64" s="217">
        <v>10315.871999999998</v>
      </c>
      <c r="H64" s="103">
        <f t="shared" si="22"/>
        <v>4.7999999999999987E-3</v>
      </c>
      <c r="I64" s="217">
        <v>10522.189439999998</v>
      </c>
      <c r="J64" s="103">
        <f t="shared" si="23"/>
        <v>4.7999999999999996E-3</v>
      </c>
      <c r="K64" s="217">
        <v>10732.633228799999</v>
      </c>
      <c r="L64" s="103">
        <f t="shared" si="24"/>
        <v>4.7999999999999996E-3</v>
      </c>
      <c r="M64" s="217">
        <v>10947.285893375998</v>
      </c>
      <c r="N64" s="103">
        <f t="shared" si="25"/>
        <v>4.7999999999999987E-3</v>
      </c>
      <c r="O64" s="217">
        <v>11166.23161124352</v>
      </c>
      <c r="P64" s="103">
        <f t="shared" si="26"/>
        <v>4.7999999999999996E-3</v>
      </c>
      <c r="Q64" s="217">
        <v>11389.556243468391</v>
      </c>
      <c r="R64" s="103">
        <f t="shared" si="27"/>
        <v>4.7999999999999996E-3</v>
      </c>
      <c r="S64" s="217">
        <v>11617.347368337758</v>
      </c>
      <c r="T64" s="103">
        <f t="shared" si="28"/>
        <v>4.7999999999999996E-3</v>
      </c>
      <c r="U64" s="217">
        <v>11849.694315704513</v>
      </c>
      <c r="V64" s="103">
        <f t="shared" si="29"/>
        <v>4.7999999999999996E-3</v>
      </c>
      <c r="X64" s="245"/>
    </row>
    <row r="65" spans="1:24" ht="12.75" customHeight="1" x14ac:dyDescent="0.3">
      <c r="A65" s="38" t="s">
        <v>39</v>
      </c>
      <c r="B65" s="50"/>
      <c r="C65" s="217">
        <v>713.88053999999988</v>
      </c>
      <c r="D65" s="103">
        <f t="shared" si="20"/>
        <v>5.0000000000000001E-4</v>
      </c>
      <c r="E65" s="217">
        <v>1053.5</v>
      </c>
      <c r="F65" s="103">
        <f t="shared" si="21"/>
        <v>5.0000000000000001E-4</v>
      </c>
      <c r="G65" s="217">
        <v>1074.5700000000002</v>
      </c>
      <c r="H65" s="103">
        <f t="shared" si="22"/>
        <v>5.0000000000000012E-4</v>
      </c>
      <c r="I65" s="217">
        <v>1096.0613999999998</v>
      </c>
      <c r="J65" s="103">
        <f t="shared" si="23"/>
        <v>5.0000000000000001E-4</v>
      </c>
      <c r="K65" s="217">
        <v>1117.9826280000002</v>
      </c>
      <c r="L65" s="103">
        <f t="shared" si="24"/>
        <v>5.0000000000000012E-4</v>
      </c>
      <c r="M65" s="217">
        <v>1140.3422805600001</v>
      </c>
      <c r="N65" s="103">
        <f t="shared" si="25"/>
        <v>5.0000000000000001E-4</v>
      </c>
      <c r="O65" s="217">
        <v>1163.1491261712001</v>
      </c>
      <c r="P65" s="103">
        <f t="shared" si="26"/>
        <v>5.0000000000000001E-4</v>
      </c>
      <c r="Q65" s="217">
        <v>1186.4121086946243</v>
      </c>
      <c r="R65" s="103">
        <f t="shared" si="27"/>
        <v>5.0000000000000001E-4</v>
      </c>
      <c r="S65" s="217">
        <v>1210.1403508685166</v>
      </c>
      <c r="T65" s="103">
        <f t="shared" si="28"/>
        <v>5.0000000000000001E-4</v>
      </c>
      <c r="U65" s="217">
        <v>1234.3431578858867</v>
      </c>
      <c r="V65" s="103">
        <f t="shared" si="29"/>
        <v>4.999999999999999E-4</v>
      </c>
      <c r="X65" s="245"/>
    </row>
    <row r="66" spans="1:24" ht="12.75" customHeight="1" x14ac:dyDescent="0.3">
      <c r="A66" s="38" t="s">
        <v>147</v>
      </c>
      <c r="B66" s="50"/>
      <c r="C66" s="217">
        <v>3997.7310239999993</v>
      </c>
      <c r="D66" s="103">
        <f t="shared" si="20"/>
        <v>2.8E-3</v>
      </c>
      <c r="E66" s="217">
        <v>5899.6</v>
      </c>
      <c r="F66" s="103">
        <f t="shared" si="21"/>
        <v>2.8E-3</v>
      </c>
      <c r="G66" s="217">
        <v>6017.5919999999996</v>
      </c>
      <c r="H66" s="103">
        <f t="shared" si="22"/>
        <v>2.8E-3</v>
      </c>
      <c r="I66" s="217">
        <v>6137.9438399999999</v>
      </c>
      <c r="J66" s="103">
        <f t="shared" si="23"/>
        <v>2.8000000000000004E-3</v>
      </c>
      <c r="K66" s="217">
        <v>6260.7027168000013</v>
      </c>
      <c r="L66" s="103">
        <f t="shared" si="24"/>
        <v>2.8000000000000004E-3</v>
      </c>
      <c r="M66" s="217">
        <v>6385.9167711359996</v>
      </c>
      <c r="N66" s="103">
        <f t="shared" si="25"/>
        <v>2.7999999999999995E-3</v>
      </c>
      <c r="O66" s="217">
        <v>6513.6351065587205</v>
      </c>
      <c r="P66" s="103">
        <f t="shared" si="26"/>
        <v>2.8E-3</v>
      </c>
      <c r="Q66" s="217">
        <v>6643.9078086898953</v>
      </c>
      <c r="R66" s="103">
        <f t="shared" si="27"/>
        <v>2.8E-3</v>
      </c>
      <c r="S66" s="217">
        <v>6776.7859648636932</v>
      </c>
      <c r="T66" s="103">
        <f t="shared" si="28"/>
        <v>2.8E-3</v>
      </c>
      <c r="U66" s="217">
        <v>6912.3216841609674</v>
      </c>
      <c r="V66" s="103">
        <f t="shared" si="29"/>
        <v>2.8E-3</v>
      </c>
      <c r="X66" s="245"/>
    </row>
    <row r="67" spans="1:24" ht="12.75" customHeight="1" x14ac:dyDescent="0.3">
      <c r="A67" s="38" t="s">
        <v>140</v>
      </c>
      <c r="B67" s="50"/>
      <c r="C67" s="217">
        <v>21416.416199999996</v>
      </c>
      <c r="D67" s="103">
        <f t="shared" si="20"/>
        <v>1.4999999999999999E-2</v>
      </c>
      <c r="E67" s="217">
        <v>31605</v>
      </c>
      <c r="F67" s="103">
        <f t="shared" si="21"/>
        <v>1.4999999999999999E-2</v>
      </c>
      <c r="G67" s="217">
        <v>32237.1</v>
      </c>
      <c r="H67" s="103">
        <f t="shared" si="22"/>
        <v>1.4999999999999999E-2</v>
      </c>
      <c r="I67" s="217">
        <v>32881.841999999997</v>
      </c>
      <c r="J67" s="103">
        <f t="shared" si="23"/>
        <v>1.4999999999999999E-2</v>
      </c>
      <c r="K67" s="217">
        <v>33539.478840000003</v>
      </c>
      <c r="L67" s="103">
        <f t="shared" si="24"/>
        <v>1.5000000000000001E-2</v>
      </c>
      <c r="M67" s="217">
        <v>34210.268416799998</v>
      </c>
      <c r="N67" s="103">
        <f t="shared" si="25"/>
        <v>1.4999999999999998E-2</v>
      </c>
      <c r="O67" s="217">
        <v>34894.473785136004</v>
      </c>
      <c r="P67" s="103">
        <f t="shared" si="26"/>
        <v>1.5000000000000001E-2</v>
      </c>
      <c r="Q67" s="217">
        <v>35592.36326083872</v>
      </c>
      <c r="R67" s="103">
        <f t="shared" si="27"/>
        <v>1.4999999999999998E-2</v>
      </c>
      <c r="S67" s="217">
        <v>36304.210526055496</v>
      </c>
      <c r="T67" s="103">
        <f t="shared" si="28"/>
        <v>1.4999999999999999E-2</v>
      </c>
      <c r="U67" s="217">
        <v>37030.294736576609</v>
      </c>
      <c r="V67" s="103">
        <f t="shared" si="29"/>
        <v>1.4999999999999999E-2</v>
      </c>
      <c r="X67" s="245"/>
    </row>
    <row r="68" spans="1:24" ht="12.75" customHeight="1" x14ac:dyDescent="0.3">
      <c r="A68" s="38" t="s">
        <v>6</v>
      </c>
      <c r="B68" s="50"/>
      <c r="C68" s="217">
        <v>2427.1938359999995</v>
      </c>
      <c r="D68" s="103">
        <f t="shared" si="20"/>
        <v>1.6999999999999999E-3</v>
      </c>
      <c r="E68" s="217">
        <v>3581.8999999999996</v>
      </c>
      <c r="F68" s="103">
        <f t="shared" si="21"/>
        <v>1.6999999999999999E-3</v>
      </c>
      <c r="G68" s="217">
        <v>3653.538</v>
      </c>
      <c r="H68" s="103">
        <f t="shared" si="22"/>
        <v>1.6999999999999999E-3</v>
      </c>
      <c r="I68" s="217">
        <v>3726.6087599999996</v>
      </c>
      <c r="J68" s="103">
        <f t="shared" si="23"/>
        <v>1.6999999999999999E-3</v>
      </c>
      <c r="K68" s="217">
        <v>3801.1409352000001</v>
      </c>
      <c r="L68" s="103">
        <f t="shared" si="24"/>
        <v>1.6999999999999999E-3</v>
      </c>
      <c r="M68" s="217">
        <v>3877.1637539039998</v>
      </c>
      <c r="N68" s="103">
        <f t="shared" si="25"/>
        <v>1.6999999999999997E-3</v>
      </c>
      <c r="O68" s="217">
        <v>3954.7070289820799</v>
      </c>
      <c r="P68" s="103">
        <f t="shared" si="26"/>
        <v>1.6999999999999999E-3</v>
      </c>
      <c r="Q68" s="217">
        <v>4033.801169561722</v>
      </c>
      <c r="R68" s="103">
        <f t="shared" si="27"/>
        <v>1.6999999999999999E-3</v>
      </c>
      <c r="S68" s="217">
        <v>4114.4771929529561</v>
      </c>
      <c r="T68" s="103">
        <f t="shared" si="28"/>
        <v>1.6999999999999999E-3</v>
      </c>
      <c r="U68" s="217">
        <v>4196.7667368120156</v>
      </c>
      <c r="V68" s="103">
        <f t="shared" si="29"/>
        <v>1.6999999999999999E-3</v>
      </c>
      <c r="X68" s="245"/>
    </row>
    <row r="69" spans="1:24" ht="12.75" customHeight="1" x14ac:dyDescent="0.3">
      <c r="A69" s="38" t="s">
        <v>142</v>
      </c>
      <c r="B69" s="50"/>
      <c r="C69" s="217">
        <v>0</v>
      </c>
      <c r="D69" s="103">
        <f t="shared" si="20"/>
        <v>0</v>
      </c>
      <c r="E69" s="217">
        <v>0</v>
      </c>
      <c r="F69" s="103">
        <f t="shared" si="21"/>
        <v>0</v>
      </c>
      <c r="G69" s="217">
        <v>0</v>
      </c>
      <c r="H69" s="103">
        <f t="shared" si="22"/>
        <v>0</v>
      </c>
      <c r="I69" s="217">
        <v>0</v>
      </c>
      <c r="J69" s="103">
        <f t="shared" si="23"/>
        <v>0</v>
      </c>
      <c r="K69" s="217">
        <v>0</v>
      </c>
      <c r="L69" s="103">
        <f t="shared" si="24"/>
        <v>0</v>
      </c>
      <c r="M69" s="217">
        <v>0</v>
      </c>
      <c r="N69" s="103">
        <f t="shared" si="25"/>
        <v>0</v>
      </c>
      <c r="O69" s="217">
        <v>0</v>
      </c>
      <c r="P69" s="103">
        <f t="shared" si="26"/>
        <v>0</v>
      </c>
      <c r="Q69" s="217">
        <v>0</v>
      </c>
      <c r="R69" s="103">
        <f t="shared" si="27"/>
        <v>0</v>
      </c>
      <c r="S69" s="217">
        <v>0</v>
      </c>
      <c r="T69" s="103">
        <f t="shared" si="28"/>
        <v>0</v>
      </c>
      <c r="U69" s="217">
        <v>0</v>
      </c>
      <c r="V69" s="103">
        <f t="shared" si="29"/>
        <v>0</v>
      </c>
      <c r="X69" s="245"/>
    </row>
    <row r="70" spans="1:24" ht="12.75" customHeight="1" x14ac:dyDescent="0.3">
      <c r="A70" s="38" t="s">
        <v>32</v>
      </c>
      <c r="B70" s="50"/>
      <c r="C70" s="217">
        <v>142.77610799999997</v>
      </c>
      <c r="D70" s="103">
        <f t="shared" si="20"/>
        <v>9.9999999999999991E-5</v>
      </c>
      <c r="E70" s="217">
        <v>210.7</v>
      </c>
      <c r="F70" s="103">
        <f t="shared" si="21"/>
        <v>9.9999999999999991E-5</v>
      </c>
      <c r="G70" s="217">
        <v>214.91400000000002</v>
      </c>
      <c r="H70" s="103">
        <f t="shared" si="22"/>
        <v>1E-4</v>
      </c>
      <c r="I70" s="217">
        <v>219.21227999999999</v>
      </c>
      <c r="J70" s="103">
        <f t="shared" si="23"/>
        <v>1E-4</v>
      </c>
      <c r="K70" s="217">
        <v>223.59652560000004</v>
      </c>
      <c r="L70" s="103">
        <f t="shared" si="24"/>
        <v>1.0000000000000002E-4</v>
      </c>
      <c r="M70" s="217">
        <v>228.06845611200001</v>
      </c>
      <c r="N70" s="103">
        <f t="shared" si="25"/>
        <v>9.9999999999999991E-5</v>
      </c>
      <c r="O70" s="217">
        <v>232.62982523424003</v>
      </c>
      <c r="P70" s="103">
        <f t="shared" si="26"/>
        <v>1E-4</v>
      </c>
      <c r="Q70" s="217">
        <v>237.28242173892482</v>
      </c>
      <c r="R70" s="103">
        <f t="shared" si="27"/>
        <v>9.9999999999999991E-5</v>
      </c>
      <c r="S70" s="217">
        <v>242.02807017370333</v>
      </c>
      <c r="T70" s="103">
        <f t="shared" si="28"/>
        <v>1E-4</v>
      </c>
      <c r="U70" s="217">
        <v>246.86863157717741</v>
      </c>
      <c r="V70" s="103">
        <f t="shared" si="29"/>
        <v>1E-4</v>
      </c>
      <c r="X70" s="245"/>
    </row>
    <row r="71" spans="1:24" ht="12.75" customHeight="1" x14ac:dyDescent="0.3">
      <c r="A71" s="38" t="s">
        <v>138</v>
      </c>
      <c r="B71" s="50"/>
      <c r="C71" s="217">
        <v>0</v>
      </c>
      <c r="D71" s="103">
        <f t="shared" si="20"/>
        <v>0</v>
      </c>
      <c r="E71" s="217">
        <v>0</v>
      </c>
      <c r="F71" s="103">
        <f t="shared" si="21"/>
        <v>0</v>
      </c>
      <c r="G71" s="217">
        <v>0</v>
      </c>
      <c r="H71" s="103">
        <f t="shared" si="22"/>
        <v>0</v>
      </c>
      <c r="I71" s="217">
        <v>0</v>
      </c>
      <c r="J71" s="103">
        <f t="shared" si="23"/>
        <v>0</v>
      </c>
      <c r="K71" s="217">
        <v>0</v>
      </c>
      <c r="L71" s="103">
        <f t="shared" si="24"/>
        <v>0</v>
      </c>
      <c r="M71" s="217">
        <v>0</v>
      </c>
      <c r="N71" s="103">
        <f t="shared" si="25"/>
        <v>0</v>
      </c>
      <c r="O71" s="217">
        <v>0</v>
      </c>
      <c r="P71" s="103">
        <f t="shared" si="26"/>
        <v>0</v>
      </c>
      <c r="Q71" s="217">
        <v>0</v>
      </c>
      <c r="R71" s="103">
        <f t="shared" si="27"/>
        <v>0</v>
      </c>
      <c r="S71" s="217">
        <v>0</v>
      </c>
      <c r="T71" s="103">
        <f t="shared" si="28"/>
        <v>0</v>
      </c>
      <c r="U71" s="217">
        <v>0</v>
      </c>
      <c r="V71" s="103">
        <f t="shared" si="29"/>
        <v>0</v>
      </c>
      <c r="X71" s="245"/>
    </row>
    <row r="72" spans="1:24" ht="12.75" customHeight="1" x14ac:dyDescent="0.3">
      <c r="A72" s="38" t="s">
        <v>154</v>
      </c>
      <c r="B72" s="50"/>
      <c r="C72" s="217">
        <v>0</v>
      </c>
      <c r="D72" s="103">
        <f t="shared" si="20"/>
        <v>0</v>
      </c>
      <c r="E72" s="217">
        <v>0</v>
      </c>
      <c r="F72" s="103">
        <f t="shared" si="21"/>
        <v>0</v>
      </c>
      <c r="G72" s="217">
        <v>0</v>
      </c>
      <c r="H72" s="103">
        <f t="shared" si="22"/>
        <v>0</v>
      </c>
      <c r="I72" s="217">
        <v>0</v>
      </c>
      <c r="J72" s="103">
        <f t="shared" si="23"/>
        <v>0</v>
      </c>
      <c r="K72" s="217">
        <v>0</v>
      </c>
      <c r="L72" s="103">
        <f t="shared" si="24"/>
        <v>0</v>
      </c>
      <c r="M72" s="217">
        <v>0</v>
      </c>
      <c r="N72" s="103">
        <f t="shared" si="25"/>
        <v>0</v>
      </c>
      <c r="O72" s="217">
        <v>0</v>
      </c>
      <c r="P72" s="103">
        <f t="shared" si="26"/>
        <v>0</v>
      </c>
      <c r="Q72" s="217">
        <v>0</v>
      </c>
      <c r="R72" s="103">
        <f t="shared" si="27"/>
        <v>0</v>
      </c>
      <c r="S72" s="217">
        <v>0</v>
      </c>
      <c r="T72" s="103">
        <f t="shared" si="28"/>
        <v>0</v>
      </c>
      <c r="U72" s="217">
        <v>0</v>
      </c>
      <c r="V72" s="103">
        <f t="shared" si="29"/>
        <v>0</v>
      </c>
      <c r="X72" s="245"/>
    </row>
    <row r="73" spans="1:24" ht="12.75" customHeight="1" x14ac:dyDescent="0.3">
      <c r="A73" s="38" t="s">
        <v>145</v>
      </c>
      <c r="B73" s="50"/>
      <c r="C73" s="217">
        <v>0</v>
      </c>
      <c r="D73" s="103">
        <f t="shared" si="20"/>
        <v>0</v>
      </c>
      <c r="E73" s="217">
        <v>0</v>
      </c>
      <c r="F73" s="103">
        <f t="shared" si="21"/>
        <v>0</v>
      </c>
      <c r="G73" s="217">
        <v>0</v>
      </c>
      <c r="H73" s="103">
        <f t="shared" si="22"/>
        <v>0</v>
      </c>
      <c r="I73" s="217">
        <v>0</v>
      </c>
      <c r="J73" s="103">
        <f t="shared" si="23"/>
        <v>0</v>
      </c>
      <c r="K73" s="217">
        <v>0</v>
      </c>
      <c r="L73" s="103">
        <f t="shared" si="24"/>
        <v>0</v>
      </c>
      <c r="M73" s="217">
        <v>0</v>
      </c>
      <c r="N73" s="103">
        <f t="shared" si="25"/>
        <v>0</v>
      </c>
      <c r="O73" s="217">
        <v>0</v>
      </c>
      <c r="P73" s="103">
        <f t="shared" si="26"/>
        <v>0</v>
      </c>
      <c r="Q73" s="217">
        <v>0</v>
      </c>
      <c r="R73" s="103">
        <f t="shared" si="27"/>
        <v>0</v>
      </c>
      <c r="S73" s="217">
        <v>0</v>
      </c>
      <c r="T73" s="103">
        <f t="shared" si="28"/>
        <v>0</v>
      </c>
      <c r="U73" s="217">
        <v>0</v>
      </c>
      <c r="V73" s="103">
        <f t="shared" si="29"/>
        <v>0</v>
      </c>
      <c r="X73" s="245"/>
    </row>
    <row r="74" spans="1:24" ht="12.75" customHeight="1" x14ac:dyDescent="0.3">
      <c r="A74" s="38" t="s">
        <v>134</v>
      </c>
      <c r="B74" s="50"/>
      <c r="C74" s="217">
        <v>0</v>
      </c>
      <c r="D74" s="103">
        <f t="shared" si="20"/>
        <v>0</v>
      </c>
      <c r="E74" s="217">
        <v>0</v>
      </c>
      <c r="F74" s="103">
        <f t="shared" si="21"/>
        <v>0</v>
      </c>
      <c r="G74" s="217">
        <v>0</v>
      </c>
      <c r="H74" s="103">
        <f t="shared" si="22"/>
        <v>0</v>
      </c>
      <c r="I74" s="217">
        <v>0</v>
      </c>
      <c r="J74" s="103">
        <f t="shared" si="23"/>
        <v>0</v>
      </c>
      <c r="K74" s="217">
        <v>0</v>
      </c>
      <c r="L74" s="103">
        <f t="shared" si="24"/>
        <v>0</v>
      </c>
      <c r="M74" s="217">
        <v>0</v>
      </c>
      <c r="N74" s="103">
        <f t="shared" si="25"/>
        <v>0</v>
      </c>
      <c r="O74" s="217">
        <v>0</v>
      </c>
      <c r="P74" s="103">
        <f t="shared" si="26"/>
        <v>0</v>
      </c>
      <c r="Q74" s="217">
        <v>0</v>
      </c>
      <c r="R74" s="103">
        <f t="shared" si="27"/>
        <v>0</v>
      </c>
      <c r="S74" s="217">
        <v>0</v>
      </c>
      <c r="T74" s="103">
        <f t="shared" si="28"/>
        <v>0</v>
      </c>
      <c r="U74" s="217">
        <v>0</v>
      </c>
      <c r="V74" s="103">
        <f t="shared" si="29"/>
        <v>0</v>
      </c>
      <c r="X74" s="245"/>
    </row>
    <row r="75" spans="1:24" ht="12.75" customHeight="1" x14ac:dyDescent="0.3">
      <c r="A75" s="38" t="s">
        <v>151</v>
      </c>
      <c r="B75" s="50"/>
      <c r="C75" s="217">
        <v>14277.610799999999</v>
      </c>
      <c r="D75" s="103">
        <f t="shared" si="20"/>
        <v>0.01</v>
      </c>
      <c r="E75" s="217">
        <v>21070</v>
      </c>
      <c r="F75" s="103">
        <f t="shared" si="21"/>
        <v>0.01</v>
      </c>
      <c r="G75" s="217">
        <v>21491.399999999998</v>
      </c>
      <c r="H75" s="103">
        <f t="shared" si="22"/>
        <v>9.9999999999999985E-3</v>
      </c>
      <c r="I75" s="217">
        <v>21921.227999999999</v>
      </c>
      <c r="J75" s="103">
        <f t="shared" si="23"/>
        <v>0.01</v>
      </c>
      <c r="K75" s="217">
        <v>22359.652560000002</v>
      </c>
      <c r="L75" s="103">
        <f t="shared" si="24"/>
        <v>0.01</v>
      </c>
      <c r="M75" s="217">
        <v>22806.845611200002</v>
      </c>
      <c r="N75" s="103">
        <f t="shared" si="25"/>
        <v>0.01</v>
      </c>
      <c r="O75" s="217">
        <v>23262.982523424002</v>
      </c>
      <c r="P75" s="103">
        <f t="shared" si="26"/>
        <v>0.01</v>
      </c>
      <c r="Q75" s="217">
        <v>23728.242173892482</v>
      </c>
      <c r="R75" s="103">
        <f t="shared" si="27"/>
        <v>0.01</v>
      </c>
      <c r="S75" s="217">
        <v>24202.807017370335</v>
      </c>
      <c r="T75" s="103">
        <f t="shared" si="28"/>
        <v>0.01</v>
      </c>
      <c r="U75" s="217">
        <v>24686.86315771774</v>
      </c>
      <c r="V75" s="103">
        <f t="shared" si="29"/>
        <v>0.01</v>
      </c>
      <c r="X75" s="245"/>
    </row>
    <row r="76" spans="1:24" ht="12.75" customHeight="1" x14ac:dyDescent="0.3">
      <c r="A76" s="38" t="s">
        <v>137</v>
      </c>
      <c r="B76" s="50"/>
      <c r="C76" s="217">
        <v>571.10443199999986</v>
      </c>
      <c r="D76" s="103">
        <f t="shared" si="20"/>
        <v>3.9999999999999996E-4</v>
      </c>
      <c r="E76" s="217">
        <v>842.8</v>
      </c>
      <c r="F76" s="103">
        <f t="shared" si="21"/>
        <v>3.9999999999999996E-4</v>
      </c>
      <c r="G76" s="217">
        <v>859.65600000000006</v>
      </c>
      <c r="H76" s="103">
        <f t="shared" si="22"/>
        <v>4.0000000000000002E-4</v>
      </c>
      <c r="I76" s="217">
        <v>876.84911999999997</v>
      </c>
      <c r="J76" s="103">
        <f t="shared" si="23"/>
        <v>4.0000000000000002E-4</v>
      </c>
      <c r="K76" s="217">
        <v>894.38610240000014</v>
      </c>
      <c r="L76" s="103">
        <f t="shared" si="24"/>
        <v>4.0000000000000007E-4</v>
      </c>
      <c r="M76" s="217">
        <v>912.27382444800003</v>
      </c>
      <c r="N76" s="103">
        <f t="shared" si="25"/>
        <v>3.9999999999999996E-4</v>
      </c>
      <c r="O76" s="217">
        <v>930.51930093696012</v>
      </c>
      <c r="P76" s="103">
        <f t="shared" si="26"/>
        <v>4.0000000000000002E-4</v>
      </c>
      <c r="Q76" s="217">
        <v>949.1296869556993</v>
      </c>
      <c r="R76" s="103">
        <f t="shared" si="27"/>
        <v>3.9999999999999996E-4</v>
      </c>
      <c r="S76" s="217">
        <v>968.11228069481331</v>
      </c>
      <c r="T76" s="103">
        <f t="shared" si="28"/>
        <v>4.0000000000000002E-4</v>
      </c>
      <c r="U76" s="217">
        <v>987.47452630870964</v>
      </c>
      <c r="V76" s="103">
        <f t="shared" si="29"/>
        <v>4.0000000000000002E-4</v>
      </c>
      <c r="X76" s="245"/>
    </row>
    <row r="77" spans="1:24" ht="12.75" customHeight="1" x14ac:dyDescent="0.3">
      <c r="A77" s="38" t="s">
        <v>136</v>
      </c>
      <c r="B77" s="50"/>
      <c r="C77" s="217">
        <v>1856.0894039999996</v>
      </c>
      <c r="D77" s="103">
        <f t="shared" si="20"/>
        <v>1.2999999999999999E-3</v>
      </c>
      <c r="E77" s="217">
        <v>2739.1</v>
      </c>
      <c r="F77" s="103">
        <f t="shared" si="21"/>
        <v>1.2999999999999999E-3</v>
      </c>
      <c r="G77" s="217">
        <v>2793.8819999999996</v>
      </c>
      <c r="H77" s="103">
        <f t="shared" si="22"/>
        <v>1.2999999999999997E-3</v>
      </c>
      <c r="I77" s="217">
        <v>2849.7596399999993</v>
      </c>
      <c r="J77" s="103">
        <f t="shared" si="23"/>
        <v>1.2999999999999997E-3</v>
      </c>
      <c r="K77" s="217">
        <v>2906.7548327999998</v>
      </c>
      <c r="L77" s="103">
        <f t="shared" si="24"/>
        <v>1.2999999999999999E-3</v>
      </c>
      <c r="M77" s="217">
        <v>2964.8899294560001</v>
      </c>
      <c r="N77" s="103">
        <f t="shared" si="25"/>
        <v>1.2999999999999999E-3</v>
      </c>
      <c r="O77" s="217">
        <v>3024.1877280451199</v>
      </c>
      <c r="P77" s="103">
        <f t="shared" si="26"/>
        <v>1.2999999999999999E-3</v>
      </c>
      <c r="Q77" s="217">
        <v>3084.6714826060224</v>
      </c>
      <c r="R77" s="103">
        <f t="shared" si="27"/>
        <v>1.2999999999999999E-3</v>
      </c>
      <c r="S77" s="217">
        <v>3146.3649122581432</v>
      </c>
      <c r="T77" s="103">
        <f t="shared" si="28"/>
        <v>1.2999999999999999E-3</v>
      </c>
      <c r="U77" s="217">
        <v>3209.2922105033058</v>
      </c>
      <c r="V77" s="103">
        <f t="shared" si="29"/>
        <v>1.2999999999999999E-3</v>
      </c>
      <c r="X77" s="245"/>
    </row>
    <row r="78" spans="1:24" ht="12.75" customHeight="1" x14ac:dyDescent="0.3">
      <c r="A78" s="38" t="s">
        <v>135</v>
      </c>
      <c r="B78" s="50"/>
      <c r="C78" s="217">
        <v>31410.743759999994</v>
      </c>
      <c r="D78" s="103">
        <f t="shared" si="20"/>
        <v>2.1999999999999999E-2</v>
      </c>
      <c r="E78" s="217">
        <v>46353.999999999993</v>
      </c>
      <c r="F78" s="103">
        <f t="shared" si="21"/>
        <v>2.1999999999999995E-2</v>
      </c>
      <c r="G78" s="217">
        <v>47281.08</v>
      </c>
      <c r="H78" s="103">
        <f t="shared" si="22"/>
        <v>2.2000000000000002E-2</v>
      </c>
      <c r="I78" s="217">
        <v>48226.701599999993</v>
      </c>
      <c r="J78" s="103">
        <f t="shared" si="23"/>
        <v>2.1999999999999999E-2</v>
      </c>
      <c r="K78" s="217">
        <v>49191.235632000004</v>
      </c>
      <c r="L78" s="103">
        <f t="shared" si="24"/>
        <v>2.2000000000000002E-2</v>
      </c>
      <c r="M78" s="217">
        <v>50175.060344639998</v>
      </c>
      <c r="N78" s="103">
        <f t="shared" si="25"/>
        <v>2.1999999999999999E-2</v>
      </c>
      <c r="O78" s="217">
        <v>51178.561551532803</v>
      </c>
      <c r="P78" s="103">
        <f t="shared" si="26"/>
        <v>2.1999999999999999E-2</v>
      </c>
      <c r="Q78" s="217">
        <v>52202.132782563458</v>
      </c>
      <c r="R78" s="103">
        <f t="shared" si="27"/>
        <v>2.1999999999999999E-2</v>
      </c>
      <c r="S78" s="217">
        <v>53246.175438214734</v>
      </c>
      <c r="T78" s="103">
        <f t="shared" si="28"/>
        <v>2.2000000000000002E-2</v>
      </c>
      <c r="U78" s="217">
        <v>54311.098946979022</v>
      </c>
      <c r="V78" s="103">
        <f t="shared" si="29"/>
        <v>2.1999999999999999E-2</v>
      </c>
      <c r="X78" s="245"/>
    </row>
    <row r="79" spans="1:24" ht="12.75" customHeight="1" x14ac:dyDescent="0.3">
      <c r="A79" s="38" t="s">
        <v>100</v>
      </c>
      <c r="B79" s="50"/>
      <c r="C79" s="217">
        <v>0</v>
      </c>
      <c r="D79" s="103">
        <f t="shared" si="20"/>
        <v>0</v>
      </c>
      <c r="E79" s="217">
        <v>0</v>
      </c>
      <c r="F79" s="103">
        <f t="shared" si="21"/>
        <v>0</v>
      </c>
      <c r="G79" s="217">
        <v>0</v>
      </c>
      <c r="H79" s="103">
        <f t="shared" si="22"/>
        <v>0</v>
      </c>
      <c r="I79" s="217">
        <v>0</v>
      </c>
      <c r="J79" s="103">
        <f t="shared" si="23"/>
        <v>0</v>
      </c>
      <c r="K79" s="217">
        <v>0</v>
      </c>
      <c r="L79" s="103">
        <f t="shared" si="24"/>
        <v>0</v>
      </c>
      <c r="M79" s="217">
        <v>0</v>
      </c>
      <c r="N79" s="103">
        <f t="shared" si="25"/>
        <v>0</v>
      </c>
      <c r="O79" s="217">
        <v>0</v>
      </c>
      <c r="P79" s="103">
        <f t="shared" si="26"/>
        <v>0</v>
      </c>
      <c r="Q79" s="217">
        <v>0</v>
      </c>
      <c r="R79" s="103">
        <f t="shared" si="27"/>
        <v>0</v>
      </c>
      <c r="S79" s="217">
        <v>0</v>
      </c>
      <c r="T79" s="103">
        <f t="shared" si="28"/>
        <v>0</v>
      </c>
      <c r="U79" s="217">
        <v>0</v>
      </c>
      <c r="V79" s="103">
        <f t="shared" si="29"/>
        <v>0</v>
      </c>
      <c r="X79" s="245"/>
    </row>
    <row r="80" spans="1:24" ht="12.75" customHeight="1" x14ac:dyDescent="0.3">
      <c r="A80" s="38" t="s">
        <v>101</v>
      </c>
      <c r="B80" s="50"/>
      <c r="C80" s="217">
        <v>0</v>
      </c>
      <c r="D80" s="103">
        <f t="shared" si="20"/>
        <v>0</v>
      </c>
      <c r="E80" s="217">
        <v>0</v>
      </c>
      <c r="F80" s="103">
        <f t="shared" si="21"/>
        <v>0</v>
      </c>
      <c r="G80" s="217">
        <v>0</v>
      </c>
      <c r="H80" s="103">
        <f t="shared" si="22"/>
        <v>0</v>
      </c>
      <c r="I80" s="217">
        <v>0</v>
      </c>
      <c r="J80" s="103">
        <f t="shared" si="23"/>
        <v>0</v>
      </c>
      <c r="K80" s="217">
        <v>0</v>
      </c>
      <c r="L80" s="103">
        <f t="shared" si="24"/>
        <v>0</v>
      </c>
      <c r="M80" s="217">
        <v>0</v>
      </c>
      <c r="N80" s="103">
        <f t="shared" si="25"/>
        <v>0</v>
      </c>
      <c r="O80" s="217">
        <v>0</v>
      </c>
      <c r="P80" s="103">
        <f t="shared" si="26"/>
        <v>0</v>
      </c>
      <c r="Q80" s="217">
        <v>0</v>
      </c>
      <c r="R80" s="103">
        <f t="shared" si="27"/>
        <v>0</v>
      </c>
      <c r="S80" s="217">
        <v>0</v>
      </c>
      <c r="T80" s="103">
        <f t="shared" si="28"/>
        <v>0</v>
      </c>
      <c r="U80" s="217">
        <v>0</v>
      </c>
      <c r="V80" s="103">
        <f t="shared" si="29"/>
        <v>0</v>
      </c>
      <c r="X80" s="245"/>
    </row>
    <row r="81" spans="1:24" ht="12.75" customHeight="1" x14ac:dyDescent="0.3">
      <c r="A81" s="38" t="s">
        <v>139</v>
      </c>
      <c r="B81" s="50"/>
      <c r="C81" s="217">
        <v>0</v>
      </c>
      <c r="D81" s="103">
        <f t="shared" si="20"/>
        <v>0</v>
      </c>
      <c r="E81" s="217">
        <v>0</v>
      </c>
      <c r="F81" s="103">
        <f t="shared" si="21"/>
        <v>0</v>
      </c>
      <c r="G81" s="217">
        <v>0</v>
      </c>
      <c r="H81" s="103">
        <f t="shared" si="22"/>
        <v>0</v>
      </c>
      <c r="I81" s="217">
        <v>0</v>
      </c>
      <c r="J81" s="103">
        <f t="shared" si="23"/>
        <v>0</v>
      </c>
      <c r="K81" s="217">
        <v>0</v>
      </c>
      <c r="L81" s="103">
        <f t="shared" si="24"/>
        <v>0</v>
      </c>
      <c r="M81" s="217">
        <v>0</v>
      </c>
      <c r="N81" s="103">
        <f t="shared" si="25"/>
        <v>0</v>
      </c>
      <c r="O81" s="217">
        <v>0</v>
      </c>
      <c r="P81" s="103">
        <f t="shared" si="26"/>
        <v>0</v>
      </c>
      <c r="Q81" s="217">
        <v>0</v>
      </c>
      <c r="R81" s="103">
        <f t="shared" si="27"/>
        <v>0</v>
      </c>
      <c r="S81" s="217">
        <v>0</v>
      </c>
      <c r="T81" s="103">
        <f t="shared" si="28"/>
        <v>0</v>
      </c>
      <c r="U81" s="217">
        <v>0</v>
      </c>
      <c r="V81" s="103">
        <f t="shared" si="29"/>
        <v>0</v>
      </c>
      <c r="X81" s="245"/>
    </row>
    <row r="82" spans="1:24" ht="12.75" customHeight="1" x14ac:dyDescent="0.3">
      <c r="A82" s="38" t="s">
        <v>155</v>
      </c>
      <c r="B82" s="50"/>
      <c r="C82" s="217">
        <v>0</v>
      </c>
      <c r="D82" s="103">
        <f t="shared" si="20"/>
        <v>0</v>
      </c>
      <c r="E82" s="217">
        <v>0</v>
      </c>
      <c r="F82" s="103">
        <f t="shared" si="21"/>
        <v>0</v>
      </c>
      <c r="G82" s="217">
        <v>0</v>
      </c>
      <c r="H82" s="103">
        <f t="shared" si="22"/>
        <v>0</v>
      </c>
      <c r="I82" s="217">
        <v>0</v>
      </c>
      <c r="J82" s="103">
        <f t="shared" si="23"/>
        <v>0</v>
      </c>
      <c r="K82" s="217">
        <v>0</v>
      </c>
      <c r="L82" s="103">
        <f t="shared" si="24"/>
        <v>0</v>
      </c>
      <c r="M82" s="217">
        <v>0</v>
      </c>
      <c r="N82" s="103">
        <f t="shared" si="25"/>
        <v>0</v>
      </c>
      <c r="O82" s="217">
        <v>0</v>
      </c>
      <c r="P82" s="103">
        <f t="shared" si="26"/>
        <v>0</v>
      </c>
      <c r="Q82" s="217">
        <v>0</v>
      </c>
      <c r="R82" s="103">
        <f t="shared" si="27"/>
        <v>0</v>
      </c>
      <c r="S82" s="217">
        <v>0</v>
      </c>
      <c r="T82" s="103">
        <f t="shared" si="28"/>
        <v>0</v>
      </c>
      <c r="U82" s="217">
        <v>0</v>
      </c>
      <c r="V82" s="103">
        <f t="shared" si="29"/>
        <v>0</v>
      </c>
      <c r="X82" s="245"/>
    </row>
    <row r="83" spans="1:24" ht="12.75" customHeight="1" x14ac:dyDescent="0.3">
      <c r="A83" s="38" t="s">
        <v>77</v>
      </c>
      <c r="B83" s="50"/>
      <c r="C83" s="217">
        <v>0</v>
      </c>
      <c r="D83" s="103">
        <f t="shared" si="20"/>
        <v>0</v>
      </c>
      <c r="E83" s="217">
        <v>0</v>
      </c>
      <c r="F83" s="103">
        <f t="shared" si="21"/>
        <v>0</v>
      </c>
      <c r="G83" s="217">
        <v>0</v>
      </c>
      <c r="H83" s="103">
        <f t="shared" si="22"/>
        <v>0</v>
      </c>
      <c r="I83" s="217">
        <v>0</v>
      </c>
      <c r="J83" s="103">
        <f t="shared" si="23"/>
        <v>0</v>
      </c>
      <c r="K83" s="217">
        <v>0</v>
      </c>
      <c r="L83" s="103">
        <f t="shared" si="24"/>
        <v>0</v>
      </c>
      <c r="M83" s="217">
        <v>0</v>
      </c>
      <c r="N83" s="103">
        <f t="shared" si="25"/>
        <v>0</v>
      </c>
      <c r="O83" s="217">
        <v>0</v>
      </c>
      <c r="P83" s="103">
        <f t="shared" si="26"/>
        <v>0</v>
      </c>
      <c r="Q83" s="217">
        <v>0</v>
      </c>
      <c r="R83" s="103">
        <f t="shared" si="27"/>
        <v>0</v>
      </c>
      <c r="S83" s="217">
        <v>0</v>
      </c>
      <c r="T83" s="103">
        <f t="shared" si="28"/>
        <v>0</v>
      </c>
      <c r="U83" s="217">
        <v>0</v>
      </c>
      <c r="V83" s="103">
        <f t="shared" si="29"/>
        <v>0</v>
      </c>
      <c r="X83" s="245"/>
    </row>
    <row r="84" spans="1:24" ht="12.75" customHeight="1" x14ac:dyDescent="0.3">
      <c r="A84" s="38" t="s">
        <v>98</v>
      </c>
      <c r="B84" s="50"/>
      <c r="C84" s="217">
        <v>0</v>
      </c>
      <c r="D84" s="103">
        <f t="shared" si="20"/>
        <v>0</v>
      </c>
      <c r="E84" s="217">
        <v>0</v>
      </c>
      <c r="F84" s="103">
        <f t="shared" si="21"/>
        <v>0</v>
      </c>
      <c r="G84" s="217">
        <v>0</v>
      </c>
      <c r="H84" s="103">
        <f t="shared" si="22"/>
        <v>0</v>
      </c>
      <c r="I84" s="217">
        <v>0</v>
      </c>
      <c r="J84" s="103">
        <f t="shared" si="23"/>
        <v>0</v>
      </c>
      <c r="K84" s="217">
        <v>0</v>
      </c>
      <c r="L84" s="103">
        <f t="shared" si="24"/>
        <v>0</v>
      </c>
      <c r="M84" s="217">
        <v>0</v>
      </c>
      <c r="N84" s="103">
        <f t="shared" si="25"/>
        <v>0</v>
      </c>
      <c r="O84" s="217">
        <v>0</v>
      </c>
      <c r="P84" s="103">
        <f t="shared" si="26"/>
        <v>0</v>
      </c>
      <c r="Q84" s="217">
        <v>0</v>
      </c>
      <c r="R84" s="103">
        <f t="shared" si="27"/>
        <v>0</v>
      </c>
      <c r="S84" s="217">
        <v>0</v>
      </c>
      <c r="T84" s="103">
        <f t="shared" si="28"/>
        <v>0</v>
      </c>
      <c r="U84" s="217">
        <v>0</v>
      </c>
      <c r="V84" s="103">
        <f t="shared" si="29"/>
        <v>0</v>
      </c>
      <c r="X84" s="245"/>
    </row>
    <row r="85" spans="1:24" ht="12.75" customHeight="1" x14ac:dyDescent="0.3">
      <c r="A85" s="38" t="s">
        <v>79</v>
      </c>
      <c r="B85" s="50"/>
      <c r="C85" s="217">
        <v>0</v>
      </c>
      <c r="D85" s="103">
        <f t="shared" si="20"/>
        <v>0</v>
      </c>
      <c r="E85" s="217">
        <v>0</v>
      </c>
      <c r="F85" s="103">
        <f t="shared" si="21"/>
        <v>0</v>
      </c>
      <c r="G85" s="217">
        <v>0</v>
      </c>
      <c r="H85" s="103">
        <f t="shared" si="22"/>
        <v>0</v>
      </c>
      <c r="I85" s="217">
        <v>0</v>
      </c>
      <c r="J85" s="103">
        <f t="shared" si="23"/>
        <v>0</v>
      </c>
      <c r="K85" s="217">
        <v>0</v>
      </c>
      <c r="L85" s="103">
        <f t="shared" si="24"/>
        <v>0</v>
      </c>
      <c r="M85" s="217">
        <v>0</v>
      </c>
      <c r="N85" s="103">
        <f t="shared" si="25"/>
        <v>0</v>
      </c>
      <c r="O85" s="217">
        <v>0</v>
      </c>
      <c r="P85" s="103">
        <f t="shared" si="26"/>
        <v>0</v>
      </c>
      <c r="Q85" s="217">
        <v>0</v>
      </c>
      <c r="R85" s="103">
        <f t="shared" si="27"/>
        <v>0</v>
      </c>
      <c r="S85" s="217">
        <v>0</v>
      </c>
      <c r="T85" s="103">
        <f t="shared" si="28"/>
        <v>0</v>
      </c>
      <c r="U85" s="217">
        <v>0</v>
      </c>
      <c r="V85" s="103">
        <f t="shared" si="29"/>
        <v>0</v>
      </c>
      <c r="X85" s="245"/>
    </row>
    <row r="86" spans="1:24" ht="12.75" customHeight="1" x14ac:dyDescent="0.3">
      <c r="A86" s="38" t="s">
        <v>15</v>
      </c>
      <c r="B86" s="50"/>
      <c r="C86" s="217">
        <v>5711.0443199999991</v>
      </c>
      <c r="D86" s="103">
        <f t="shared" si="20"/>
        <v>4.0000000000000001E-3</v>
      </c>
      <c r="E86" s="217">
        <v>8428</v>
      </c>
      <c r="F86" s="103">
        <f t="shared" si="21"/>
        <v>4.0000000000000001E-3</v>
      </c>
      <c r="G86" s="217">
        <v>8596.5600000000013</v>
      </c>
      <c r="H86" s="103">
        <f t="shared" si="22"/>
        <v>4.000000000000001E-3</v>
      </c>
      <c r="I86" s="217">
        <v>8768.4911999999986</v>
      </c>
      <c r="J86" s="103">
        <f t="shared" si="23"/>
        <v>4.0000000000000001E-3</v>
      </c>
      <c r="K86" s="217">
        <v>8943.8610240000016</v>
      </c>
      <c r="L86" s="103">
        <f t="shared" si="24"/>
        <v>4.000000000000001E-3</v>
      </c>
      <c r="M86" s="217">
        <v>9122.7382444800005</v>
      </c>
      <c r="N86" s="103">
        <f t="shared" si="25"/>
        <v>4.0000000000000001E-3</v>
      </c>
      <c r="O86" s="217">
        <v>9305.193009369601</v>
      </c>
      <c r="P86" s="103">
        <f t="shared" si="26"/>
        <v>4.0000000000000001E-3</v>
      </c>
      <c r="Q86" s="217">
        <v>9491.2968695569944</v>
      </c>
      <c r="R86" s="103">
        <f t="shared" si="27"/>
        <v>4.0000000000000001E-3</v>
      </c>
      <c r="S86" s="217">
        <v>9681.1228069481331</v>
      </c>
      <c r="T86" s="103">
        <f t="shared" si="28"/>
        <v>4.0000000000000001E-3</v>
      </c>
      <c r="U86" s="217">
        <v>9874.7452630870939</v>
      </c>
      <c r="V86" s="103">
        <f t="shared" si="29"/>
        <v>3.9999999999999992E-3</v>
      </c>
      <c r="X86" s="245"/>
    </row>
    <row r="87" spans="1:24" ht="12.75" customHeight="1" x14ac:dyDescent="0.3">
      <c r="A87" s="38" t="s">
        <v>152</v>
      </c>
      <c r="B87" s="50"/>
      <c r="C87" s="217">
        <v>0</v>
      </c>
      <c r="D87" s="103">
        <f t="shared" si="20"/>
        <v>0</v>
      </c>
      <c r="E87" s="217">
        <v>0</v>
      </c>
      <c r="F87" s="103">
        <f t="shared" si="21"/>
        <v>0</v>
      </c>
      <c r="G87" s="217">
        <v>0</v>
      </c>
      <c r="H87" s="103">
        <f t="shared" si="22"/>
        <v>0</v>
      </c>
      <c r="I87" s="217">
        <v>0</v>
      </c>
      <c r="J87" s="103">
        <f t="shared" si="23"/>
        <v>0</v>
      </c>
      <c r="K87" s="217">
        <v>0</v>
      </c>
      <c r="L87" s="103">
        <f t="shared" si="24"/>
        <v>0</v>
      </c>
      <c r="M87" s="217">
        <v>0</v>
      </c>
      <c r="N87" s="103">
        <f t="shared" si="25"/>
        <v>0</v>
      </c>
      <c r="O87" s="217">
        <v>0</v>
      </c>
      <c r="P87" s="103">
        <f t="shared" si="26"/>
        <v>0</v>
      </c>
      <c r="Q87" s="217">
        <v>0</v>
      </c>
      <c r="R87" s="103">
        <f t="shared" si="27"/>
        <v>0</v>
      </c>
      <c r="S87" s="217">
        <v>0</v>
      </c>
      <c r="T87" s="103">
        <f t="shared" si="28"/>
        <v>0</v>
      </c>
      <c r="U87" s="217">
        <v>0</v>
      </c>
      <c r="V87" s="103">
        <f t="shared" si="29"/>
        <v>0</v>
      </c>
      <c r="X87" s="245"/>
    </row>
    <row r="88" spans="1:24" ht="12.75" customHeight="1" x14ac:dyDescent="0.3">
      <c r="A88" s="38" t="s">
        <v>12</v>
      </c>
      <c r="B88" s="50"/>
      <c r="C88" s="217">
        <v>7281.5815079999984</v>
      </c>
      <c r="D88" s="103">
        <f t="shared" si="20"/>
        <v>5.0999999999999995E-3</v>
      </c>
      <c r="E88" s="217">
        <v>10745.700000000003</v>
      </c>
      <c r="F88" s="103">
        <f t="shared" si="21"/>
        <v>5.1000000000000012E-3</v>
      </c>
      <c r="G88" s="217">
        <v>10960.614000000001</v>
      </c>
      <c r="H88" s="103">
        <f t="shared" si="22"/>
        <v>5.1000000000000004E-3</v>
      </c>
      <c r="I88" s="217">
        <v>11179.826280000001</v>
      </c>
      <c r="J88" s="103">
        <f t="shared" si="23"/>
        <v>5.1000000000000012E-3</v>
      </c>
      <c r="K88" s="217">
        <v>11403.422805600003</v>
      </c>
      <c r="L88" s="103">
        <f t="shared" si="24"/>
        <v>5.1000000000000012E-3</v>
      </c>
      <c r="M88" s="217">
        <v>11631.491261712001</v>
      </c>
      <c r="N88" s="103">
        <f t="shared" si="25"/>
        <v>5.0999999999999995E-3</v>
      </c>
      <c r="O88" s="217">
        <v>11864.121086946241</v>
      </c>
      <c r="P88" s="103">
        <f t="shared" si="26"/>
        <v>5.1000000000000004E-3</v>
      </c>
      <c r="Q88" s="217">
        <v>12101.403508685167</v>
      </c>
      <c r="R88" s="103">
        <f t="shared" si="27"/>
        <v>5.1000000000000004E-3</v>
      </c>
      <c r="S88" s="217">
        <v>12343.431578858872</v>
      </c>
      <c r="T88" s="103">
        <f t="shared" si="28"/>
        <v>5.1000000000000012E-3</v>
      </c>
      <c r="U88" s="217">
        <v>12590.300210436048</v>
      </c>
      <c r="V88" s="103">
        <f t="shared" si="29"/>
        <v>5.1000000000000004E-3</v>
      </c>
      <c r="X88" s="245"/>
    </row>
    <row r="89" spans="1:24" ht="12.75" customHeight="1" x14ac:dyDescent="0.3">
      <c r="A89" s="38" t="s">
        <v>172</v>
      </c>
      <c r="B89" s="50"/>
      <c r="C89" s="217">
        <v>0</v>
      </c>
      <c r="D89" s="103">
        <f t="shared" si="20"/>
        <v>0</v>
      </c>
      <c r="E89" s="217">
        <v>0</v>
      </c>
      <c r="F89" s="103">
        <f t="shared" si="21"/>
        <v>0</v>
      </c>
      <c r="G89" s="217">
        <v>0</v>
      </c>
      <c r="H89" s="103">
        <f t="shared" si="22"/>
        <v>0</v>
      </c>
      <c r="I89" s="217">
        <v>0</v>
      </c>
      <c r="J89" s="103">
        <f t="shared" si="23"/>
        <v>0</v>
      </c>
      <c r="K89" s="217">
        <v>0</v>
      </c>
      <c r="L89" s="103">
        <f t="shared" si="24"/>
        <v>0</v>
      </c>
      <c r="M89" s="217">
        <v>0</v>
      </c>
      <c r="N89" s="103">
        <f t="shared" si="25"/>
        <v>0</v>
      </c>
      <c r="O89" s="217">
        <v>0</v>
      </c>
      <c r="P89" s="103">
        <f t="shared" si="26"/>
        <v>0</v>
      </c>
      <c r="Q89" s="217">
        <v>0</v>
      </c>
      <c r="R89" s="103">
        <f t="shared" si="27"/>
        <v>0</v>
      </c>
      <c r="S89" s="217">
        <v>0</v>
      </c>
      <c r="T89" s="103">
        <f t="shared" si="28"/>
        <v>0</v>
      </c>
      <c r="U89" s="217">
        <v>0</v>
      </c>
      <c r="V89" s="103">
        <f t="shared" si="29"/>
        <v>0</v>
      </c>
      <c r="X89" s="245"/>
    </row>
    <row r="90" spans="1:24" ht="12.75" customHeight="1" x14ac:dyDescent="0.3">
      <c r="A90" s="38" t="s">
        <v>17</v>
      </c>
      <c r="B90" s="50"/>
      <c r="C90" s="217">
        <v>285.55221599999993</v>
      </c>
      <c r="D90" s="103">
        <f t="shared" si="20"/>
        <v>1.9999999999999998E-4</v>
      </c>
      <c r="E90" s="217">
        <v>421.4</v>
      </c>
      <c r="F90" s="103">
        <f t="shared" si="21"/>
        <v>1.9999999999999998E-4</v>
      </c>
      <c r="G90" s="217">
        <v>429.82800000000003</v>
      </c>
      <c r="H90" s="103">
        <f t="shared" si="22"/>
        <v>2.0000000000000001E-4</v>
      </c>
      <c r="I90" s="217">
        <v>438.42455999999999</v>
      </c>
      <c r="J90" s="103">
        <f t="shared" si="23"/>
        <v>2.0000000000000001E-4</v>
      </c>
      <c r="K90" s="217">
        <v>447.19305120000007</v>
      </c>
      <c r="L90" s="103">
        <f t="shared" si="24"/>
        <v>2.0000000000000004E-4</v>
      </c>
      <c r="M90" s="217">
        <v>456.13691222400001</v>
      </c>
      <c r="N90" s="103">
        <f t="shared" si="25"/>
        <v>1.9999999999999998E-4</v>
      </c>
      <c r="O90" s="217">
        <v>465.25965046848006</v>
      </c>
      <c r="P90" s="103">
        <f t="shared" si="26"/>
        <v>2.0000000000000001E-4</v>
      </c>
      <c r="Q90" s="217">
        <v>474.56484347784965</v>
      </c>
      <c r="R90" s="103">
        <f t="shared" si="27"/>
        <v>1.9999999999999998E-4</v>
      </c>
      <c r="S90" s="217">
        <v>484.05614034740665</v>
      </c>
      <c r="T90" s="103">
        <f t="shared" si="28"/>
        <v>2.0000000000000001E-4</v>
      </c>
      <c r="U90" s="217">
        <v>493.73726315435482</v>
      </c>
      <c r="V90" s="103">
        <f t="shared" si="29"/>
        <v>2.0000000000000001E-4</v>
      </c>
      <c r="X90" s="245"/>
    </row>
    <row r="91" spans="1:24" ht="12.75" customHeight="1" x14ac:dyDescent="0.3">
      <c r="A91" s="38" t="s">
        <v>143</v>
      </c>
      <c r="B91" s="38"/>
      <c r="C91" s="217">
        <v>0</v>
      </c>
      <c r="D91" s="103">
        <f t="shared" si="20"/>
        <v>0</v>
      </c>
      <c r="E91" s="217">
        <v>0</v>
      </c>
      <c r="F91" s="103">
        <f t="shared" si="21"/>
        <v>0</v>
      </c>
      <c r="G91" s="217">
        <v>0</v>
      </c>
      <c r="H91" s="103">
        <f t="shared" si="22"/>
        <v>0</v>
      </c>
      <c r="I91" s="217">
        <v>0</v>
      </c>
      <c r="J91" s="103">
        <f t="shared" si="23"/>
        <v>0</v>
      </c>
      <c r="K91" s="217">
        <v>0</v>
      </c>
      <c r="L91" s="103">
        <f t="shared" si="24"/>
        <v>0</v>
      </c>
      <c r="M91" s="217">
        <v>0</v>
      </c>
      <c r="N91" s="103">
        <f t="shared" si="25"/>
        <v>0</v>
      </c>
      <c r="O91" s="217">
        <v>0</v>
      </c>
      <c r="P91" s="103">
        <f t="shared" si="26"/>
        <v>0</v>
      </c>
      <c r="Q91" s="217">
        <v>0</v>
      </c>
      <c r="R91" s="103">
        <f t="shared" si="27"/>
        <v>0</v>
      </c>
      <c r="S91" s="217">
        <v>0</v>
      </c>
      <c r="T91" s="103">
        <f t="shared" si="28"/>
        <v>0</v>
      </c>
      <c r="U91" s="217">
        <v>0</v>
      </c>
      <c r="V91" s="103">
        <f t="shared" si="29"/>
        <v>0</v>
      </c>
      <c r="X91" s="245"/>
    </row>
    <row r="92" spans="1:24" ht="12.75" customHeight="1" x14ac:dyDescent="0.3">
      <c r="A92" s="38" t="s">
        <v>13</v>
      </c>
      <c r="B92" s="50"/>
      <c r="C92" s="217">
        <v>7424.3576159999984</v>
      </c>
      <c r="D92" s="103">
        <f t="shared" si="20"/>
        <v>5.1999999999999998E-3</v>
      </c>
      <c r="E92" s="217">
        <v>10956.4</v>
      </c>
      <c r="F92" s="103">
        <f t="shared" si="21"/>
        <v>5.1999999999999998E-3</v>
      </c>
      <c r="G92" s="217">
        <v>11175.527999999998</v>
      </c>
      <c r="H92" s="103">
        <f t="shared" si="22"/>
        <v>5.1999999999999989E-3</v>
      </c>
      <c r="I92" s="217">
        <v>11399.038559999997</v>
      </c>
      <c r="J92" s="103">
        <f t="shared" si="23"/>
        <v>5.1999999999999989E-3</v>
      </c>
      <c r="K92" s="217">
        <v>11627.019331199999</v>
      </c>
      <c r="L92" s="103">
        <f t="shared" si="24"/>
        <v>5.1999999999999998E-3</v>
      </c>
      <c r="M92" s="217">
        <v>11859.559717824</v>
      </c>
      <c r="N92" s="103">
        <f t="shared" si="25"/>
        <v>5.1999999999999998E-3</v>
      </c>
      <c r="O92" s="217">
        <v>12096.75091218048</v>
      </c>
      <c r="P92" s="103">
        <f t="shared" si="26"/>
        <v>5.1999999999999998E-3</v>
      </c>
      <c r="Q92" s="217">
        <v>12338.68593042409</v>
      </c>
      <c r="R92" s="103">
        <f t="shared" si="27"/>
        <v>5.1999999999999998E-3</v>
      </c>
      <c r="S92" s="217">
        <v>12585.459649032573</v>
      </c>
      <c r="T92" s="103">
        <f t="shared" si="28"/>
        <v>5.1999999999999998E-3</v>
      </c>
      <c r="U92" s="217">
        <v>12837.168842013223</v>
      </c>
      <c r="V92" s="103">
        <f t="shared" si="29"/>
        <v>5.1999999999999998E-3</v>
      </c>
      <c r="X92" s="245"/>
    </row>
    <row r="93" spans="1:24" ht="12.75" customHeight="1" x14ac:dyDescent="0.3">
      <c r="A93" s="38" t="s">
        <v>144</v>
      </c>
      <c r="B93" s="50"/>
      <c r="C93" s="217">
        <v>0</v>
      </c>
      <c r="D93" s="103">
        <f t="shared" si="20"/>
        <v>0</v>
      </c>
      <c r="E93" s="217">
        <v>0</v>
      </c>
      <c r="F93" s="103">
        <f t="shared" si="21"/>
        <v>0</v>
      </c>
      <c r="G93" s="217">
        <v>0</v>
      </c>
      <c r="H93" s="103">
        <f t="shared" si="22"/>
        <v>0</v>
      </c>
      <c r="I93" s="217">
        <v>0</v>
      </c>
      <c r="J93" s="103">
        <f t="shared" si="23"/>
        <v>0</v>
      </c>
      <c r="K93" s="217">
        <v>0</v>
      </c>
      <c r="L93" s="103">
        <f t="shared" si="24"/>
        <v>0</v>
      </c>
      <c r="M93" s="217">
        <v>0</v>
      </c>
      <c r="N93" s="103">
        <f t="shared" si="25"/>
        <v>0</v>
      </c>
      <c r="O93" s="217">
        <v>0</v>
      </c>
      <c r="P93" s="103">
        <f t="shared" si="26"/>
        <v>0</v>
      </c>
      <c r="Q93" s="217">
        <v>0</v>
      </c>
      <c r="R93" s="103">
        <f t="shared" si="27"/>
        <v>0</v>
      </c>
      <c r="S93" s="217">
        <v>0</v>
      </c>
      <c r="T93" s="103">
        <f t="shared" si="28"/>
        <v>0</v>
      </c>
      <c r="U93" s="217">
        <v>0</v>
      </c>
      <c r="V93" s="103">
        <f t="shared" si="29"/>
        <v>0</v>
      </c>
      <c r="X93" s="245"/>
    </row>
    <row r="94" spans="1:24" ht="12.75" customHeight="1" x14ac:dyDescent="0.3">
      <c r="A94" s="38" t="s">
        <v>156</v>
      </c>
      <c r="B94" s="50"/>
      <c r="C94" s="217">
        <v>0</v>
      </c>
      <c r="D94" s="103">
        <f t="shared" si="20"/>
        <v>0</v>
      </c>
      <c r="E94" s="217">
        <v>0</v>
      </c>
      <c r="F94" s="103">
        <f t="shared" si="21"/>
        <v>0</v>
      </c>
      <c r="G94" s="217">
        <v>0</v>
      </c>
      <c r="H94" s="103">
        <f t="shared" si="22"/>
        <v>0</v>
      </c>
      <c r="I94" s="217">
        <v>0</v>
      </c>
      <c r="J94" s="103">
        <f t="shared" si="23"/>
        <v>0</v>
      </c>
      <c r="K94" s="217">
        <v>0</v>
      </c>
      <c r="L94" s="103">
        <f t="shared" si="24"/>
        <v>0</v>
      </c>
      <c r="M94" s="217">
        <v>0</v>
      </c>
      <c r="N94" s="103">
        <f t="shared" si="25"/>
        <v>0</v>
      </c>
      <c r="O94" s="217">
        <v>0</v>
      </c>
      <c r="P94" s="103">
        <f t="shared" si="26"/>
        <v>0</v>
      </c>
      <c r="Q94" s="217">
        <v>0</v>
      </c>
      <c r="R94" s="103">
        <f t="shared" si="27"/>
        <v>0</v>
      </c>
      <c r="S94" s="217">
        <v>0</v>
      </c>
      <c r="T94" s="103">
        <f t="shared" si="28"/>
        <v>0</v>
      </c>
      <c r="U94" s="217">
        <v>0</v>
      </c>
      <c r="V94" s="103">
        <f t="shared" si="29"/>
        <v>0</v>
      </c>
      <c r="X94" s="245"/>
    </row>
    <row r="95" spans="1:24" ht="12.75" customHeight="1" x14ac:dyDescent="0.3">
      <c r="A95" s="38" t="s">
        <v>150</v>
      </c>
      <c r="B95" s="50"/>
      <c r="C95" s="217">
        <v>0</v>
      </c>
      <c r="D95" s="103">
        <f t="shared" si="20"/>
        <v>0</v>
      </c>
      <c r="E95" s="217">
        <v>0</v>
      </c>
      <c r="F95" s="103">
        <f t="shared" si="21"/>
        <v>0</v>
      </c>
      <c r="G95" s="217">
        <v>0</v>
      </c>
      <c r="H95" s="103">
        <f t="shared" si="22"/>
        <v>0</v>
      </c>
      <c r="I95" s="217">
        <v>0</v>
      </c>
      <c r="J95" s="103">
        <f t="shared" si="23"/>
        <v>0</v>
      </c>
      <c r="K95" s="217">
        <v>0</v>
      </c>
      <c r="L95" s="103">
        <f t="shared" si="24"/>
        <v>0</v>
      </c>
      <c r="M95" s="217">
        <v>0</v>
      </c>
      <c r="N95" s="103">
        <f t="shared" si="25"/>
        <v>0</v>
      </c>
      <c r="O95" s="217">
        <v>0</v>
      </c>
      <c r="P95" s="103">
        <f t="shared" si="26"/>
        <v>0</v>
      </c>
      <c r="Q95" s="217">
        <v>0</v>
      </c>
      <c r="R95" s="103">
        <f t="shared" si="27"/>
        <v>0</v>
      </c>
      <c r="S95" s="217">
        <v>0</v>
      </c>
      <c r="T95" s="103">
        <f t="shared" si="28"/>
        <v>0</v>
      </c>
      <c r="U95" s="217">
        <v>0</v>
      </c>
      <c r="V95" s="103">
        <f t="shared" si="29"/>
        <v>0</v>
      </c>
      <c r="X95" s="245"/>
    </row>
    <row r="96" spans="1:24" ht="12.75" customHeight="1" x14ac:dyDescent="0.3">
      <c r="A96" s="38" t="s">
        <v>146</v>
      </c>
      <c r="B96" s="50"/>
      <c r="C96" s="217">
        <v>0</v>
      </c>
      <c r="D96" s="103">
        <f t="shared" si="20"/>
        <v>0</v>
      </c>
      <c r="E96" s="217">
        <v>0</v>
      </c>
      <c r="F96" s="103">
        <f t="shared" si="21"/>
        <v>0</v>
      </c>
      <c r="G96" s="217">
        <v>0</v>
      </c>
      <c r="H96" s="103">
        <f t="shared" si="22"/>
        <v>0</v>
      </c>
      <c r="I96" s="217">
        <v>0</v>
      </c>
      <c r="J96" s="103">
        <f t="shared" si="23"/>
        <v>0</v>
      </c>
      <c r="K96" s="217">
        <v>0</v>
      </c>
      <c r="L96" s="103">
        <f t="shared" si="24"/>
        <v>0</v>
      </c>
      <c r="M96" s="217">
        <v>0</v>
      </c>
      <c r="N96" s="103">
        <f t="shared" si="25"/>
        <v>0</v>
      </c>
      <c r="O96" s="217">
        <v>0</v>
      </c>
      <c r="P96" s="103">
        <f t="shared" si="26"/>
        <v>0</v>
      </c>
      <c r="Q96" s="217">
        <v>0</v>
      </c>
      <c r="R96" s="103">
        <f t="shared" si="27"/>
        <v>0</v>
      </c>
      <c r="S96" s="217">
        <v>0</v>
      </c>
      <c r="T96" s="103">
        <f t="shared" si="28"/>
        <v>0</v>
      </c>
      <c r="U96" s="217">
        <v>0</v>
      </c>
      <c r="V96" s="103">
        <f t="shared" si="29"/>
        <v>0</v>
      </c>
      <c r="X96" s="245"/>
    </row>
    <row r="97" spans="1:24" ht="12.75" customHeight="1" x14ac:dyDescent="0.3">
      <c r="A97" s="38" t="s">
        <v>7</v>
      </c>
      <c r="B97" s="50"/>
      <c r="C97" s="217">
        <v>13331.376200000001</v>
      </c>
      <c r="D97" s="103">
        <f t="shared" si="20"/>
        <v>9.3372598446233041E-3</v>
      </c>
      <c r="E97" s="217">
        <v>18811.938517499999</v>
      </c>
      <c r="F97" s="103">
        <f t="shared" si="21"/>
        <v>8.9283049442335071E-3</v>
      </c>
      <c r="G97" s="217">
        <v>19445.023975437496</v>
      </c>
      <c r="H97" s="103">
        <f t="shared" si="22"/>
        <v>9.0478163244076676E-3</v>
      </c>
      <c r="I97" s="217">
        <v>20049.088752700936</v>
      </c>
      <c r="J97" s="103">
        <f t="shared" si="23"/>
        <v>9.1459697206292181E-3</v>
      </c>
      <c r="K97" s="217">
        <v>20550.315971518459</v>
      </c>
      <c r="L97" s="103">
        <f t="shared" si="24"/>
        <v>9.1908029055342618E-3</v>
      </c>
      <c r="M97" s="217">
        <v>21064.073870806416</v>
      </c>
      <c r="N97" s="103">
        <f t="shared" si="25"/>
        <v>9.235855860953544E-3</v>
      </c>
      <c r="O97" s="217">
        <v>21590.675717576578</v>
      </c>
      <c r="P97" s="103">
        <f t="shared" si="26"/>
        <v>9.2811296641935135E-3</v>
      </c>
      <c r="Q97" s="217">
        <v>22130.442610515987</v>
      </c>
      <c r="R97" s="103">
        <f t="shared" si="27"/>
        <v>9.3266253978415183E-3</v>
      </c>
      <c r="S97" s="217">
        <v>22683.703675778881</v>
      </c>
      <c r="T97" s="103">
        <f t="shared" si="28"/>
        <v>9.3723441497917202E-3</v>
      </c>
      <c r="U97" s="217">
        <v>23250.796267673351</v>
      </c>
      <c r="V97" s="103">
        <f t="shared" si="29"/>
        <v>9.41828701327109E-3</v>
      </c>
      <c r="X97" s="245"/>
    </row>
    <row r="98" spans="1:24" ht="12.75" customHeight="1" x14ac:dyDescent="0.3">
      <c r="A98" s="145" t="s">
        <v>245</v>
      </c>
      <c r="B98" s="50"/>
      <c r="C98" s="217">
        <v>1713.3132959999996</v>
      </c>
      <c r="D98" s="103">
        <f t="shared" si="20"/>
        <v>1.1999999999999999E-3</v>
      </c>
      <c r="E98" s="217">
        <v>2528.4</v>
      </c>
      <c r="F98" s="103">
        <f t="shared" si="21"/>
        <v>1.2000000000000001E-3</v>
      </c>
      <c r="G98" s="217">
        <v>2578.9679999999994</v>
      </c>
      <c r="H98" s="103">
        <f t="shared" si="22"/>
        <v>1.1999999999999997E-3</v>
      </c>
      <c r="I98" s="217">
        <v>2630.5473599999996</v>
      </c>
      <c r="J98" s="103">
        <f t="shared" si="23"/>
        <v>1.1999999999999999E-3</v>
      </c>
      <c r="K98" s="217">
        <v>2683.1583071999999</v>
      </c>
      <c r="L98" s="103">
        <f t="shared" si="24"/>
        <v>1.1999999999999999E-3</v>
      </c>
      <c r="M98" s="217">
        <v>2736.8214733439995</v>
      </c>
      <c r="N98" s="103">
        <f t="shared" si="25"/>
        <v>1.1999999999999997E-3</v>
      </c>
      <c r="O98" s="217">
        <v>2791.55790281088</v>
      </c>
      <c r="P98" s="103">
        <f t="shared" si="26"/>
        <v>1.1999999999999999E-3</v>
      </c>
      <c r="Q98" s="217">
        <v>2847.3890608670977</v>
      </c>
      <c r="R98" s="103">
        <f t="shared" si="27"/>
        <v>1.1999999999999999E-3</v>
      </c>
      <c r="S98" s="217">
        <v>2904.3368420844395</v>
      </c>
      <c r="T98" s="103">
        <f t="shared" si="28"/>
        <v>1.1999999999999999E-3</v>
      </c>
      <c r="U98" s="217">
        <v>2962.4235789261284</v>
      </c>
      <c r="V98" s="103">
        <f t="shared" si="29"/>
        <v>1.1999999999999999E-3</v>
      </c>
      <c r="X98" s="245"/>
    </row>
    <row r="99" spans="1:24" ht="12.75" customHeight="1" x14ac:dyDescent="0.3">
      <c r="A99" s="145" t="s">
        <v>245</v>
      </c>
      <c r="B99" s="50"/>
      <c r="C99" s="217">
        <v>0</v>
      </c>
      <c r="D99" s="103">
        <f t="shared" si="20"/>
        <v>0</v>
      </c>
      <c r="E99" s="217">
        <v>0</v>
      </c>
      <c r="F99" s="103">
        <f t="shared" si="21"/>
        <v>0</v>
      </c>
      <c r="G99" s="217">
        <v>0</v>
      </c>
      <c r="H99" s="103">
        <f t="shared" si="22"/>
        <v>0</v>
      </c>
      <c r="I99" s="217">
        <v>0</v>
      </c>
      <c r="J99" s="103">
        <f t="shared" si="23"/>
        <v>0</v>
      </c>
      <c r="K99" s="217">
        <v>0</v>
      </c>
      <c r="L99" s="103">
        <f t="shared" si="24"/>
        <v>0</v>
      </c>
      <c r="M99" s="217">
        <v>0</v>
      </c>
      <c r="N99" s="103">
        <f t="shared" si="25"/>
        <v>0</v>
      </c>
      <c r="O99" s="217">
        <v>0</v>
      </c>
      <c r="P99" s="103">
        <f t="shared" si="26"/>
        <v>0</v>
      </c>
      <c r="Q99" s="217">
        <v>0</v>
      </c>
      <c r="R99" s="103">
        <f t="shared" si="27"/>
        <v>0</v>
      </c>
      <c r="S99" s="217">
        <v>0</v>
      </c>
      <c r="T99" s="103">
        <f t="shared" si="28"/>
        <v>0</v>
      </c>
      <c r="U99" s="217">
        <v>0</v>
      </c>
      <c r="V99" s="103">
        <f t="shared" si="29"/>
        <v>0</v>
      </c>
      <c r="X99" s="245"/>
    </row>
    <row r="100" spans="1:24" ht="12.75" customHeight="1" x14ac:dyDescent="0.3">
      <c r="A100" s="145" t="s">
        <v>245</v>
      </c>
      <c r="B100" s="50"/>
      <c r="C100" s="217">
        <v>0</v>
      </c>
      <c r="D100" s="103">
        <f t="shared" si="20"/>
        <v>0</v>
      </c>
      <c r="E100" s="217">
        <v>0</v>
      </c>
      <c r="F100" s="103">
        <f t="shared" si="21"/>
        <v>0</v>
      </c>
      <c r="G100" s="217">
        <v>0</v>
      </c>
      <c r="H100" s="103">
        <f t="shared" si="22"/>
        <v>0</v>
      </c>
      <c r="I100" s="217">
        <v>0</v>
      </c>
      <c r="J100" s="103">
        <f t="shared" si="23"/>
        <v>0</v>
      </c>
      <c r="K100" s="217">
        <v>0</v>
      </c>
      <c r="L100" s="103">
        <f t="shared" si="24"/>
        <v>0</v>
      </c>
      <c r="M100" s="217">
        <v>0</v>
      </c>
      <c r="N100" s="103">
        <f t="shared" si="25"/>
        <v>0</v>
      </c>
      <c r="O100" s="217">
        <v>0</v>
      </c>
      <c r="P100" s="103">
        <f t="shared" si="26"/>
        <v>0</v>
      </c>
      <c r="Q100" s="217">
        <v>0</v>
      </c>
      <c r="R100" s="103">
        <f t="shared" si="27"/>
        <v>0</v>
      </c>
      <c r="S100" s="217">
        <v>0</v>
      </c>
      <c r="T100" s="103">
        <f t="shared" si="28"/>
        <v>0</v>
      </c>
      <c r="U100" s="217">
        <v>0</v>
      </c>
      <c r="V100" s="103">
        <f t="shared" si="29"/>
        <v>0</v>
      </c>
      <c r="X100" s="245"/>
    </row>
    <row r="101" spans="1:24" ht="12.75" customHeight="1" x14ac:dyDescent="0.3">
      <c r="A101" s="38" t="s">
        <v>99</v>
      </c>
      <c r="B101" s="50"/>
      <c r="C101" s="217"/>
      <c r="D101" s="103">
        <f t="shared" si="20"/>
        <v>0</v>
      </c>
      <c r="E101" s="217"/>
      <c r="F101" s="103">
        <f t="shared" si="21"/>
        <v>0</v>
      </c>
      <c r="G101" s="217"/>
      <c r="H101" s="103">
        <f t="shared" si="22"/>
        <v>0</v>
      </c>
      <c r="I101" s="217">
        <v>0</v>
      </c>
      <c r="J101" s="103">
        <f t="shared" si="23"/>
        <v>0</v>
      </c>
      <c r="K101" s="217">
        <v>0</v>
      </c>
      <c r="L101" s="103">
        <f t="shared" si="24"/>
        <v>0</v>
      </c>
      <c r="M101" s="217">
        <v>0</v>
      </c>
      <c r="N101" s="103">
        <f t="shared" si="25"/>
        <v>0</v>
      </c>
      <c r="O101" s="217">
        <v>0</v>
      </c>
      <c r="P101" s="103">
        <f t="shared" si="26"/>
        <v>0</v>
      </c>
      <c r="Q101" s="217">
        <v>0</v>
      </c>
      <c r="R101" s="103">
        <f t="shared" si="27"/>
        <v>0</v>
      </c>
      <c r="S101" s="217">
        <v>0</v>
      </c>
      <c r="T101" s="103">
        <f t="shared" si="28"/>
        <v>0</v>
      </c>
      <c r="U101" s="217">
        <v>0</v>
      </c>
      <c r="V101" s="103">
        <f t="shared" si="29"/>
        <v>0</v>
      </c>
      <c r="X101" s="245"/>
    </row>
    <row r="102" spans="1:24" ht="12.75" customHeight="1" x14ac:dyDescent="0.3">
      <c r="A102" s="145" t="s">
        <v>78</v>
      </c>
      <c r="B102" s="50"/>
      <c r="C102" s="217">
        <v>0</v>
      </c>
      <c r="D102" s="103">
        <f t="shared" si="20"/>
        <v>0</v>
      </c>
      <c r="E102" s="217">
        <v>0</v>
      </c>
      <c r="F102" s="103">
        <f t="shared" si="21"/>
        <v>0</v>
      </c>
      <c r="G102" s="217">
        <v>0</v>
      </c>
      <c r="H102" s="103">
        <f t="shared" si="22"/>
        <v>0</v>
      </c>
      <c r="I102" s="217">
        <v>0</v>
      </c>
      <c r="J102" s="103">
        <f t="shared" si="23"/>
        <v>0</v>
      </c>
      <c r="K102" s="217">
        <v>0</v>
      </c>
      <c r="L102" s="103">
        <f t="shared" si="24"/>
        <v>0</v>
      </c>
      <c r="M102" s="217">
        <v>0</v>
      </c>
      <c r="N102" s="103">
        <f t="shared" si="25"/>
        <v>0</v>
      </c>
      <c r="O102" s="217">
        <v>0</v>
      </c>
      <c r="P102" s="103">
        <f t="shared" si="26"/>
        <v>0</v>
      </c>
      <c r="Q102" s="217">
        <v>0</v>
      </c>
      <c r="R102" s="103">
        <f t="shared" si="27"/>
        <v>0</v>
      </c>
      <c r="S102" s="217">
        <v>0</v>
      </c>
      <c r="T102" s="103">
        <f t="shared" si="28"/>
        <v>0</v>
      </c>
      <c r="U102" s="217">
        <v>0</v>
      </c>
      <c r="V102" s="103">
        <f t="shared" si="29"/>
        <v>0</v>
      </c>
      <c r="X102" s="245"/>
    </row>
    <row r="103" spans="1:24" ht="12.75" customHeight="1" x14ac:dyDescent="0.3">
      <c r="A103" s="145" t="s">
        <v>78</v>
      </c>
      <c r="B103" s="50"/>
      <c r="C103" s="217">
        <v>0</v>
      </c>
      <c r="D103" s="103">
        <f t="shared" si="20"/>
        <v>0</v>
      </c>
      <c r="E103" s="217">
        <v>0</v>
      </c>
      <c r="F103" s="103">
        <f t="shared" si="21"/>
        <v>0</v>
      </c>
      <c r="G103" s="217">
        <v>0</v>
      </c>
      <c r="H103" s="103">
        <f t="shared" si="22"/>
        <v>0</v>
      </c>
      <c r="I103" s="217">
        <v>0</v>
      </c>
      <c r="J103" s="103">
        <f t="shared" si="23"/>
        <v>0</v>
      </c>
      <c r="K103" s="217">
        <v>0</v>
      </c>
      <c r="L103" s="103">
        <f t="shared" si="24"/>
        <v>0</v>
      </c>
      <c r="M103" s="217">
        <v>0</v>
      </c>
      <c r="N103" s="103">
        <f t="shared" si="25"/>
        <v>0</v>
      </c>
      <c r="O103" s="217">
        <v>0</v>
      </c>
      <c r="P103" s="103">
        <f t="shared" si="26"/>
        <v>0</v>
      </c>
      <c r="Q103" s="217">
        <v>0</v>
      </c>
      <c r="R103" s="103">
        <f t="shared" si="27"/>
        <v>0</v>
      </c>
      <c r="S103" s="217">
        <v>0</v>
      </c>
      <c r="T103" s="103">
        <f t="shared" si="28"/>
        <v>0</v>
      </c>
      <c r="U103" s="217">
        <v>0</v>
      </c>
      <c r="V103" s="103">
        <f t="shared" si="29"/>
        <v>0</v>
      </c>
      <c r="X103" s="245"/>
    </row>
    <row r="104" spans="1:24" ht="12.75" customHeight="1" x14ac:dyDescent="0.3">
      <c r="A104" s="145" t="s">
        <v>78</v>
      </c>
      <c r="B104" s="26"/>
      <c r="C104" s="217">
        <v>0</v>
      </c>
      <c r="D104" s="103">
        <f t="shared" si="20"/>
        <v>0</v>
      </c>
      <c r="E104" s="217">
        <v>0</v>
      </c>
      <c r="F104" s="103">
        <f t="shared" si="21"/>
        <v>0</v>
      </c>
      <c r="G104" s="217">
        <v>0</v>
      </c>
      <c r="H104" s="103">
        <f t="shared" si="22"/>
        <v>0</v>
      </c>
      <c r="I104" s="217">
        <v>0</v>
      </c>
      <c r="J104" s="103">
        <f t="shared" si="23"/>
        <v>0</v>
      </c>
      <c r="K104" s="217">
        <v>0</v>
      </c>
      <c r="L104" s="103">
        <f t="shared" si="24"/>
        <v>0</v>
      </c>
      <c r="M104" s="217">
        <v>0</v>
      </c>
      <c r="N104" s="103">
        <f t="shared" si="25"/>
        <v>0</v>
      </c>
      <c r="O104" s="217">
        <v>0</v>
      </c>
      <c r="P104" s="103">
        <f t="shared" si="26"/>
        <v>0</v>
      </c>
      <c r="Q104" s="217">
        <v>0</v>
      </c>
      <c r="R104" s="103">
        <f t="shared" si="27"/>
        <v>0</v>
      </c>
      <c r="S104" s="217">
        <v>0</v>
      </c>
      <c r="T104" s="103">
        <f t="shared" si="28"/>
        <v>0</v>
      </c>
      <c r="U104" s="217">
        <v>0</v>
      </c>
      <c r="V104" s="103">
        <f t="shared" si="29"/>
        <v>0</v>
      </c>
      <c r="X104" s="245"/>
    </row>
    <row r="105" spans="1:24" ht="12.75" customHeight="1" x14ac:dyDescent="0.3">
      <c r="A105" s="26" t="s">
        <v>36</v>
      </c>
      <c r="B105" s="69"/>
      <c r="C105" s="105">
        <f>SUM(C52:C104)</f>
        <v>330545.09569070366</v>
      </c>
      <c r="D105" s="106">
        <f t="shared" ref="D105" si="30">IFERROR(C105/C$28,0)</f>
        <v>0.23151289128199495</v>
      </c>
      <c r="E105" s="105">
        <f>SUM(E52:E104)</f>
        <v>475145.82246566081</v>
      </c>
      <c r="F105" s="106">
        <f t="shared" ref="F105" si="31">IFERROR(E105/E$28,0)</f>
        <v>0.22550822138854335</v>
      </c>
      <c r="G105" s="105">
        <f>SUM(G52:G104)</f>
        <v>487003.54550719599</v>
      </c>
      <c r="H105" s="106">
        <f t="shared" ref="H105" si="32">IFERROR(G105/G$28,0)</f>
        <v>0.22660391854751016</v>
      </c>
      <c r="I105" s="105">
        <f>SUM(I52:I104)</f>
        <v>496220.17182921316</v>
      </c>
      <c r="J105" s="106">
        <f t="shared" ref="J105" si="33">IFERROR(I105/I$28,0)</f>
        <v>0.22636513421110041</v>
      </c>
      <c r="K105" s="105">
        <f>SUM(K52:K104)</f>
        <v>506256.33373166935</v>
      </c>
      <c r="L105" s="106">
        <f t="shared" ref="L105" si="34">IFERROR(K105/K$28,0)</f>
        <v>0.22641511641255543</v>
      </c>
      <c r="M105" s="105">
        <f>SUM(M52:M104)</f>
        <v>516497.56788957707</v>
      </c>
      <c r="N105" s="106">
        <f t="shared" ref="N105" si="35">IFERROR(M105/M$28,0)</f>
        <v>0.22646602546208103</v>
      </c>
      <c r="O105" s="105">
        <f>SUM(O52:O104)</f>
        <v>526945.06144174794</v>
      </c>
      <c r="P105" s="106">
        <f t="shared" ref="P105" si="36">IFERROR(O105/O$28,0)</f>
        <v>0.22651655303061657</v>
      </c>
      <c r="Q105" s="105">
        <f>SUM(Q52:Q104)</f>
        <v>537606.9613189199</v>
      </c>
      <c r="R105" s="106">
        <f t="shared" ref="R105" si="37">IFERROR(Q105/Q$28,0)</f>
        <v>0.22656838942348359</v>
      </c>
      <c r="S105" s="105">
        <f>SUM(S52:S104)</f>
        <v>548483.64787638455</v>
      </c>
      <c r="T105" s="106">
        <f t="shared" ref="T105" si="38">IFERROR(S105/S$28,0)</f>
        <v>0.22661984929381884</v>
      </c>
      <c r="U105" s="105">
        <f>SUM(U52:U104)</f>
        <v>559538.95524554735</v>
      </c>
      <c r="V105" s="106">
        <f t="shared" si="29"/>
        <v>0.22665453754525361</v>
      </c>
    </row>
    <row r="106" spans="1:24" ht="12.75" customHeight="1" x14ac:dyDescent="0.3">
      <c r="A106" s="26"/>
      <c r="B106" s="26"/>
      <c r="C106" s="51"/>
      <c r="D106" s="52"/>
      <c r="E106" s="51"/>
      <c r="F106" s="52"/>
      <c r="G106" s="51"/>
      <c r="H106" s="52"/>
      <c r="I106" s="51"/>
      <c r="J106" s="52"/>
      <c r="K106" s="51"/>
      <c r="L106" s="52"/>
      <c r="M106" s="51"/>
      <c r="N106" s="52"/>
      <c r="O106" s="51"/>
      <c r="P106" s="52"/>
      <c r="Q106" s="51"/>
      <c r="R106" s="52"/>
      <c r="S106" s="51"/>
      <c r="T106" s="52"/>
      <c r="U106" s="51"/>
      <c r="V106" s="52"/>
    </row>
    <row r="107" spans="1:24" ht="12.75" customHeight="1" x14ac:dyDescent="0.3">
      <c r="A107" s="26" t="s">
        <v>19</v>
      </c>
      <c r="B107" s="69"/>
      <c r="C107" s="105">
        <f>C28-C33-C46-C105</f>
        <v>280836.04270929616</v>
      </c>
      <c r="D107" s="106">
        <f>IFERROR(C107/C$28,0)</f>
        <v>0.19669680497895081</v>
      </c>
      <c r="E107" s="105">
        <f>E28-E33-E46-E105</f>
        <v>454327.6464843392</v>
      </c>
      <c r="F107" s="106">
        <f>IFERROR(E107/E$28,0)</f>
        <v>0.21562773919522507</v>
      </c>
      <c r="G107" s="105">
        <f>G28-G33-G46-G105</f>
        <v>454206.59262655408</v>
      </c>
      <c r="H107" s="106">
        <f>IFERROR(G107/G$28,0)</f>
        <v>0.21134341765848388</v>
      </c>
      <c r="I107" s="105">
        <f>I28-I33-I46-I105</f>
        <v>458071.44547515025</v>
      </c>
      <c r="J107" s="106">
        <f>IFERROR(I107/I$28,0)</f>
        <v>0.20896249310264475</v>
      </c>
      <c r="K107" s="105">
        <f>K28-K33-K46-K105</f>
        <v>464439.35648530361</v>
      </c>
      <c r="L107" s="106">
        <f>IFERROR(K107/K$28,0)</f>
        <v>0.20771313652527684</v>
      </c>
      <c r="M107" s="105">
        <f>M28-M33-M46-M105</f>
        <v>470863.23271242046</v>
      </c>
      <c r="N107" s="106">
        <f>IFERROR(M107/M$28,0)</f>
        <v>0.20645697381368189</v>
      </c>
      <c r="O107" s="105">
        <f>O28-O33-O46-O105</f>
        <v>477345.43166749156</v>
      </c>
      <c r="P107" s="106">
        <f>IFERROR(O107/O$28,0)</f>
        <v>0.20519528447689031</v>
      </c>
      <c r="Q107" s="105">
        <f>Q28-Q33-Q46-Q105</f>
        <v>483881.38006008649</v>
      </c>
      <c r="R107" s="106">
        <f>IFERROR(Q107/Q$28,0)</f>
        <v>0.20392634924827577</v>
      </c>
      <c r="S107" s="105">
        <f>S28-S33-S46-S105</f>
        <v>490474.29969797377</v>
      </c>
      <c r="T107" s="106">
        <f>IFERROR(S107/S$28,0)</f>
        <v>0.20265182437142965</v>
      </c>
      <c r="U107" s="105">
        <f>U28-U33-U46-U105</f>
        <v>497163.98663226387</v>
      </c>
      <c r="V107" s="106">
        <f>IFERROR(U107/U$28,0)</f>
        <v>0.20138807569678524</v>
      </c>
    </row>
    <row r="108" spans="1:24" ht="12.75" customHeight="1" x14ac:dyDescent="0.3">
      <c r="A108" s="26"/>
      <c r="B108" s="26"/>
      <c r="C108" s="53"/>
      <c r="D108" s="54"/>
      <c r="E108" s="53"/>
      <c r="F108" s="54"/>
      <c r="G108" s="53"/>
      <c r="H108" s="54"/>
      <c r="I108" s="53"/>
      <c r="J108" s="54"/>
      <c r="K108" s="53"/>
      <c r="L108" s="54"/>
      <c r="M108" s="53"/>
      <c r="N108" s="54"/>
      <c r="O108" s="53"/>
      <c r="P108" s="54"/>
      <c r="Q108" s="53"/>
      <c r="R108" s="54"/>
      <c r="S108" s="53"/>
      <c r="T108" s="54"/>
      <c r="U108" s="53"/>
      <c r="V108" s="54"/>
    </row>
    <row r="109" spans="1:24" ht="12.75" customHeight="1" x14ac:dyDescent="0.3">
      <c r="A109" s="26"/>
      <c r="B109" s="26"/>
      <c r="C109" s="53"/>
      <c r="D109" s="54"/>
      <c r="E109" s="53"/>
      <c r="F109" s="54"/>
      <c r="G109" s="53"/>
      <c r="H109" s="54"/>
      <c r="I109" s="53"/>
      <c r="J109" s="54"/>
      <c r="K109" s="53"/>
      <c r="L109" s="54"/>
      <c r="M109" s="53"/>
      <c r="N109" s="54"/>
      <c r="O109" s="53"/>
      <c r="P109" s="54"/>
      <c r="Q109" s="53"/>
      <c r="R109" s="54"/>
      <c r="S109" s="53"/>
      <c r="T109" s="54"/>
      <c r="U109" s="53"/>
      <c r="V109" s="54"/>
    </row>
    <row r="110" spans="1:24" ht="12.75" customHeight="1" x14ac:dyDescent="0.3">
      <c r="A110" s="55" t="s">
        <v>49</v>
      </c>
      <c r="B110" s="55"/>
      <c r="C110" s="109" t="str">
        <f>C50</f>
        <v>FY 2018-19</v>
      </c>
      <c r="D110" s="109" t="s">
        <v>9</v>
      </c>
      <c r="E110" s="109" t="str">
        <f>E50</f>
        <v>FY 2019-20</v>
      </c>
      <c r="F110" s="109" t="s">
        <v>9</v>
      </c>
      <c r="G110" s="109" t="str">
        <f>G50</f>
        <v>FY 2020-21</v>
      </c>
      <c r="H110" s="109" t="s">
        <v>9</v>
      </c>
      <c r="I110" s="109" t="str">
        <f>I50</f>
        <v>FY 2021-22</v>
      </c>
      <c r="J110" s="109" t="s">
        <v>9</v>
      </c>
      <c r="K110" s="109" t="str">
        <f>K50</f>
        <v>FY 2022-23</v>
      </c>
      <c r="L110" s="109" t="s">
        <v>9</v>
      </c>
      <c r="M110" s="109" t="str">
        <f>M50</f>
        <v>FY 2023-24</v>
      </c>
      <c r="N110" s="109" t="s">
        <v>9</v>
      </c>
      <c r="O110" s="109" t="str">
        <f>O50</f>
        <v>FY 2024-25</v>
      </c>
      <c r="P110" s="109" t="s">
        <v>9</v>
      </c>
      <c r="Q110" s="109" t="str">
        <f>Q50</f>
        <v>FY 2025-26</v>
      </c>
      <c r="R110" s="109" t="s">
        <v>9</v>
      </c>
      <c r="S110" s="109" t="str">
        <f>S50</f>
        <v>FY 2026-27</v>
      </c>
      <c r="T110" s="109" t="s">
        <v>9</v>
      </c>
      <c r="U110" s="109" t="str">
        <f>U50</f>
        <v>FY 2027-28</v>
      </c>
      <c r="V110" s="109" t="s">
        <v>9</v>
      </c>
    </row>
    <row r="111" spans="1:24" ht="12.75" customHeight="1" x14ac:dyDescent="0.3">
      <c r="A111" s="38" t="s">
        <v>141</v>
      </c>
      <c r="B111" s="50"/>
      <c r="C111" s="102">
        <f>C59</f>
        <v>87150.536323199995</v>
      </c>
      <c r="D111" s="103">
        <f t="shared" ref="D111:D116" si="39">IFERROR(C111/C$28,0)</f>
        <v>6.1040000000000004E-2</v>
      </c>
      <c r="E111" s="102">
        <f>E59</f>
        <v>128611.28</v>
      </c>
      <c r="F111" s="103">
        <f t="shared" ref="F111:F116" si="40">IFERROR(E111/E$28,0)</f>
        <v>6.1039999999999997E-2</v>
      </c>
      <c r="G111" s="102">
        <f>G59</f>
        <v>131183.5056</v>
      </c>
      <c r="H111" s="103">
        <f t="shared" ref="H111:H116" si="41">IFERROR(G111/G$28,0)</f>
        <v>6.1040000000000004E-2</v>
      </c>
      <c r="I111" s="102">
        <f>I59</f>
        <v>133807.17571199997</v>
      </c>
      <c r="J111" s="103">
        <f t="shared" ref="J111:J116" si="42">IFERROR(I111/I$28,0)</f>
        <v>6.103999999999999E-2</v>
      </c>
      <c r="K111" s="102">
        <f>K59</f>
        <v>136483.31922624001</v>
      </c>
      <c r="L111" s="103">
        <f t="shared" ref="L111:L116" si="43">IFERROR(K111/K$28,0)</f>
        <v>6.1040000000000004E-2</v>
      </c>
      <c r="M111" s="102">
        <f>M59</f>
        <v>139212.98561076482</v>
      </c>
      <c r="N111" s="103">
        <f t="shared" ref="N111:N116" si="44">IFERROR(M111/M$28,0)</f>
        <v>6.1040000000000004E-2</v>
      </c>
      <c r="O111" s="102">
        <f>O59</f>
        <v>141997.24532298007</v>
      </c>
      <c r="P111" s="103">
        <f t="shared" ref="P111:P116" si="45">IFERROR(O111/O$28,0)</f>
        <v>6.103999999999999E-2</v>
      </c>
      <c r="Q111" s="102">
        <f>Q59</f>
        <v>144837.1902294397</v>
      </c>
      <c r="R111" s="103">
        <f t="shared" ref="R111:R116" si="46">IFERROR(Q111/Q$28,0)</f>
        <v>6.103999999999999E-2</v>
      </c>
      <c r="S111" s="102">
        <f>S59</f>
        <v>147733.9340340285</v>
      </c>
      <c r="T111" s="103">
        <f t="shared" ref="T111:T116" si="47">IFERROR(S111/S$28,0)</f>
        <v>6.1039999999999997E-2</v>
      </c>
      <c r="U111" s="102">
        <f>U59</f>
        <v>150688.6127147091</v>
      </c>
      <c r="V111" s="103">
        <f t="shared" ref="V111:V116" si="48">IFERROR(U111/U$28,0)</f>
        <v>6.1040000000000011E-2</v>
      </c>
    </row>
    <row r="112" spans="1:24" ht="12.75" customHeight="1" x14ac:dyDescent="0.3">
      <c r="A112" s="38" t="s">
        <v>96</v>
      </c>
      <c r="B112" s="50"/>
      <c r="C112" s="102">
        <f>C62</f>
        <v>0</v>
      </c>
      <c r="D112" s="103">
        <f t="shared" si="39"/>
        <v>0</v>
      </c>
      <c r="E112" s="102">
        <f>E62</f>
        <v>0</v>
      </c>
      <c r="F112" s="103">
        <f t="shared" si="40"/>
        <v>0</v>
      </c>
      <c r="G112" s="102">
        <f>G62</f>
        <v>0</v>
      </c>
      <c r="H112" s="103">
        <f t="shared" si="41"/>
        <v>0</v>
      </c>
      <c r="I112" s="102">
        <f>I62</f>
        <v>0</v>
      </c>
      <c r="J112" s="103">
        <f t="shared" si="42"/>
        <v>0</v>
      </c>
      <c r="K112" s="102">
        <f>K62</f>
        <v>0</v>
      </c>
      <c r="L112" s="103">
        <f t="shared" si="43"/>
        <v>0</v>
      </c>
      <c r="M112" s="102">
        <f>M62</f>
        <v>0</v>
      </c>
      <c r="N112" s="103">
        <f t="shared" si="44"/>
        <v>0</v>
      </c>
      <c r="O112" s="102">
        <f>O62</f>
        <v>0</v>
      </c>
      <c r="P112" s="103">
        <f t="shared" si="45"/>
        <v>0</v>
      </c>
      <c r="Q112" s="102">
        <f>Q62</f>
        <v>0</v>
      </c>
      <c r="R112" s="103">
        <f t="shared" si="46"/>
        <v>0</v>
      </c>
      <c r="S112" s="102">
        <f>S62</f>
        <v>0</v>
      </c>
      <c r="T112" s="103">
        <f t="shared" si="47"/>
        <v>0</v>
      </c>
      <c r="U112" s="102">
        <f>U62</f>
        <v>0</v>
      </c>
      <c r="V112" s="103">
        <f t="shared" si="48"/>
        <v>0</v>
      </c>
    </row>
    <row r="113" spans="1:22" ht="12.75" customHeight="1" x14ac:dyDescent="0.3">
      <c r="A113" s="145" t="s">
        <v>78</v>
      </c>
      <c r="B113" s="56"/>
      <c r="C113" s="136">
        <v>0</v>
      </c>
      <c r="D113" s="103">
        <f t="shared" si="39"/>
        <v>0</v>
      </c>
      <c r="E113" s="136">
        <v>0</v>
      </c>
      <c r="F113" s="103">
        <f t="shared" si="40"/>
        <v>0</v>
      </c>
      <c r="G113" s="136">
        <v>0</v>
      </c>
      <c r="H113" s="103">
        <f t="shared" si="41"/>
        <v>0</v>
      </c>
      <c r="I113" s="136">
        <v>0</v>
      </c>
      <c r="J113" s="103">
        <f t="shared" si="42"/>
        <v>0</v>
      </c>
      <c r="K113" s="136">
        <v>0</v>
      </c>
      <c r="L113" s="103">
        <f t="shared" si="43"/>
        <v>0</v>
      </c>
      <c r="M113" s="136">
        <v>0</v>
      </c>
      <c r="N113" s="103">
        <f t="shared" si="44"/>
        <v>0</v>
      </c>
      <c r="O113" s="136">
        <v>0</v>
      </c>
      <c r="P113" s="103">
        <f t="shared" si="45"/>
        <v>0</v>
      </c>
      <c r="Q113" s="136">
        <v>0</v>
      </c>
      <c r="R113" s="103">
        <f t="shared" si="46"/>
        <v>0</v>
      </c>
      <c r="S113" s="136">
        <v>0</v>
      </c>
      <c r="T113" s="103">
        <f t="shared" si="47"/>
        <v>0</v>
      </c>
      <c r="U113" s="136">
        <v>0</v>
      </c>
      <c r="V113" s="103">
        <f t="shared" si="48"/>
        <v>0</v>
      </c>
    </row>
    <row r="114" spans="1:22" ht="12.75" customHeight="1" x14ac:dyDescent="0.3">
      <c r="A114" s="145" t="s">
        <v>78</v>
      </c>
      <c r="B114" s="56"/>
      <c r="C114" s="136">
        <v>0</v>
      </c>
      <c r="D114" s="103">
        <f t="shared" si="39"/>
        <v>0</v>
      </c>
      <c r="E114" s="136">
        <v>0</v>
      </c>
      <c r="F114" s="103">
        <f t="shared" si="40"/>
        <v>0</v>
      </c>
      <c r="G114" s="136">
        <v>0</v>
      </c>
      <c r="H114" s="103">
        <f t="shared" si="41"/>
        <v>0</v>
      </c>
      <c r="I114" s="136">
        <v>0</v>
      </c>
      <c r="J114" s="103">
        <f t="shared" si="42"/>
        <v>0</v>
      </c>
      <c r="K114" s="136">
        <v>0</v>
      </c>
      <c r="L114" s="103">
        <f t="shared" si="43"/>
        <v>0</v>
      </c>
      <c r="M114" s="136">
        <v>0</v>
      </c>
      <c r="N114" s="103">
        <f t="shared" si="44"/>
        <v>0</v>
      </c>
      <c r="O114" s="136">
        <v>0</v>
      </c>
      <c r="P114" s="103">
        <f t="shared" si="45"/>
        <v>0</v>
      </c>
      <c r="Q114" s="136">
        <v>0</v>
      </c>
      <c r="R114" s="103">
        <f t="shared" si="46"/>
        <v>0</v>
      </c>
      <c r="S114" s="136">
        <v>0</v>
      </c>
      <c r="T114" s="103">
        <f t="shared" si="47"/>
        <v>0</v>
      </c>
      <c r="U114" s="136">
        <v>0</v>
      </c>
      <c r="V114" s="103">
        <f t="shared" si="48"/>
        <v>0</v>
      </c>
    </row>
    <row r="115" spans="1:22" ht="12.75" customHeight="1" x14ac:dyDescent="0.3">
      <c r="A115" s="145" t="s">
        <v>78</v>
      </c>
      <c r="B115" s="56"/>
      <c r="C115" s="137">
        <v>0</v>
      </c>
      <c r="D115" s="103">
        <f t="shared" si="39"/>
        <v>0</v>
      </c>
      <c r="E115" s="137">
        <v>0</v>
      </c>
      <c r="F115" s="103">
        <f t="shared" si="40"/>
        <v>0</v>
      </c>
      <c r="G115" s="137">
        <v>0</v>
      </c>
      <c r="H115" s="103">
        <f t="shared" si="41"/>
        <v>0</v>
      </c>
      <c r="I115" s="137">
        <v>0</v>
      </c>
      <c r="J115" s="103">
        <f t="shared" si="42"/>
        <v>0</v>
      </c>
      <c r="K115" s="137">
        <v>0</v>
      </c>
      <c r="L115" s="103">
        <f t="shared" si="43"/>
        <v>0</v>
      </c>
      <c r="M115" s="137">
        <v>0</v>
      </c>
      <c r="N115" s="103">
        <f t="shared" si="44"/>
        <v>0</v>
      </c>
      <c r="O115" s="137">
        <v>0</v>
      </c>
      <c r="P115" s="103">
        <f t="shared" si="45"/>
        <v>0</v>
      </c>
      <c r="Q115" s="137">
        <v>0</v>
      </c>
      <c r="R115" s="103">
        <f t="shared" si="46"/>
        <v>0</v>
      </c>
      <c r="S115" s="137">
        <v>0</v>
      </c>
      <c r="T115" s="103">
        <f t="shared" si="47"/>
        <v>0</v>
      </c>
      <c r="U115" s="137">
        <v>0</v>
      </c>
      <c r="V115" s="103">
        <f t="shared" si="48"/>
        <v>0</v>
      </c>
    </row>
    <row r="116" spans="1:22" ht="12.75" customHeight="1" x14ac:dyDescent="0.3">
      <c r="A116" s="55" t="s">
        <v>83</v>
      </c>
      <c r="B116" s="57"/>
      <c r="C116" s="108">
        <f>SUM(C111:C115)</f>
        <v>87150.536323199995</v>
      </c>
      <c r="D116" s="106">
        <f t="shared" si="39"/>
        <v>6.1040000000000004E-2</v>
      </c>
      <c r="E116" s="108">
        <f>SUM(E111:E115)</f>
        <v>128611.28</v>
      </c>
      <c r="F116" s="106">
        <f t="shared" si="40"/>
        <v>6.1039999999999997E-2</v>
      </c>
      <c r="G116" s="108">
        <f>SUM(G111:G115)</f>
        <v>131183.5056</v>
      </c>
      <c r="H116" s="106">
        <f t="shared" si="41"/>
        <v>6.1040000000000004E-2</v>
      </c>
      <c r="I116" s="108">
        <f>SUM(I111:I115)</f>
        <v>133807.17571199997</v>
      </c>
      <c r="J116" s="106">
        <f t="shared" si="42"/>
        <v>6.103999999999999E-2</v>
      </c>
      <c r="K116" s="108">
        <f>SUM(K111:K115)</f>
        <v>136483.31922624001</v>
      </c>
      <c r="L116" s="106">
        <f t="shared" si="43"/>
        <v>6.1040000000000004E-2</v>
      </c>
      <c r="M116" s="108">
        <f>SUM(M111:M115)</f>
        <v>139212.98561076482</v>
      </c>
      <c r="N116" s="106">
        <f t="shared" si="44"/>
        <v>6.1040000000000004E-2</v>
      </c>
      <c r="O116" s="108">
        <f>SUM(O111:O115)</f>
        <v>141997.24532298007</v>
      </c>
      <c r="P116" s="106">
        <f t="shared" si="45"/>
        <v>6.103999999999999E-2</v>
      </c>
      <c r="Q116" s="108">
        <f>SUM(Q111:Q115)</f>
        <v>144837.1902294397</v>
      </c>
      <c r="R116" s="106">
        <f t="shared" si="46"/>
        <v>6.103999999999999E-2</v>
      </c>
      <c r="S116" s="108">
        <f>SUM(S111:S115)</f>
        <v>147733.9340340285</v>
      </c>
      <c r="T116" s="106">
        <f t="shared" si="47"/>
        <v>6.1039999999999997E-2</v>
      </c>
      <c r="U116" s="108">
        <f>SUM(U111:U115)</f>
        <v>150688.6127147091</v>
      </c>
      <c r="V116" s="106">
        <f t="shared" si="48"/>
        <v>6.1040000000000011E-2</v>
      </c>
    </row>
    <row r="117" spans="1:22" ht="12.75" customHeight="1" x14ac:dyDescent="0.3">
      <c r="A117" s="38"/>
      <c r="B117" s="38"/>
    </row>
    <row r="118" spans="1:22" ht="12.75" customHeight="1" x14ac:dyDescent="0.3">
      <c r="A118" s="58" t="s">
        <v>8</v>
      </c>
      <c r="B118" s="5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ht="12.75" customHeight="1" x14ac:dyDescent="0.3">
      <c r="A119" s="62" t="s">
        <v>37</v>
      </c>
      <c r="B119" s="6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ht="12.75" customHeight="1" x14ac:dyDescent="0.3">
      <c r="A120" s="38"/>
      <c r="B120" s="38"/>
    </row>
    <row r="121" spans="1:22" ht="12.75" customHeight="1" x14ac:dyDescent="0.3">
      <c r="A121" s="38"/>
      <c r="B121" s="38"/>
    </row>
    <row r="122" spans="1:22" ht="12.75" customHeight="1" x14ac:dyDescent="0.3">
      <c r="A122" s="38"/>
      <c r="B122" s="38"/>
    </row>
    <row r="123" spans="1:22" ht="12.75" customHeight="1" x14ac:dyDescent="0.3">
      <c r="A123" s="38"/>
      <c r="B123" s="38"/>
    </row>
    <row r="124" spans="1:22" ht="12.75" customHeight="1" x14ac:dyDescent="0.3">
      <c r="A124" s="38"/>
      <c r="B124" s="38"/>
    </row>
    <row r="125" spans="1:22" ht="12.75" customHeight="1" x14ac:dyDescent="0.3">
      <c r="A125" s="38"/>
      <c r="B125" s="38"/>
    </row>
    <row r="126" spans="1:22" ht="12.75" customHeight="1" x14ac:dyDescent="0.3">
      <c r="A126" s="38"/>
      <c r="B126" s="38"/>
    </row>
  </sheetData>
  <pageMargins left="0.45" right="0" top="0.5" bottom="0" header="0.3" footer="0.3"/>
  <pageSetup scale="49" orientation="landscape" r:id="rId1"/>
  <rowBreaks count="1" manualBreakCount="1">
    <brk id="47" max="21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X126"/>
  <sheetViews>
    <sheetView topLeftCell="A34" zoomScale="78" zoomScaleNormal="78" workbookViewId="0">
      <selection activeCell="B37" sqref="B37"/>
    </sheetView>
  </sheetViews>
  <sheetFormatPr defaultColWidth="9.109375" defaultRowHeight="12.75" customHeight="1" x14ac:dyDescent="0.3"/>
  <cols>
    <col min="1" max="1" width="9.5546875" style="5" customWidth="1"/>
    <col min="2" max="2" width="40" style="5" customWidth="1"/>
    <col min="3" max="3" width="14.44140625" style="5" customWidth="1"/>
    <col min="4" max="4" width="8.6640625" style="5" customWidth="1"/>
    <col min="5" max="5" width="12.6640625" style="5" customWidth="1"/>
    <col min="6" max="6" width="8.6640625" style="5" customWidth="1"/>
    <col min="7" max="7" width="12.6640625" style="5" customWidth="1"/>
    <col min="8" max="8" width="8.6640625" style="5" customWidth="1"/>
    <col min="9" max="9" width="12.6640625" style="5" customWidth="1"/>
    <col min="10" max="10" width="8.6640625" style="5" customWidth="1"/>
    <col min="11" max="11" width="12.5546875" style="5" customWidth="1"/>
    <col min="12" max="12" width="8.6640625" style="5" customWidth="1"/>
    <col min="13" max="13" width="12.6640625" style="5" customWidth="1"/>
    <col min="14" max="14" width="8.6640625" style="5" customWidth="1"/>
    <col min="15" max="15" width="12.6640625" style="5" customWidth="1"/>
    <col min="16" max="16" width="8.6640625" style="5" customWidth="1"/>
    <col min="17" max="17" width="12.6640625" style="5" customWidth="1"/>
    <col min="18" max="18" width="8.6640625" style="5" customWidth="1"/>
    <col min="19" max="19" width="12.6640625" style="5" customWidth="1"/>
    <col min="20" max="20" width="8.6640625" style="5" customWidth="1"/>
    <col min="21" max="21" width="12.5546875" style="5" customWidth="1"/>
    <col min="22" max="22" width="8.6640625" style="5" customWidth="1"/>
    <col min="23" max="16384" width="9.109375" style="5"/>
  </cols>
  <sheetData>
    <row r="1" spans="1:22" ht="12.75" customHeight="1" x14ac:dyDescent="0.3">
      <c r="A1" s="1" t="s">
        <v>338</v>
      </c>
      <c r="B1" s="12"/>
    </row>
    <row r="2" spans="1:22" ht="12.75" customHeight="1" x14ac:dyDescent="0.3">
      <c r="A2" s="45" t="s">
        <v>105</v>
      </c>
      <c r="B2" s="45"/>
      <c r="D2" s="147" t="s">
        <v>20</v>
      </c>
      <c r="G2" s="46" t="s">
        <v>199</v>
      </c>
      <c r="H2" s="47"/>
      <c r="I2" s="47"/>
      <c r="V2" s="67"/>
    </row>
    <row r="3" spans="1:22" ht="12.75" customHeight="1" x14ac:dyDescent="0.3">
      <c r="A3" s="48" t="s">
        <v>291</v>
      </c>
      <c r="B3" s="30"/>
      <c r="D3" s="146" t="s">
        <v>21</v>
      </c>
      <c r="G3" s="140" t="str">
        <f>+G2</f>
        <v>Starbucks (Mango)</v>
      </c>
      <c r="H3" s="141"/>
      <c r="I3" s="141"/>
      <c r="V3" s="67"/>
    </row>
    <row r="4" spans="1:22" ht="12.75" customHeight="1" x14ac:dyDescent="0.3">
      <c r="A4" s="48" t="s">
        <v>230</v>
      </c>
      <c r="B4" s="156" t="s">
        <v>375</v>
      </c>
      <c r="D4" s="146" t="s">
        <v>163</v>
      </c>
      <c r="G4" s="140" t="s">
        <v>410</v>
      </c>
      <c r="H4" s="141"/>
      <c r="I4" s="141"/>
      <c r="V4" s="67"/>
    </row>
    <row r="5" spans="1:22" ht="12.75" customHeight="1" x14ac:dyDescent="0.3">
      <c r="A5" s="143"/>
      <c r="B5" s="100"/>
      <c r="C5" s="45"/>
      <c r="D5" s="45"/>
      <c r="E5" s="45"/>
      <c r="F5" s="45"/>
      <c r="G5" s="67"/>
      <c r="H5" s="67"/>
      <c r="I5" s="48"/>
      <c r="J5" s="48"/>
      <c r="K5" s="48"/>
      <c r="L5" s="48"/>
      <c r="M5" s="45"/>
      <c r="N5" s="45"/>
      <c r="O5" s="45"/>
      <c r="P5" s="45"/>
      <c r="Q5" s="67"/>
      <c r="R5" s="67"/>
      <c r="S5" s="48"/>
      <c r="T5" s="48"/>
      <c r="U5" s="48"/>
      <c r="V5" s="48"/>
    </row>
    <row r="6" spans="1:22" ht="12.75" customHeight="1" x14ac:dyDescent="0.3">
      <c r="A6" s="38"/>
      <c r="B6" s="50"/>
      <c r="C6" s="109" t="s">
        <v>16</v>
      </c>
      <c r="D6" s="49"/>
      <c r="E6" s="109" t="s">
        <v>93</v>
      </c>
      <c r="F6" s="49"/>
      <c r="G6" s="109" t="s">
        <v>94</v>
      </c>
      <c r="H6" s="49"/>
      <c r="I6" s="109" t="s">
        <v>95</v>
      </c>
      <c r="J6" s="49"/>
      <c r="K6" s="109" t="s">
        <v>160</v>
      </c>
      <c r="L6" s="49"/>
      <c r="M6" s="109" t="s">
        <v>133</v>
      </c>
      <c r="N6" s="49"/>
      <c r="O6" s="109" t="s">
        <v>158</v>
      </c>
      <c r="P6" s="49"/>
      <c r="Q6" s="109" t="s">
        <v>159</v>
      </c>
      <c r="R6" s="49"/>
      <c r="S6" s="109" t="s">
        <v>161</v>
      </c>
      <c r="T6" s="49"/>
      <c r="U6" s="109" t="s">
        <v>162</v>
      </c>
      <c r="V6" s="49"/>
    </row>
    <row r="7" spans="1:22" ht="12.75" customHeight="1" x14ac:dyDescent="0.3">
      <c r="A7" s="26" t="s">
        <v>0</v>
      </c>
      <c r="B7" s="26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ht="12.75" customHeight="1" x14ac:dyDescent="0.3">
      <c r="A8" s="38" t="s">
        <v>10</v>
      </c>
      <c r="B8" s="38"/>
      <c r="C8" s="134">
        <v>285</v>
      </c>
      <c r="D8" s="38"/>
      <c r="E8" s="134">
        <v>285</v>
      </c>
      <c r="F8" s="38"/>
      <c r="G8" s="134">
        <v>285</v>
      </c>
      <c r="H8" s="38"/>
      <c r="I8" s="134">
        <v>285</v>
      </c>
      <c r="J8" s="38"/>
      <c r="K8" s="134">
        <v>285</v>
      </c>
      <c r="L8" s="38"/>
      <c r="M8" s="134">
        <v>285</v>
      </c>
      <c r="N8" s="38"/>
      <c r="O8" s="134">
        <v>285</v>
      </c>
      <c r="P8" s="38"/>
      <c r="Q8" s="134">
        <v>285</v>
      </c>
      <c r="R8" s="38"/>
      <c r="S8" s="134">
        <v>285</v>
      </c>
      <c r="T8" s="38"/>
      <c r="U8" s="134">
        <v>285</v>
      </c>
      <c r="V8" s="38"/>
    </row>
    <row r="9" spans="1:22" ht="12.75" customHeight="1" x14ac:dyDescent="0.3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ht="12.75" customHeight="1" x14ac:dyDescent="0.3">
      <c r="A10" s="38" t="s">
        <v>233</v>
      </c>
      <c r="B10" s="38"/>
      <c r="C10" s="257">
        <v>636</v>
      </c>
      <c r="D10" s="258"/>
      <c r="E10" s="257">
        <v>934.18664628904389</v>
      </c>
      <c r="F10" s="258"/>
      <c r="G10" s="257">
        <v>947.71043131293936</v>
      </c>
      <c r="H10" s="258"/>
      <c r="I10" s="257">
        <v>961.45818765945376</v>
      </c>
      <c r="J10" s="258"/>
      <c r="K10" s="257">
        <v>975.43366917293247</v>
      </c>
      <c r="L10" s="258"/>
      <c r="M10" s="257">
        <v>989.64069597083324</v>
      </c>
      <c r="N10" s="258"/>
      <c r="O10" s="257">
        <v>1004.0831555975453</v>
      </c>
      <c r="P10" s="258"/>
      <c r="Q10" s="257">
        <v>1018.7650041996043</v>
      </c>
      <c r="R10" s="258"/>
      <c r="S10" s="257">
        <v>1033.6902677226685</v>
      </c>
      <c r="T10" s="258"/>
      <c r="U10" s="257">
        <v>1048.8630431306326</v>
      </c>
      <c r="V10" s="38"/>
    </row>
    <row r="11" spans="1:22" ht="12.75" customHeigh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2" ht="12.75" customHeight="1" x14ac:dyDescent="0.3">
      <c r="A12" s="38" t="s">
        <v>231</v>
      </c>
      <c r="B12" s="38"/>
      <c r="C12" s="135">
        <v>5.49</v>
      </c>
      <c r="D12" s="38"/>
      <c r="E12" s="135">
        <v>5.51</v>
      </c>
      <c r="F12" s="38"/>
      <c r="G12" s="135">
        <v>5.54</v>
      </c>
      <c r="H12" s="38"/>
      <c r="I12" s="135">
        <v>5.57</v>
      </c>
      <c r="J12" s="38"/>
      <c r="K12" s="135">
        <v>5.6</v>
      </c>
      <c r="L12" s="38"/>
      <c r="M12" s="135">
        <v>5.63</v>
      </c>
      <c r="N12" s="38"/>
      <c r="O12" s="135">
        <v>5.66</v>
      </c>
      <c r="P12" s="38"/>
      <c r="Q12" s="135">
        <v>5.69</v>
      </c>
      <c r="R12" s="38"/>
      <c r="S12" s="135">
        <v>5.72</v>
      </c>
      <c r="T12" s="38"/>
      <c r="U12" s="135">
        <v>5.75</v>
      </c>
      <c r="V12" s="38"/>
    </row>
    <row r="13" spans="1:22" ht="12.75" customHeight="1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ht="12.75" customHeight="1" x14ac:dyDescent="0.3">
      <c r="A14" s="38" t="s">
        <v>234</v>
      </c>
      <c r="B14" s="38"/>
      <c r="C14" s="253">
        <v>995117.4</v>
      </c>
      <c r="D14" s="255"/>
      <c r="E14" s="253">
        <v>1467000</v>
      </c>
      <c r="F14" s="255"/>
      <c r="G14" s="253">
        <v>1496340</v>
      </c>
      <c r="H14" s="255"/>
      <c r="I14" s="253">
        <v>1526266.8</v>
      </c>
      <c r="J14" s="255"/>
      <c r="K14" s="253">
        <v>1556792.1360000002</v>
      </c>
      <c r="L14" s="255"/>
      <c r="M14" s="253">
        <v>1587927.9787200002</v>
      </c>
      <c r="N14" s="255"/>
      <c r="O14" s="253">
        <v>1619686.5382944003</v>
      </c>
      <c r="P14" s="255"/>
      <c r="Q14" s="253">
        <v>1652080.2690602883</v>
      </c>
      <c r="R14" s="255"/>
      <c r="S14" s="253">
        <v>1685121.8744414942</v>
      </c>
      <c r="T14" s="255"/>
      <c r="U14" s="253">
        <v>1718824.3119303242</v>
      </c>
      <c r="V14" s="38"/>
    </row>
    <row r="15" spans="1:22" ht="12.75" customHeight="1" x14ac:dyDescent="0.3">
      <c r="A15" s="54">
        <v>0.06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ht="12.75" customHeight="1" x14ac:dyDescent="0.3">
      <c r="A16" s="38"/>
      <c r="B16" s="50"/>
      <c r="C16" s="109" t="str">
        <f>C6</f>
        <v>FY 2018-19</v>
      </c>
      <c r="D16" s="109" t="s">
        <v>9</v>
      </c>
      <c r="E16" s="109" t="str">
        <f>E6</f>
        <v>FY 2019-20</v>
      </c>
      <c r="F16" s="109" t="s">
        <v>9</v>
      </c>
      <c r="G16" s="109" t="str">
        <f>G6</f>
        <v>FY 2020-21</v>
      </c>
      <c r="H16" s="109" t="s">
        <v>9</v>
      </c>
      <c r="I16" s="109" t="str">
        <f>I6</f>
        <v>FY 2021-22</v>
      </c>
      <c r="J16" s="109" t="s">
        <v>9</v>
      </c>
      <c r="K16" s="109" t="str">
        <f>K6</f>
        <v>FY 2022-23</v>
      </c>
      <c r="L16" s="109" t="s">
        <v>9</v>
      </c>
      <c r="M16" s="109" t="str">
        <f>M6</f>
        <v>FY 2023-24</v>
      </c>
      <c r="N16" s="109" t="s">
        <v>9</v>
      </c>
      <c r="O16" s="109" t="str">
        <f>O6</f>
        <v>FY 2024-25</v>
      </c>
      <c r="P16" s="109" t="s">
        <v>9</v>
      </c>
      <c r="Q16" s="109" t="str">
        <f>Q6</f>
        <v>FY 2025-26</v>
      </c>
      <c r="R16" s="109" t="s">
        <v>9</v>
      </c>
      <c r="S16" s="109" t="str">
        <f>S6</f>
        <v>FY 2026-27</v>
      </c>
      <c r="T16" s="109" t="s">
        <v>9</v>
      </c>
      <c r="U16" s="109" t="str">
        <f>U6</f>
        <v>FY 2027-28</v>
      </c>
      <c r="V16" s="109" t="s">
        <v>9</v>
      </c>
    </row>
    <row r="17" spans="1:24" ht="12.75" customHeight="1" x14ac:dyDescent="0.3">
      <c r="A17" s="26" t="s">
        <v>33</v>
      </c>
      <c r="B17" s="69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4" ht="12.75" customHeight="1" x14ac:dyDescent="0.3">
      <c r="A18" s="38" t="s">
        <v>236</v>
      </c>
      <c r="B18" s="5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X18" s="244"/>
    </row>
    <row r="19" spans="1:24" ht="12.75" customHeight="1" x14ac:dyDescent="0.3">
      <c r="A19" s="38" t="s">
        <v>237</v>
      </c>
      <c r="B19" s="50"/>
      <c r="C19" s="250">
        <v>871921.86588000006</v>
      </c>
      <c r="D19" s="103">
        <f>IFERROR(C19/C$28,0)</f>
        <v>0.87620000000000009</v>
      </c>
      <c r="E19" s="250">
        <v>685529.09999999986</v>
      </c>
      <c r="F19" s="103">
        <f>IFERROR(E19/E$28,0)</f>
        <v>0.46729999999999988</v>
      </c>
      <c r="G19" s="250">
        <v>699239.6819999998</v>
      </c>
      <c r="H19" s="103">
        <f>IFERROR(G19/G$28,0)</f>
        <v>0.46729999999999988</v>
      </c>
      <c r="I19" s="250">
        <v>713224.47563999984</v>
      </c>
      <c r="J19" s="103">
        <f>IFERROR(I19/I$28,0)</f>
        <v>0.46729999999999988</v>
      </c>
      <c r="K19" s="250">
        <v>727488.96515279997</v>
      </c>
      <c r="L19" s="103">
        <f>IFERROR(K19/K$28,0)</f>
        <v>0.46729999999999994</v>
      </c>
      <c r="M19" s="250">
        <v>742038.74445585604</v>
      </c>
      <c r="N19" s="103">
        <f>IFERROR(M19/M$28,0)</f>
        <v>0.46729999999999994</v>
      </c>
      <c r="O19" s="250">
        <v>756879.51934497326</v>
      </c>
      <c r="P19" s="103">
        <f>IFERROR(O19/O$28,0)</f>
        <v>0.46729999999999999</v>
      </c>
      <c r="Q19" s="250">
        <v>772017.10973187268</v>
      </c>
      <c r="R19" s="103">
        <f>IFERROR(Q19/Q$28,0)</f>
        <v>0.46729999999999999</v>
      </c>
      <c r="S19" s="250">
        <v>787457.45192651032</v>
      </c>
      <c r="T19" s="103">
        <f>IFERROR(S19/S$28,0)</f>
        <v>0.46730000000000005</v>
      </c>
      <c r="U19" s="250">
        <v>803206.60096504062</v>
      </c>
      <c r="V19" s="103">
        <f>IFERROR(U19/U$28,0)</f>
        <v>0.46730000000000005</v>
      </c>
    </row>
    <row r="20" spans="1:24" ht="12.75" customHeight="1" x14ac:dyDescent="0.3">
      <c r="A20" s="38" t="s">
        <v>238</v>
      </c>
      <c r="B20" s="50"/>
      <c r="C20" s="136">
        <v>123195.53412000001</v>
      </c>
      <c r="D20" s="103">
        <f>IFERROR(C20/C$28,0)</f>
        <v>0.12380000000000001</v>
      </c>
      <c r="E20" s="136">
        <v>781470.90000000014</v>
      </c>
      <c r="F20" s="103">
        <f>IFERROR(E20/E$28,0)</f>
        <v>0.53270000000000006</v>
      </c>
      <c r="G20" s="136">
        <v>797100.3180000002</v>
      </c>
      <c r="H20" s="103">
        <f>IFERROR(G20/G$28,0)</f>
        <v>0.53270000000000017</v>
      </c>
      <c r="I20" s="136">
        <v>813042.3243600002</v>
      </c>
      <c r="J20" s="103">
        <f>IFERROR(I20/I$28,0)</f>
        <v>0.53270000000000006</v>
      </c>
      <c r="K20" s="136">
        <v>829303.17084720021</v>
      </c>
      <c r="L20" s="103">
        <f>IFERROR(K20/K$28,0)</f>
        <v>0.53270000000000006</v>
      </c>
      <c r="M20" s="136">
        <v>845889.23426414421</v>
      </c>
      <c r="N20" s="103">
        <f>IFERROR(M20/M$28,0)</f>
        <v>0.53270000000000006</v>
      </c>
      <c r="O20" s="136">
        <v>862807.01894942706</v>
      </c>
      <c r="P20" s="103">
        <f>IFERROR(O20/O$28,0)</f>
        <v>0.53269999999999995</v>
      </c>
      <c r="Q20" s="136">
        <v>880063.15932841564</v>
      </c>
      <c r="R20" s="103">
        <f>IFERROR(Q20/Q$28,0)</f>
        <v>0.53270000000000006</v>
      </c>
      <c r="S20" s="136">
        <v>897664.42251498392</v>
      </c>
      <c r="T20" s="103">
        <f>IFERROR(S20/S$28,0)</f>
        <v>0.53269999999999995</v>
      </c>
      <c r="U20" s="136">
        <v>915617.71096528356</v>
      </c>
      <c r="V20" s="103">
        <f>IFERROR(U20/U$28,0)</f>
        <v>0.53269999999999995</v>
      </c>
    </row>
    <row r="21" spans="1:24" ht="12.75" customHeight="1" x14ac:dyDescent="0.3">
      <c r="A21" s="38" t="s">
        <v>235</v>
      </c>
      <c r="B21" s="50"/>
      <c r="C21" s="136"/>
      <c r="D21" s="103">
        <f>IFERROR(C21/C$28,0)</f>
        <v>0</v>
      </c>
      <c r="E21" s="136">
        <v>0</v>
      </c>
      <c r="F21" s="103">
        <f>IFERROR(E21/E$28,0)</f>
        <v>0</v>
      </c>
      <c r="G21" s="136">
        <v>0</v>
      </c>
      <c r="H21" s="103">
        <f>IFERROR(G21/G$28,0)</f>
        <v>0</v>
      </c>
      <c r="I21" s="136">
        <v>0</v>
      </c>
      <c r="J21" s="103">
        <f>IFERROR(I21/I$28,0)</f>
        <v>0</v>
      </c>
      <c r="K21" s="136">
        <v>0</v>
      </c>
      <c r="L21" s="103">
        <f>IFERROR(K21/K$28,0)</f>
        <v>0</v>
      </c>
      <c r="M21" s="136">
        <v>0</v>
      </c>
      <c r="N21" s="103">
        <f>IFERROR(M21/M$28,0)</f>
        <v>0</v>
      </c>
      <c r="O21" s="136">
        <v>0</v>
      </c>
      <c r="P21" s="103">
        <f>IFERROR(O21/O$28,0)</f>
        <v>0</v>
      </c>
      <c r="Q21" s="136">
        <v>0</v>
      </c>
      <c r="R21" s="103">
        <f>IFERROR(Q21/Q$28,0)</f>
        <v>0</v>
      </c>
      <c r="S21" s="136">
        <v>0</v>
      </c>
      <c r="T21" s="103">
        <f>IFERROR(S21/S$28,0)</f>
        <v>0</v>
      </c>
      <c r="U21" s="136">
        <v>0</v>
      </c>
      <c r="V21" s="103">
        <f>IFERROR(U21/U$28,0)</f>
        <v>0</v>
      </c>
    </row>
    <row r="22" spans="1:24" ht="12.75" customHeight="1" x14ac:dyDescent="0.3">
      <c r="A22" s="38" t="s">
        <v>239</v>
      </c>
      <c r="B22" s="50"/>
      <c r="C22" s="102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</row>
    <row r="23" spans="1:24" ht="12.75" customHeight="1" x14ac:dyDescent="0.3">
      <c r="A23" s="151" t="s">
        <v>240</v>
      </c>
      <c r="B23" s="152"/>
      <c r="C23" s="102"/>
      <c r="D23" s="103">
        <f t="shared" ref="D23:D28" si="0">IFERROR(C23/C$28,0)</f>
        <v>0</v>
      </c>
      <c r="E23" s="102"/>
      <c r="F23" s="103">
        <f t="shared" ref="F23:F28" si="1">IFERROR(E23/E$28,0)</f>
        <v>0</v>
      </c>
      <c r="G23" s="102"/>
      <c r="H23" s="103">
        <f t="shared" ref="H23:H28" si="2">IFERROR(G23/G$28,0)</f>
        <v>0</v>
      </c>
      <c r="I23" s="102"/>
      <c r="J23" s="103">
        <f t="shared" ref="J23:J28" si="3">IFERROR(I23/I$28,0)</f>
        <v>0</v>
      </c>
      <c r="K23" s="102"/>
      <c r="L23" s="103">
        <f t="shared" ref="L23:L28" si="4">IFERROR(K23/K$28,0)</f>
        <v>0</v>
      </c>
      <c r="M23" s="102"/>
      <c r="N23" s="103">
        <f t="shared" ref="N23:N28" si="5">IFERROR(M23/M$28,0)</f>
        <v>0</v>
      </c>
      <c r="O23" s="102"/>
      <c r="P23" s="103">
        <f t="shared" ref="P23:P28" si="6">IFERROR(O23/O$28,0)</f>
        <v>0</v>
      </c>
      <c r="Q23" s="102"/>
      <c r="R23" s="103">
        <f t="shared" ref="R23:R28" si="7">IFERROR(Q23/Q$28,0)</f>
        <v>0</v>
      </c>
      <c r="S23" s="102"/>
      <c r="T23" s="103">
        <f t="shared" ref="T23:T28" si="8">IFERROR(S23/S$28,0)</f>
        <v>0</v>
      </c>
      <c r="U23" s="102"/>
      <c r="V23" s="103">
        <f t="shared" ref="V23:V28" si="9">IFERROR(U23/U$28,0)</f>
        <v>0</v>
      </c>
    </row>
    <row r="24" spans="1:24" ht="12.75" customHeight="1" x14ac:dyDescent="0.3">
      <c r="A24" s="151" t="s">
        <v>241</v>
      </c>
      <c r="B24" s="152"/>
      <c r="C24" s="102"/>
      <c r="D24" s="103">
        <f t="shared" si="0"/>
        <v>0</v>
      </c>
      <c r="E24" s="102"/>
      <c r="F24" s="103">
        <f t="shared" si="1"/>
        <v>0</v>
      </c>
      <c r="G24" s="102"/>
      <c r="H24" s="103">
        <f t="shared" si="2"/>
        <v>0</v>
      </c>
      <c r="I24" s="102"/>
      <c r="J24" s="103">
        <f t="shared" si="3"/>
        <v>0</v>
      </c>
      <c r="K24" s="102"/>
      <c r="L24" s="103">
        <f t="shared" si="4"/>
        <v>0</v>
      </c>
      <c r="M24" s="102"/>
      <c r="N24" s="103">
        <f t="shared" si="5"/>
        <v>0</v>
      </c>
      <c r="O24" s="102"/>
      <c r="P24" s="103">
        <f t="shared" si="6"/>
        <v>0</v>
      </c>
      <c r="Q24" s="102"/>
      <c r="R24" s="103">
        <f t="shared" si="7"/>
        <v>0</v>
      </c>
      <c r="S24" s="102"/>
      <c r="T24" s="103">
        <f t="shared" si="8"/>
        <v>0</v>
      </c>
      <c r="U24" s="102"/>
      <c r="V24" s="103">
        <f t="shared" si="9"/>
        <v>0</v>
      </c>
      <c r="X24" s="102"/>
    </row>
    <row r="25" spans="1:24" ht="12.75" customHeight="1" x14ac:dyDescent="0.3">
      <c r="A25" s="38" t="s">
        <v>242</v>
      </c>
      <c r="B25" s="50"/>
      <c r="C25" s="136"/>
      <c r="D25" s="103">
        <f t="shared" si="0"/>
        <v>0</v>
      </c>
      <c r="E25" s="136"/>
      <c r="F25" s="103">
        <f t="shared" si="1"/>
        <v>0</v>
      </c>
      <c r="G25" s="136"/>
      <c r="H25" s="103">
        <f t="shared" si="2"/>
        <v>0</v>
      </c>
      <c r="I25" s="136"/>
      <c r="J25" s="103">
        <f t="shared" si="3"/>
        <v>0</v>
      </c>
      <c r="K25" s="136"/>
      <c r="L25" s="103">
        <f t="shared" si="4"/>
        <v>0</v>
      </c>
      <c r="M25" s="136"/>
      <c r="N25" s="103">
        <f t="shared" si="5"/>
        <v>0</v>
      </c>
      <c r="O25" s="136"/>
      <c r="P25" s="103">
        <f t="shared" si="6"/>
        <v>0</v>
      </c>
      <c r="Q25" s="136"/>
      <c r="R25" s="103">
        <f t="shared" si="7"/>
        <v>0</v>
      </c>
      <c r="S25" s="136"/>
      <c r="T25" s="103">
        <f t="shared" si="8"/>
        <v>0</v>
      </c>
      <c r="U25" s="136"/>
      <c r="V25" s="103">
        <f t="shared" si="9"/>
        <v>0</v>
      </c>
      <c r="X25" s="102"/>
    </row>
    <row r="26" spans="1:24" ht="12.75" customHeight="1" x14ac:dyDescent="0.3">
      <c r="A26" s="151" t="s">
        <v>243</v>
      </c>
      <c r="B26" s="50"/>
      <c r="C26" s="102"/>
      <c r="D26" s="103">
        <f t="shared" si="0"/>
        <v>0</v>
      </c>
      <c r="E26" s="102"/>
      <c r="F26" s="103">
        <f t="shared" si="1"/>
        <v>0</v>
      </c>
      <c r="G26" s="102"/>
      <c r="H26" s="103">
        <f t="shared" si="2"/>
        <v>0</v>
      </c>
      <c r="I26" s="102"/>
      <c r="J26" s="103">
        <f t="shared" si="3"/>
        <v>0</v>
      </c>
      <c r="K26" s="102"/>
      <c r="L26" s="103">
        <f t="shared" si="4"/>
        <v>0</v>
      </c>
      <c r="M26" s="102"/>
      <c r="N26" s="103">
        <f t="shared" si="5"/>
        <v>0</v>
      </c>
      <c r="O26" s="102"/>
      <c r="P26" s="103">
        <f t="shared" si="6"/>
        <v>0</v>
      </c>
      <c r="Q26" s="102"/>
      <c r="R26" s="103">
        <f t="shared" si="7"/>
        <v>0</v>
      </c>
      <c r="S26" s="102"/>
      <c r="T26" s="103">
        <f t="shared" si="8"/>
        <v>0</v>
      </c>
      <c r="U26" s="102"/>
      <c r="V26" s="103">
        <f t="shared" si="9"/>
        <v>0</v>
      </c>
    </row>
    <row r="27" spans="1:24" ht="12.75" customHeight="1" x14ac:dyDescent="0.3">
      <c r="A27" s="38" t="s">
        <v>40</v>
      </c>
      <c r="B27" s="50"/>
      <c r="C27" s="137"/>
      <c r="D27" s="103">
        <f t="shared" si="0"/>
        <v>0</v>
      </c>
      <c r="E27" s="137"/>
      <c r="F27" s="103">
        <f t="shared" si="1"/>
        <v>0</v>
      </c>
      <c r="G27" s="137"/>
      <c r="H27" s="103">
        <f t="shared" si="2"/>
        <v>0</v>
      </c>
      <c r="I27" s="137"/>
      <c r="J27" s="103">
        <f t="shared" si="3"/>
        <v>0</v>
      </c>
      <c r="K27" s="137"/>
      <c r="L27" s="103">
        <f t="shared" si="4"/>
        <v>0</v>
      </c>
      <c r="M27" s="137"/>
      <c r="N27" s="103">
        <f t="shared" si="5"/>
        <v>0</v>
      </c>
      <c r="O27" s="137"/>
      <c r="P27" s="103">
        <f t="shared" si="6"/>
        <v>0</v>
      </c>
      <c r="Q27" s="137"/>
      <c r="R27" s="103">
        <f t="shared" si="7"/>
        <v>0</v>
      </c>
      <c r="S27" s="137"/>
      <c r="T27" s="103">
        <f t="shared" si="8"/>
        <v>0</v>
      </c>
      <c r="U27" s="137"/>
      <c r="V27" s="103">
        <f t="shared" si="9"/>
        <v>0</v>
      </c>
    </row>
    <row r="28" spans="1:24" ht="12.75" customHeight="1" x14ac:dyDescent="0.3">
      <c r="A28" s="26" t="s">
        <v>1</v>
      </c>
      <c r="B28" s="69"/>
      <c r="C28" s="105">
        <f>SUM(C19:C27)</f>
        <v>995117.4</v>
      </c>
      <c r="D28" s="106">
        <f t="shared" si="0"/>
        <v>1</v>
      </c>
      <c r="E28" s="105">
        <f>SUM(E19:E27)</f>
        <v>1467000</v>
      </c>
      <c r="F28" s="106">
        <f t="shared" si="1"/>
        <v>1</v>
      </c>
      <c r="G28" s="105">
        <f>SUM(G19:G27)</f>
        <v>1496340</v>
      </c>
      <c r="H28" s="106">
        <f t="shared" si="2"/>
        <v>1</v>
      </c>
      <c r="I28" s="105">
        <f>SUM(I19:I27)</f>
        <v>1526266.8</v>
      </c>
      <c r="J28" s="106">
        <f t="shared" si="3"/>
        <v>1</v>
      </c>
      <c r="K28" s="105">
        <f>SUM(K19:K27)</f>
        <v>1556792.1360000002</v>
      </c>
      <c r="L28" s="106">
        <f t="shared" si="4"/>
        <v>1</v>
      </c>
      <c r="M28" s="105">
        <f>SUM(M19:M27)</f>
        <v>1587927.9787200002</v>
      </c>
      <c r="N28" s="106">
        <f t="shared" si="5"/>
        <v>1</v>
      </c>
      <c r="O28" s="105">
        <f>SUM(O19:O27)</f>
        <v>1619686.5382944003</v>
      </c>
      <c r="P28" s="106">
        <f t="shared" si="6"/>
        <v>1</v>
      </c>
      <c r="Q28" s="105">
        <f>SUM(Q19:Q27)</f>
        <v>1652080.2690602883</v>
      </c>
      <c r="R28" s="106">
        <f t="shared" si="7"/>
        <v>1</v>
      </c>
      <c r="S28" s="105">
        <f>SUM(S19:S27)</f>
        <v>1685121.8744414942</v>
      </c>
      <c r="T28" s="106">
        <f t="shared" si="8"/>
        <v>1</v>
      </c>
      <c r="U28" s="105">
        <f>SUM(U19:U27)</f>
        <v>1718824.3119303242</v>
      </c>
      <c r="V28" s="106">
        <f t="shared" si="9"/>
        <v>1</v>
      </c>
    </row>
    <row r="29" spans="1:24" ht="12.75" customHeight="1" x14ac:dyDescent="0.3">
      <c r="A29" s="26"/>
      <c r="B29" s="69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4" ht="12.75" customHeight="1" x14ac:dyDescent="0.3">
      <c r="A30" s="26" t="s">
        <v>34</v>
      </c>
      <c r="B30" s="69"/>
      <c r="C30" s="25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4" ht="12.75" customHeight="1" x14ac:dyDescent="0.3">
      <c r="A31" s="38" t="s">
        <v>35</v>
      </c>
      <c r="B31" s="50"/>
      <c r="C31" s="217">
        <v>333364.32900000003</v>
      </c>
      <c r="D31" s="103">
        <f>IFERROR(C31/C$28,0)</f>
        <v>0.33500000000000002</v>
      </c>
      <c r="E31" s="217">
        <v>491445.00000000006</v>
      </c>
      <c r="F31" s="103">
        <f>IFERROR(E31/E$28,0)</f>
        <v>0.33500000000000002</v>
      </c>
      <c r="G31" s="217">
        <v>501273.9</v>
      </c>
      <c r="H31" s="103">
        <f>IFERROR(G31/G$28,0)</f>
        <v>0.33500000000000002</v>
      </c>
      <c r="I31" s="217">
        <v>511299.37800000003</v>
      </c>
      <c r="J31" s="103">
        <f>IFERROR(I31/I$28,0)</f>
        <v>0.33500000000000002</v>
      </c>
      <c r="K31" s="217">
        <v>521525.36556000006</v>
      </c>
      <c r="L31" s="103">
        <f>IFERROR(K31/K$28,0)</f>
        <v>0.33500000000000002</v>
      </c>
      <c r="M31" s="217">
        <v>531955.87287120009</v>
      </c>
      <c r="N31" s="103">
        <f>IFERROR(M31/M$28,0)</f>
        <v>0.33500000000000002</v>
      </c>
      <c r="O31" s="217">
        <v>542594.99032862415</v>
      </c>
      <c r="P31" s="103">
        <f>IFERROR(O31/O$28,0)</f>
        <v>0.33500000000000002</v>
      </c>
      <c r="Q31" s="217">
        <v>553446.89013519662</v>
      </c>
      <c r="R31" s="103">
        <f>IFERROR(Q31/Q$28,0)</f>
        <v>0.33500000000000002</v>
      </c>
      <c r="S31" s="217">
        <v>564515.82793790055</v>
      </c>
      <c r="T31" s="103">
        <f>IFERROR(S31/S$28,0)</f>
        <v>0.33499999999999996</v>
      </c>
      <c r="U31" s="217">
        <v>575806.14449665858</v>
      </c>
      <c r="V31" s="103">
        <f>IFERROR(U31/U$28,0)</f>
        <v>0.33499999999999996</v>
      </c>
    </row>
    <row r="32" spans="1:24" ht="12.75" customHeight="1" x14ac:dyDescent="0.3">
      <c r="A32" s="70" t="s">
        <v>75</v>
      </c>
      <c r="B32" s="70"/>
      <c r="C32" s="139"/>
      <c r="D32" s="103">
        <f>IFERROR(C32/C$28,0)</f>
        <v>0</v>
      </c>
      <c r="E32" s="139"/>
      <c r="F32" s="103">
        <f>IFERROR(E32/E$28,0)</f>
        <v>0</v>
      </c>
      <c r="G32" s="139"/>
      <c r="H32" s="103">
        <f>IFERROR(G32/G$28,0)</f>
        <v>0</v>
      </c>
      <c r="I32" s="139"/>
      <c r="J32" s="103">
        <f>IFERROR(I32/I$28,0)</f>
        <v>0</v>
      </c>
      <c r="K32" s="139"/>
      <c r="L32" s="103">
        <f>IFERROR(K32/K$28,0)</f>
        <v>0</v>
      </c>
      <c r="M32" s="139"/>
      <c r="N32" s="103">
        <f>IFERROR(M32/M$28,0)</f>
        <v>0</v>
      </c>
      <c r="O32" s="139"/>
      <c r="P32" s="103">
        <f>IFERROR(O32/O$28,0)</f>
        <v>0</v>
      </c>
      <c r="Q32" s="139"/>
      <c r="R32" s="103">
        <f>IFERROR(Q32/Q$28,0)</f>
        <v>0</v>
      </c>
      <c r="S32" s="139"/>
      <c r="T32" s="103">
        <f>IFERROR(S32/S$28,0)</f>
        <v>0</v>
      </c>
      <c r="U32" s="139"/>
      <c r="V32" s="103">
        <f>IFERROR(U32/U$28,0)</f>
        <v>0</v>
      </c>
    </row>
    <row r="33" spans="1:22" ht="12.75" customHeight="1" x14ac:dyDescent="0.3">
      <c r="A33" s="26" t="s">
        <v>2</v>
      </c>
      <c r="B33" s="69"/>
      <c r="C33" s="105">
        <f>SUM(C31:C32)</f>
        <v>333364.32900000003</v>
      </c>
      <c r="D33" s="106">
        <f>IFERROR(C33/C$28,0)</f>
        <v>0.33500000000000002</v>
      </c>
      <c r="E33" s="105">
        <f>SUM(E31:E32)</f>
        <v>491445.00000000006</v>
      </c>
      <c r="F33" s="106">
        <f>IFERROR(E33/E$28,0)</f>
        <v>0.33500000000000002</v>
      </c>
      <c r="G33" s="105">
        <f>SUM(G31:G32)</f>
        <v>501273.9</v>
      </c>
      <c r="H33" s="106">
        <f>IFERROR(G33/G$28,0)</f>
        <v>0.33500000000000002</v>
      </c>
      <c r="I33" s="105">
        <f>SUM(I31:I32)</f>
        <v>511299.37800000003</v>
      </c>
      <c r="J33" s="106">
        <f>IFERROR(I33/I$28,0)</f>
        <v>0.33500000000000002</v>
      </c>
      <c r="K33" s="105">
        <f>SUM(K31:K32)</f>
        <v>521525.36556000006</v>
      </c>
      <c r="L33" s="106">
        <f>IFERROR(K33/K$28,0)</f>
        <v>0.33500000000000002</v>
      </c>
      <c r="M33" s="105">
        <f>SUM(M31:M32)</f>
        <v>531955.87287120009</v>
      </c>
      <c r="N33" s="106">
        <f>IFERROR(M33/M$28,0)</f>
        <v>0.33500000000000002</v>
      </c>
      <c r="O33" s="105">
        <f>SUM(O31:O32)</f>
        <v>542594.99032862415</v>
      </c>
      <c r="P33" s="106">
        <f>IFERROR(O33/O$28,0)</f>
        <v>0.33500000000000002</v>
      </c>
      <c r="Q33" s="105">
        <f>SUM(Q31:Q32)</f>
        <v>553446.89013519662</v>
      </c>
      <c r="R33" s="106">
        <f>IFERROR(Q33/Q$28,0)</f>
        <v>0.33500000000000002</v>
      </c>
      <c r="S33" s="105">
        <f>SUM(S31:S32)</f>
        <v>564515.82793790055</v>
      </c>
      <c r="T33" s="106">
        <f>IFERROR(S33/S$28,0)</f>
        <v>0.33499999999999996</v>
      </c>
      <c r="U33" s="105">
        <f>SUM(U31:U32)</f>
        <v>575806.14449665858</v>
      </c>
      <c r="V33" s="106">
        <f>IFERROR(U33/U$28,0)</f>
        <v>0.33499999999999996</v>
      </c>
    </row>
    <row r="34" spans="1:22" ht="12.75" customHeight="1" x14ac:dyDescent="0.3">
      <c r="A34" s="38"/>
      <c r="B34" s="5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2.75" customHeight="1" x14ac:dyDescent="0.3">
      <c r="A35" s="26" t="s">
        <v>3</v>
      </c>
      <c r="B35" s="69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2.75" customHeight="1" x14ac:dyDescent="0.3">
      <c r="A36" s="38" t="s">
        <v>22</v>
      </c>
      <c r="B36" s="50"/>
      <c r="C36" s="217"/>
      <c r="D36" s="103">
        <f t="shared" ref="D36:D46" si="10">IFERROR(C36/C$28,0)</f>
        <v>0</v>
      </c>
      <c r="E36" s="217"/>
      <c r="F36" s="103">
        <f t="shared" ref="F36:F46" si="11">IFERROR(E36/E$28,0)</f>
        <v>0</v>
      </c>
      <c r="G36" s="217"/>
      <c r="H36" s="103">
        <f t="shared" ref="H36:H46" si="12">IFERROR(G36/G$28,0)</f>
        <v>0</v>
      </c>
      <c r="I36" s="217"/>
      <c r="J36" s="103">
        <f t="shared" ref="J36:J46" si="13">IFERROR(I36/I$28,0)</f>
        <v>0</v>
      </c>
      <c r="K36" s="217"/>
      <c r="L36" s="103">
        <f t="shared" ref="L36:L46" si="14">IFERROR(K36/K$28,0)</f>
        <v>0</v>
      </c>
      <c r="M36" s="217"/>
      <c r="N36" s="103">
        <f t="shared" ref="N36:N46" si="15">IFERROR(M36/M$28,0)</f>
        <v>0</v>
      </c>
      <c r="O36" s="217"/>
      <c r="P36" s="103">
        <f t="shared" ref="P36:P46" si="16">IFERROR(O36/O$28,0)</f>
        <v>0</v>
      </c>
      <c r="Q36" s="217"/>
      <c r="R36" s="103">
        <f t="shared" ref="R36:R46" si="17">IFERROR(Q36/Q$28,0)</f>
        <v>0</v>
      </c>
      <c r="S36" s="217"/>
      <c r="T36" s="103">
        <f t="shared" ref="T36:T46" si="18">IFERROR(S36/S$28,0)</f>
        <v>0</v>
      </c>
      <c r="U36" s="217"/>
      <c r="V36" s="103">
        <f t="shared" ref="V36:V46" si="19">IFERROR(U36/U$28,0)</f>
        <v>0</v>
      </c>
    </row>
    <row r="37" spans="1:22" ht="12.75" customHeight="1" x14ac:dyDescent="0.3">
      <c r="A37" s="38" t="s">
        <v>23</v>
      </c>
      <c r="B37" s="50"/>
      <c r="C37" s="217">
        <v>110898</v>
      </c>
      <c r="D37" s="103">
        <f t="shared" si="10"/>
        <v>0.11144212733090587</v>
      </c>
      <c r="E37" s="217">
        <v>144258</v>
      </c>
      <c r="F37" s="103">
        <f t="shared" si="11"/>
        <v>9.8335378323108388E-2</v>
      </c>
      <c r="G37" s="217">
        <v>149307.03</v>
      </c>
      <c r="H37" s="103">
        <f t="shared" si="12"/>
        <v>9.9781486827859978E-2</v>
      </c>
      <c r="I37" s="217">
        <v>154084.85496</v>
      </c>
      <c r="J37" s="103">
        <f t="shared" si="13"/>
        <v>0.10095538667289362</v>
      </c>
      <c r="K37" s="217">
        <v>157936.97633399998</v>
      </c>
      <c r="L37" s="103">
        <f t="shared" si="14"/>
        <v>0.10145026601932935</v>
      </c>
      <c r="M37" s="217">
        <v>161885.40074234997</v>
      </c>
      <c r="N37" s="103">
        <f t="shared" si="15"/>
        <v>0.1019475712449143</v>
      </c>
      <c r="O37" s="217">
        <v>165932.53576090871</v>
      </c>
      <c r="P37" s="103">
        <f t="shared" si="16"/>
        <v>0.10244731424121288</v>
      </c>
      <c r="Q37" s="217">
        <v>170080.84915493141</v>
      </c>
      <c r="R37" s="103">
        <f t="shared" si="17"/>
        <v>0.10294950695808155</v>
      </c>
      <c r="S37" s="217">
        <v>174332.87038380466</v>
      </c>
      <c r="T37" s="103">
        <f t="shared" si="18"/>
        <v>0.10345416140395448</v>
      </c>
      <c r="U37" s="217">
        <v>178691.19214339976</v>
      </c>
      <c r="V37" s="103">
        <f t="shared" si="19"/>
        <v>0.10396128964613072</v>
      </c>
    </row>
    <row r="38" spans="1:22" ht="12.75" customHeight="1" x14ac:dyDescent="0.3">
      <c r="A38" s="38" t="s">
        <v>24</v>
      </c>
      <c r="B38" s="50"/>
      <c r="C38" s="217">
        <v>6528</v>
      </c>
      <c r="D38" s="103">
        <f t="shared" si="10"/>
        <v>6.5600300024901579E-3</v>
      </c>
      <c r="E38" s="217">
        <v>17648</v>
      </c>
      <c r="F38" s="103">
        <f t="shared" si="11"/>
        <v>1.2029993183367416E-2</v>
      </c>
      <c r="G38" s="217">
        <v>18265.68</v>
      </c>
      <c r="H38" s="103">
        <f t="shared" si="12"/>
        <v>1.2206904847828702E-2</v>
      </c>
      <c r="I38" s="217">
        <v>18850.181759999999</v>
      </c>
      <c r="J38" s="103">
        <f t="shared" si="13"/>
        <v>1.2350515493097274E-2</v>
      </c>
      <c r="K38" s="217">
        <v>19321.436303999999</v>
      </c>
      <c r="L38" s="103">
        <f t="shared" si="14"/>
        <v>1.2411057235710494E-2</v>
      </c>
      <c r="M38" s="217">
        <v>19804.472211599998</v>
      </c>
      <c r="N38" s="103">
        <f t="shared" si="15"/>
        <v>1.2471895751571819E-2</v>
      </c>
      <c r="O38" s="217">
        <v>20299.584016889996</v>
      </c>
      <c r="P38" s="103">
        <f t="shared" si="16"/>
        <v>1.2533032495452071E-2</v>
      </c>
      <c r="Q38" s="217">
        <v>20807.073617312242</v>
      </c>
      <c r="R38" s="103">
        <f t="shared" si="17"/>
        <v>1.2594468929253306E-2</v>
      </c>
      <c r="S38" s="217">
        <v>21327.250457745045</v>
      </c>
      <c r="T38" s="103">
        <f t="shared" si="18"/>
        <v>1.265620652204376E-2</v>
      </c>
      <c r="U38" s="217">
        <v>21860.431719188669</v>
      </c>
      <c r="V38" s="103">
        <f t="shared" si="19"/>
        <v>1.2718246750092992E-2</v>
      </c>
    </row>
    <row r="39" spans="1:22" ht="12.75" customHeight="1" x14ac:dyDescent="0.3">
      <c r="A39" s="38" t="s">
        <v>28</v>
      </c>
      <c r="B39" s="50"/>
      <c r="C39" s="217">
        <v>54608</v>
      </c>
      <c r="D39" s="103">
        <f t="shared" si="10"/>
        <v>5.487593725122282E-2</v>
      </c>
      <c r="E39" s="217">
        <v>65728</v>
      </c>
      <c r="F39" s="103">
        <f t="shared" si="11"/>
        <v>4.4804362644853442E-2</v>
      </c>
      <c r="G39" s="217">
        <v>68028.479999999996</v>
      </c>
      <c r="H39" s="103">
        <f t="shared" si="12"/>
        <v>4.546325033080717E-2</v>
      </c>
      <c r="I39" s="217">
        <v>70205.391359999994</v>
      </c>
      <c r="J39" s="103">
        <f t="shared" si="13"/>
        <v>4.5998112099404895E-2</v>
      </c>
      <c r="K39" s="217">
        <v>71960.526143999989</v>
      </c>
      <c r="L39" s="103">
        <f t="shared" si="14"/>
        <v>4.6223593041068635E-2</v>
      </c>
      <c r="M39" s="217">
        <v>73759.539297599986</v>
      </c>
      <c r="N39" s="103">
        <f t="shared" si="15"/>
        <v>4.6450179281466032E-2</v>
      </c>
      <c r="O39" s="217">
        <v>75603.527780039978</v>
      </c>
      <c r="P39" s="103">
        <f t="shared" si="16"/>
        <v>4.6677876238728114E-2</v>
      </c>
      <c r="Q39" s="217">
        <v>77493.615974540968</v>
      </c>
      <c r="R39" s="103">
        <f t="shared" si="17"/>
        <v>4.6906689357545397E-2</v>
      </c>
      <c r="S39" s="217">
        <v>79430.956373904482</v>
      </c>
      <c r="T39" s="103">
        <f t="shared" si="18"/>
        <v>4.7136624109298066E-2</v>
      </c>
      <c r="U39" s="217">
        <v>81416.730283252095</v>
      </c>
      <c r="V39" s="103">
        <f t="shared" si="19"/>
        <v>4.7367685992186777E-2</v>
      </c>
    </row>
    <row r="40" spans="1:22" ht="12.75" customHeight="1" x14ac:dyDescent="0.3">
      <c r="A40" s="38" t="s">
        <v>25</v>
      </c>
      <c r="B40" s="50"/>
      <c r="C40" s="217">
        <v>0</v>
      </c>
      <c r="D40" s="103">
        <f t="shared" si="10"/>
        <v>0</v>
      </c>
      <c r="E40" s="217">
        <v>0</v>
      </c>
      <c r="F40" s="103">
        <f t="shared" si="11"/>
        <v>0</v>
      </c>
      <c r="G40" s="217">
        <v>0</v>
      </c>
      <c r="H40" s="103">
        <f t="shared" si="12"/>
        <v>0</v>
      </c>
      <c r="I40" s="217">
        <v>0</v>
      </c>
      <c r="J40" s="103">
        <f t="shared" si="13"/>
        <v>0</v>
      </c>
      <c r="K40" s="217">
        <v>0</v>
      </c>
      <c r="L40" s="103">
        <f t="shared" si="14"/>
        <v>0</v>
      </c>
      <c r="M40" s="217">
        <v>0</v>
      </c>
      <c r="N40" s="103">
        <f t="shared" si="15"/>
        <v>0</v>
      </c>
      <c r="O40" s="217">
        <v>0</v>
      </c>
      <c r="P40" s="103">
        <f t="shared" si="16"/>
        <v>0</v>
      </c>
      <c r="Q40" s="217">
        <v>0</v>
      </c>
      <c r="R40" s="103">
        <f t="shared" si="17"/>
        <v>0</v>
      </c>
      <c r="S40" s="217">
        <v>0</v>
      </c>
      <c r="T40" s="103">
        <f t="shared" si="18"/>
        <v>0</v>
      </c>
      <c r="U40" s="217">
        <v>0</v>
      </c>
      <c r="V40" s="103">
        <f t="shared" si="19"/>
        <v>0</v>
      </c>
    </row>
    <row r="41" spans="1:22" ht="12.75" customHeight="1" x14ac:dyDescent="0.3">
      <c r="A41" s="38" t="s">
        <v>26</v>
      </c>
      <c r="B41" s="50"/>
      <c r="C41" s="217">
        <v>13751.352000000001</v>
      </c>
      <c r="D41" s="103">
        <f t="shared" si="10"/>
        <v>1.381882378903233E-2</v>
      </c>
      <c r="E41" s="217">
        <v>17887.991999999998</v>
      </c>
      <c r="F41" s="103">
        <f t="shared" si="11"/>
        <v>1.2193586912065438E-2</v>
      </c>
      <c r="G41" s="217">
        <v>18514.07172</v>
      </c>
      <c r="H41" s="103">
        <f t="shared" si="12"/>
        <v>1.2372904366654638E-2</v>
      </c>
      <c r="I41" s="217">
        <v>19106.522015039998</v>
      </c>
      <c r="J41" s="103">
        <f t="shared" si="13"/>
        <v>1.2518467947438808E-2</v>
      </c>
      <c r="K41" s="217">
        <v>19584.185065415997</v>
      </c>
      <c r="L41" s="103">
        <f t="shared" si="14"/>
        <v>1.257983298639684E-2</v>
      </c>
      <c r="M41" s="217">
        <v>20073.789692051396</v>
      </c>
      <c r="N41" s="103">
        <f t="shared" si="15"/>
        <v>1.2641498834369371E-2</v>
      </c>
      <c r="O41" s="217">
        <v>20575.63443435268</v>
      </c>
      <c r="P41" s="103">
        <f t="shared" si="16"/>
        <v>1.2703466965910397E-2</v>
      </c>
      <c r="Q41" s="217">
        <v>21090.025295211493</v>
      </c>
      <c r="R41" s="103">
        <f t="shared" si="17"/>
        <v>1.2765738862802113E-2</v>
      </c>
      <c r="S41" s="217">
        <v>21617.275927591778</v>
      </c>
      <c r="T41" s="103">
        <f t="shared" si="18"/>
        <v>1.2828316014090355E-2</v>
      </c>
      <c r="U41" s="217">
        <v>22157.70782578157</v>
      </c>
      <c r="V41" s="103">
        <f t="shared" si="19"/>
        <v>1.2891199916120208E-2</v>
      </c>
    </row>
    <row r="42" spans="1:22" ht="12.75" customHeight="1" x14ac:dyDescent="0.3">
      <c r="A42" s="38" t="s">
        <v>27</v>
      </c>
      <c r="B42" s="50"/>
      <c r="C42" s="217"/>
      <c r="D42" s="103">
        <f t="shared" si="10"/>
        <v>0</v>
      </c>
      <c r="E42" s="217"/>
      <c r="F42" s="103">
        <f t="shared" si="11"/>
        <v>0</v>
      </c>
      <c r="G42" s="217"/>
      <c r="H42" s="103">
        <f t="shared" si="12"/>
        <v>0</v>
      </c>
      <c r="I42" s="217"/>
      <c r="J42" s="103">
        <f t="shared" si="13"/>
        <v>0</v>
      </c>
      <c r="K42" s="217"/>
      <c r="L42" s="103">
        <f t="shared" si="14"/>
        <v>0</v>
      </c>
      <c r="M42" s="217"/>
      <c r="N42" s="103">
        <f t="shared" si="15"/>
        <v>0</v>
      </c>
      <c r="O42" s="217"/>
      <c r="P42" s="103">
        <f t="shared" si="16"/>
        <v>0</v>
      </c>
      <c r="Q42" s="217"/>
      <c r="R42" s="103">
        <f t="shared" si="17"/>
        <v>0</v>
      </c>
      <c r="S42" s="217"/>
      <c r="T42" s="103">
        <f t="shared" si="18"/>
        <v>0</v>
      </c>
      <c r="U42" s="217"/>
      <c r="V42" s="103">
        <f t="shared" si="19"/>
        <v>0</v>
      </c>
    </row>
    <row r="43" spans="1:22" ht="12.75" customHeight="1" x14ac:dyDescent="0.3">
      <c r="A43" s="38" t="s">
        <v>76</v>
      </c>
      <c r="B43" s="50"/>
      <c r="C43" s="217"/>
      <c r="D43" s="103">
        <f t="shared" si="10"/>
        <v>0</v>
      </c>
      <c r="E43" s="217"/>
      <c r="F43" s="103">
        <f t="shared" si="11"/>
        <v>0</v>
      </c>
      <c r="G43" s="217"/>
      <c r="H43" s="103">
        <f t="shared" si="12"/>
        <v>0</v>
      </c>
      <c r="I43" s="217"/>
      <c r="J43" s="103">
        <f t="shared" si="13"/>
        <v>0</v>
      </c>
      <c r="K43" s="217"/>
      <c r="L43" s="103">
        <f t="shared" si="14"/>
        <v>0</v>
      </c>
      <c r="M43" s="217"/>
      <c r="N43" s="103">
        <f t="shared" si="15"/>
        <v>0</v>
      </c>
      <c r="O43" s="217"/>
      <c r="P43" s="103">
        <f t="shared" si="16"/>
        <v>0</v>
      </c>
      <c r="Q43" s="217"/>
      <c r="R43" s="103">
        <f t="shared" si="17"/>
        <v>0</v>
      </c>
      <c r="S43" s="217"/>
      <c r="T43" s="103">
        <f t="shared" si="18"/>
        <v>0</v>
      </c>
      <c r="U43" s="217"/>
      <c r="V43" s="103">
        <f t="shared" si="19"/>
        <v>0</v>
      </c>
    </row>
    <row r="44" spans="1:22" ht="12.75" customHeight="1" x14ac:dyDescent="0.3">
      <c r="A44" s="38" t="s">
        <v>11</v>
      </c>
      <c r="B44" s="50"/>
      <c r="C44" s="217"/>
      <c r="D44" s="103">
        <f t="shared" si="10"/>
        <v>0</v>
      </c>
      <c r="E44" s="217"/>
      <c r="F44" s="103">
        <f t="shared" si="11"/>
        <v>0</v>
      </c>
      <c r="G44" s="217"/>
      <c r="H44" s="103">
        <f t="shared" si="12"/>
        <v>0</v>
      </c>
      <c r="I44" s="217"/>
      <c r="J44" s="103">
        <f t="shared" si="13"/>
        <v>0</v>
      </c>
      <c r="K44" s="217"/>
      <c r="L44" s="103">
        <f t="shared" si="14"/>
        <v>0</v>
      </c>
      <c r="M44" s="217"/>
      <c r="N44" s="103">
        <f t="shared" si="15"/>
        <v>0</v>
      </c>
      <c r="O44" s="217"/>
      <c r="P44" s="103">
        <f t="shared" si="16"/>
        <v>0</v>
      </c>
      <c r="Q44" s="217"/>
      <c r="R44" s="103">
        <f t="shared" si="17"/>
        <v>0</v>
      </c>
      <c r="S44" s="217"/>
      <c r="T44" s="103">
        <f t="shared" si="18"/>
        <v>0</v>
      </c>
      <c r="U44" s="217"/>
      <c r="V44" s="103">
        <f t="shared" si="19"/>
        <v>0</v>
      </c>
    </row>
    <row r="45" spans="1:22" ht="12.75" customHeight="1" x14ac:dyDescent="0.3">
      <c r="A45" s="38" t="s">
        <v>4</v>
      </c>
      <c r="B45" s="50"/>
      <c r="C45" s="220">
        <v>16171.196</v>
      </c>
      <c r="D45" s="103">
        <f t="shared" si="10"/>
        <v>1.6250540890954172E-2</v>
      </c>
      <c r="E45" s="220">
        <v>21397.596000000001</v>
      </c>
      <c r="F45" s="103">
        <f t="shared" si="11"/>
        <v>1.4585955010224951E-2</v>
      </c>
      <c r="G45" s="220">
        <v>22146.511859999999</v>
      </c>
      <c r="H45" s="103">
        <f t="shared" si="12"/>
        <v>1.4800454348610608E-2</v>
      </c>
      <c r="I45" s="220">
        <v>22855.20023952</v>
      </c>
      <c r="J45" s="103">
        <f t="shared" si="13"/>
        <v>1.4974577340947204E-2</v>
      </c>
      <c r="K45" s="220">
        <v>23426.580245507997</v>
      </c>
      <c r="L45" s="103">
        <f t="shared" si="14"/>
        <v>1.5047982131834198E-2</v>
      </c>
      <c r="M45" s="220">
        <v>24012.244751645696</v>
      </c>
      <c r="N45" s="103">
        <f t="shared" si="15"/>
        <v>1.5121746750127502E-2</v>
      </c>
      <c r="O45" s="220">
        <v>24612.550870436837</v>
      </c>
      <c r="P45" s="103">
        <f t="shared" si="16"/>
        <v>1.5195872959686949E-2</v>
      </c>
      <c r="Q45" s="220">
        <v>25227.864642197754</v>
      </c>
      <c r="R45" s="103">
        <f t="shared" si="17"/>
        <v>1.5270362533018745E-2</v>
      </c>
      <c r="S45" s="220">
        <v>25858.561258252696</v>
      </c>
      <c r="T45" s="103">
        <f t="shared" si="18"/>
        <v>1.5345217251317853E-2</v>
      </c>
      <c r="U45" s="220">
        <v>26505.025289709007</v>
      </c>
      <c r="V45" s="103">
        <f t="shared" si="19"/>
        <v>1.5420438904510584E-2</v>
      </c>
    </row>
    <row r="46" spans="1:22" ht="12.75" customHeight="1" x14ac:dyDescent="0.3">
      <c r="A46" s="26" t="s">
        <v>5</v>
      </c>
      <c r="B46" s="69"/>
      <c r="C46" s="105">
        <f>SUM(C36:C45)</f>
        <v>201956.54800000001</v>
      </c>
      <c r="D46" s="106">
        <f t="shared" si="10"/>
        <v>0.20294745926460536</v>
      </c>
      <c r="E46" s="105">
        <f>SUM(E36:E45)</f>
        <v>266919.58799999999</v>
      </c>
      <c r="F46" s="106">
        <f t="shared" si="11"/>
        <v>0.18194927607361963</v>
      </c>
      <c r="G46" s="105">
        <f>SUM(G36:G45)</f>
        <v>276261.77358000004</v>
      </c>
      <c r="H46" s="106">
        <f t="shared" si="12"/>
        <v>0.18462500072176113</v>
      </c>
      <c r="I46" s="105">
        <f>SUM(I36:I45)</f>
        <v>285102.15033455996</v>
      </c>
      <c r="J46" s="106">
        <f t="shared" si="13"/>
        <v>0.18679705955378179</v>
      </c>
      <c r="K46" s="105">
        <f>SUM(K36:K45)</f>
        <v>292229.70409292396</v>
      </c>
      <c r="L46" s="106">
        <f t="shared" si="14"/>
        <v>0.18771273141433953</v>
      </c>
      <c r="M46" s="105">
        <f>SUM(M36:M45)</f>
        <v>299535.44669524708</v>
      </c>
      <c r="N46" s="106">
        <f t="shared" si="15"/>
        <v>0.18863289186244903</v>
      </c>
      <c r="O46" s="105">
        <f>SUM(O36:O45)</f>
        <v>307023.83286262822</v>
      </c>
      <c r="P46" s="106">
        <f t="shared" si="16"/>
        <v>0.18955756290099041</v>
      </c>
      <c r="Q46" s="105">
        <f>SUM(Q36:Q45)</f>
        <v>314699.42868419382</v>
      </c>
      <c r="R46" s="106">
        <f t="shared" si="17"/>
        <v>0.19048676664070111</v>
      </c>
      <c r="S46" s="105">
        <f>SUM(S36:S45)</f>
        <v>322566.91440129868</v>
      </c>
      <c r="T46" s="106">
        <f t="shared" si="18"/>
        <v>0.19142052530070452</v>
      </c>
      <c r="U46" s="105">
        <f>SUM(U36:U45)</f>
        <v>330631.08726133103</v>
      </c>
      <c r="V46" s="106">
        <f t="shared" si="19"/>
        <v>0.19235886120904125</v>
      </c>
    </row>
    <row r="47" spans="1:22" ht="12.75" customHeight="1" x14ac:dyDescent="0.3">
      <c r="A47" s="26"/>
      <c r="B47" s="26"/>
      <c r="C47" s="53"/>
      <c r="D47" s="111"/>
      <c r="E47" s="53"/>
      <c r="F47" s="111"/>
      <c r="G47" s="53"/>
      <c r="H47" s="111"/>
      <c r="I47" s="53"/>
      <c r="J47" s="111"/>
      <c r="K47" s="53"/>
      <c r="L47" s="111"/>
      <c r="M47" s="53"/>
      <c r="N47" s="111"/>
      <c r="O47" s="53"/>
      <c r="P47" s="111"/>
      <c r="Q47" s="53"/>
      <c r="R47" s="111"/>
      <c r="S47" s="53"/>
      <c r="T47" s="111"/>
      <c r="U47" s="53"/>
      <c r="V47" s="111"/>
    </row>
    <row r="48" spans="1:22" ht="12.75" customHeight="1" x14ac:dyDescent="0.3">
      <c r="A48" s="26" t="str">
        <f>A4</f>
        <v xml:space="preserve">VENDOR:  </v>
      </c>
      <c r="B48" s="46" t="str">
        <f>B4</f>
        <v>Aramark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4" ht="12.75" customHeight="1" x14ac:dyDescent="0.3">
      <c r="A49" s="26"/>
      <c r="B49" s="14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4" ht="12.75" customHeight="1" x14ac:dyDescent="0.3">
      <c r="A50" s="38"/>
      <c r="B50" s="38"/>
      <c r="C50" s="109" t="str">
        <f>C6</f>
        <v>FY 2018-19</v>
      </c>
      <c r="D50" s="109" t="s">
        <v>9</v>
      </c>
      <c r="E50" s="109" t="str">
        <f>E6</f>
        <v>FY 2019-20</v>
      </c>
      <c r="F50" s="109" t="s">
        <v>9</v>
      </c>
      <c r="G50" s="109" t="str">
        <f>G6</f>
        <v>FY 2020-21</v>
      </c>
      <c r="H50" s="109" t="s">
        <v>9</v>
      </c>
      <c r="I50" s="109" t="str">
        <f>I6</f>
        <v>FY 2021-22</v>
      </c>
      <c r="J50" s="109" t="s">
        <v>9</v>
      </c>
      <c r="K50" s="109" t="str">
        <f>K6</f>
        <v>FY 2022-23</v>
      </c>
      <c r="L50" s="109" t="s">
        <v>9</v>
      </c>
      <c r="M50" s="109" t="str">
        <f>M6</f>
        <v>FY 2023-24</v>
      </c>
      <c r="N50" s="109" t="s">
        <v>9</v>
      </c>
      <c r="O50" s="109" t="str">
        <f>O6</f>
        <v>FY 2024-25</v>
      </c>
      <c r="P50" s="109" t="s">
        <v>9</v>
      </c>
      <c r="Q50" s="109" t="str">
        <f>Q6</f>
        <v>FY 2025-26</v>
      </c>
      <c r="R50" s="109" t="s">
        <v>9</v>
      </c>
      <c r="S50" s="109" t="str">
        <f>S6</f>
        <v>FY 2026-27</v>
      </c>
      <c r="T50" s="109" t="s">
        <v>9</v>
      </c>
      <c r="U50" s="109" t="str">
        <f>U6</f>
        <v>FY 2027-28</v>
      </c>
      <c r="V50" s="109" t="s">
        <v>9</v>
      </c>
    </row>
    <row r="51" spans="1:24" ht="12.75" customHeight="1" x14ac:dyDescent="0.3">
      <c r="A51" s="26" t="s">
        <v>38</v>
      </c>
      <c r="B51" s="69"/>
      <c r="C51" s="101"/>
      <c r="D51" s="103"/>
      <c r="E51" s="101"/>
      <c r="F51" s="103"/>
      <c r="G51" s="101"/>
      <c r="H51" s="103"/>
      <c r="I51" s="101"/>
      <c r="J51" s="103"/>
      <c r="K51" s="101"/>
      <c r="L51" s="103"/>
      <c r="M51" s="101"/>
      <c r="N51" s="103"/>
      <c r="O51" s="101"/>
      <c r="P51" s="103"/>
      <c r="Q51" s="101"/>
      <c r="R51" s="103"/>
      <c r="S51" s="101"/>
      <c r="T51" s="103"/>
      <c r="U51" s="101"/>
      <c r="V51" s="103"/>
    </row>
    <row r="52" spans="1:24" ht="12.75" customHeight="1" x14ac:dyDescent="0.3">
      <c r="A52" s="38" t="s">
        <v>229</v>
      </c>
      <c r="B52" s="50"/>
      <c r="C52" s="217">
        <v>0</v>
      </c>
      <c r="D52" s="103">
        <f t="shared" ref="D52:D104" si="20">IFERROR(C52/C$28,0)</f>
        <v>0</v>
      </c>
      <c r="E52" s="217">
        <v>0</v>
      </c>
      <c r="F52" s="103">
        <f t="shared" ref="F52:F104" si="21">IFERROR(E52/E$28,0)</f>
        <v>0</v>
      </c>
      <c r="G52" s="217">
        <v>0</v>
      </c>
      <c r="H52" s="103">
        <f t="shared" ref="H52:H104" si="22">IFERROR(G52/G$28,0)</f>
        <v>0</v>
      </c>
      <c r="I52" s="217">
        <v>0</v>
      </c>
      <c r="J52" s="103">
        <f t="shared" ref="J52:J104" si="23">IFERROR(I52/I$28,0)</f>
        <v>0</v>
      </c>
      <c r="K52" s="217">
        <v>0</v>
      </c>
      <c r="L52" s="103">
        <f t="shared" ref="L52:L104" si="24">IFERROR(K52/K$28,0)</f>
        <v>0</v>
      </c>
      <c r="M52" s="217">
        <v>0</v>
      </c>
      <c r="N52" s="103">
        <f t="shared" ref="N52:N104" si="25">IFERROR(M52/M$28,0)</f>
        <v>0</v>
      </c>
      <c r="O52" s="217">
        <v>0</v>
      </c>
      <c r="P52" s="103">
        <f t="shared" ref="P52:P104" si="26">IFERROR(O52/O$28,0)</f>
        <v>0</v>
      </c>
      <c r="Q52" s="217">
        <v>0</v>
      </c>
      <c r="R52" s="103">
        <f t="shared" ref="R52:R104" si="27">IFERROR(Q52/Q$28,0)</f>
        <v>0</v>
      </c>
      <c r="S52" s="217">
        <v>0</v>
      </c>
      <c r="T52" s="103">
        <f t="shared" ref="T52:T104" si="28">IFERROR(S52/S$28,0)</f>
        <v>0</v>
      </c>
      <c r="U52" s="217">
        <v>0</v>
      </c>
      <c r="V52" s="103">
        <f t="shared" ref="V52:V105" si="29">IFERROR(U52/U$28,0)</f>
        <v>0</v>
      </c>
      <c r="X52" s="245"/>
    </row>
    <row r="53" spans="1:24" ht="12.75" customHeight="1" x14ac:dyDescent="0.3">
      <c r="A53" s="38" t="s">
        <v>97</v>
      </c>
      <c r="B53" s="50"/>
      <c r="C53" s="217">
        <v>0</v>
      </c>
      <c r="D53" s="103">
        <f t="shared" si="20"/>
        <v>0</v>
      </c>
      <c r="E53" s="217">
        <v>0</v>
      </c>
      <c r="F53" s="103">
        <f t="shared" si="21"/>
        <v>0</v>
      </c>
      <c r="G53" s="217">
        <v>0</v>
      </c>
      <c r="H53" s="103">
        <f t="shared" si="22"/>
        <v>0</v>
      </c>
      <c r="I53" s="217">
        <v>0</v>
      </c>
      <c r="J53" s="103">
        <f t="shared" si="23"/>
        <v>0</v>
      </c>
      <c r="K53" s="217">
        <v>0</v>
      </c>
      <c r="L53" s="103">
        <f t="shared" si="24"/>
        <v>0</v>
      </c>
      <c r="M53" s="217">
        <v>0</v>
      </c>
      <c r="N53" s="103">
        <f t="shared" si="25"/>
        <v>0</v>
      </c>
      <c r="O53" s="217">
        <v>0</v>
      </c>
      <c r="P53" s="103">
        <f t="shared" si="26"/>
        <v>0</v>
      </c>
      <c r="Q53" s="217">
        <v>0</v>
      </c>
      <c r="R53" s="103">
        <f t="shared" si="27"/>
        <v>0</v>
      </c>
      <c r="S53" s="217">
        <v>0</v>
      </c>
      <c r="T53" s="103">
        <f t="shared" si="28"/>
        <v>0</v>
      </c>
      <c r="U53" s="217">
        <v>0</v>
      </c>
      <c r="V53" s="103">
        <f t="shared" si="29"/>
        <v>0</v>
      </c>
      <c r="X53" s="245"/>
    </row>
    <row r="54" spans="1:24" ht="12.75" customHeight="1" x14ac:dyDescent="0.3">
      <c r="A54" s="38" t="s">
        <v>30</v>
      </c>
      <c r="B54" s="50"/>
      <c r="C54" s="217">
        <v>696.58218000000011</v>
      </c>
      <c r="D54" s="103">
        <f t="shared" si="20"/>
        <v>7.000000000000001E-4</v>
      </c>
      <c r="E54" s="217">
        <v>1026.9000000000001</v>
      </c>
      <c r="F54" s="103">
        <f t="shared" si="21"/>
        <v>7.000000000000001E-4</v>
      </c>
      <c r="G54" s="217">
        <v>1047.4379999999999</v>
      </c>
      <c r="H54" s="103">
        <f t="shared" si="22"/>
        <v>6.9999999999999988E-4</v>
      </c>
      <c r="I54" s="217">
        <v>1068.3867600000001</v>
      </c>
      <c r="J54" s="103">
        <f t="shared" si="23"/>
        <v>6.9999999999999999E-4</v>
      </c>
      <c r="K54" s="217">
        <v>1089.7544952000001</v>
      </c>
      <c r="L54" s="103">
        <f t="shared" si="24"/>
        <v>6.9999999999999999E-4</v>
      </c>
      <c r="M54" s="217">
        <v>1111.549585104</v>
      </c>
      <c r="N54" s="103">
        <f t="shared" si="25"/>
        <v>6.9999999999999988E-4</v>
      </c>
      <c r="O54" s="217">
        <v>1133.7805768060803</v>
      </c>
      <c r="P54" s="103">
        <f t="shared" si="26"/>
        <v>6.9999999999999999E-4</v>
      </c>
      <c r="Q54" s="217">
        <v>1156.4561883422018</v>
      </c>
      <c r="R54" s="103">
        <f t="shared" si="27"/>
        <v>6.9999999999999999E-4</v>
      </c>
      <c r="S54" s="217">
        <v>1179.5853121090458</v>
      </c>
      <c r="T54" s="103">
        <f t="shared" si="28"/>
        <v>6.9999999999999988E-4</v>
      </c>
      <c r="U54" s="217">
        <v>1203.1770183512269</v>
      </c>
      <c r="V54" s="103">
        <f t="shared" si="29"/>
        <v>6.9999999999999999E-4</v>
      </c>
      <c r="X54" s="245"/>
    </row>
    <row r="55" spans="1:24" ht="12.75" customHeight="1" x14ac:dyDescent="0.3">
      <c r="A55" s="38" t="s">
        <v>153</v>
      </c>
      <c r="B55" s="50"/>
      <c r="C55" s="217">
        <v>69658.218000000008</v>
      </c>
      <c r="D55" s="103">
        <f t="shared" si="20"/>
        <v>7.0000000000000007E-2</v>
      </c>
      <c r="E55" s="217">
        <v>102690.00000000001</v>
      </c>
      <c r="F55" s="103">
        <f t="shared" si="21"/>
        <v>7.0000000000000007E-2</v>
      </c>
      <c r="G55" s="217">
        <v>104743.8</v>
      </c>
      <c r="H55" s="103">
        <f t="shared" si="22"/>
        <v>7.0000000000000007E-2</v>
      </c>
      <c r="I55" s="217">
        <v>106838.67600000001</v>
      </c>
      <c r="J55" s="103">
        <f t="shared" si="23"/>
        <v>7.0000000000000007E-2</v>
      </c>
      <c r="K55" s="217">
        <v>108975.44952000002</v>
      </c>
      <c r="L55" s="103">
        <f t="shared" si="24"/>
        <v>7.0000000000000007E-2</v>
      </c>
      <c r="M55" s="217">
        <v>111154.95851040003</v>
      </c>
      <c r="N55" s="103">
        <f t="shared" si="25"/>
        <v>7.0000000000000007E-2</v>
      </c>
      <c r="O55" s="217">
        <v>113378.05768060804</v>
      </c>
      <c r="P55" s="103">
        <f t="shared" si="26"/>
        <v>7.0000000000000007E-2</v>
      </c>
      <c r="Q55" s="217">
        <v>115645.61883422019</v>
      </c>
      <c r="R55" s="103">
        <f t="shared" si="27"/>
        <v>7.0000000000000007E-2</v>
      </c>
      <c r="S55" s="217">
        <v>117958.53121090461</v>
      </c>
      <c r="T55" s="103">
        <f t="shared" si="28"/>
        <v>7.0000000000000007E-2</v>
      </c>
      <c r="U55" s="217">
        <v>120317.7018351227</v>
      </c>
      <c r="V55" s="103">
        <f t="shared" si="29"/>
        <v>7.0000000000000007E-2</v>
      </c>
      <c r="X55" s="245"/>
    </row>
    <row r="56" spans="1:24" ht="12.75" customHeight="1" x14ac:dyDescent="0.3">
      <c r="A56" s="38" t="s">
        <v>88</v>
      </c>
      <c r="B56" s="50"/>
      <c r="C56" s="217">
        <v>507.50987400000008</v>
      </c>
      <c r="D56" s="103">
        <f t="shared" si="20"/>
        <v>5.1000000000000004E-4</v>
      </c>
      <c r="E56" s="217">
        <v>748.17000000000007</v>
      </c>
      <c r="F56" s="103">
        <f t="shared" si="21"/>
        <v>5.1000000000000004E-4</v>
      </c>
      <c r="G56" s="217">
        <v>763.13340000000005</v>
      </c>
      <c r="H56" s="103">
        <f t="shared" si="22"/>
        <v>5.1000000000000004E-4</v>
      </c>
      <c r="I56" s="217">
        <v>778.39606800000001</v>
      </c>
      <c r="J56" s="103">
        <f t="shared" si="23"/>
        <v>5.1000000000000004E-4</v>
      </c>
      <c r="K56" s="217">
        <v>793.96398936000014</v>
      </c>
      <c r="L56" s="103">
        <f t="shared" si="24"/>
        <v>5.1000000000000004E-4</v>
      </c>
      <c r="M56" s="217">
        <v>809.84326914720032</v>
      </c>
      <c r="N56" s="103">
        <f t="shared" si="25"/>
        <v>5.1000000000000015E-4</v>
      </c>
      <c r="O56" s="217">
        <v>826.0401345301442</v>
      </c>
      <c r="P56" s="103">
        <f t="shared" si="26"/>
        <v>5.1000000000000004E-4</v>
      </c>
      <c r="Q56" s="217">
        <v>842.56093722074706</v>
      </c>
      <c r="R56" s="103">
        <f t="shared" si="27"/>
        <v>5.1000000000000004E-4</v>
      </c>
      <c r="S56" s="217">
        <v>859.41215596516213</v>
      </c>
      <c r="T56" s="103">
        <f t="shared" si="28"/>
        <v>5.1000000000000004E-4</v>
      </c>
      <c r="U56" s="217">
        <v>876.60039908446538</v>
      </c>
      <c r="V56" s="103">
        <f t="shared" si="29"/>
        <v>5.1000000000000004E-4</v>
      </c>
      <c r="X56" s="245"/>
    </row>
    <row r="57" spans="1:24" ht="12.75" customHeight="1" x14ac:dyDescent="0.3">
      <c r="A57" s="38" t="s">
        <v>14</v>
      </c>
      <c r="B57" s="50"/>
      <c r="C57" s="217">
        <v>0</v>
      </c>
      <c r="D57" s="103">
        <f t="shared" si="20"/>
        <v>0</v>
      </c>
      <c r="E57" s="217">
        <v>0</v>
      </c>
      <c r="F57" s="103">
        <f t="shared" si="21"/>
        <v>0</v>
      </c>
      <c r="G57" s="217">
        <v>0</v>
      </c>
      <c r="H57" s="103">
        <f t="shared" si="22"/>
        <v>0</v>
      </c>
      <c r="I57" s="217">
        <v>0</v>
      </c>
      <c r="J57" s="103">
        <f t="shared" si="23"/>
        <v>0</v>
      </c>
      <c r="K57" s="217">
        <v>0</v>
      </c>
      <c r="L57" s="103">
        <f t="shared" si="24"/>
        <v>0</v>
      </c>
      <c r="M57" s="217">
        <v>0</v>
      </c>
      <c r="N57" s="103">
        <f t="shared" si="25"/>
        <v>0</v>
      </c>
      <c r="O57" s="217">
        <v>0</v>
      </c>
      <c r="P57" s="103">
        <f t="shared" si="26"/>
        <v>0</v>
      </c>
      <c r="Q57" s="217">
        <v>0</v>
      </c>
      <c r="R57" s="103">
        <f t="shared" si="27"/>
        <v>0</v>
      </c>
      <c r="S57" s="217">
        <v>0</v>
      </c>
      <c r="T57" s="103">
        <f t="shared" si="28"/>
        <v>0</v>
      </c>
      <c r="U57" s="217">
        <v>0</v>
      </c>
      <c r="V57" s="103">
        <f t="shared" si="29"/>
        <v>0</v>
      </c>
      <c r="X57" s="245"/>
    </row>
    <row r="58" spans="1:24" ht="12.75" customHeight="1" x14ac:dyDescent="0.3">
      <c r="A58" s="38" t="s">
        <v>31</v>
      </c>
      <c r="B58" s="50"/>
      <c r="C58" s="217">
        <v>0</v>
      </c>
      <c r="D58" s="103">
        <f t="shared" si="20"/>
        <v>0</v>
      </c>
      <c r="E58" s="217">
        <v>0</v>
      </c>
      <c r="F58" s="103">
        <f t="shared" si="21"/>
        <v>0</v>
      </c>
      <c r="G58" s="217">
        <v>0</v>
      </c>
      <c r="H58" s="103">
        <f t="shared" si="22"/>
        <v>0</v>
      </c>
      <c r="I58" s="217">
        <v>0</v>
      </c>
      <c r="J58" s="103">
        <f t="shared" si="23"/>
        <v>0</v>
      </c>
      <c r="K58" s="217">
        <v>0</v>
      </c>
      <c r="L58" s="103">
        <f t="shared" si="24"/>
        <v>0</v>
      </c>
      <c r="M58" s="217">
        <v>0</v>
      </c>
      <c r="N58" s="103">
        <f t="shared" si="25"/>
        <v>0</v>
      </c>
      <c r="O58" s="217">
        <v>0</v>
      </c>
      <c r="P58" s="103">
        <f t="shared" si="26"/>
        <v>0</v>
      </c>
      <c r="Q58" s="217">
        <v>0</v>
      </c>
      <c r="R58" s="103">
        <f t="shared" si="27"/>
        <v>0</v>
      </c>
      <c r="S58" s="217">
        <v>0</v>
      </c>
      <c r="T58" s="103">
        <f t="shared" si="28"/>
        <v>0</v>
      </c>
      <c r="U58" s="217">
        <v>0</v>
      </c>
      <c r="V58" s="103">
        <f t="shared" si="29"/>
        <v>0</v>
      </c>
      <c r="X58" s="245"/>
    </row>
    <row r="59" spans="1:24" ht="12.75" customHeight="1" x14ac:dyDescent="0.3">
      <c r="A59" s="38" t="s">
        <v>141</v>
      </c>
      <c r="B59" s="50"/>
      <c r="C59" s="217">
        <v>59707.044000000002</v>
      </c>
      <c r="D59" s="103">
        <f t="shared" si="20"/>
        <v>0.06</v>
      </c>
      <c r="E59" s="217">
        <v>88020</v>
      </c>
      <c r="F59" s="103">
        <f t="shared" si="21"/>
        <v>0.06</v>
      </c>
      <c r="G59" s="217">
        <v>89780.4</v>
      </c>
      <c r="H59" s="103">
        <f t="shared" si="22"/>
        <v>0.06</v>
      </c>
      <c r="I59" s="217">
        <v>91576.008000000002</v>
      </c>
      <c r="J59" s="103">
        <f t="shared" si="23"/>
        <v>0.06</v>
      </c>
      <c r="K59" s="217">
        <v>93407.528160000002</v>
      </c>
      <c r="L59" s="103">
        <f t="shared" si="24"/>
        <v>0.06</v>
      </c>
      <c r="M59" s="217">
        <v>95275.678723200006</v>
      </c>
      <c r="N59" s="103">
        <f t="shared" si="25"/>
        <v>0.06</v>
      </c>
      <c r="O59" s="217">
        <v>97181.19229766402</v>
      </c>
      <c r="P59" s="103">
        <f t="shared" si="26"/>
        <v>0.06</v>
      </c>
      <c r="Q59" s="217">
        <v>99124.816143617296</v>
      </c>
      <c r="R59" s="103">
        <f t="shared" si="27"/>
        <v>0.06</v>
      </c>
      <c r="S59" s="217">
        <v>101107.31246648965</v>
      </c>
      <c r="T59" s="103">
        <f t="shared" si="28"/>
        <v>0.06</v>
      </c>
      <c r="U59" s="217">
        <v>103129.45871581945</v>
      </c>
      <c r="V59" s="103">
        <f t="shared" si="29"/>
        <v>0.06</v>
      </c>
      <c r="X59" s="245"/>
    </row>
    <row r="60" spans="1:24" ht="12.75" customHeight="1" x14ac:dyDescent="0.3">
      <c r="A60" s="38" t="s">
        <v>149</v>
      </c>
      <c r="B60" s="50"/>
      <c r="C60" s="217">
        <v>0</v>
      </c>
      <c r="D60" s="103">
        <f t="shared" si="20"/>
        <v>0</v>
      </c>
      <c r="E60" s="217">
        <v>0</v>
      </c>
      <c r="F60" s="103">
        <f t="shared" si="21"/>
        <v>0</v>
      </c>
      <c r="G60" s="217">
        <v>0</v>
      </c>
      <c r="H60" s="103">
        <f t="shared" si="22"/>
        <v>0</v>
      </c>
      <c r="I60" s="217">
        <v>0</v>
      </c>
      <c r="J60" s="103">
        <f t="shared" si="23"/>
        <v>0</v>
      </c>
      <c r="K60" s="217">
        <v>0</v>
      </c>
      <c r="L60" s="103">
        <f t="shared" si="24"/>
        <v>0</v>
      </c>
      <c r="M60" s="217">
        <v>0</v>
      </c>
      <c r="N60" s="103">
        <f t="shared" si="25"/>
        <v>0</v>
      </c>
      <c r="O60" s="217">
        <v>0</v>
      </c>
      <c r="P60" s="103">
        <f t="shared" si="26"/>
        <v>0</v>
      </c>
      <c r="Q60" s="217">
        <v>0</v>
      </c>
      <c r="R60" s="103">
        <f t="shared" si="27"/>
        <v>0</v>
      </c>
      <c r="S60" s="217">
        <v>0</v>
      </c>
      <c r="T60" s="103">
        <f t="shared" si="28"/>
        <v>0</v>
      </c>
      <c r="U60" s="217">
        <v>0</v>
      </c>
      <c r="V60" s="103">
        <f t="shared" si="29"/>
        <v>0</v>
      </c>
      <c r="X60" s="245"/>
    </row>
    <row r="61" spans="1:24" ht="12.75" customHeight="1" x14ac:dyDescent="0.3">
      <c r="A61" s="38" t="s">
        <v>157</v>
      </c>
      <c r="B61" s="50"/>
      <c r="C61" s="217">
        <v>0</v>
      </c>
      <c r="D61" s="103">
        <f t="shared" si="20"/>
        <v>0</v>
      </c>
      <c r="E61" s="217">
        <v>0</v>
      </c>
      <c r="F61" s="103">
        <f t="shared" si="21"/>
        <v>0</v>
      </c>
      <c r="G61" s="217">
        <v>0</v>
      </c>
      <c r="H61" s="103">
        <f t="shared" si="22"/>
        <v>0</v>
      </c>
      <c r="I61" s="217">
        <v>0</v>
      </c>
      <c r="J61" s="103">
        <f t="shared" si="23"/>
        <v>0</v>
      </c>
      <c r="K61" s="217">
        <v>0</v>
      </c>
      <c r="L61" s="103">
        <f t="shared" si="24"/>
        <v>0</v>
      </c>
      <c r="M61" s="217">
        <v>0</v>
      </c>
      <c r="N61" s="103">
        <f t="shared" si="25"/>
        <v>0</v>
      </c>
      <c r="O61" s="217">
        <v>0</v>
      </c>
      <c r="P61" s="103">
        <f t="shared" si="26"/>
        <v>0</v>
      </c>
      <c r="Q61" s="217">
        <v>0</v>
      </c>
      <c r="R61" s="103">
        <f t="shared" si="27"/>
        <v>0</v>
      </c>
      <c r="S61" s="217">
        <v>0</v>
      </c>
      <c r="T61" s="103">
        <f t="shared" si="28"/>
        <v>0</v>
      </c>
      <c r="U61" s="217">
        <v>0</v>
      </c>
      <c r="V61" s="103">
        <f t="shared" si="29"/>
        <v>0</v>
      </c>
      <c r="X61" s="245"/>
    </row>
    <row r="62" spans="1:24" ht="12.75" customHeight="1" x14ac:dyDescent="0.3">
      <c r="A62" s="38" t="s">
        <v>294</v>
      </c>
      <c r="B62" s="50"/>
      <c r="C62" s="217">
        <v>0</v>
      </c>
      <c r="D62" s="103">
        <f t="shared" si="20"/>
        <v>0</v>
      </c>
      <c r="E62" s="217">
        <v>0</v>
      </c>
      <c r="F62" s="103">
        <f t="shared" si="21"/>
        <v>0</v>
      </c>
      <c r="G62" s="217">
        <v>0</v>
      </c>
      <c r="H62" s="103">
        <f t="shared" si="22"/>
        <v>0</v>
      </c>
      <c r="I62" s="217">
        <v>0</v>
      </c>
      <c r="J62" s="103">
        <f t="shared" si="23"/>
        <v>0</v>
      </c>
      <c r="K62" s="217">
        <v>0</v>
      </c>
      <c r="L62" s="103">
        <f t="shared" si="24"/>
        <v>0</v>
      </c>
      <c r="M62" s="217">
        <v>0</v>
      </c>
      <c r="N62" s="103">
        <f t="shared" si="25"/>
        <v>0</v>
      </c>
      <c r="O62" s="217">
        <v>0</v>
      </c>
      <c r="P62" s="103">
        <f t="shared" si="26"/>
        <v>0</v>
      </c>
      <c r="Q62" s="217">
        <v>0</v>
      </c>
      <c r="R62" s="103">
        <f t="shared" si="27"/>
        <v>0</v>
      </c>
      <c r="S62" s="217">
        <v>0</v>
      </c>
      <c r="T62" s="103">
        <f t="shared" si="28"/>
        <v>0</v>
      </c>
      <c r="U62" s="217">
        <v>0</v>
      </c>
      <c r="V62" s="103">
        <f t="shared" si="29"/>
        <v>0</v>
      </c>
      <c r="X62" s="245"/>
    </row>
    <row r="63" spans="1:24" ht="12.75" customHeight="1" x14ac:dyDescent="0.3">
      <c r="A63" s="38" t="s">
        <v>29</v>
      </c>
      <c r="B63" s="50"/>
      <c r="C63" s="217">
        <v>15549.337729315575</v>
      </c>
      <c r="D63" s="103">
        <f t="shared" si="20"/>
        <v>1.5625631437371685E-2</v>
      </c>
      <c r="E63" s="217">
        <v>14713.887423802496</v>
      </c>
      <c r="F63" s="103">
        <f t="shared" si="21"/>
        <v>1.0029916444309813E-2</v>
      </c>
      <c r="G63" s="217">
        <v>16468.871000517182</v>
      </c>
      <c r="H63" s="103">
        <f t="shared" si="22"/>
        <v>1.1006102223102492E-2</v>
      </c>
      <c r="I63" s="217">
        <v>16283.991545545096</v>
      </c>
      <c r="J63" s="103">
        <f t="shared" si="23"/>
        <v>1.0669164490471192E-2</v>
      </c>
      <c r="K63" s="217">
        <v>16617.687324929106</v>
      </c>
      <c r="L63" s="103">
        <f t="shared" si="24"/>
        <v>1.0674313507021149E-2</v>
      </c>
      <c r="M63" s="217">
        <v>16959.340127105181</v>
      </c>
      <c r="N63" s="103">
        <f t="shared" si="25"/>
        <v>1.0680169601127498E-2</v>
      </c>
      <c r="O63" s="217">
        <v>17307.036382571921</v>
      </c>
      <c r="P63" s="103">
        <f t="shared" si="26"/>
        <v>1.0685423366423096E-2</v>
      </c>
      <c r="Q63" s="217">
        <v>17663.652388211831</v>
      </c>
      <c r="R63" s="103">
        <f t="shared" si="27"/>
        <v>1.069176402564205E-2</v>
      </c>
      <c r="S63" s="217">
        <v>18026.599920150544</v>
      </c>
      <c r="T63" s="103">
        <f t="shared" si="28"/>
        <v>1.0697505144027142E-2</v>
      </c>
      <c r="U63" s="217">
        <v>18367.787217749908</v>
      </c>
      <c r="V63" s="103">
        <f t="shared" si="29"/>
        <v>1.0686250531982517E-2</v>
      </c>
      <c r="X63" s="245"/>
    </row>
    <row r="64" spans="1:24" ht="12.75" customHeight="1" x14ac:dyDescent="0.3">
      <c r="A64" s="38" t="s">
        <v>148</v>
      </c>
      <c r="B64" s="50"/>
      <c r="C64" s="217">
        <v>4776.5635199999997</v>
      </c>
      <c r="D64" s="103">
        <f t="shared" si="20"/>
        <v>4.7999999999999996E-3</v>
      </c>
      <c r="E64" s="217">
        <v>7041.6</v>
      </c>
      <c r="F64" s="103">
        <f t="shared" si="21"/>
        <v>4.8000000000000004E-3</v>
      </c>
      <c r="G64" s="217">
        <v>7182.4319999999989</v>
      </c>
      <c r="H64" s="103">
        <f t="shared" si="22"/>
        <v>4.7999999999999996E-3</v>
      </c>
      <c r="I64" s="217">
        <v>7326.0806399999992</v>
      </c>
      <c r="J64" s="103">
        <f t="shared" si="23"/>
        <v>4.7999999999999996E-3</v>
      </c>
      <c r="K64" s="217">
        <v>7472.6022527999994</v>
      </c>
      <c r="L64" s="103">
        <f t="shared" si="24"/>
        <v>4.7999999999999987E-3</v>
      </c>
      <c r="M64" s="217">
        <v>7622.0542978560006</v>
      </c>
      <c r="N64" s="103">
        <f t="shared" si="25"/>
        <v>4.7999999999999996E-3</v>
      </c>
      <c r="O64" s="217">
        <v>7774.4953838131205</v>
      </c>
      <c r="P64" s="103">
        <f t="shared" si="26"/>
        <v>4.7999999999999996E-3</v>
      </c>
      <c r="Q64" s="217">
        <v>7929.9852914893836</v>
      </c>
      <c r="R64" s="103">
        <f t="shared" si="27"/>
        <v>4.7999999999999996E-3</v>
      </c>
      <c r="S64" s="217">
        <v>8088.5849973191707</v>
      </c>
      <c r="T64" s="103">
        <f t="shared" si="28"/>
        <v>4.7999999999999987E-3</v>
      </c>
      <c r="U64" s="217">
        <v>8250.3566972655553</v>
      </c>
      <c r="V64" s="103">
        <f t="shared" si="29"/>
        <v>4.7999999999999996E-3</v>
      </c>
      <c r="X64" s="245"/>
    </row>
    <row r="65" spans="1:24" ht="12.75" customHeight="1" x14ac:dyDescent="0.3">
      <c r="A65" s="38" t="s">
        <v>39</v>
      </c>
      <c r="B65" s="50"/>
      <c r="C65" s="217">
        <v>497.55870000000004</v>
      </c>
      <c r="D65" s="103">
        <f t="shared" si="20"/>
        <v>5.0000000000000001E-4</v>
      </c>
      <c r="E65" s="217">
        <v>733.5</v>
      </c>
      <c r="F65" s="103">
        <f t="shared" si="21"/>
        <v>5.0000000000000001E-4</v>
      </c>
      <c r="G65" s="217">
        <v>748.17000000000007</v>
      </c>
      <c r="H65" s="103">
        <f t="shared" si="22"/>
        <v>5.0000000000000001E-4</v>
      </c>
      <c r="I65" s="217">
        <v>763.13339999999994</v>
      </c>
      <c r="J65" s="103">
        <f t="shared" si="23"/>
        <v>4.999999999999999E-4</v>
      </c>
      <c r="K65" s="217">
        <v>778.39606800000013</v>
      </c>
      <c r="L65" s="103">
        <f t="shared" si="24"/>
        <v>5.0000000000000001E-4</v>
      </c>
      <c r="M65" s="217">
        <v>793.96398936000014</v>
      </c>
      <c r="N65" s="103">
        <f t="shared" si="25"/>
        <v>5.0000000000000001E-4</v>
      </c>
      <c r="O65" s="217">
        <v>809.84326914720009</v>
      </c>
      <c r="P65" s="103">
        <f t="shared" si="26"/>
        <v>5.0000000000000001E-4</v>
      </c>
      <c r="Q65" s="217">
        <v>826.04013453014409</v>
      </c>
      <c r="R65" s="103">
        <f t="shared" si="27"/>
        <v>4.999999999999999E-4</v>
      </c>
      <c r="S65" s="217">
        <v>842.56093722074706</v>
      </c>
      <c r="T65" s="103">
        <f t="shared" si="28"/>
        <v>5.0000000000000001E-4</v>
      </c>
      <c r="U65" s="217">
        <v>859.41215596516201</v>
      </c>
      <c r="V65" s="103">
        <f t="shared" si="29"/>
        <v>4.999999999999999E-4</v>
      </c>
      <c r="X65" s="245"/>
    </row>
    <row r="66" spans="1:24" ht="12.75" customHeight="1" x14ac:dyDescent="0.3">
      <c r="A66" s="38" t="s">
        <v>147</v>
      </c>
      <c r="B66" s="50"/>
      <c r="C66" s="217">
        <v>2786.3287200000004</v>
      </c>
      <c r="D66" s="103">
        <f t="shared" si="20"/>
        <v>2.8000000000000004E-3</v>
      </c>
      <c r="E66" s="217">
        <v>4107.6000000000004</v>
      </c>
      <c r="F66" s="103">
        <f t="shared" si="21"/>
        <v>2.8000000000000004E-3</v>
      </c>
      <c r="G66" s="217">
        <v>4189.7519999999995</v>
      </c>
      <c r="H66" s="103">
        <f t="shared" si="22"/>
        <v>2.7999999999999995E-3</v>
      </c>
      <c r="I66" s="217">
        <v>4273.5470400000004</v>
      </c>
      <c r="J66" s="103">
        <f t="shared" si="23"/>
        <v>2.8E-3</v>
      </c>
      <c r="K66" s="217">
        <v>4359.0179808000003</v>
      </c>
      <c r="L66" s="103">
        <f t="shared" si="24"/>
        <v>2.8E-3</v>
      </c>
      <c r="M66" s="217">
        <v>4446.1983404160001</v>
      </c>
      <c r="N66" s="103">
        <f t="shared" si="25"/>
        <v>2.7999999999999995E-3</v>
      </c>
      <c r="O66" s="217">
        <v>4535.122307224321</v>
      </c>
      <c r="P66" s="103">
        <f t="shared" si="26"/>
        <v>2.8E-3</v>
      </c>
      <c r="Q66" s="217">
        <v>4625.8247533688073</v>
      </c>
      <c r="R66" s="103">
        <f t="shared" si="27"/>
        <v>2.8E-3</v>
      </c>
      <c r="S66" s="217">
        <v>4718.3412484361834</v>
      </c>
      <c r="T66" s="103">
        <f t="shared" si="28"/>
        <v>2.7999999999999995E-3</v>
      </c>
      <c r="U66" s="217">
        <v>4812.7080734049077</v>
      </c>
      <c r="V66" s="103">
        <f t="shared" si="29"/>
        <v>2.8E-3</v>
      </c>
      <c r="X66" s="245"/>
    </row>
    <row r="67" spans="1:24" ht="12.75" customHeight="1" x14ac:dyDescent="0.3">
      <c r="A67" s="38" t="s">
        <v>140</v>
      </c>
      <c r="B67" s="50"/>
      <c r="C67" s="217">
        <v>14926.761</v>
      </c>
      <c r="D67" s="103">
        <f t="shared" si="20"/>
        <v>1.4999999999999999E-2</v>
      </c>
      <c r="E67" s="217">
        <v>22005</v>
      </c>
      <c r="F67" s="103">
        <f t="shared" si="21"/>
        <v>1.4999999999999999E-2</v>
      </c>
      <c r="G67" s="217">
        <v>22445.1</v>
      </c>
      <c r="H67" s="103">
        <f t="shared" si="22"/>
        <v>1.4999999999999999E-2</v>
      </c>
      <c r="I67" s="217">
        <v>22894.001999999997</v>
      </c>
      <c r="J67" s="103">
        <f t="shared" si="23"/>
        <v>1.4999999999999998E-2</v>
      </c>
      <c r="K67" s="217">
        <v>23351.88204</v>
      </c>
      <c r="L67" s="103">
        <f t="shared" si="24"/>
        <v>1.4999999999999999E-2</v>
      </c>
      <c r="M67" s="217">
        <v>23818.919680800005</v>
      </c>
      <c r="N67" s="103">
        <f t="shared" si="25"/>
        <v>1.5000000000000001E-2</v>
      </c>
      <c r="O67" s="217">
        <v>24295.298074416001</v>
      </c>
      <c r="P67" s="103">
        <f t="shared" si="26"/>
        <v>1.4999999999999998E-2</v>
      </c>
      <c r="Q67" s="217">
        <v>24781.20403590432</v>
      </c>
      <c r="R67" s="103">
        <f t="shared" si="27"/>
        <v>1.4999999999999998E-2</v>
      </c>
      <c r="S67" s="217">
        <v>25276.828116622411</v>
      </c>
      <c r="T67" s="103">
        <f t="shared" si="28"/>
        <v>1.4999999999999999E-2</v>
      </c>
      <c r="U67" s="217">
        <v>25782.364678954862</v>
      </c>
      <c r="V67" s="103">
        <f t="shared" si="29"/>
        <v>1.4999999999999999E-2</v>
      </c>
      <c r="X67" s="245"/>
    </row>
    <row r="68" spans="1:24" ht="12.75" customHeight="1" x14ac:dyDescent="0.3">
      <c r="A68" s="38" t="s">
        <v>6</v>
      </c>
      <c r="B68" s="50"/>
      <c r="C68" s="217">
        <v>1691.69958</v>
      </c>
      <c r="D68" s="103">
        <f t="shared" si="20"/>
        <v>1.6999999999999999E-3</v>
      </c>
      <c r="E68" s="217">
        <v>2493.8999999999996</v>
      </c>
      <c r="F68" s="103">
        <f t="shared" si="21"/>
        <v>1.6999999999999997E-3</v>
      </c>
      <c r="G68" s="217">
        <v>2543.7779999999998</v>
      </c>
      <c r="H68" s="103">
        <f t="shared" si="22"/>
        <v>1.6999999999999999E-3</v>
      </c>
      <c r="I68" s="217">
        <v>2594.6535599999997</v>
      </c>
      <c r="J68" s="103">
        <f t="shared" si="23"/>
        <v>1.6999999999999997E-3</v>
      </c>
      <c r="K68" s="217">
        <v>2646.5466311999999</v>
      </c>
      <c r="L68" s="103">
        <f t="shared" si="24"/>
        <v>1.6999999999999997E-3</v>
      </c>
      <c r="M68" s="217">
        <v>2699.4775638240003</v>
      </c>
      <c r="N68" s="103">
        <f t="shared" si="25"/>
        <v>1.6999999999999999E-3</v>
      </c>
      <c r="O68" s="217">
        <v>2753.4671151004804</v>
      </c>
      <c r="P68" s="103">
        <f t="shared" si="26"/>
        <v>1.6999999999999999E-3</v>
      </c>
      <c r="Q68" s="217">
        <v>2808.5364574024898</v>
      </c>
      <c r="R68" s="103">
        <f t="shared" si="27"/>
        <v>1.6999999999999997E-3</v>
      </c>
      <c r="S68" s="217">
        <v>2864.70718655054</v>
      </c>
      <c r="T68" s="103">
        <f t="shared" si="28"/>
        <v>1.6999999999999999E-3</v>
      </c>
      <c r="U68" s="217">
        <v>2922.0013302815505</v>
      </c>
      <c r="V68" s="103">
        <f t="shared" si="29"/>
        <v>1.6999999999999997E-3</v>
      </c>
      <c r="X68" s="245"/>
    </row>
    <row r="69" spans="1:24" ht="12.75" customHeight="1" x14ac:dyDescent="0.3">
      <c r="A69" s="38" t="s">
        <v>142</v>
      </c>
      <c r="B69" s="50"/>
      <c r="C69" s="217">
        <v>0</v>
      </c>
      <c r="D69" s="103">
        <f t="shared" si="20"/>
        <v>0</v>
      </c>
      <c r="E69" s="217">
        <v>0</v>
      </c>
      <c r="F69" s="103">
        <f t="shared" si="21"/>
        <v>0</v>
      </c>
      <c r="G69" s="217">
        <v>0</v>
      </c>
      <c r="H69" s="103">
        <f t="shared" si="22"/>
        <v>0</v>
      </c>
      <c r="I69" s="217">
        <v>0</v>
      </c>
      <c r="J69" s="103">
        <f t="shared" si="23"/>
        <v>0</v>
      </c>
      <c r="K69" s="217">
        <v>0</v>
      </c>
      <c r="L69" s="103">
        <f t="shared" si="24"/>
        <v>0</v>
      </c>
      <c r="M69" s="217">
        <v>0</v>
      </c>
      <c r="N69" s="103">
        <f t="shared" si="25"/>
        <v>0</v>
      </c>
      <c r="O69" s="217">
        <v>0</v>
      </c>
      <c r="P69" s="103">
        <f t="shared" si="26"/>
        <v>0</v>
      </c>
      <c r="Q69" s="217">
        <v>0</v>
      </c>
      <c r="R69" s="103">
        <f t="shared" si="27"/>
        <v>0</v>
      </c>
      <c r="S69" s="217">
        <v>0</v>
      </c>
      <c r="T69" s="103">
        <f t="shared" si="28"/>
        <v>0</v>
      </c>
      <c r="U69" s="217">
        <v>0</v>
      </c>
      <c r="V69" s="103">
        <f t="shared" si="29"/>
        <v>0</v>
      </c>
      <c r="X69" s="245"/>
    </row>
    <row r="70" spans="1:24" ht="12.75" customHeight="1" x14ac:dyDescent="0.3">
      <c r="A70" s="38" t="s">
        <v>32</v>
      </c>
      <c r="B70" s="50"/>
      <c r="C70" s="217">
        <v>99.511740000000003</v>
      </c>
      <c r="D70" s="103">
        <f t="shared" si="20"/>
        <v>1E-4</v>
      </c>
      <c r="E70" s="217">
        <v>146.69999999999999</v>
      </c>
      <c r="F70" s="103">
        <f t="shared" si="21"/>
        <v>9.9999999999999991E-5</v>
      </c>
      <c r="G70" s="217">
        <v>149.63400000000001</v>
      </c>
      <c r="H70" s="103">
        <f t="shared" si="22"/>
        <v>1E-4</v>
      </c>
      <c r="I70" s="217">
        <v>152.62667999999999</v>
      </c>
      <c r="J70" s="103">
        <f t="shared" si="23"/>
        <v>9.9999999999999991E-5</v>
      </c>
      <c r="K70" s="217">
        <v>155.67921360000003</v>
      </c>
      <c r="L70" s="103">
        <f t="shared" si="24"/>
        <v>1E-4</v>
      </c>
      <c r="M70" s="217">
        <v>158.79279787200002</v>
      </c>
      <c r="N70" s="103">
        <f t="shared" si="25"/>
        <v>1E-4</v>
      </c>
      <c r="O70" s="217">
        <v>161.96865382944003</v>
      </c>
      <c r="P70" s="103">
        <f t="shared" si="26"/>
        <v>1E-4</v>
      </c>
      <c r="Q70" s="217">
        <v>165.20802690602883</v>
      </c>
      <c r="R70" s="103">
        <f t="shared" si="27"/>
        <v>1E-4</v>
      </c>
      <c r="S70" s="217">
        <v>168.51218744414942</v>
      </c>
      <c r="T70" s="103">
        <f t="shared" si="28"/>
        <v>9.9999999999999991E-5</v>
      </c>
      <c r="U70" s="217">
        <v>171.88243119303243</v>
      </c>
      <c r="V70" s="103">
        <f t="shared" si="29"/>
        <v>1E-4</v>
      </c>
      <c r="X70" s="245"/>
    </row>
    <row r="71" spans="1:24" ht="12.75" customHeight="1" x14ac:dyDescent="0.3">
      <c r="A71" s="38" t="s">
        <v>138</v>
      </c>
      <c r="B71" s="50"/>
      <c r="C71" s="217">
        <v>0</v>
      </c>
      <c r="D71" s="103">
        <f t="shared" si="20"/>
        <v>0</v>
      </c>
      <c r="E71" s="217">
        <v>0</v>
      </c>
      <c r="F71" s="103">
        <f t="shared" si="21"/>
        <v>0</v>
      </c>
      <c r="G71" s="217">
        <v>0</v>
      </c>
      <c r="H71" s="103">
        <f t="shared" si="22"/>
        <v>0</v>
      </c>
      <c r="I71" s="217">
        <v>0</v>
      </c>
      <c r="J71" s="103">
        <f t="shared" si="23"/>
        <v>0</v>
      </c>
      <c r="K71" s="217">
        <v>0</v>
      </c>
      <c r="L71" s="103">
        <f t="shared" si="24"/>
        <v>0</v>
      </c>
      <c r="M71" s="217">
        <v>0</v>
      </c>
      <c r="N71" s="103">
        <f t="shared" si="25"/>
        <v>0</v>
      </c>
      <c r="O71" s="217">
        <v>0</v>
      </c>
      <c r="P71" s="103">
        <f t="shared" si="26"/>
        <v>0</v>
      </c>
      <c r="Q71" s="217">
        <v>0</v>
      </c>
      <c r="R71" s="103">
        <f t="shared" si="27"/>
        <v>0</v>
      </c>
      <c r="S71" s="217">
        <v>0</v>
      </c>
      <c r="T71" s="103">
        <f t="shared" si="28"/>
        <v>0</v>
      </c>
      <c r="U71" s="217">
        <v>0</v>
      </c>
      <c r="V71" s="103">
        <f t="shared" si="29"/>
        <v>0</v>
      </c>
      <c r="X71" s="245"/>
    </row>
    <row r="72" spans="1:24" ht="12.75" customHeight="1" x14ac:dyDescent="0.3">
      <c r="A72" s="38" t="s">
        <v>154</v>
      </c>
      <c r="B72" s="50"/>
      <c r="C72" s="217">
        <v>0</v>
      </c>
      <c r="D72" s="103">
        <f t="shared" si="20"/>
        <v>0</v>
      </c>
      <c r="E72" s="217">
        <v>0</v>
      </c>
      <c r="F72" s="103">
        <f t="shared" si="21"/>
        <v>0</v>
      </c>
      <c r="G72" s="217">
        <v>0</v>
      </c>
      <c r="H72" s="103">
        <f t="shared" si="22"/>
        <v>0</v>
      </c>
      <c r="I72" s="217">
        <v>0</v>
      </c>
      <c r="J72" s="103">
        <f t="shared" si="23"/>
        <v>0</v>
      </c>
      <c r="K72" s="217">
        <v>0</v>
      </c>
      <c r="L72" s="103">
        <f t="shared" si="24"/>
        <v>0</v>
      </c>
      <c r="M72" s="217">
        <v>0</v>
      </c>
      <c r="N72" s="103">
        <f t="shared" si="25"/>
        <v>0</v>
      </c>
      <c r="O72" s="217">
        <v>0</v>
      </c>
      <c r="P72" s="103">
        <f t="shared" si="26"/>
        <v>0</v>
      </c>
      <c r="Q72" s="217">
        <v>0</v>
      </c>
      <c r="R72" s="103">
        <f t="shared" si="27"/>
        <v>0</v>
      </c>
      <c r="S72" s="217">
        <v>0</v>
      </c>
      <c r="T72" s="103">
        <f t="shared" si="28"/>
        <v>0</v>
      </c>
      <c r="U72" s="217">
        <v>0</v>
      </c>
      <c r="V72" s="103">
        <f t="shared" si="29"/>
        <v>0</v>
      </c>
      <c r="X72" s="245"/>
    </row>
    <row r="73" spans="1:24" ht="12.75" customHeight="1" x14ac:dyDescent="0.3">
      <c r="A73" s="38" t="s">
        <v>145</v>
      </c>
      <c r="B73" s="50"/>
      <c r="C73" s="217">
        <v>0</v>
      </c>
      <c r="D73" s="103">
        <f t="shared" si="20"/>
        <v>0</v>
      </c>
      <c r="E73" s="217">
        <v>0</v>
      </c>
      <c r="F73" s="103">
        <f t="shared" si="21"/>
        <v>0</v>
      </c>
      <c r="G73" s="217">
        <v>0</v>
      </c>
      <c r="H73" s="103">
        <f t="shared" si="22"/>
        <v>0</v>
      </c>
      <c r="I73" s="217">
        <v>0</v>
      </c>
      <c r="J73" s="103">
        <f t="shared" si="23"/>
        <v>0</v>
      </c>
      <c r="K73" s="217">
        <v>0</v>
      </c>
      <c r="L73" s="103">
        <f t="shared" si="24"/>
        <v>0</v>
      </c>
      <c r="M73" s="217">
        <v>0</v>
      </c>
      <c r="N73" s="103">
        <f t="shared" si="25"/>
        <v>0</v>
      </c>
      <c r="O73" s="217">
        <v>0</v>
      </c>
      <c r="P73" s="103">
        <f t="shared" si="26"/>
        <v>0</v>
      </c>
      <c r="Q73" s="217">
        <v>0</v>
      </c>
      <c r="R73" s="103">
        <f t="shared" si="27"/>
        <v>0</v>
      </c>
      <c r="S73" s="217">
        <v>0</v>
      </c>
      <c r="T73" s="103">
        <f t="shared" si="28"/>
        <v>0</v>
      </c>
      <c r="U73" s="217">
        <v>0</v>
      </c>
      <c r="V73" s="103">
        <f t="shared" si="29"/>
        <v>0</v>
      </c>
      <c r="X73" s="245"/>
    </row>
    <row r="74" spans="1:24" ht="12.75" customHeight="1" x14ac:dyDescent="0.3">
      <c r="A74" s="38" t="s">
        <v>134</v>
      </c>
      <c r="B74" s="50"/>
      <c r="C74" s="217">
        <v>0</v>
      </c>
      <c r="D74" s="103">
        <f t="shared" si="20"/>
        <v>0</v>
      </c>
      <c r="E74" s="217">
        <v>0</v>
      </c>
      <c r="F74" s="103">
        <f t="shared" si="21"/>
        <v>0</v>
      </c>
      <c r="G74" s="217">
        <v>0</v>
      </c>
      <c r="H74" s="103">
        <f t="shared" si="22"/>
        <v>0</v>
      </c>
      <c r="I74" s="217">
        <v>0</v>
      </c>
      <c r="J74" s="103">
        <f t="shared" si="23"/>
        <v>0</v>
      </c>
      <c r="K74" s="217">
        <v>0</v>
      </c>
      <c r="L74" s="103">
        <f t="shared" si="24"/>
        <v>0</v>
      </c>
      <c r="M74" s="217">
        <v>0</v>
      </c>
      <c r="N74" s="103">
        <f t="shared" si="25"/>
        <v>0</v>
      </c>
      <c r="O74" s="217">
        <v>0</v>
      </c>
      <c r="P74" s="103">
        <f t="shared" si="26"/>
        <v>0</v>
      </c>
      <c r="Q74" s="217">
        <v>0</v>
      </c>
      <c r="R74" s="103">
        <f t="shared" si="27"/>
        <v>0</v>
      </c>
      <c r="S74" s="217">
        <v>0</v>
      </c>
      <c r="T74" s="103">
        <f t="shared" si="28"/>
        <v>0</v>
      </c>
      <c r="U74" s="217">
        <v>0</v>
      </c>
      <c r="V74" s="103">
        <f t="shared" si="29"/>
        <v>0</v>
      </c>
      <c r="X74" s="245"/>
    </row>
    <row r="75" spans="1:24" ht="12.75" customHeight="1" x14ac:dyDescent="0.3">
      <c r="A75" s="38" t="s">
        <v>151</v>
      </c>
      <c r="B75" s="50"/>
      <c r="C75" s="217">
        <v>9951.1740000000009</v>
      </c>
      <c r="D75" s="103">
        <f t="shared" si="20"/>
        <v>0.01</v>
      </c>
      <c r="E75" s="217">
        <v>14670</v>
      </c>
      <c r="F75" s="103">
        <f t="shared" si="21"/>
        <v>0.01</v>
      </c>
      <c r="G75" s="217">
        <v>14963.4</v>
      </c>
      <c r="H75" s="103">
        <f t="shared" si="22"/>
        <v>0.01</v>
      </c>
      <c r="I75" s="217">
        <v>15262.668</v>
      </c>
      <c r="J75" s="103">
        <f t="shared" si="23"/>
        <v>0.01</v>
      </c>
      <c r="K75" s="217">
        <v>15567.921360000002</v>
      </c>
      <c r="L75" s="103">
        <f t="shared" si="24"/>
        <v>0.01</v>
      </c>
      <c r="M75" s="217">
        <v>15879.279787200003</v>
      </c>
      <c r="N75" s="103">
        <f t="shared" si="25"/>
        <v>0.01</v>
      </c>
      <c r="O75" s="217">
        <v>16196.865382944003</v>
      </c>
      <c r="P75" s="103">
        <f t="shared" si="26"/>
        <v>0.01</v>
      </c>
      <c r="Q75" s="217">
        <v>16520.802690602883</v>
      </c>
      <c r="R75" s="103">
        <f t="shared" si="27"/>
        <v>0.01</v>
      </c>
      <c r="S75" s="217">
        <v>16851.218744414942</v>
      </c>
      <c r="T75" s="103">
        <f t="shared" si="28"/>
        <v>0.01</v>
      </c>
      <c r="U75" s="217">
        <v>17188.243119303243</v>
      </c>
      <c r="V75" s="103">
        <f t="shared" si="29"/>
        <v>0.01</v>
      </c>
      <c r="X75" s="245"/>
    </row>
    <row r="76" spans="1:24" ht="12.75" customHeight="1" x14ac:dyDescent="0.3">
      <c r="A76" s="38" t="s">
        <v>137</v>
      </c>
      <c r="B76" s="50"/>
      <c r="C76" s="217">
        <v>398.04696000000001</v>
      </c>
      <c r="D76" s="103">
        <f t="shared" si="20"/>
        <v>4.0000000000000002E-4</v>
      </c>
      <c r="E76" s="217">
        <v>586.79999999999995</v>
      </c>
      <c r="F76" s="103">
        <f t="shared" si="21"/>
        <v>3.9999999999999996E-4</v>
      </c>
      <c r="G76" s="217">
        <v>598.53600000000006</v>
      </c>
      <c r="H76" s="103">
        <f t="shared" si="22"/>
        <v>4.0000000000000002E-4</v>
      </c>
      <c r="I76" s="217">
        <v>610.50671999999997</v>
      </c>
      <c r="J76" s="103">
        <f t="shared" si="23"/>
        <v>3.9999999999999996E-4</v>
      </c>
      <c r="K76" s="217">
        <v>622.7168544000001</v>
      </c>
      <c r="L76" s="103">
        <f t="shared" si="24"/>
        <v>4.0000000000000002E-4</v>
      </c>
      <c r="M76" s="217">
        <v>635.17119148800009</v>
      </c>
      <c r="N76" s="103">
        <f t="shared" si="25"/>
        <v>4.0000000000000002E-4</v>
      </c>
      <c r="O76" s="217">
        <v>647.87461531776012</v>
      </c>
      <c r="P76" s="103">
        <f t="shared" si="26"/>
        <v>4.0000000000000002E-4</v>
      </c>
      <c r="Q76" s="217">
        <v>660.83210762411534</v>
      </c>
      <c r="R76" s="103">
        <f t="shared" si="27"/>
        <v>4.0000000000000002E-4</v>
      </c>
      <c r="S76" s="217">
        <v>674.04874977659767</v>
      </c>
      <c r="T76" s="103">
        <f t="shared" si="28"/>
        <v>3.9999999999999996E-4</v>
      </c>
      <c r="U76" s="217">
        <v>687.52972477212973</v>
      </c>
      <c r="V76" s="103">
        <f t="shared" si="29"/>
        <v>4.0000000000000002E-4</v>
      </c>
      <c r="X76" s="245"/>
    </row>
    <row r="77" spans="1:24" ht="12.75" customHeight="1" x14ac:dyDescent="0.3">
      <c r="A77" s="38" t="s">
        <v>136</v>
      </c>
      <c r="B77" s="50"/>
      <c r="C77" s="217">
        <v>1293.6526200000001</v>
      </c>
      <c r="D77" s="103">
        <f t="shared" si="20"/>
        <v>1.2999999999999999E-3</v>
      </c>
      <c r="E77" s="217">
        <v>1907.1</v>
      </c>
      <c r="F77" s="103">
        <f t="shared" si="21"/>
        <v>1.2999999999999999E-3</v>
      </c>
      <c r="G77" s="217">
        <v>1945.2419999999997</v>
      </c>
      <c r="H77" s="103">
        <f t="shared" si="22"/>
        <v>1.2999999999999997E-3</v>
      </c>
      <c r="I77" s="217">
        <v>1984.1468399999997</v>
      </c>
      <c r="J77" s="103">
        <f t="shared" si="23"/>
        <v>1.2999999999999997E-3</v>
      </c>
      <c r="K77" s="217">
        <v>2023.8297768</v>
      </c>
      <c r="L77" s="103">
        <f t="shared" si="24"/>
        <v>1.2999999999999999E-3</v>
      </c>
      <c r="M77" s="217">
        <v>2064.3063723360005</v>
      </c>
      <c r="N77" s="103">
        <f t="shared" si="25"/>
        <v>1.3000000000000002E-3</v>
      </c>
      <c r="O77" s="217">
        <v>2105.5924997827201</v>
      </c>
      <c r="P77" s="103">
        <f t="shared" si="26"/>
        <v>1.2999999999999997E-3</v>
      </c>
      <c r="Q77" s="217">
        <v>2147.7043497783748</v>
      </c>
      <c r="R77" s="103">
        <f t="shared" si="27"/>
        <v>1.2999999999999999E-3</v>
      </c>
      <c r="S77" s="217">
        <v>2190.6584367739424</v>
      </c>
      <c r="T77" s="103">
        <f t="shared" si="28"/>
        <v>1.2999999999999999E-3</v>
      </c>
      <c r="U77" s="217">
        <v>2234.4716055094214</v>
      </c>
      <c r="V77" s="103">
        <f t="shared" si="29"/>
        <v>1.2999999999999999E-3</v>
      </c>
      <c r="X77" s="245"/>
    </row>
    <row r="78" spans="1:24" ht="12.75" customHeight="1" x14ac:dyDescent="0.3">
      <c r="A78" s="38" t="s">
        <v>135</v>
      </c>
      <c r="B78" s="50"/>
      <c r="C78" s="217">
        <v>21892.5828</v>
      </c>
      <c r="D78" s="103">
        <f t="shared" si="20"/>
        <v>2.1999999999999999E-2</v>
      </c>
      <c r="E78" s="217">
        <v>32273.999999999996</v>
      </c>
      <c r="F78" s="103">
        <f t="shared" si="21"/>
        <v>2.1999999999999999E-2</v>
      </c>
      <c r="G78" s="217">
        <v>32919.480000000003</v>
      </c>
      <c r="H78" s="103">
        <f t="shared" si="22"/>
        <v>2.2000000000000002E-2</v>
      </c>
      <c r="I78" s="217">
        <v>33577.869599999998</v>
      </c>
      <c r="J78" s="103">
        <f t="shared" si="23"/>
        <v>2.1999999999999999E-2</v>
      </c>
      <c r="K78" s="217">
        <v>34249.426992000001</v>
      </c>
      <c r="L78" s="103">
        <f t="shared" si="24"/>
        <v>2.1999999999999999E-2</v>
      </c>
      <c r="M78" s="217">
        <v>34934.415531840001</v>
      </c>
      <c r="N78" s="103">
        <f t="shared" si="25"/>
        <v>2.1999999999999999E-2</v>
      </c>
      <c r="O78" s="217">
        <v>35633.103842476805</v>
      </c>
      <c r="P78" s="103">
        <f t="shared" si="26"/>
        <v>2.1999999999999999E-2</v>
      </c>
      <c r="Q78" s="217">
        <v>36345.765919326339</v>
      </c>
      <c r="R78" s="103">
        <f t="shared" si="27"/>
        <v>2.1999999999999999E-2</v>
      </c>
      <c r="S78" s="217">
        <v>37072.681237712866</v>
      </c>
      <c r="T78" s="103">
        <f t="shared" si="28"/>
        <v>2.1999999999999995E-2</v>
      </c>
      <c r="U78" s="217">
        <v>37814.13486246713</v>
      </c>
      <c r="V78" s="103">
        <f t="shared" si="29"/>
        <v>2.1999999999999999E-2</v>
      </c>
      <c r="X78" s="245"/>
    </row>
    <row r="79" spans="1:24" ht="12.75" customHeight="1" x14ac:dyDescent="0.3">
      <c r="A79" s="38" t="s">
        <v>100</v>
      </c>
      <c r="B79" s="50"/>
      <c r="C79" s="217">
        <v>0</v>
      </c>
      <c r="D79" s="103">
        <f t="shared" si="20"/>
        <v>0</v>
      </c>
      <c r="E79" s="217">
        <v>0</v>
      </c>
      <c r="F79" s="103">
        <f t="shared" si="21"/>
        <v>0</v>
      </c>
      <c r="G79" s="217">
        <v>0</v>
      </c>
      <c r="H79" s="103">
        <f t="shared" si="22"/>
        <v>0</v>
      </c>
      <c r="I79" s="217">
        <v>0</v>
      </c>
      <c r="J79" s="103">
        <f t="shared" si="23"/>
        <v>0</v>
      </c>
      <c r="K79" s="217">
        <v>0</v>
      </c>
      <c r="L79" s="103">
        <f t="shared" si="24"/>
        <v>0</v>
      </c>
      <c r="M79" s="217">
        <v>0</v>
      </c>
      <c r="N79" s="103">
        <f t="shared" si="25"/>
        <v>0</v>
      </c>
      <c r="O79" s="217">
        <v>0</v>
      </c>
      <c r="P79" s="103">
        <f t="shared" si="26"/>
        <v>0</v>
      </c>
      <c r="Q79" s="217">
        <v>0</v>
      </c>
      <c r="R79" s="103">
        <f t="shared" si="27"/>
        <v>0</v>
      </c>
      <c r="S79" s="217">
        <v>0</v>
      </c>
      <c r="T79" s="103">
        <f t="shared" si="28"/>
        <v>0</v>
      </c>
      <c r="U79" s="217">
        <v>0</v>
      </c>
      <c r="V79" s="103">
        <f t="shared" si="29"/>
        <v>0</v>
      </c>
      <c r="X79" s="245"/>
    </row>
    <row r="80" spans="1:24" ht="12.75" customHeight="1" x14ac:dyDescent="0.3">
      <c r="A80" s="38" t="s">
        <v>101</v>
      </c>
      <c r="B80" s="50"/>
      <c r="C80" s="217">
        <v>0</v>
      </c>
      <c r="D80" s="103">
        <f t="shared" si="20"/>
        <v>0</v>
      </c>
      <c r="E80" s="217">
        <v>0</v>
      </c>
      <c r="F80" s="103">
        <f t="shared" si="21"/>
        <v>0</v>
      </c>
      <c r="G80" s="217">
        <v>0</v>
      </c>
      <c r="H80" s="103">
        <f t="shared" si="22"/>
        <v>0</v>
      </c>
      <c r="I80" s="217">
        <v>0</v>
      </c>
      <c r="J80" s="103">
        <f t="shared" si="23"/>
        <v>0</v>
      </c>
      <c r="K80" s="217">
        <v>0</v>
      </c>
      <c r="L80" s="103">
        <f t="shared" si="24"/>
        <v>0</v>
      </c>
      <c r="M80" s="217">
        <v>0</v>
      </c>
      <c r="N80" s="103">
        <f t="shared" si="25"/>
        <v>0</v>
      </c>
      <c r="O80" s="217">
        <v>0</v>
      </c>
      <c r="P80" s="103">
        <f t="shared" si="26"/>
        <v>0</v>
      </c>
      <c r="Q80" s="217">
        <v>0</v>
      </c>
      <c r="R80" s="103">
        <f t="shared" si="27"/>
        <v>0</v>
      </c>
      <c r="S80" s="217">
        <v>0</v>
      </c>
      <c r="T80" s="103">
        <f t="shared" si="28"/>
        <v>0</v>
      </c>
      <c r="U80" s="217">
        <v>0</v>
      </c>
      <c r="V80" s="103">
        <f t="shared" si="29"/>
        <v>0</v>
      </c>
      <c r="X80" s="245"/>
    </row>
    <row r="81" spans="1:24" ht="12.75" customHeight="1" x14ac:dyDescent="0.3">
      <c r="A81" s="38" t="s">
        <v>139</v>
      </c>
      <c r="B81" s="50"/>
      <c r="C81" s="217">
        <v>0</v>
      </c>
      <c r="D81" s="103">
        <f t="shared" si="20"/>
        <v>0</v>
      </c>
      <c r="E81" s="217">
        <v>0</v>
      </c>
      <c r="F81" s="103">
        <f t="shared" si="21"/>
        <v>0</v>
      </c>
      <c r="G81" s="217">
        <v>0</v>
      </c>
      <c r="H81" s="103">
        <f t="shared" si="22"/>
        <v>0</v>
      </c>
      <c r="I81" s="217">
        <v>0</v>
      </c>
      <c r="J81" s="103">
        <f t="shared" si="23"/>
        <v>0</v>
      </c>
      <c r="K81" s="217">
        <v>0</v>
      </c>
      <c r="L81" s="103">
        <f t="shared" si="24"/>
        <v>0</v>
      </c>
      <c r="M81" s="217">
        <v>0</v>
      </c>
      <c r="N81" s="103">
        <f t="shared" si="25"/>
        <v>0</v>
      </c>
      <c r="O81" s="217">
        <v>0</v>
      </c>
      <c r="P81" s="103">
        <f t="shared" si="26"/>
        <v>0</v>
      </c>
      <c r="Q81" s="217">
        <v>0</v>
      </c>
      <c r="R81" s="103">
        <f t="shared" si="27"/>
        <v>0</v>
      </c>
      <c r="S81" s="217">
        <v>0</v>
      </c>
      <c r="T81" s="103">
        <f t="shared" si="28"/>
        <v>0</v>
      </c>
      <c r="U81" s="217">
        <v>0</v>
      </c>
      <c r="V81" s="103">
        <f t="shared" si="29"/>
        <v>0</v>
      </c>
      <c r="X81" s="245"/>
    </row>
    <row r="82" spans="1:24" ht="12.75" customHeight="1" x14ac:dyDescent="0.3">
      <c r="A82" s="38" t="s">
        <v>155</v>
      </c>
      <c r="B82" s="50"/>
      <c r="C82" s="217">
        <v>0</v>
      </c>
      <c r="D82" s="103">
        <f t="shared" si="20"/>
        <v>0</v>
      </c>
      <c r="E82" s="217">
        <v>0</v>
      </c>
      <c r="F82" s="103">
        <f t="shared" si="21"/>
        <v>0</v>
      </c>
      <c r="G82" s="217">
        <v>0</v>
      </c>
      <c r="H82" s="103">
        <f t="shared" si="22"/>
        <v>0</v>
      </c>
      <c r="I82" s="217">
        <v>0</v>
      </c>
      <c r="J82" s="103">
        <f t="shared" si="23"/>
        <v>0</v>
      </c>
      <c r="K82" s="217">
        <v>0</v>
      </c>
      <c r="L82" s="103">
        <f t="shared" si="24"/>
        <v>0</v>
      </c>
      <c r="M82" s="217">
        <v>0</v>
      </c>
      <c r="N82" s="103">
        <f t="shared" si="25"/>
        <v>0</v>
      </c>
      <c r="O82" s="217">
        <v>0</v>
      </c>
      <c r="P82" s="103">
        <f t="shared" si="26"/>
        <v>0</v>
      </c>
      <c r="Q82" s="217">
        <v>0</v>
      </c>
      <c r="R82" s="103">
        <f t="shared" si="27"/>
        <v>0</v>
      </c>
      <c r="S82" s="217">
        <v>0</v>
      </c>
      <c r="T82" s="103">
        <f t="shared" si="28"/>
        <v>0</v>
      </c>
      <c r="U82" s="217">
        <v>0</v>
      </c>
      <c r="V82" s="103">
        <f t="shared" si="29"/>
        <v>0</v>
      </c>
      <c r="X82" s="245"/>
    </row>
    <row r="83" spans="1:24" ht="12.75" customHeight="1" x14ac:dyDescent="0.3">
      <c r="A83" s="38" t="s">
        <v>77</v>
      </c>
      <c r="B83" s="50"/>
      <c r="C83" s="217">
        <v>0</v>
      </c>
      <c r="D83" s="103">
        <f t="shared" si="20"/>
        <v>0</v>
      </c>
      <c r="E83" s="217">
        <v>0</v>
      </c>
      <c r="F83" s="103">
        <f t="shared" si="21"/>
        <v>0</v>
      </c>
      <c r="G83" s="217">
        <v>0</v>
      </c>
      <c r="H83" s="103">
        <f t="shared" si="22"/>
        <v>0</v>
      </c>
      <c r="I83" s="217">
        <v>0</v>
      </c>
      <c r="J83" s="103">
        <f t="shared" si="23"/>
        <v>0</v>
      </c>
      <c r="K83" s="217">
        <v>0</v>
      </c>
      <c r="L83" s="103">
        <f t="shared" si="24"/>
        <v>0</v>
      </c>
      <c r="M83" s="217">
        <v>0</v>
      </c>
      <c r="N83" s="103">
        <f t="shared" si="25"/>
        <v>0</v>
      </c>
      <c r="O83" s="217">
        <v>0</v>
      </c>
      <c r="P83" s="103">
        <f t="shared" si="26"/>
        <v>0</v>
      </c>
      <c r="Q83" s="217">
        <v>0</v>
      </c>
      <c r="R83" s="103">
        <f t="shared" si="27"/>
        <v>0</v>
      </c>
      <c r="S83" s="217">
        <v>0</v>
      </c>
      <c r="T83" s="103">
        <f t="shared" si="28"/>
        <v>0</v>
      </c>
      <c r="U83" s="217">
        <v>0</v>
      </c>
      <c r="V83" s="103">
        <f t="shared" si="29"/>
        <v>0</v>
      </c>
      <c r="X83" s="245"/>
    </row>
    <row r="84" spans="1:24" ht="12.75" customHeight="1" x14ac:dyDescent="0.3">
      <c r="A84" s="38" t="s">
        <v>98</v>
      </c>
      <c r="B84" s="50"/>
      <c r="C84" s="217">
        <v>0</v>
      </c>
      <c r="D84" s="103">
        <f t="shared" si="20"/>
        <v>0</v>
      </c>
      <c r="E84" s="217">
        <v>0</v>
      </c>
      <c r="F84" s="103">
        <f t="shared" si="21"/>
        <v>0</v>
      </c>
      <c r="G84" s="217">
        <v>0</v>
      </c>
      <c r="H84" s="103">
        <f t="shared" si="22"/>
        <v>0</v>
      </c>
      <c r="I84" s="217">
        <v>0</v>
      </c>
      <c r="J84" s="103">
        <f t="shared" si="23"/>
        <v>0</v>
      </c>
      <c r="K84" s="217">
        <v>0</v>
      </c>
      <c r="L84" s="103">
        <f t="shared" si="24"/>
        <v>0</v>
      </c>
      <c r="M84" s="217">
        <v>0</v>
      </c>
      <c r="N84" s="103">
        <f t="shared" si="25"/>
        <v>0</v>
      </c>
      <c r="O84" s="217">
        <v>0</v>
      </c>
      <c r="P84" s="103">
        <f t="shared" si="26"/>
        <v>0</v>
      </c>
      <c r="Q84" s="217">
        <v>0</v>
      </c>
      <c r="R84" s="103">
        <f t="shared" si="27"/>
        <v>0</v>
      </c>
      <c r="S84" s="217">
        <v>0</v>
      </c>
      <c r="T84" s="103">
        <f t="shared" si="28"/>
        <v>0</v>
      </c>
      <c r="U84" s="217">
        <v>0</v>
      </c>
      <c r="V84" s="103">
        <f t="shared" si="29"/>
        <v>0</v>
      </c>
      <c r="X84" s="245"/>
    </row>
    <row r="85" spans="1:24" ht="12.75" customHeight="1" x14ac:dyDescent="0.3">
      <c r="A85" s="38" t="s">
        <v>79</v>
      </c>
      <c r="B85" s="50"/>
      <c r="C85" s="217">
        <v>0</v>
      </c>
      <c r="D85" s="103">
        <f t="shared" si="20"/>
        <v>0</v>
      </c>
      <c r="E85" s="217">
        <v>0</v>
      </c>
      <c r="F85" s="103">
        <f t="shared" si="21"/>
        <v>0</v>
      </c>
      <c r="G85" s="217">
        <v>0</v>
      </c>
      <c r="H85" s="103">
        <f t="shared" si="22"/>
        <v>0</v>
      </c>
      <c r="I85" s="217">
        <v>0</v>
      </c>
      <c r="J85" s="103">
        <f t="shared" si="23"/>
        <v>0</v>
      </c>
      <c r="K85" s="217">
        <v>0</v>
      </c>
      <c r="L85" s="103">
        <f t="shared" si="24"/>
        <v>0</v>
      </c>
      <c r="M85" s="217">
        <v>0</v>
      </c>
      <c r="N85" s="103">
        <f t="shared" si="25"/>
        <v>0</v>
      </c>
      <c r="O85" s="217">
        <v>0</v>
      </c>
      <c r="P85" s="103">
        <f t="shared" si="26"/>
        <v>0</v>
      </c>
      <c r="Q85" s="217">
        <v>0</v>
      </c>
      <c r="R85" s="103">
        <f t="shared" si="27"/>
        <v>0</v>
      </c>
      <c r="S85" s="217">
        <v>0</v>
      </c>
      <c r="T85" s="103">
        <f t="shared" si="28"/>
        <v>0</v>
      </c>
      <c r="U85" s="217">
        <v>0</v>
      </c>
      <c r="V85" s="103">
        <f t="shared" si="29"/>
        <v>0</v>
      </c>
      <c r="X85" s="245"/>
    </row>
    <row r="86" spans="1:24" ht="12.75" customHeight="1" x14ac:dyDescent="0.3">
      <c r="A86" s="38" t="s">
        <v>15</v>
      </c>
      <c r="B86" s="50"/>
      <c r="C86" s="217">
        <v>3980.4696000000004</v>
      </c>
      <c r="D86" s="103">
        <f t="shared" si="20"/>
        <v>4.0000000000000001E-3</v>
      </c>
      <c r="E86" s="217">
        <v>5868</v>
      </c>
      <c r="F86" s="103">
        <f t="shared" si="21"/>
        <v>4.0000000000000001E-3</v>
      </c>
      <c r="G86" s="217">
        <v>5985.3600000000006</v>
      </c>
      <c r="H86" s="103">
        <f t="shared" si="22"/>
        <v>4.0000000000000001E-3</v>
      </c>
      <c r="I86" s="217">
        <v>6105.0671999999995</v>
      </c>
      <c r="J86" s="103">
        <f t="shared" si="23"/>
        <v>3.9999999999999992E-3</v>
      </c>
      <c r="K86" s="217">
        <v>6227.168544000001</v>
      </c>
      <c r="L86" s="103">
        <f t="shared" si="24"/>
        <v>4.0000000000000001E-3</v>
      </c>
      <c r="M86" s="217">
        <v>6351.7119148800011</v>
      </c>
      <c r="N86" s="103">
        <f t="shared" si="25"/>
        <v>4.0000000000000001E-3</v>
      </c>
      <c r="O86" s="217">
        <v>6478.7461531776007</v>
      </c>
      <c r="P86" s="103">
        <f t="shared" si="26"/>
        <v>4.0000000000000001E-3</v>
      </c>
      <c r="Q86" s="217">
        <v>6608.3210762411527</v>
      </c>
      <c r="R86" s="103">
        <f t="shared" si="27"/>
        <v>3.9999999999999992E-3</v>
      </c>
      <c r="S86" s="217">
        <v>6740.4874977659765</v>
      </c>
      <c r="T86" s="103">
        <f t="shared" si="28"/>
        <v>4.0000000000000001E-3</v>
      </c>
      <c r="U86" s="217">
        <v>6875.2972477212961</v>
      </c>
      <c r="V86" s="103">
        <f t="shared" si="29"/>
        <v>3.9999999999999992E-3</v>
      </c>
      <c r="X86" s="245"/>
    </row>
    <row r="87" spans="1:24" ht="12.75" customHeight="1" x14ac:dyDescent="0.3">
      <c r="A87" s="38" t="s">
        <v>152</v>
      </c>
      <c r="B87" s="50"/>
      <c r="C87" s="217">
        <v>0</v>
      </c>
      <c r="D87" s="103">
        <f t="shared" si="20"/>
        <v>0</v>
      </c>
      <c r="E87" s="217">
        <v>0</v>
      </c>
      <c r="F87" s="103">
        <f t="shared" si="21"/>
        <v>0</v>
      </c>
      <c r="G87" s="217">
        <v>0</v>
      </c>
      <c r="H87" s="103">
        <f t="shared" si="22"/>
        <v>0</v>
      </c>
      <c r="I87" s="217">
        <v>0</v>
      </c>
      <c r="J87" s="103">
        <f t="shared" si="23"/>
        <v>0</v>
      </c>
      <c r="K87" s="217">
        <v>0</v>
      </c>
      <c r="L87" s="103">
        <f t="shared" si="24"/>
        <v>0</v>
      </c>
      <c r="M87" s="217">
        <v>0</v>
      </c>
      <c r="N87" s="103">
        <f t="shared" si="25"/>
        <v>0</v>
      </c>
      <c r="O87" s="217">
        <v>0</v>
      </c>
      <c r="P87" s="103">
        <f t="shared" si="26"/>
        <v>0</v>
      </c>
      <c r="Q87" s="217">
        <v>0</v>
      </c>
      <c r="R87" s="103">
        <f t="shared" si="27"/>
        <v>0</v>
      </c>
      <c r="S87" s="217">
        <v>0</v>
      </c>
      <c r="T87" s="103">
        <f t="shared" si="28"/>
        <v>0</v>
      </c>
      <c r="U87" s="217">
        <v>0</v>
      </c>
      <c r="V87" s="103">
        <f t="shared" si="29"/>
        <v>0</v>
      </c>
      <c r="X87" s="245"/>
    </row>
    <row r="88" spans="1:24" ht="12.75" customHeight="1" x14ac:dyDescent="0.3">
      <c r="A88" s="38" t="s">
        <v>12</v>
      </c>
      <c r="B88" s="50"/>
      <c r="C88" s="217">
        <v>5075.0987400000004</v>
      </c>
      <c r="D88" s="103">
        <f t="shared" si="20"/>
        <v>5.1000000000000004E-3</v>
      </c>
      <c r="E88" s="217">
        <v>7481.7000000000016</v>
      </c>
      <c r="F88" s="103">
        <f t="shared" si="21"/>
        <v>5.1000000000000012E-3</v>
      </c>
      <c r="G88" s="217">
        <v>7631.3340000000007</v>
      </c>
      <c r="H88" s="103">
        <f t="shared" si="22"/>
        <v>5.1000000000000004E-3</v>
      </c>
      <c r="I88" s="217">
        <v>7783.9606800000001</v>
      </c>
      <c r="J88" s="103">
        <f t="shared" si="23"/>
        <v>5.1000000000000004E-3</v>
      </c>
      <c r="K88" s="217">
        <v>7939.6398936000005</v>
      </c>
      <c r="L88" s="103">
        <f t="shared" si="24"/>
        <v>5.0999999999999995E-3</v>
      </c>
      <c r="M88" s="217">
        <v>8098.4326914720014</v>
      </c>
      <c r="N88" s="103">
        <f t="shared" si="25"/>
        <v>5.1000000000000004E-3</v>
      </c>
      <c r="O88" s="217">
        <v>8260.4013453014413</v>
      </c>
      <c r="P88" s="103">
        <f t="shared" si="26"/>
        <v>5.0999999999999995E-3</v>
      </c>
      <c r="Q88" s="217">
        <v>8425.6093722074711</v>
      </c>
      <c r="R88" s="103">
        <f t="shared" si="27"/>
        <v>5.1000000000000004E-3</v>
      </c>
      <c r="S88" s="217">
        <v>8594.1215596516213</v>
      </c>
      <c r="T88" s="103">
        <f t="shared" si="28"/>
        <v>5.1000000000000004E-3</v>
      </c>
      <c r="U88" s="217">
        <v>8766.0039908446543</v>
      </c>
      <c r="V88" s="103">
        <f t="shared" si="29"/>
        <v>5.1000000000000004E-3</v>
      </c>
      <c r="X88" s="245"/>
    </row>
    <row r="89" spans="1:24" ht="12.75" customHeight="1" x14ac:dyDescent="0.3">
      <c r="A89" s="38" t="s">
        <v>172</v>
      </c>
      <c r="B89" s="50"/>
      <c r="C89" s="217">
        <v>0</v>
      </c>
      <c r="D89" s="103">
        <f t="shared" si="20"/>
        <v>0</v>
      </c>
      <c r="E89" s="217">
        <v>0</v>
      </c>
      <c r="F89" s="103">
        <f t="shared" si="21"/>
        <v>0</v>
      </c>
      <c r="G89" s="217">
        <v>0</v>
      </c>
      <c r="H89" s="103">
        <f t="shared" si="22"/>
        <v>0</v>
      </c>
      <c r="I89" s="217">
        <v>0</v>
      </c>
      <c r="J89" s="103">
        <f t="shared" si="23"/>
        <v>0</v>
      </c>
      <c r="K89" s="217">
        <v>0</v>
      </c>
      <c r="L89" s="103">
        <f t="shared" si="24"/>
        <v>0</v>
      </c>
      <c r="M89" s="217">
        <v>0</v>
      </c>
      <c r="N89" s="103">
        <f t="shared" si="25"/>
        <v>0</v>
      </c>
      <c r="O89" s="217">
        <v>0</v>
      </c>
      <c r="P89" s="103">
        <f t="shared" si="26"/>
        <v>0</v>
      </c>
      <c r="Q89" s="217">
        <v>0</v>
      </c>
      <c r="R89" s="103">
        <f t="shared" si="27"/>
        <v>0</v>
      </c>
      <c r="S89" s="217">
        <v>0</v>
      </c>
      <c r="T89" s="103">
        <f t="shared" si="28"/>
        <v>0</v>
      </c>
      <c r="U89" s="217">
        <v>0</v>
      </c>
      <c r="V89" s="103">
        <f t="shared" si="29"/>
        <v>0</v>
      </c>
      <c r="X89" s="245"/>
    </row>
    <row r="90" spans="1:24" ht="12.75" customHeight="1" x14ac:dyDescent="0.3">
      <c r="A90" s="38" t="s">
        <v>17</v>
      </c>
      <c r="B90" s="50"/>
      <c r="C90" s="217">
        <v>199.02348000000001</v>
      </c>
      <c r="D90" s="103">
        <f t="shared" si="20"/>
        <v>2.0000000000000001E-4</v>
      </c>
      <c r="E90" s="217">
        <v>293.39999999999998</v>
      </c>
      <c r="F90" s="103">
        <f t="shared" si="21"/>
        <v>1.9999999999999998E-4</v>
      </c>
      <c r="G90" s="217">
        <v>299.26800000000003</v>
      </c>
      <c r="H90" s="103">
        <f t="shared" si="22"/>
        <v>2.0000000000000001E-4</v>
      </c>
      <c r="I90" s="217">
        <v>305.25335999999999</v>
      </c>
      <c r="J90" s="103">
        <f t="shared" si="23"/>
        <v>1.9999999999999998E-4</v>
      </c>
      <c r="K90" s="217">
        <v>311.35842720000005</v>
      </c>
      <c r="L90" s="103">
        <f t="shared" si="24"/>
        <v>2.0000000000000001E-4</v>
      </c>
      <c r="M90" s="217">
        <v>317.58559574400005</v>
      </c>
      <c r="N90" s="103">
        <f t="shared" si="25"/>
        <v>2.0000000000000001E-4</v>
      </c>
      <c r="O90" s="217">
        <v>323.93730765888006</v>
      </c>
      <c r="P90" s="103">
        <f t="shared" si="26"/>
        <v>2.0000000000000001E-4</v>
      </c>
      <c r="Q90" s="217">
        <v>330.41605381205767</v>
      </c>
      <c r="R90" s="103">
        <f t="shared" si="27"/>
        <v>2.0000000000000001E-4</v>
      </c>
      <c r="S90" s="217">
        <v>337.02437488829884</v>
      </c>
      <c r="T90" s="103">
        <f t="shared" si="28"/>
        <v>1.9999999999999998E-4</v>
      </c>
      <c r="U90" s="217">
        <v>343.76486238606486</v>
      </c>
      <c r="V90" s="103">
        <f t="shared" si="29"/>
        <v>2.0000000000000001E-4</v>
      </c>
      <c r="X90" s="245"/>
    </row>
    <row r="91" spans="1:24" ht="12.75" customHeight="1" x14ac:dyDescent="0.3">
      <c r="A91" s="38" t="s">
        <v>143</v>
      </c>
      <c r="B91" s="38"/>
      <c r="C91" s="217">
        <v>0</v>
      </c>
      <c r="D91" s="103">
        <f t="shared" si="20"/>
        <v>0</v>
      </c>
      <c r="E91" s="217">
        <v>0</v>
      </c>
      <c r="F91" s="103">
        <f t="shared" si="21"/>
        <v>0</v>
      </c>
      <c r="G91" s="217">
        <v>0</v>
      </c>
      <c r="H91" s="103">
        <f t="shared" si="22"/>
        <v>0</v>
      </c>
      <c r="I91" s="217">
        <v>0</v>
      </c>
      <c r="J91" s="103">
        <f t="shared" si="23"/>
        <v>0</v>
      </c>
      <c r="K91" s="217">
        <v>0</v>
      </c>
      <c r="L91" s="103">
        <f t="shared" si="24"/>
        <v>0</v>
      </c>
      <c r="M91" s="217">
        <v>0</v>
      </c>
      <c r="N91" s="103">
        <f t="shared" si="25"/>
        <v>0</v>
      </c>
      <c r="O91" s="217">
        <v>0</v>
      </c>
      <c r="P91" s="103">
        <f t="shared" si="26"/>
        <v>0</v>
      </c>
      <c r="Q91" s="217">
        <v>0</v>
      </c>
      <c r="R91" s="103">
        <f t="shared" si="27"/>
        <v>0</v>
      </c>
      <c r="S91" s="217">
        <v>0</v>
      </c>
      <c r="T91" s="103">
        <f t="shared" si="28"/>
        <v>0</v>
      </c>
      <c r="U91" s="217">
        <v>0</v>
      </c>
      <c r="V91" s="103">
        <f t="shared" si="29"/>
        <v>0</v>
      </c>
      <c r="X91" s="245"/>
    </row>
    <row r="92" spans="1:24" ht="12.75" customHeight="1" x14ac:dyDescent="0.3">
      <c r="A92" s="38" t="s">
        <v>13</v>
      </c>
      <c r="B92" s="50"/>
      <c r="C92" s="217">
        <v>5174.6104800000003</v>
      </c>
      <c r="D92" s="103">
        <f t="shared" si="20"/>
        <v>5.1999999999999998E-3</v>
      </c>
      <c r="E92" s="217">
        <v>7628.4</v>
      </c>
      <c r="F92" s="103">
        <f t="shared" si="21"/>
        <v>5.1999999999999998E-3</v>
      </c>
      <c r="G92" s="217">
        <v>7780.9679999999989</v>
      </c>
      <c r="H92" s="103">
        <f t="shared" si="22"/>
        <v>5.1999999999999989E-3</v>
      </c>
      <c r="I92" s="217">
        <v>7936.5873599999986</v>
      </c>
      <c r="J92" s="103">
        <f t="shared" si="23"/>
        <v>5.1999999999999989E-3</v>
      </c>
      <c r="K92" s="217">
        <v>8095.3191072</v>
      </c>
      <c r="L92" s="103">
        <f t="shared" si="24"/>
        <v>5.1999999999999998E-3</v>
      </c>
      <c r="M92" s="217">
        <v>8257.2254893440022</v>
      </c>
      <c r="N92" s="103">
        <f t="shared" si="25"/>
        <v>5.2000000000000006E-3</v>
      </c>
      <c r="O92" s="217">
        <v>8422.3699991308804</v>
      </c>
      <c r="P92" s="103">
        <f t="shared" si="26"/>
        <v>5.1999999999999989E-3</v>
      </c>
      <c r="Q92" s="217">
        <v>8590.8173991134991</v>
      </c>
      <c r="R92" s="103">
        <f t="shared" si="27"/>
        <v>5.1999999999999998E-3</v>
      </c>
      <c r="S92" s="217">
        <v>8762.6337470957696</v>
      </c>
      <c r="T92" s="103">
        <f t="shared" si="28"/>
        <v>5.1999999999999998E-3</v>
      </c>
      <c r="U92" s="217">
        <v>8937.8864220376854</v>
      </c>
      <c r="V92" s="103">
        <f t="shared" si="29"/>
        <v>5.1999999999999998E-3</v>
      </c>
      <c r="X92" s="245"/>
    </row>
    <row r="93" spans="1:24" ht="12.75" customHeight="1" x14ac:dyDescent="0.3">
      <c r="A93" s="38" t="s">
        <v>144</v>
      </c>
      <c r="B93" s="50"/>
      <c r="C93" s="217">
        <v>0</v>
      </c>
      <c r="D93" s="103">
        <f t="shared" si="20"/>
        <v>0</v>
      </c>
      <c r="E93" s="217">
        <v>0</v>
      </c>
      <c r="F93" s="103">
        <f t="shared" si="21"/>
        <v>0</v>
      </c>
      <c r="G93" s="217">
        <v>0</v>
      </c>
      <c r="H93" s="103">
        <f t="shared" si="22"/>
        <v>0</v>
      </c>
      <c r="I93" s="217">
        <v>0</v>
      </c>
      <c r="J93" s="103">
        <f t="shared" si="23"/>
        <v>0</v>
      </c>
      <c r="K93" s="217">
        <v>0</v>
      </c>
      <c r="L93" s="103">
        <f t="shared" si="24"/>
        <v>0</v>
      </c>
      <c r="M93" s="217">
        <v>0</v>
      </c>
      <c r="N93" s="103">
        <f t="shared" si="25"/>
        <v>0</v>
      </c>
      <c r="O93" s="217">
        <v>0</v>
      </c>
      <c r="P93" s="103">
        <f t="shared" si="26"/>
        <v>0</v>
      </c>
      <c r="Q93" s="217">
        <v>0</v>
      </c>
      <c r="R93" s="103">
        <f t="shared" si="27"/>
        <v>0</v>
      </c>
      <c r="S93" s="217">
        <v>0</v>
      </c>
      <c r="T93" s="103">
        <f t="shared" si="28"/>
        <v>0</v>
      </c>
      <c r="U93" s="217">
        <v>0</v>
      </c>
      <c r="V93" s="103">
        <f t="shared" si="29"/>
        <v>0</v>
      </c>
      <c r="X93" s="245"/>
    </row>
    <row r="94" spans="1:24" ht="12.75" customHeight="1" x14ac:dyDescent="0.3">
      <c r="A94" s="38" t="s">
        <v>156</v>
      </c>
      <c r="B94" s="50"/>
      <c r="C94" s="217">
        <v>0</v>
      </c>
      <c r="D94" s="103">
        <f t="shared" si="20"/>
        <v>0</v>
      </c>
      <c r="E94" s="217">
        <v>0</v>
      </c>
      <c r="F94" s="103">
        <f t="shared" si="21"/>
        <v>0</v>
      </c>
      <c r="G94" s="217">
        <v>0</v>
      </c>
      <c r="H94" s="103">
        <f t="shared" si="22"/>
        <v>0</v>
      </c>
      <c r="I94" s="217">
        <v>0</v>
      </c>
      <c r="J94" s="103">
        <f t="shared" si="23"/>
        <v>0</v>
      </c>
      <c r="K94" s="217">
        <v>0</v>
      </c>
      <c r="L94" s="103">
        <f t="shared" si="24"/>
        <v>0</v>
      </c>
      <c r="M94" s="217">
        <v>0</v>
      </c>
      <c r="N94" s="103">
        <f t="shared" si="25"/>
        <v>0</v>
      </c>
      <c r="O94" s="217">
        <v>0</v>
      </c>
      <c r="P94" s="103">
        <f t="shared" si="26"/>
        <v>0</v>
      </c>
      <c r="Q94" s="217">
        <v>0</v>
      </c>
      <c r="R94" s="103">
        <f t="shared" si="27"/>
        <v>0</v>
      </c>
      <c r="S94" s="217">
        <v>0</v>
      </c>
      <c r="T94" s="103">
        <f t="shared" si="28"/>
        <v>0</v>
      </c>
      <c r="U94" s="217">
        <v>0</v>
      </c>
      <c r="V94" s="103">
        <f t="shared" si="29"/>
        <v>0</v>
      </c>
      <c r="X94" s="245"/>
    </row>
    <row r="95" spans="1:24" ht="12.75" customHeight="1" x14ac:dyDescent="0.3">
      <c r="A95" s="38" t="s">
        <v>150</v>
      </c>
      <c r="B95" s="50"/>
      <c r="C95" s="217">
        <v>0</v>
      </c>
      <c r="D95" s="103">
        <f t="shared" si="20"/>
        <v>0</v>
      </c>
      <c r="E95" s="217">
        <v>0</v>
      </c>
      <c r="F95" s="103">
        <f t="shared" si="21"/>
        <v>0</v>
      </c>
      <c r="G95" s="217">
        <v>0</v>
      </c>
      <c r="H95" s="103">
        <f t="shared" si="22"/>
        <v>0</v>
      </c>
      <c r="I95" s="217">
        <v>0</v>
      </c>
      <c r="J95" s="103">
        <f t="shared" si="23"/>
        <v>0</v>
      </c>
      <c r="K95" s="217">
        <v>0</v>
      </c>
      <c r="L95" s="103">
        <f t="shared" si="24"/>
        <v>0</v>
      </c>
      <c r="M95" s="217">
        <v>0</v>
      </c>
      <c r="N95" s="103">
        <f t="shared" si="25"/>
        <v>0</v>
      </c>
      <c r="O95" s="217">
        <v>0</v>
      </c>
      <c r="P95" s="103">
        <f t="shared" si="26"/>
        <v>0</v>
      </c>
      <c r="Q95" s="217">
        <v>0</v>
      </c>
      <c r="R95" s="103">
        <f t="shared" si="27"/>
        <v>0</v>
      </c>
      <c r="S95" s="217">
        <v>0</v>
      </c>
      <c r="T95" s="103">
        <f t="shared" si="28"/>
        <v>0</v>
      </c>
      <c r="U95" s="217">
        <v>0</v>
      </c>
      <c r="V95" s="103">
        <f t="shared" si="29"/>
        <v>0</v>
      </c>
      <c r="X95" s="245"/>
    </row>
    <row r="96" spans="1:24" ht="12.75" customHeight="1" x14ac:dyDescent="0.3">
      <c r="A96" s="38" t="s">
        <v>146</v>
      </c>
      <c r="B96" s="50"/>
      <c r="C96" s="217">
        <v>0</v>
      </c>
      <c r="D96" s="103">
        <f t="shared" si="20"/>
        <v>0</v>
      </c>
      <c r="E96" s="217">
        <v>0</v>
      </c>
      <c r="F96" s="103">
        <f t="shared" si="21"/>
        <v>0</v>
      </c>
      <c r="G96" s="217">
        <v>0</v>
      </c>
      <c r="H96" s="103">
        <f t="shared" si="22"/>
        <v>0</v>
      </c>
      <c r="I96" s="217">
        <v>0</v>
      </c>
      <c r="J96" s="103">
        <f t="shared" si="23"/>
        <v>0</v>
      </c>
      <c r="K96" s="217">
        <v>0</v>
      </c>
      <c r="L96" s="103">
        <f t="shared" si="24"/>
        <v>0</v>
      </c>
      <c r="M96" s="217">
        <v>0</v>
      </c>
      <c r="N96" s="103">
        <f t="shared" si="25"/>
        <v>0</v>
      </c>
      <c r="O96" s="217">
        <v>0</v>
      </c>
      <c r="P96" s="103">
        <f t="shared" si="26"/>
        <v>0</v>
      </c>
      <c r="Q96" s="217">
        <v>0</v>
      </c>
      <c r="R96" s="103">
        <f t="shared" si="27"/>
        <v>0</v>
      </c>
      <c r="S96" s="217">
        <v>0</v>
      </c>
      <c r="T96" s="103">
        <f t="shared" si="28"/>
        <v>0</v>
      </c>
      <c r="U96" s="217">
        <v>0</v>
      </c>
      <c r="V96" s="103">
        <f t="shared" si="29"/>
        <v>0</v>
      </c>
      <c r="X96" s="245"/>
    </row>
    <row r="97" spans="1:24" ht="12.75" customHeight="1" x14ac:dyDescent="0.3">
      <c r="A97" s="38" t="s">
        <v>7</v>
      </c>
      <c r="B97" s="50"/>
      <c r="C97" s="217">
        <v>7621.1062000000002</v>
      </c>
      <c r="D97" s="103">
        <f t="shared" si="20"/>
        <v>7.6584995900986158E-3</v>
      </c>
      <c r="E97" s="217">
        <v>10084.1862</v>
      </c>
      <c r="F97" s="103">
        <f t="shared" si="21"/>
        <v>6.8740192229038858E-3</v>
      </c>
      <c r="G97" s="217">
        <v>10437.132717</v>
      </c>
      <c r="H97" s="103">
        <f t="shared" si="22"/>
        <v>6.9751077408877664E-3</v>
      </c>
      <c r="I97" s="217">
        <v>10771.120963943999</v>
      </c>
      <c r="J97" s="103">
        <f t="shared" si="23"/>
        <v>7.0571678319570324E-3</v>
      </c>
      <c r="K97" s="217">
        <v>11040.3989880426</v>
      </c>
      <c r="L97" s="103">
        <f t="shared" si="24"/>
        <v>7.0917617919176064E-3</v>
      </c>
      <c r="M97" s="217">
        <v>11316.408962743662</v>
      </c>
      <c r="N97" s="103">
        <f t="shared" si="25"/>
        <v>7.1265253301132795E-3</v>
      </c>
      <c r="O97" s="217">
        <v>11599.319186812254</v>
      </c>
      <c r="P97" s="103">
        <f t="shared" si="26"/>
        <v>7.1614592778099133E-3</v>
      </c>
      <c r="Q97" s="217">
        <v>11889.302166482557</v>
      </c>
      <c r="R97" s="103">
        <f t="shared" si="27"/>
        <v>7.1965644703481952E-3</v>
      </c>
      <c r="S97" s="217">
        <v>12186.53472064462</v>
      </c>
      <c r="T97" s="103">
        <f t="shared" si="28"/>
        <v>7.2318417471636262E-3</v>
      </c>
      <c r="U97" s="217">
        <v>12491.198088660734</v>
      </c>
      <c r="V97" s="103">
        <f t="shared" si="29"/>
        <v>7.2672919518065836E-3</v>
      </c>
      <c r="X97" s="245"/>
    </row>
    <row r="98" spans="1:24" ht="12.75" customHeight="1" x14ac:dyDescent="0.3">
      <c r="A98" s="145" t="s">
        <v>245</v>
      </c>
      <c r="B98" s="50"/>
      <c r="C98" s="217">
        <v>1194.1408799999999</v>
      </c>
      <c r="D98" s="103">
        <f t="shared" si="20"/>
        <v>1.1999999999999999E-3</v>
      </c>
      <c r="E98" s="217">
        <v>1760.4</v>
      </c>
      <c r="F98" s="103">
        <f t="shared" si="21"/>
        <v>1.2000000000000001E-3</v>
      </c>
      <c r="G98" s="217">
        <v>1795.6079999999997</v>
      </c>
      <c r="H98" s="103">
        <f t="shared" si="22"/>
        <v>1.1999999999999999E-3</v>
      </c>
      <c r="I98" s="217">
        <v>1831.5201599999998</v>
      </c>
      <c r="J98" s="103">
        <f t="shared" si="23"/>
        <v>1.1999999999999999E-3</v>
      </c>
      <c r="K98" s="217">
        <v>1868.1505631999999</v>
      </c>
      <c r="L98" s="103">
        <f t="shared" si="24"/>
        <v>1.1999999999999997E-3</v>
      </c>
      <c r="M98" s="217">
        <v>1905.5135744640002</v>
      </c>
      <c r="N98" s="103">
        <f t="shared" si="25"/>
        <v>1.1999999999999999E-3</v>
      </c>
      <c r="O98" s="217">
        <v>1943.6238459532801</v>
      </c>
      <c r="P98" s="103">
        <f t="shared" si="26"/>
        <v>1.1999999999999999E-3</v>
      </c>
      <c r="Q98" s="217">
        <v>1982.4963228723459</v>
      </c>
      <c r="R98" s="103">
        <f t="shared" si="27"/>
        <v>1.1999999999999999E-3</v>
      </c>
      <c r="S98" s="217">
        <v>2022.1462493297927</v>
      </c>
      <c r="T98" s="103">
        <f t="shared" si="28"/>
        <v>1.1999999999999997E-3</v>
      </c>
      <c r="U98" s="217">
        <v>2062.5891743163888</v>
      </c>
      <c r="V98" s="103">
        <f t="shared" si="29"/>
        <v>1.1999999999999999E-3</v>
      </c>
      <c r="X98" s="245"/>
    </row>
    <row r="99" spans="1:24" ht="12.75" customHeight="1" x14ac:dyDescent="0.3">
      <c r="A99" s="145" t="s">
        <v>245</v>
      </c>
      <c r="B99" s="50"/>
      <c r="C99" s="217">
        <v>0</v>
      </c>
      <c r="D99" s="103">
        <f t="shared" si="20"/>
        <v>0</v>
      </c>
      <c r="E99" s="217">
        <v>0</v>
      </c>
      <c r="F99" s="103">
        <f t="shared" si="21"/>
        <v>0</v>
      </c>
      <c r="G99" s="217">
        <v>0</v>
      </c>
      <c r="H99" s="103">
        <f t="shared" si="22"/>
        <v>0</v>
      </c>
      <c r="I99" s="217">
        <v>0</v>
      </c>
      <c r="J99" s="103">
        <f t="shared" si="23"/>
        <v>0</v>
      </c>
      <c r="K99" s="217">
        <v>0</v>
      </c>
      <c r="L99" s="103">
        <f t="shared" si="24"/>
        <v>0</v>
      </c>
      <c r="M99" s="217">
        <v>0</v>
      </c>
      <c r="N99" s="103">
        <f t="shared" si="25"/>
        <v>0</v>
      </c>
      <c r="O99" s="217">
        <v>0</v>
      </c>
      <c r="P99" s="103">
        <f t="shared" si="26"/>
        <v>0</v>
      </c>
      <c r="Q99" s="217">
        <v>0</v>
      </c>
      <c r="R99" s="103">
        <f t="shared" si="27"/>
        <v>0</v>
      </c>
      <c r="S99" s="217">
        <v>0</v>
      </c>
      <c r="T99" s="103">
        <f t="shared" si="28"/>
        <v>0</v>
      </c>
      <c r="U99" s="217">
        <v>0</v>
      </c>
      <c r="V99" s="103">
        <f t="shared" si="29"/>
        <v>0</v>
      </c>
      <c r="X99" s="245"/>
    </row>
    <row r="100" spans="1:24" ht="12.75" customHeight="1" x14ac:dyDescent="0.3">
      <c r="A100" s="145" t="s">
        <v>245</v>
      </c>
      <c r="B100" s="50"/>
      <c r="C100" s="217">
        <v>0</v>
      </c>
      <c r="D100" s="103">
        <f t="shared" si="20"/>
        <v>0</v>
      </c>
      <c r="E100" s="217">
        <v>0</v>
      </c>
      <c r="F100" s="103">
        <f t="shared" si="21"/>
        <v>0</v>
      </c>
      <c r="G100" s="217">
        <v>0</v>
      </c>
      <c r="H100" s="103">
        <f t="shared" si="22"/>
        <v>0</v>
      </c>
      <c r="I100" s="217">
        <v>0</v>
      </c>
      <c r="J100" s="103">
        <f t="shared" si="23"/>
        <v>0</v>
      </c>
      <c r="K100" s="217">
        <v>0</v>
      </c>
      <c r="L100" s="103">
        <f t="shared" si="24"/>
        <v>0</v>
      </c>
      <c r="M100" s="217">
        <v>0</v>
      </c>
      <c r="N100" s="103">
        <f t="shared" si="25"/>
        <v>0</v>
      </c>
      <c r="O100" s="217">
        <v>0</v>
      </c>
      <c r="P100" s="103">
        <f t="shared" si="26"/>
        <v>0</v>
      </c>
      <c r="Q100" s="217">
        <v>0</v>
      </c>
      <c r="R100" s="103">
        <f t="shared" si="27"/>
        <v>0</v>
      </c>
      <c r="S100" s="217">
        <v>0</v>
      </c>
      <c r="T100" s="103">
        <f t="shared" si="28"/>
        <v>0</v>
      </c>
      <c r="U100" s="217">
        <v>0</v>
      </c>
      <c r="V100" s="103">
        <f t="shared" si="29"/>
        <v>0</v>
      </c>
      <c r="X100" s="245"/>
    </row>
    <row r="101" spans="1:24" ht="12.75" customHeight="1" x14ac:dyDescent="0.3">
      <c r="A101" s="38" t="s">
        <v>99</v>
      </c>
      <c r="B101" s="50"/>
      <c r="C101" s="217"/>
      <c r="D101" s="103">
        <f t="shared" si="20"/>
        <v>0</v>
      </c>
      <c r="E101" s="217"/>
      <c r="F101" s="103">
        <f t="shared" si="21"/>
        <v>0</v>
      </c>
      <c r="G101" s="217"/>
      <c r="H101" s="103">
        <f t="shared" si="22"/>
        <v>0</v>
      </c>
      <c r="I101" s="217">
        <v>0</v>
      </c>
      <c r="J101" s="103">
        <f t="shared" si="23"/>
        <v>0</v>
      </c>
      <c r="K101" s="217">
        <v>0</v>
      </c>
      <c r="L101" s="103">
        <f t="shared" si="24"/>
        <v>0</v>
      </c>
      <c r="M101" s="217">
        <v>0</v>
      </c>
      <c r="N101" s="103">
        <f t="shared" si="25"/>
        <v>0</v>
      </c>
      <c r="O101" s="217">
        <v>0</v>
      </c>
      <c r="P101" s="103">
        <f t="shared" si="26"/>
        <v>0</v>
      </c>
      <c r="Q101" s="217">
        <v>0</v>
      </c>
      <c r="R101" s="103">
        <f t="shared" si="27"/>
        <v>0</v>
      </c>
      <c r="S101" s="217">
        <v>0</v>
      </c>
      <c r="T101" s="103">
        <f t="shared" si="28"/>
        <v>0</v>
      </c>
      <c r="U101" s="217">
        <v>0</v>
      </c>
      <c r="V101" s="103">
        <f t="shared" si="29"/>
        <v>0</v>
      </c>
      <c r="X101" s="245"/>
    </row>
    <row r="102" spans="1:24" ht="12.75" customHeight="1" x14ac:dyDescent="0.3">
      <c r="A102" s="145" t="s">
        <v>78</v>
      </c>
      <c r="B102" s="50"/>
      <c r="C102" s="217">
        <v>0</v>
      </c>
      <c r="D102" s="103">
        <f t="shared" si="20"/>
        <v>0</v>
      </c>
      <c r="E102" s="217">
        <v>0</v>
      </c>
      <c r="F102" s="103">
        <f t="shared" si="21"/>
        <v>0</v>
      </c>
      <c r="G102" s="217">
        <v>0</v>
      </c>
      <c r="H102" s="103">
        <f t="shared" si="22"/>
        <v>0</v>
      </c>
      <c r="I102" s="217">
        <v>0</v>
      </c>
      <c r="J102" s="103">
        <f t="shared" si="23"/>
        <v>0</v>
      </c>
      <c r="K102" s="217">
        <v>0</v>
      </c>
      <c r="L102" s="103">
        <f t="shared" si="24"/>
        <v>0</v>
      </c>
      <c r="M102" s="217">
        <v>0</v>
      </c>
      <c r="N102" s="103">
        <f t="shared" si="25"/>
        <v>0</v>
      </c>
      <c r="O102" s="217">
        <v>0</v>
      </c>
      <c r="P102" s="103">
        <f t="shared" si="26"/>
        <v>0</v>
      </c>
      <c r="Q102" s="217">
        <v>0</v>
      </c>
      <c r="R102" s="103">
        <f t="shared" si="27"/>
        <v>0</v>
      </c>
      <c r="S102" s="217">
        <v>0</v>
      </c>
      <c r="T102" s="103">
        <f t="shared" si="28"/>
        <v>0</v>
      </c>
      <c r="U102" s="217">
        <v>0</v>
      </c>
      <c r="V102" s="103">
        <f t="shared" si="29"/>
        <v>0</v>
      </c>
      <c r="X102" s="245"/>
    </row>
    <row r="103" spans="1:24" ht="12.75" customHeight="1" x14ac:dyDescent="0.3">
      <c r="A103" s="145" t="s">
        <v>78</v>
      </c>
      <c r="B103" s="50"/>
      <c r="C103" s="217">
        <v>0</v>
      </c>
      <c r="D103" s="103">
        <f t="shared" si="20"/>
        <v>0</v>
      </c>
      <c r="E103" s="217">
        <v>0</v>
      </c>
      <c r="F103" s="103">
        <f t="shared" si="21"/>
        <v>0</v>
      </c>
      <c r="G103" s="217">
        <v>0</v>
      </c>
      <c r="H103" s="103">
        <f t="shared" si="22"/>
        <v>0</v>
      </c>
      <c r="I103" s="217">
        <v>0</v>
      </c>
      <c r="J103" s="103">
        <f t="shared" si="23"/>
        <v>0</v>
      </c>
      <c r="K103" s="217">
        <v>0</v>
      </c>
      <c r="L103" s="103">
        <f t="shared" si="24"/>
        <v>0</v>
      </c>
      <c r="M103" s="217">
        <v>0</v>
      </c>
      <c r="N103" s="103">
        <f t="shared" si="25"/>
        <v>0</v>
      </c>
      <c r="O103" s="217">
        <v>0</v>
      </c>
      <c r="P103" s="103">
        <f t="shared" si="26"/>
        <v>0</v>
      </c>
      <c r="Q103" s="217">
        <v>0</v>
      </c>
      <c r="R103" s="103">
        <f t="shared" si="27"/>
        <v>0</v>
      </c>
      <c r="S103" s="217">
        <v>0</v>
      </c>
      <c r="T103" s="103">
        <f t="shared" si="28"/>
        <v>0</v>
      </c>
      <c r="U103" s="217">
        <v>0</v>
      </c>
      <c r="V103" s="103">
        <f t="shared" si="29"/>
        <v>0</v>
      </c>
      <c r="X103" s="245"/>
    </row>
    <row r="104" spans="1:24" ht="12.75" customHeight="1" x14ac:dyDescent="0.3">
      <c r="A104" s="145" t="s">
        <v>78</v>
      </c>
      <c r="B104" s="26"/>
      <c r="C104" s="217">
        <v>0</v>
      </c>
      <c r="D104" s="103">
        <f t="shared" si="20"/>
        <v>0</v>
      </c>
      <c r="E104" s="217">
        <v>0</v>
      </c>
      <c r="F104" s="103">
        <f t="shared" si="21"/>
        <v>0</v>
      </c>
      <c r="G104" s="217">
        <v>0</v>
      </c>
      <c r="H104" s="103">
        <f t="shared" si="22"/>
        <v>0</v>
      </c>
      <c r="I104" s="217">
        <v>0</v>
      </c>
      <c r="J104" s="103">
        <f t="shared" si="23"/>
        <v>0</v>
      </c>
      <c r="K104" s="217">
        <v>0</v>
      </c>
      <c r="L104" s="103">
        <f t="shared" si="24"/>
        <v>0</v>
      </c>
      <c r="M104" s="217">
        <v>0</v>
      </c>
      <c r="N104" s="103">
        <f t="shared" si="25"/>
        <v>0</v>
      </c>
      <c r="O104" s="217">
        <v>0</v>
      </c>
      <c r="P104" s="103">
        <f t="shared" si="26"/>
        <v>0</v>
      </c>
      <c r="Q104" s="217">
        <v>0</v>
      </c>
      <c r="R104" s="103">
        <f t="shared" si="27"/>
        <v>0</v>
      </c>
      <c r="S104" s="217">
        <v>0</v>
      </c>
      <c r="T104" s="103">
        <f t="shared" si="28"/>
        <v>0</v>
      </c>
      <c r="U104" s="217">
        <v>0</v>
      </c>
      <c r="V104" s="103">
        <f t="shared" si="29"/>
        <v>0</v>
      </c>
      <c r="X104" s="245"/>
    </row>
    <row r="105" spans="1:24" ht="12.75" customHeight="1" x14ac:dyDescent="0.3">
      <c r="A105" s="26" t="s">
        <v>36</v>
      </c>
      <c r="B105" s="69"/>
      <c r="C105" s="105">
        <f>SUM(C52:C104)</f>
        <v>227677.02080331554</v>
      </c>
      <c r="D105" s="106">
        <f t="shared" ref="D105" si="30">IFERROR(C105/C$28,0)</f>
        <v>0.22879413102747026</v>
      </c>
      <c r="E105" s="105">
        <f>SUM(E52:E104)</f>
        <v>326281.24362380255</v>
      </c>
      <c r="F105" s="106">
        <f t="shared" ref="F105" si="31">IFERROR(E105/E$28,0)</f>
        <v>0.22241393566721374</v>
      </c>
      <c r="G105" s="105">
        <f>SUM(G52:G104)</f>
        <v>334418.83711751713</v>
      </c>
      <c r="H105" s="106">
        <f t="shared" ref="H105" si="32">IFERROR(G105/G$28,0)</f>
        <v>0.22349120996399022</v>
      </c>
      <c r="I105" s="105">
        <f>SUM(I52:I104)</f>
        <v>340718.20257748908</v>
      </c>
      <c r="J105" s="106">
        <f t="shared" ref="J105" si="33">IFERROR(I105/I$28,0)</f>
        <v>0.2232363323224282</v>
      </c>
      <c r="K105" s="105">
        <f>SUM(K52:K104)</f>
        <v>347594.43818233185</v>
      </c>
      <c r="L105" s="106">
        <f t="shared" ref="L105" si="34">IFERROR(K105/K$28,0)</f>
        <v>0.22327607529893884</v>
      </c>
      <c r="M105" s="105">
        <f>SUM(M52:M104)</f>
        <v>354610.82799659605</v>
      </c>
      <c r="N105" s="106">
        <f t="shared" ref="N105" si="35">IFERROR(M105/M$28,0)</f>
        <v>0.22331669493124076</v>
      </c>
      <c r="O105" s="105">
        <f>SUM(O52:O104)</f>
        <v>361768.1360542663</v>
      </c>
      <c r="P105" s="106">
        <f t="shared" ref="P105" si="36">IFERROR(O105/O$28,0)</f>
        <v>0.22335688264423295</v>
      </c>
      <c r="Q105" s="105">
        <f>SUM(Q52:Q104)</f>
        <v>369071.97064927424</v>
      </c>
      <c r="R105" s="106">
        <f t="shared" ref="R105" si="37">IFERROR(Q105/Q$28,0)</f>
        <v>0.22339832849599026</v>
      </c>
      <c r="S105" s="105">
        <f>SUM(S52:S104)</f>
        <v>376522.53105726663</v>
      </c>
      <c r="T105" s="106">
        <f t="shared" ref="T105" si="38">IFERROR(S105/S$28,0)</f>
        <v>0.22343934689119077</v>
      </c>
      <c r="U105" s="105">
        <f>SUM(U52:U104)</f>
        <v>384094.5696512115</v>
      </c>
      <c r="V105" s="106">
        <f t="shared" si="29"/>
        <v>0.22346354248378905</v>
      </c>
    </row>
    <row r="106" spans="1:24" ht="12.75" customHeight="1" x14ac:dyDescent="0.3">
      <c r="A106" s="26"/>
      <c r="B106" s="26"/>
      <c r="C106" s="51"/>
      <c r="D106" s="52"/>
      <c r="E106" s="51"/>
      <c r="F106" s="52"/>
      <c r="G106" s="51"/>
      <c r="H106" s="52"/>
      <c r="I106" s="51"/>
      <c r="J106" s="52"/>
      <c r="K106" s="51"/>
      <c r="L106" s="52"/>
      <c r="M106" s="51"/>
      <c r="N106" s="52"/>
      <c r="O106" s="51"/>
      <c r="P106" s="52"/>
      <c r="Q106" s="51"/>
      <c r="R106" s="52"/>
      <c r="S106" s="51"/>
      <c r="T106" s="52"/>
      <c r="U106" s="51"/>
      <c r="V106" s="52"/>
    </row>
    <row r="107" spans="1:24" ht="12.75" customHeight="1" x14ac:dyDescent="0.3">
      <c r="A107" s="26" t="s">
        <v>19</v>
      </c>
      <c r="B107" s="69"/>
      <c r="C107" s="105">
        <f>C28-C33-C46-C105</f>
        <v>232119.50219668445</v>
      </c>
      <c r="D107" s="106">
        <f>IFERROR(C107/C$28,0)</f>
        <v>0.23325840970792436</v>
      </c>
      <c r="E107" s="105">
        <f>E28-E33-E46-E105</f>
        <v>382354.16837619746</v>
      </c>
      <c r="F107" s="106">
        <f>IFERROR(E107/E$28,0)</f>
        <v>0.26063678825916664</v>
      </c>
      <c r="G107" s="105">
        <f>G28-G33-G46-G105</f>
        <v>384385.48930248281</v>
      </c>
      <c r="H107" s="106">
        <f>IFERROR(G107/G$28,0)</f>
        <v>0.25688378931424866</v>
      </c>
      <c r="I107" s="105">
        <f>I28-I33-I46-I105</f>
        <v>389147.06908795098</v>
      </c>
      <c r="J107" s="106">
        <f>IFERROR(I107/I$28,0)</f>
        <v>0.25496660812379002</v>
      </c>
      <c r="K107" s="105">
        <f>K28-K33-K46-K105</f>
        <v>395442.62816474424</v>
      </c>
      <c r="L107" s="106">
        <f>IFERROR(K107/K$28,0)</f>
        <v>0.25401119328672161</v>
      </c>
      <c r="M107" s="105">
        <f>M28-M33-M46-M105</f>
        <v>401825.83115695702</v>
      </c>
      <c r="N107" s="106">
        <f>IFERROR(M107/M$28,0)</f>
        <v>0.25305041320631022</v>
      </c>
      <c r="O107" s="105">
        <f>O28-O33-O46-O105</f>
        <v>408299.57904888171</v>
      </c>
      <c r="P107" s="106">
        <f>IFERROR(O107/O$28,0)</f>
        <v>0.25208555445477665</v>
      </c>
      <c r="Q107" s="105">
        <f>Q28-Q33-Q46-Q105</f>
        <v>414861.97959162347</v>
      </c>
      <c r="R107" s="106">
        <f>IFERROR(Q107/Q$28,0)</f>
        <v>0.25111490486330856</v>
      </c>
      <c r="S107" s="105">
        <f>S28-S33-S46-S105</f>
        <v>421516.60104502842</v>
      </c>
      <c r="T107" s="106">
        <f>IFERROR(S107/S$28,0)</f>
        <v>0.25014012780810474</v>
      </c>
      <c r="U107" s="105">
        <f>U28-U33-U46-U105</f>
        <v>428292.51052112307</v>
      </c>
      <c r="V107" s="106">
        <f>IFERROR(U107/U$28,0)</f>
        <v>0.24917759630716971</v>
      </c>
    </row>
    <row r="108" spans="1:24" ht="12.75" customHeight="1" x14ac:dyDescent="0.3">
      <c r="A108" s="26"/>
      <c r="B108" s="26"/>
      <c r="C108" s="53"/>
      <c r="D108" s="54"/>
      <c r="E108" s="53"/>
      <c r="F108" s="54"/>
      <c r="G108" s="53"/>
      <c r="H108" s="54"/>
      <c r="I108" s="53"/>
      <c r="J108" s="54"/>
      <c r="K108" s="53"/>
      <c r="L108" s="54"/>
      <c r="M108" s="53"/>
      <c r="N108" s="54"/>
      <c r="O108" s="53"/>
      <c r="P108" s="54"/>
      <c r="Q108" s="53"/>
      <c r="R108" s="54"/>
      <c r="S108" s="53"/>
      <c r="T108" s="54"/>
      <c r="U108" s="53"/>
      <c r="V108" s="54"/>
    </row>
    <row r="109" spans="1:24" ht="12.75" customHeight="1" x14ac:dyDescent="0.3">
      <c r="A109" s="26"/>
      <c r="B109" s="26"/>
      <c r="C109" s="53"/>
      <c r="D109" s="54"/>
      <c r="E109" s="53"/>
      <c r="F109" s="54"/>
      <c r="G109" s="53"/>
      <c r="H109" s="54"/>
      <c r="I109" s="53"/>
      <c r="J109" s="54"/>
      <c r="K109" s="53"/>
      <c r="L109" s="54"/>
      <c r="M109" s="53"/>
      <c r="N109" s="54"/>
      <c r="O109" s="53"/>
      <c r="P109" s="54"/>
      <c r="Q109" s="53"/>
      <c r="R109" s="54"/>
      <c r="S109" s="53"/>
      <c r="T109" s="54"/>
      <c r="U109" s="53"/>
      <c r="V109" s="54"/>
    </row>
    <row r="110" spans="1:24" ht="12.75" customHeight="1" x14ac:dyDescent="0.3">
      <c r="A110" s="55" t="s">
        <v>49</v>
      </c>
      <c r="B110" s="55"/>
      <c r="C110" s="109" t="str">
        <f>C50</f>
        <v>FY 2018-19</v>
      </c>
      <c r="D110" s="109" t="s">
        <v>9</v>
      </c>
      <c r="E110" s="109" t="str">
        <f>E50</f>
        <v>FY 2019-20</v>
      </c>
      <c r="F110" s="109" t="s">
        <v>9</v>
      </c>
      <c r="G110" s="109" t="str">
        <f>G50</f>
        <v>FY 2020-21</v>
      </c>
      <c r="H110" s="109" t="s">
        <v>9</v>
      </c>
      <c r="I110" s="109" t="str">
        <f>I50</f>
        <v>FY 2021-22</v>
      </c>
      <c r="J110" s="109" t="s">
        <v>9</v>
      </c>
      <c r="K110" s="109" t="str">
        <f>K50</f>
        <v>FY 2022-23</v>
      </c>
      <c r="L110" s="109" t="s">
        <v>9</v>
      </c>
      <c r="M110" s="109" t="str">
        <f>M50</f>
        <v>FY 2023-24</v>
      </c>
      <c r="N110" s="109" t="s">
        <v>9</v>
      </c>
      <c r="O110" s="109" t="str">
        <f>O50</f>
        <v>FY 2024-25</v>
      </c>
      <c r="P110" s="109" t="s">
        <v>9</v>
      </c>
      <c r="Q110" s="109" t="str">
        <f>Q50</f>
        <v>FY 2025-26</v>
      </c>
      <c r="R110" s="109" t="s">
        <v>9</v>
      </c>
      <c r="S110" s="109" t="str">
        <f>S50</f>
        <v>FY 2026-27</v>
      </c>
      <c r="T110" s="109" t="s">
        <v>9</v>
      </c>
      <c r="U110" s="109" t="str">
        <f>U50</f>
        <v>FY 2027-28</v>
      </c>
      <c r="V110" s="109" t="s">
        <v>9</v>
      </c>
    </row>
    <row r="111" spans="1:24" ht="12.75" customHeight="1" x14ac:dyDescent="0.3">
      <c r="A111" s="38" t="s">
        <v>141</v>
      </c>
      <c r="B111" s="50"/>
      <c r="C111" s="102">
        <f>C59</f>
        <v>59707.044000000002</v>
      </c>
      <c r="D111" s="103">
        <f t="shared" ref="D111:D116" si="39">IFERROR(C111/C$28,0)</f>
        <v>0.06</v>
      </c>
      <c r="E111" s="102">
        <f>E59</f>
        <v>88020</v>
      </c>
      <c r="F111" s="103">
        <f t="shared" ref="F111:F116" si="40">IFERROR(E111/E$28,0)</f>
        <v>0.06</v>
      </c>
      <c r="G111" s="102">
        <f>G59</f>
        <v>89780.4</v>
      </c>
      <c r="H111" s="103">
        <f t="shared" ref="H111:H116" si="41">IFERROR(G111/G$28,0)</f>
        <v>0.06</v>
      </c>
      <c r="I111" s="102">
        <f>I59</f>
        <v>91576.008000000002</v>
      </c>
      <c r="J111" s="103">
        <f t="shared" ref="J111:J116" si="42">IFERROR(I111/I$28,0)</f>
        <v>0.06</v>
      </c>
      <c r="K111" s="102">
        <f>K59</f>
        <v>93407.528160000002</v>
      </c>
      <c r="L111" s="103">
        <f t="shared" ref="L111:L116" si="43">IFERROR(K111/K$28,0)</f>
        <v>0.06</v>
      </c>
      <c r="M111" s="102">
        <f>M59</f>
        <v>95275.678723200006</v>
      </c>
      <c r="N111" s="103">
        <f t="shared" ref="N111:N116" si="44">IFERROR(M111/M$28,0)</f>
        <v>0.06</v>
      </c>
      <c r="O111" s="102">
        <f>O59</f>
        <v>97181.19229766402</v>
      </c>
      <c r="P111" s="103">
        <f t="shared" ref="P111:P116" si="45">IFERROR(O111/O$28,0)</f>
        <v>0.06</v>
      </c>
      <c r="Q111" s="102">
        <f>Q59</f>
        <v>99124.816143617296</v>
      </c>
      <c r="R111" s="103">
        <f t="shared" ref="R111:R116" si="46">IFERROR(Q111/Q$28,0)</f>
        <v>0.06</v>
      </c>
      <c r="S111" s="102">
        <f>S59</f>
        <v>101107.31246648965</v>
      </c>
      <c r="T111" s="103">
        <f t="shared" ref="T111:T116" si="47">IFERROR(S111/S$28,0)</f>
        <v>0.06</v>
      </c>
      <c r="U111" s="102">
        <f>U59</f>
        <v>103129.45871581945</v>
      </c>
      <c r="V111" s="103">
        <f t="shared" ref="V111:V116" si="48">IFERROR(U111/U$28,0)</f>
        <v>0.06</v>
      </c>
    </row>
    <row r="112" spans="1:24" ht="12.75" customHeight="1" x14ac:dyDescent="0.3">
      <c r="A112" s="38" t="s">
        <v>96</v>
      </c>
      <c r="B112" s="50"/>
      <c r="C112" s="102">
        <f>C62</f>
        <v>0</v>
      </c>
      <c r="D112" s="103">
        <f t="shared" si="39"/>
        <v>0</v>
      </c>
      <c r="E112" s="102">
        <f>E62</f>
        <v>0</v>
      </c>
      <c r="F112" s="103">
        <f t="shared" si="40"/>
        <v>0</v>
      </c>
      <c r="G112" s="102">
        <f>G62</f>
        <v>0</v>
      </c>
      <c r="H112" s="103">
        <f t="shared" si="41"/>
        <v>0</v>
      </c>
      <c r="I112" s="102">
        <f>I62</f>
        <v>0</v>
      </c>
      <c r="J112" s="103">
        <f t="shared" si="42"/>
        <v>0</v>
      </c>
      <c r="K112" s="102">
        <f>K62</f>
        <v>0</v>
      </c>
      <c r="L112" s="103">
        <f t="shared" si="43"/>
        <v>0</v>
      </c>
      <c r="M112" s="102">
        <f>M62</f>
        <v>0</v>
      </c>
      <c r="N112" s="103">
        <f t="shared" si="44"/>
        <v>0</v>
      </c>
      <c r="O112" s="102">
        <f>O62</f>
        <v>0</v>
      </c>
      <c r="P112" s="103">
        <f t="shared" si="45"/>
        <v>0</v>
      </c>
      <c r="Q112" s="102">
        <f>Q62</f>
        <v>0</v>
      </c>
      <c r="R112" s="103">
        <f t="shared" si="46"/>
        <v>0</v>
      </c>
      <c r="S112" s="102">
        <f>S62</f>
        <v>0</v>
      </c>
      <c r="T112" s="103">
        <f t="shared" si="47"/>
        <v>0</v>
      </c>
      <c r="U112" s="102">
        <f>U62</f>
        <v>0</v>
      </c>
      <c r="V112" s="103">
        <f t="shared" si="48"/>
        <v>0</v>
      </c>
    </row>
    <row r="113" spans="1:22" ht="12.75" customHeight="1" x14ac:dyDescent="0.3">
      <c r="A113" s="145" t="s">
        <v>78</v>
      </c>
      <c r="B113" s="56"/>
      <c r="C113" s="136">
        <v>0</v>
      </c>
      <c r="D113" s="103">
        <f t="shared" si="39"/>
        <v>0</v>
      </c>
      <c r="E113" s="136">
        <v>0</v>
      </c>
      <c r="F113" s="103">
        <f t="shared" si="40"/>
        <v>0</v>
      </c>
      <c r="G113" s="136">
        <v>0</v>
      </c>
      <c r="H113" s="103">
        <f t="shared" si="41"/>
        <v>0</v>
      </c>
      <c r="I113" s="136">
        <v>0</v>
      </c>
      <c r="J113" s="103">
        <f t="shared" si="42"/>
        <v>0</v>
      </c>
      <c r="K113" s="136">
        <v>0</v>
      </c>
      <c r="L113" s="103">
        <f t="shared" si="43"/>
        <v>0</v>
      </c>
      <c r="M113" s="136">
        <v>0</v>
      </c>
      <c r="N113" s="103">
        <f t="shared" si="44"/>
        <v>0</v>
      </c>
      <c r="O113" s="136">
        <v>0</v>
      </c>
      <c r="P113" s="103">
        <f t="shared" si="45"/>
        <v>0</v>
      </c>
      <c r="Q113" s="136">
        <v>0</v>
      </c>
      <c r="R113" s="103">
        <f t="shared" si="46"/>
        <v>0</v>
      </c>
      <c r="S113" s="136">
        <v>0</v>
      </c>
      <c r="T113" s="103">
        <f t="shared" si="47"/>
        <v>0</v>
      </c>
      <c r="U113" s="136">
        <v>0</v>
      </c>
      <c r="V113" s="103">
        <f t="shared" si="48"/>
        <v>0</v>
      </c>
    </row>
    <row r="114" spans="1:22" ht="12.75" customHeight="1" x14ac:dyDescent="0.3">
      <c r="A114" s="145" t="s">
        <v>78</v>
      </c>
      <c r="B114" s="56"/>
      <c r="C114" s="136">
        <v>0</v>
      </c>
      <c r="D114" s="103">
        <f t="shared" si="39"/>
        <v>0</v>
      </c>
      <c r="E114" s="136">
        <v>0</v>
      </c>
      <c r="F114" s="103">
        <f t="shared" si="40"/>
        <v>0</v>
      </c>
      <c r="G114" s="136">
        <v>0</v>
      </c>
      <c r="H114" s="103">
        <f t="shared" si="41"/>
        <v>0</v>
      </c>
      <c r="I114" s="136">
        <v>0</v>
      </c>
      <c r="J114" s="103">
        <f t="shared" si="42"/>
        <v>0</v>
      </c>
      <c r="K114" s="136">
        <v>0</v>
      </c>
      <c r="L114" s="103">
        <f t="shared" si="43"/>
        <v>0</v>
      </c>
      <c r="M114" s="136">
        <v>0</v>
      </c>
      <c r="N114" s="103">
        <f t="shared" si="44"/>
        <v>0</v>
      </c>
      <c r="O114" s="136">
        <v>0</v>
      </c>
      <c r="P114" s="103">
        <f t="shared" si="45"/>
        <v>0</v>
      </c>
      <c r="Q114" s="136">
        <v>0</v>
      </c>
      <c r="R114" s="103">
        <f t="shared" si="46"/>
        <v>0</v>
      </c>
      <c r="S114" s="136">
        <v>0</v>
      </c>
      <c r="T114" s="103">
        <f t="shared" si="47"/>
        <v>0</v>
      </c>
      <c r="U114" s="136">
        <v>0</v>
      </c>
      <c r="V114" s="103">
        <f t="shared" si="48"/>
        <v>0</v>
      </c>
    </row>
    <row r="115" spans="1:22" ht="12.75" customHeight="1" x14ac:dyDescent="0.3">
      <c r="A115" s="145" t="s">
        <v>78</v>
      </c>
      <c r="B115" s="56"/>
      <c r="C115" s="137">
        <v>0</v>
      </c>
      <c r="D115" s="103">
        <f t="shared" si="39"/>
        <v>0</v>
      </c>
      <c r="E115" s="137">
        <v>0</v>
      </c>
      <c r="F115" s="103">
        <f t="shared" si="40"/>
        <v>0</v>
      </c>
      <c r="G115" s="137">
        <v>0</v>
      </c>
      <c r="H115" s="103">
        <f t="shared" si="41"/>
        <v>0</v>
      </c>
      <c r="I115" s="137">
        <v>0</v>
      </c>
      <c r="J115" s="103">
        <f t="shared" si="42"/>
        <v>0</v>
      </c>
      <c r="K115" s="137">
        <v>0</v>
      </c>
      <c r="L115" s="103">
        <f t="shared" si="43"/>
        <v>0</v>
      </c>
      <c r="M115" s="137">
        <v>0</v>
      </c>
      <c r="N115" s="103">
        <f t="shared" si="44"/>
        <v>0</v>
      </c>
      <c r="O115" s="137">
        <v>0</v>
      </c>
      <c r="P115" s="103">
        <f t="shared" si="45"/>
        <v>0</v>
      </c>
      <c r="Q115" s="137">
        <v>0</v>
      </c>
      <c r="R115" s="103">
        <f t="shared" si="46"/>
        <v>0</v>
      </c>
      <c r="S115" s="137">
        <v>0</v>
      </c>
      <c r="T115" s="103">
        <f t="shared" si="47"/>
        <v>0</v>
      </c>
      <c r="U115" s="137">
        <v>0</v>
      </c>
      <c r="V115" s="103">
        <f t="shared" si="48"/>
        <v>0</v>
      </c>
    </row>
    <row r="116" spans="1:22" ht="12.75" customHeight="1" x14ac:dyDescent="0.3">
      <c r="A116" s="55" t="s">
        <v>83</v>
      </c>
      <c r="B116" s="57"/>
      <c r="C116" s="108">
        <f>SUM(C111:C115)</f>
        <v>59707.044000000002</v>
      </c>
      <c r="D116" s="106">
        <f t="shared" si="39"/>
        <v>0.06</v>
      </c>
      <c r="E116" s="108">
        <f>SUM(E111:E115)</f>
        <v>88020</v>
      </c>
      <c r="F116" s="106">
        <f t="shared" si="40"/>
        <v>0.06</v>
      </c>
      <c r="G116" s="108">
        <f>SUM(G111:G115)</f>
        <v>89780.4</v>
      </c>
      <c r="H116" s="106">
        <f t="shared" si="41"/>
        <v>0.06</v>
      </c>
      <c r="I116" s="108">
        <f>SUM(I111:I115)</f>
        <v>91576.008000000002</v>
      </c>
      <c r="J116" s="106">
        <f t="shared" si="42"/>
        <v>0.06</v>
      </c>
      <c r="K116" s="108">
        <f>SUM(K111:K115)</f>
        <v>93407.528160000002</v>
      </c>
      <c r="L116" s="106">
        <f t="shared" si="43"/>
        <v>0.06</v>
      </c>
      <c r="M116" s="108">
        <f>SUM(M111:M115)</f>
        <v>95275.678723200006</v>
      </c>
      <c r="N116" s="106">
        <f t="shared" si="44"/>
        <v>0.06</v>
      </c>
      <c r="O116" s="108">
        <f>SUM(O111:O115)</f>
        <v>97181.19229766402</v>
      </c>
      <c r="P116" s="106">
        <f t="shared" si="45"/>
        <v>0.06</v>
      </c>
      <c r="Q116" s="108">
        <f>SUM(Q111:Q115)</f>
        <v>99124.816143617296</v>
      </c>
      <c r="R116" s="106">
        <f t="shared" si="46"/>
        <v>0.06</v>
      </c>
      <c r="S116" s="108">
        <f>SUM(S111:S115)</f>
        <v>101107.31246648965</v>
      </c>
      <c r="T116" s="106">
        <f t="shared" si="47"/>
        <v>0.06</v>
      </c>
      <c r="U116" s="108">
        <f>SUM(U111:U115)</f>
        <v>103129.45871581945</v>
      </c>
      <c r="V116" s="106">
        <f t="shared" si="48"/>
        <v>0.06</v>
      </c>
    </row>
    <row r="117" spans="1:22" ht="12.75" customHeight="1" x14ac:dyDescent="0.3">
      <c r="A117" s="38"/>
      <c r="B117" s="38"/>
    </row>
    <row r="118" spans="1:22" ht="12.75" customHeight="1" x14ac:dyDescent="0.3">
      <c r="A118" s="58" t="s">
        <v>8</v>
      </c>
      <c r="B118" s="5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ht="12.75" customHeight="1" x14ac:dyDescent="0.3">
      <c r="A119" s="62" t="s">
        <v>37</v>
      </c>
      <c r="B119" s="6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ht="12.75" customHeight="1" x14ac:dyDescent="0.3">
      <c r="A120" s="38"/>
      <c r="B120" s="38"/>
    </row>
    <row r="121" spans="1:22" ht="12.75" customHeight="1" x14ac:dyDescent="0.3">
      <c r="A121" s="38"/>
      <c r="B121" s="38"/>
    </row>
    <row r="122" spans="1:22" ht="12.75" customHeight="1" x14ac:dyDescent="0.3">
      <c r="A122" s="38"/>
      <c r="B122" s="38"/>
    </row>
    <row r="123" spans="1:22" ht="12.75" customHeight="1" x14ac:dyDescent="0.3">
      <c r="A123" s="38"/>
      <c r="B123" s="38"/>
    </row>
    <row r="124" spans="1:22" ht="12.75" customHeight="1" x14ac:dyDescent="0.3">
      <c r="A124" s="38"/>
      <c r="B124" s="38"/>
    </row>
    <row r="125" spans="1:22" ht="12.75" customHeight="1" x14ac:dyDescent="0.3">
      <c r="A125" s="38"/>
      <c r="B125" s="38"/>
    </row>
    <row r="126" spans="1:22" ht="12.75" customHeight="1" x14ac:dyDescent="0.3">
      <c r="A126" s="38"/>
      <c r="B126" s="38"/>
    </row>
  </sheetData>
  <pageMargins left="0.45" right="0" top="0.5" bottom="0" header="0.3" footer="0.3"/>
  <pageSetup scale="49" orientation="landscape" r:id="rId1"/>
  <rowBreaks count="1" manualBreakCount="1">
    <brk id="47" max="2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X126"/>
  <sheetViews>
    <sheetView topLeftCell="A43" zoomScale="78" zoomScaleNormal="78" workbookViewId="0">
      <selection activeCell="B37" sqref="B37"/>
    </sheetView>
  </sheetViews>
  <sheetFormatPr defaultColWidth="9.109375" defaultRowHeight="12.75" customHeight="1" x14ac:dyDescent="0.3"/>
  <cols>
    <col min="1" max="1" width="9.5546875" style="5" customWidth="1"/>
    <col min="2" max="2" width="45.5546875" style="5" customWidth="1"/>
    <col min="3" max="3" width="14.44140625" style="5" customWidth="1"/>
    <col min="4" max="4" width="8.6640625" style="5" customWidth="1"/>
    <col min="5" max="5" width="12.6640625" style="5" customWidth="1"/>
    <col min="6" max="6" width="8.6640625" style="5" customWidth="1"/>
    <col min="7" max="7" width="12.6640625" style="5" customWidth="1"/>
    <col min="8" max="8" width="8.6640625" style="5" customWidth="1"/>
    <col min="9" max="9" width="12.6640625" style="5" customWidth="1"/>
    <col min="10" max="10" width="8.6640625" style="5" customWidth="1"/>
    <col min="11" max="11" width="12.5546875" style="5" customWidth="1"/>
    <col min="12" max="12" width="8.6640625" style="5" customWidth="1"/>
    <col min="13" max="13" width="12.6640625" style="5" customWidth="1"/>
    <col min="14" max="14" width="8.6640625" style="5" customWidth="1"/>
    <col min="15" max="15" width="12.6640625" style="5" customWidth="1"/>
    <col min="16" max="16" width="8.6640625" style="5" customWidth="1"/>
    <col min="17" max="17" width="12.6640625" style="5" customWidth="1"/>
    <col min="18" max="18" width="8.6640625" style="5" customWidth="1"/>
    <col min="19" max="19" width="12.6640625" style="5" customWidth="1"/>
    <col min="20" max="20" width="8.6640625" style="5" customWidth="1"/>
    <col min="21" max="21" width="12.5546875" style="5" customWidth="1"/>
    <col min="22" max="22" width="8.6640625" style="5" customWidth="1"/>
    <col min="23" max="16384" width="9.109375" style="5"/>
  </cols>
  <sheetData>
    <row r="1" spans="1:22" ht="12.75" customHeight="1" x14ac:dyDescent="0.3">
      <c r="A1" s="1" t="s">
        <v>338</v>
      </c>
      <c r="B1" s="12"/>
    </row>
    <row r="2" spans="1:22" ht="12.75" customHeight="1" x14ac:dyDescent="0.3">
      <c r="A2" s="45" t="s">
        <v>105</v>
      </c>
      <c r="B2" s="45"/>
      <c r="D2" s="147" t="s">
        <v>20</v>
      </c>
      <c r="G2" s="46" t="s">
        <v>213</v>
      </c>
      <c r="H2" s="47"/>
      <c r="I2" s="47"/>
      <c r="V2" s="67"/>
    </row>
    <row r="3" spans="1:22" ht="12.75" customHeight="1" x14ac:dyDescent="0.3">
      <c r="A3" s="48" t="s">
        <v>291</v>
      </c>
      <c r="B3" s="30"/>
      <c r="D3" s="146" t="s">
        <v>21</v>
      </c>
      <c r="G3" s="140" t="str">
        <f>+G2</f>
        <v>Taco Bell (Mango)</v>
      </c>
      <c r="H3" s="141"/>
      <c r="I3" s="141"/>
      <c r="V3" s="67"/>
    </row>
    <row r="4" spans="1:22" ht="12.75" customHeight="1" x14ac:dyDescent="0.3">
      <c r="A4" s="48" t="s">
        <v>230</v>
      </c>
      <c r="B4" s="156" t="s">
        <v>375</v>
      </c>
      <c r="D4" s="146" t="s">
        <v>163</v>
      </c>
      <c r="G4" s="140" t="s">
        <v>410</v>
      </c>
      <c r="H4" s="141"/>
      <c r="I4" s="141"/>
      <c r="V4" s="67"/>
    </row>
    <row r="5" spans="1:22" ht="12.75" customHeight="1" x14ac:dyDescent="0.3">
      <c r="A5" s="143"/>
      <c r="B5" s="100"/>
      <c r="C5" s="45"/>
      <c r="D5" s="45"/>
      <c r="E5" s="45"/>
      <c r="F5" s="45"/>
      <c r="G5" s="67"/>
      <c r="H5" s="67"/>
      <c r="I5" s="48"/>
      <c r="J5" s="48"/>
      <c r="K5" s="48"/>
      <c r="L5" s="48"/>
      <c r="M5" s="45"/>
      <c r="N5" s="45"/>
      <c r="O5" s="45"/>
      <c r="P5" s="45"/>
      <c r="Q5" s="67"/>
      <c r="R5" s="67"/>
      <c r="S5" s="48"/>
      <c r="T5" s="48"/>
      <c r="U5" s="48"/>
      <c r="V5" s="48"/>
    </row>
    <row r="6" spans="1:22" ht="12.75" customHeight="1" x14ac:dyDescent="0.3">
      <c r="A6" s="38"/>
      <c r="B6" s="50"/>
      <c r="C6" s="109" t="s">
        <v>16</v>
      </c>
      <c r="D6" s="49"/>
      <c r="E6" s="109" t="s">
        <v>93</v>
      </c>
      <c r="F6" s="49"/>
      <c r="G6" s="109" t="s">
        <v>94</v>
      </c>
      <c r="H6" s="49"/>
      <c r="I6" s="109" t="s">
        <v>95</v>
      </c>
      <c r="J6" s="49"/>
      <c r="K6" s="109" t="s">
        <v>160</v>
      </c>
      <c r="L6" s="49"/>
      <c r="M6" s="109" t="s">
        <v>133</v>
      </c>
      <c r="N6" s="49"/>
      <c r="O6" s="109" t="s">
        <v>158</v>
      </c>
      <c r="P6" s="49"/>
      <c r="Q6" s="109" t="s">
        <v>159</v>
      </c>
      <c r="R6" s="49"/>
      <c r="S6" s="109" t="s">
        <v>161</v>
      </c>
      <c r="T6" s="49"/>
      <c r="U6" s="109" t="s">
        <v>162</v>
      </c>
      <c r="V6" s="49"/>
    </row>
    <row r="7" spans="1:22" ht="12.75" customHeight="1" x14ac:dyDescent="0.3">
      <c r="A7" s="26" t="s">
        <v>0</v>
      </c>
      <c r="B7" s="26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ht="12.75" customHeight="1" x14ac:dyDescent="0.3">
      <c r="A8" s="38" t="s">
        <v>10</v>
      </c>
      <c r="B8" s="38"/>
      <c r="C8" s="134">
        <v>160</v>
      </c>
      <c r="D8" s="38"/>
      <c r="E8" s="134">
        <v>160</v>
      </c>
      <c r="F8" s="38"/>
      <c r="G8" s="134">
        <v>160</v>
      </c>
      <c r="H8" s="38"/>
      <c r="I8" s="134">
        <v>160</v>
      </c>
      <c r="J8" s="38"/>
      <c r="K8" s="134">
        <v>160</v>
      </c>
      <c r="L8" s="38"/>
      <c r="M8" s="134">
        <v>160</v>
      </c>
      <c r="N8" s="38"/>
      <c r="O8" s="134">
        <v>160</v>
      </c>
      <c r="P8" s="38"/>
      <c r="Q8" s="134">
        <v>160</v>
      </c>
      <c r="R8" s="38"/>
      <c r="S8" s="134">
        <v>160</v>
      </c>
      <c r="T8" s="38"/>
      <c r="U8" s="134">
        <v>160</v>
      </c>
      <c r="V8" s="38"/>
    </row>
    <row r="9" spans="1:22" ht="12.75" customHeight="1" x14ac:dyDescent="0.3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ht="12.75" customHeight="1" x14ac:dyDescent="0.3">
      <c r="A10" s="38" t="s">
        <v>233</v>
      </c>
      <c r="B10" s="38"/>
      <c r="C10" s="257">
        <v>448.875</v>
      </c>
      <c r="D10" s="258"/>
      <c r="E10" s="257">
        <v>658.13696612665683</v>
      </c>
      <c r="F10" s="258"/>
      <c r="G10" s="257">
        <v>669.08256880733938</v>
      </c>
      <c r="H10" s="258"/>
      <c r="I10" s="257">
        <v>678.728102189781</v>
      </c>
      <c r="J10" s="258"/>
      <c r="K10" s="257">
        <v>688.53332123411985</v>
      </c>
      <c r="L10" s="258"/>
      <c r="M10" s="257">
        <v>698.50089747292418</v>
      </c>
      <c r="N10" s="258"/>
      <c r="O10" s="257">
        <v>708.63354963016161</v>
      </c>
      <c r="P10" s="258"/>
      <c r="Q10" s="257">
        <v>718.93404444085718</v>
      </c>
      <c r="R10" s="258"/>
      <c r="S10" s="257">
        <v>729.40519748599934</v>
      </c>
      <c r="T10" s="258"/>
      <c r="U10" s="257">
        <v>740.04987404295059</v>
      </c>
      <c r="V10" s="38"/>
    </row>
    <row r="11" spans="1:22" ht="12.75" customHeigh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2" ht="12.75" customHeight="1" x14ac:dyDescent="0.3">
      <c r="A12" s="38" t="s">
        <v>231</v>
      </c>
      <c r="B12" s="38"/>
      <c r="C12" s="135">
        <v>5.4</v>
      </c>
      <c r="D12" s="38"/>
      <c r="E12" s="135">
        <v>5.4320000000000004</v>
      </c>
      <c r="F12" s="38"/>
      <c r="G12" s="135">
        <v>5.45</v>
      </c>
      <c r="H12" s="38"/>
      <c r="I12" s="135">
        <v>5.48</v>
      </c>
      <c r="J12" s="38"/>
      <c r="K12" s="135">
        <v>5.51</v>
      </c>
      <c r="L12" s="38"/>
      <c r="M12" s="135">
        <v>5.54</v>
      </c>
      <c r="N12" s="38"/>
      <c r="O12" s="135">
        <v>5.57</v>
      </c>
      <c r="P12" s="38"/>
      <c r="Q12" s="135">
        <v>5.6</v>
      </c>
      <c r="R12" s="38"/>
      <c r="S12" s="135">
        <v>5.63</v>
      </c>
      <c r="T12" s="38"/>
      <c r="U12" s="135">
        <v>5.66</v>
      </c>
      <c r="V12" s="38"/>
    </row>
    <row r="13" spans="1:22" ht="12.75" customHeight="1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ht="12.75" customHeight="1" x14ac:dyDescent="0.3">
      <c r="A14" s="38" t="s">
        <v>234</v>
      </c>
      <c r="B14" s="38"/>
      <c r="C14" s="253">
        <v>387828</v>
      </c>
      <c r="D14" s="255"/>
      <c r="E14" s="253">
        <v>572000</v>
      </c>
      <c r="F14" s="255"/>
      <c r="G14" s="253">
        <v>583440</v>
      </c>
      <c r="H14" s="255"/>
      <c r="I14" s="253">
        <v>595108.80000000005</v>
      </c>
      <c r="J14" s="255"/>
      <c r="K14" s="253">
        <v>607010.97600000002</v>
      </c>
      <c r="L14" s="255"/>
      <c r="M14" s="253">
        <v>619151.19552000007</v>
      </c>
      <c r="N14" s="255"/>
      <c r="O14" s="253">
        <v>631534.21943040006</v>
      </c>
      <c r="P14" s="255"/>
      <c r="Q14" s="253">
        <v>644164.90381900803</v>
      </c>
      <c r="R14" s="255"/>
      <c r="S14" s="253">
        <v>657048.20189538819</v>
      </c>
      <c r="T14" s="255"/>
      <c r="U14" s="253">
        <v>670189.16593329597</v>
      </c>
      <c r="V14" s="38"/>
    </row>
    <row r="15" spans="1:22" ht="12.75" customHeight="1" x14ac:dyDescent="0.3">
      <c r="A15" s="54">
        <v>0.06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ht="12.75" customHeight="1" x14ac:dyDescent="0.3">
      <c r="A16" s="38"/>
      <c r="B16" s="50"/>
      <c r="C16" s="109" t="str">
        <f>C6</f>
        <v>FY 2018-19</v>
      </c>
      <c r="D16" s="109" t="s">
        <v>9</v>
      </c>
      <c r="E16" s="109" t="str">
        <f>E6</f>
        <v>FY 2019-20</v>
      </c>
      <c r="F16" s="109" t="s">
        <v>9</v>
      </c>
      <c r="G16" s="109" t="str">
        <f>G6</f>
        <v>FY 2020-21</v>
      </c>
      <c r="H16" s="109" t="s">
        <v>9</v>
      </c>
      <c r="I16" s="109" t="str">
        <f>I6</f>
        <v>FY 2021-22</v>
      </c>
      <c r="J16" s="109" t="s">
        <v>9</v>
      </c>
      <c r="K16" s="109" t="str">
        <f>K6</f>
        <v>FY 2022-23</v>
      </c>
      <c r="L16" s="109" t="s">
        <v>9</v>
      </c>
      <c r="M16" s="109" t="str">
        <f>M6</f>
        <v>FY 2023-24</v>
      </c>
      <c r="N16" s="109" t="s">
        <v>9</v>
      </c>
      <c r="O16" s="109" t="str">
        <f>O6</f>
        <v>FY 2024-25</v>
      </c>
      <c r="P16" s="109" t="s">
        <v>9</v>
      </c>
      <c r="Q16" s="109" t="str">
        <f>Q6</f>
        <v>FY 2025-26</v>
      </c>
      <c r="R16" s="109" t="s">
        <v>9</v>
      </c>
      <c r="S16" s="109" t="str">
        <f>S6</f>
        <v>FY 2026-27</v>
      </c>
      <c r="T16" s="109" t="s">
        <v>9</v>
      </c>
      <c r="U16" s="109" t="str">
        <f>U6</f>
        <v>FY 2027-28</v>
      </c>
      <c r="V16" s="109" t="s">
        <v>9</v>
      </c>
    </row>
    <row r="17" spans="1:24" ht="12.75" customHeight="1" x14ac:dyDescent="0.3">
      <c r="A17" s="26" t="s">
        <v>33</v>
      </c>
      <c r="B17" s="69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4" ht="12.75" customHeight="1" x14ac:dyDescent="0.3">
      <c r="A18" s="38" t="s">
        <v>236</v>
      </c>
      <c r="B18" s="5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X18" s="244"/>
    </row>
    <row r="19" spans="1:24" ht="12.75" customHeight="1" x14ac:dyDescent="0.3">
      <c r="A19" s="38" t="s">
        <v>237</v>
      </c>
      <c r="B19" s="50"/>
      <c r="C19" s="250">
        <v>334773.12959999999</v>
      </c>
      <c r="D19" s="103">
        <f>IFERROR(C19/C$28,0)</f>
        <v>0.86319999999999997</v>
      </c>
      <c r="E19" s="250">
        <v>259859.59999999998</v>
      </c>
      <c r="F19" s="103">
        <f>IFERROR(E19/E$28,0)</f>
        <v>0.45429999999999998</v>
      </c>
      <c r="G19" s="250">
        <v>265056.79200000002</v>
      </c>
      <c r="H19" s="103">
        <f>IFERROR(G19/G$28,0)</f>
        <v>0.45430000000000004</v>
      </c>
      <c r="I19" s="250">
        <v>270357.92784000002</v>
      </c>
      <c r="J19" s="103">
        <f>IFERROR(I19/I$28,0)</f>
        <v>0.45429999999999998</v>
      </c>
      <c r="K19" s="250">
        <v>275765.0863968</v>
      </c>
      <c r="L19" s="103">
        <f>IFERROR(K19/K$28,0)</f>
        <v>0.45429999999999998</v>
      </c>
      <c r="M19" s="250">
        <v>281280.38812473603</v>
      </c>
      <c r="N19" s="103">
        <f>IFERROR(M19/M$28,0)</f>
        <v>0.45429999999999998</v>
      </c>
      <c r="O19" s="250">
        <v>286905.99588723073</v>
      </c>
      <c r="P19" s="103">
        <f>IFERROR(O19/O$28,0)</f>
        <v>0.45429999999999998</v>
      </c>
      <c r="Q19" s="250">
        <v>292644.11580497539</v>
      </c>
      <c r="R19" s="103">
        <f>IFERROR(Q19/Q$28,0)</f>
        <v>0.45430000000000004</v>
      </c>
      <c r="S19" s="250">
        <v>298496.99812107487</v>
      </c>
      <c r="T19" s="103">
        <f>IFERROR(S19/S$28,0)</f>
        <v>0.45429999999999993</v>
      </c>
      <c r="U19" s="250">
        <v>304466.93808349635</v>
      </c>
      <c r="V19" s="103">
        <f>IFERROR(U19/U$28,0)</f>
        <v>0.45429999999999998</v>
      </c>
    </row>
    <row r="20" spans="1:24" ht="12.75" customHeight="1" x14ac:dyDescent="0.3">
      <c r="A20" s="38" t="s">
        <v>238</v>
      </c>
      <c r="B20" s="50"/>
      <c r="C20" s="136">
        <v>48013.106400000004</v>
      </c>
      <c r="D20" s="103">
        <f>IFERROR(C20/C$28,0)</f>
        <v>0.12380000000000001</v>
      </c>
      <c r="E20" s="136">
        <v>304704.40000000002</v>
      </c>
      <c r="F20" s="103">
        <f>IFERROR(E20/E$28,0)</f>
        <v>0.53270000000000006</v>
      </c>
      <c r="G20" s="136">
        <v>310798.48800000001</v>
      </c>
      <c r="H20" s="103">
        <f>IFERROR(G20/G$28,0)</f>
        <v>0.53270000000000006</v>
      </c>
      <c r="I20" s="136">
        <v>317014.45776000002</v>
      </c>
      <c r="J20" s="103">
        <f>IFERROR(I20/I$28,0)</f>
        <v>0.53269999999999995</v>
      </c>
      <c r="K20" s="136">
        <v>323354.74691520003</v>
      </c>
      <c r="L20" s="103">
        <f>IFERROR(K20/K$28,0)</f>
        <v>0.53270000000000006</v>
      </c>
      <c r="M20" s="136">
        <v>329821.84185350401</v>
      </c>
      <c r="N20" s="103">
        <f>IFERROR(M20/M$28,0)</f>
        <v>0.53269999999999995</v>
      </c>
      <c r="O20" s="136">
        <v>336418.27869057411</v>
      </c>
      <c r="P20" s="103">
        <f>IFERROR(O20/O$28,0)</f>
        <v>0.53269999999999995</v>
      </c>
      <c r="Q20" s="136">
        <v>343146.64426438557</v>
      </c>
      <c r="R20" s="103">
        <f>IFERROR(Q20/Q$28,0)</f>
        <v>0.53269999999999995</v>
      </c>
      <c r="S20" s="136">
        <v>350009.57714967331</v>
      </c>
      <c r="T20" s="103">
        <f>IFERROR(S20/S$28,0)</f>
        <v>0.53269999999999995</v>
      </c>
      <c r="U20" s="136">
        <v>357009.76869266678</v>
      </c>
      <c r="V20" s="103">
        <f>IFERROR(U20/U$28,0)</f>
        <v>0.53270000000000006</v>
      </c>
    </row>
    <row r="21" spans="1:24" ht="12.75" customHeight="1" x14ac:dyDescent="0.3">
      <c r="A21" s="248" t="s">
        <v>235</v>
      </c>
      <c r="B21" s="249"/>
      <c r="C21" s="136">
        <v>5041.7640000000001</v>
      </c>
      <c r="D21" s="103">
        <f>IFERROR(C21/C$28,0)</f>
        <v>1.3000000000000001E-2</v>
      </c>
      <c r="E21" s="136">
        <v>7436</v>
      </c>
      <c r="F21" s="103">
        <f>IFERROR(E21/E$28,0)</f>
        <v>1.2999999999999999E-2</v>
      </c>
      <c r="G21" s="136">
        <v>7584.7199999999993</v>
      </c>
      <c r="H21" s="103">
        <f>IFERROR(G21/G$28,0)</f>
        <v>1.2999999999999999E-2</v>
      </c>
      <c r="I21" s="136">
        <v>7736.4144000000006</v>
      </c>
      <c r="J21" s="103">
        <f>IFERROR(I21/I$28,0)</f>
        <v>1.2999999999999999E-2</v>
      </c>
      <c r="K21" s="136">
        <v>7891.1426879999999</v>
      </c>
      <c r="L21" s="103">
        <f>IFERROR(K21/K$28,0)</f>
        <v>1.2999999999999999E-2</v>
      </c>
      <c r="M21" s="136">
        <v>8048.9655417600006</v>
      </c>
      <c r="N21" s="103">
        <f>IFERROR(M21/M$28,0)</f>
        <v>1.2999999999999999E-2</v>
      </c>
      <c r="O21" s="136">
        <v>8209.9448525952012</v>
      </c>
      <c r="P21" s="103">
        <f>IFERROR(O21/O$28,0)</f>
        <v>1.3000000000000001E-2</v>
      </c>
      <c r="Q21" s="136">
        <v>8374.1437496471044</v>
      </c>
      <c r="R21" s="103">
        <f>IFERROR(Q21/Q$28,0)</f>
        <v>1.2999999999999999E-2</v>
      </c>
      <c r="S21" s="136">
        <v>8541.6266246400464</v>
      </c>
      <c r="T21" s="103">
        <f>IFERROR(S21/S$28,0)</f>
        <v>1.2999999999999998E-2</v>
      </c>
      <c r="U21" s="136">
        <v>8712.4591571328474</v>
      </c>
      <c r="V21" s="103">
        <f>IFERROR(U21/U$28,0)</f>
        <v>1.2999999999999999E-2</v>
      </c>
    </row>
    <row r="22" spans="1:24" ht="12.75" customHeight="1" x14ac:dyDescent="0.3">
      <c r="A22" s="38" t="s">
        <v>239</v>
      </c>
      <c r="B22" s="50"/>
      <c r="C22" s="102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</row>
    <row r="23" spans="1:24" ht="12.75" customHeight="1" x14ac:dyDescent="0.3">
      <c r="A23" s="151" t="s">
        <v>240</v>
      </c>
      <c r="B23" s="152"/>
      <c r="C23" s="102"/>
      <c r="D23" s="103">
        <f t="shared" ref="D23:D28" si="0">IFERROR(C23/C$28,0)</f>
        <v>0</v>
      </c>
      <c r="E23" s="102"/>
      <c r="F23" s="103">
        <f t="shared" ref="F23:F28" si="1">IFERROR(E23/E$28,0)</f>
        <v>0</v>
      </c>
      <c r="G23" s="102"/>
      <c r="H23" s="103">
        <f t="shared" ref="H23:H28" si="2">IFERROR(G23/G$28,0)</f>
        <v>0</v>
      </c>
      <c r="I23" s="102"/>
      <c r="J23" s="103">
        <f t="shared" ref="J23:J28" si="3">IFERROR(I23/I$28,0)</f>
        <v>0</v>
      </c>
      <c r="K23" s="102"/>
      <c r="L23" s="103">
        <f t="shared" ref="L23:L28" si="4">IFERROR(K23/K$28,0)</f>
        <v>0</v>
      </c>
      <c r="M23" s="102"/>
      <c r="N23" s="103">
        <f t="shared" ref="N23:N28" si="5">IFERROR(M23/M$28,0)</f>
        <v>0</v>
      </c>
      <c r="O23" s="102"/>
      <c r="P23" s="103">
        <f t="shared" ref="P23:P28" si="6">IFERROR(O23/O$28,0)</f>
        <v>0</v>
      </c>
      <c r="Q23" s="102"/>
      <c r="R23" s="103">
        <f t="shared" ref="R23:R28" si="7">IFERROR(Q23/Q$28,0)</f>
        <v>0</v>
      </c>
      <c r="S23" s="102"/>
      <c r="T23" s="103">
        <f t="shared" ref="T23:T28" si="8">IFERROR(S23/S$28,0)</f>
        <v>0</v>
      </c>
      <c r="U23" s="102"/>
      <c r="V23" s="103">
        <f t="shared" ref="V23:V28" si="9">IFERROR(U23/U$28,0)</f>
        <v>0</v>
      </c>
    </row>
    <row r="24" spans="1:24" ht="12.75" customHeight="1" x14ac:dyDescent="0.3">
      <c r="A24" s="151" t="s">
        <v>241</v>
      </c>
      <c r="B24" s="152"/>
      <c r="C24" s="102"/>
      <c r="D24" s="103">
        <f t="shared" si="0"/>
        <v>0</v>
      </c>
      <c r="E24" s="102"/>
      <c r="F24" s="103">
        <f t="shared" si="1"/>
        <v>0</v>
      </c>
      <c r="G24" s="102"/>
      <c r="H24" s="103">
        <f t="shared" si="2"/>
        <v>0</v>
      </c>
      <c r="I24" s="102"/>
      <c r="J24" s="103">
        <f t="shared" si="3"/>
        <v>0</v>
      </c>
      <c r="K24" s="102"/>
      <c r="L24" s="103">
        <f t="shared" si="4"/>
        <v>0</v>
      </c>
      <c r="M24" s="102"/>
      <c r="N24" s="103">
        <f t="shared" si="5"/>
        <v>0</v>
      </c>
      <c r="O24" s="102"/>
      <c r="P24" s="103">
        <f t="shared" si="6"/>
        <v>0</v>
      </c>
      <c r="Q24" s="102"/>
      <c r="R24" s="103">
        <f t="shared" si="7"/>
        <v>0</v>
      </c>
      <c r="S24" s="102"/>
      <c r="T24" s="103">
        <f t="shared" si="8"/>
        <v>0</v>
      </c>
      <c r="U24" s="102"/>
      <c r="V24" s="103">
        <f t="shared" si="9"/>
        <v>0</v>
      </c>
      <c r="X24" s="102"/>
    </row>
    <row r="25" spans="1:24" ht="12.75" customHeight="1" x14ac:dyDescent="0.3">
      <c r="A25" s="38" t="s">
        <v>242</v>
      </c>
      <c r="B25" s="50"/>
      <c r="C25" s="136"/>
      <c r="D25" s="103">
        <f t="shared" si="0"/>
        <v>0</v>
      </c>
      <c r="E25" s="136"/>
      <c r="F25" s="103">
        <f t="shared" si="1"/>
        <v>0</v>
      </c>
      <c r="G25" s="136"/>
      <c r="H25" s="103">
        <f t="shared" si="2"/>
        <v>0</v>
      </c>
      <c r="I25" s="136"/>
      <c r="J25" s="103">
        <f t="shared" si="3"/>
        <v>0</v>
      </c>
      <c r="K25" s="136"/>
      <c r="L25" s="103">
        <f t="shared" si="4"/>
        <v>0</v>
      </c>
      <c r="M25" s="136"/>
      <c r="N25" s="103">
        <f t="shared" si="5"/>
        <v>0</v>
      </c>
      <c r="O25" s="136"/>
      <c r="P25" s="103">
        <f t="shared" si="6"/>
        <v>0</v>
      </c>
      <c r="Q25" s="136"/>
      <c r="R25" s="103">
        <f t="shared" si="7"/>
        <v>0</v>
      </c>
      <c r="S25" s="136"/>
      <c r="T25" s="103">
        <f t="shared" si="8"/>
        <v>0</v>
      </c>
      <c r="U25" s="136"/>
      <c r="V25" s="103">
        <f t="shared" si="9"/>
        <v>0</v>
      </c>
      <c r="X25" s="102"/>
    </row>
    <row r="26" spans="1:24" ht="12.75" customHeight="1" x14ac:dyDescent="0.3">
      <c r="A26" s="151" t="s">
        <v>243</v>
      </c>
      <c r="B26" s="50"/>
      <c r="C26" s="102"/>
      <c r="D26" s="103">
        <f t="shared" si="0"/>
        <v>0</v>
      </c>
      <c r="E26" s="102"/>
      <c r="F26" s="103">
        <f t="shared" si="1"/>
        <v>0</v>
      </c>
      <c r="G26" s="102"/>
      <c r="H26" s="103">
        <f t="shared" si="2"/>
        <v>0</v>
      </c>
      <c r="I26" s="102"/>
      <c r="J26" s="103">
        <f t="shared" si="3"/>
        <v>0</v>
      </c>
      <c r="K26" s="102"/>
      <c r="L26" s="103">
        <f t="shared" si="4"/>
        <v>0</v>
      </c>
      <c r="M26" s="102"/>
      <c r="N26" s="103">
        <f t="shared" si="5"/>
        <v>0</v>
      </c>
      <c r="O26" s="102"/>
      <c r="P26" s="103">
        <f t="shared" si="6"/>
        <v>0</v>
      </c>
      <c r="Q26" s="102"/>
      <c r="R26" s="103">
        <f t="shared" si="7"/>
        <v>0</v>
      </c>
      <c r="S26" s="102"/>
      <c r="T26" s="103">
        <f t="shared" si="8"/>
        <v>0</v>
      </c>
      <c r="U26" s="102"/>
      <c r="V26" s="103">
        <f t="shared" si="9"/>
        <v>0</v>
      </c>
    </row>
    <row r="27" spans="1:24" ht="12.75" customHeight="1" x14ac:dyDescent="0.3">
      <c r="A27" s="38" t="s">
        <v>40</v>
      </c>
      <c r="B27" s="50"/>
      <c r="C27" s="137"/>
      <c r="D27" s="103">
        <f t="shared" si="0"/>
        <v>0</v>
      </c>
      <c r="E27" s="137"/>
      <c r="F27" s="103">
        <f t="shared" si="1"/>
        <v>0</v>
      </c>
      <c r="G27" s="137"/>
      <c r="H27" s="103">
        <f t="shared" si="2"/>
        <v>0</v>
      </c>
      <c r="I27" s="137"/>
      <c r="J27" s="103">
        <f t="shared" si="3"/>
        <v>0</v>
      </c>
      <c r="K27" s="137"/>
      <c r="L27" s="103">
        <f t="shared" si="4"/>
        <v>0</v>
      </c>
      <c r="M27" s="137"/>
      <c r="N27" s="103">
        <f t="shared" si="5"/>
        <v>0</v>
      </c>
      <c r="O27" s="137"/>
      <c r="P27" s="103">
        <f t="shared" si="6"/>
        <v>0</v>
      </c>
      <c r="Q27" s="137"/>
      <c r="R27" s="103">
        <f t="shared" si="7"/>
        <v>0</v>
      </c>
      <c r="S27" s="137"/>
      <c r="T27" s="103">
        <f t="shared" si="8"/>
        <v>0</v>
      </c>
      <c r="U27" s="137"/>
      <c r="V27" s="103">
        <f t="shared" si="9"/>
        <v>0</v>
      </c>
    </row>
    <row r="28" spans="1:24" ht="12.75" customHeight="1" x14ac:dyDescent="0.3">
      <c r="A28" s="26" t="s">
        <v>1</v>
      </c>
      <c r="B28" s="69"/>
      <c r="C28" s="105">
        <f>SUM(C19:C27)</f>
        <v>387828</v>
      </c>
      <c r="D28" s="106">
        <f t="shared" si="0"/>
        <v>1</v>
      </c>
      <c r="E28" s="105">
        <f>SUM(E19:E27)</f>
        <v>572000</v>
      </c>
      <c r="F28" s="106">
        <f t="shared" si="1"/>
        <v>1</v>
      </c>
      <c r="G28" s="105">
        <f>SUM(G19:G27)</f>
        <v>583440</v>
      </c>
      <c r="H28" s="106">
        <f t="shared" si="2"/>
        <v>1</v>
      </c>
      <c r="I28" s="105">
        <f>SUM(I19:I27)</f>
        <v>595108.80000000005</v>
      </c>
      <c r="J28" s="106">
        <f t="shared" si="3"/>
        <v>1</v>
      </c>
      <c r="K28" s="105">
        <f>SUM(K19:K27)</f>
        <v>607010.97600000002</v>
      </c>
      <c r="L28" s="106">
        <f t="shared" si="4"/>
        <v>1</v>
      </c>
      <c r="M28" s="105">
        <f>SUM(M19:M27)</f>
        <v>619151.19552000007</v>
      </c>
      <c r="N28" s="106">
        <f t="shared" si="5"/>
        <v>1</v>
      </c>
      <c r="O28" s="105">
        <f>SUM(O19:O27)</f>
        <v>631534.21943040006</v>
      </c>
      <c r="P28" s="106">
        <f t="shared" si="6"/>
        <v>1</v>
      </c>
      <c r="Q28" s="105">
        <f>SUM(Q19:Q27)</f>
        <v>644164.90381900803</v>
      </c>
      <c r="R28" s="106">
        <f t="shared" si="7"/>
        <v>1</v>
      </c>
      <c r="S28" s="105">
        <f>SUM(S19:S27)</f>
        <v>657048.20189538831</v>
      </c>
      <c r="T28" s="106">
        <f t="shared" si="8"/>
        <v>1</v>
      </c>
      <c r="U28" s="105">
        <f>SUM(U19:U27)</f>
        <v>670189.16593329597</v>
      </c>
      <c r="V28" s="106">
        <f t="shared" si="9"/>
        <v>1</v>
      </c>
    </row>
    <row r="29" spans="1:24" ht="12.75" customHeight="1" x14ac:dyDescent="0.3">
      <c r="A29" s="26"/>
      <c r="B29" s="69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4" ht="12.75" customHeight="1" x14ac:dyDescent="0.3">
      <c r="A30" s="26" t="s">
        <v>34</v>
      </c>
      <c r="B30" s="69"/>
      <c r="C30" s="25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4" ht="12.75" customHeight="1" x14ac:dyDescent="0.3">
      <c r="A31" s="38" t="s">
        <v>35</v>
      </c>
      <c r="B31" s="50"/>
      <c r="C31" s="217">
        <v>127983.24</v>
      </c>
      <c r="D31" s="103">
        <f>IFERROR(C31/C$28,0)</f>
        <v>0.33</v>
      </c>
      <c r="E31" s="217">
        <v>188760</v>
      </c>
      <c r="F31" s="103">
        <f>IFERROR(E31/E$28,0)</f>
        <v>0.33</v>
      </c>
      <c r="G31" s="217">
        <v>192535.2</v>
      </c>
      <c r="H31" s="103">
        <f>IFERROR(G31/G$28,0)</f>
        <v>0.33</v>
      </c>
      <c r="I31" s="217">
        <v>196385.90400000004</v>
      </c>
      <c r="J31" s="103">
        <f>IFERROR(I31/I$28,0)</f>
        <v>0.33</v>
      </c>
      <c r="K31" s="217">
        <v>200313.62208000003</v>
      </c>
      <c r="L31" s="103">
        <f>IFERROR(K31/K$28,0)</f>
        <v>0.33</v>
      </c>
      <c r="M31" s="217">
        <v>204319.89452160004</v>
      </c>
      <c r="N31" s="103">
        <f>IFERROR(M31/M$28,0)</f>
        <v>0.33</v>
      </c>
      <c r="O31" s="217">
        <v>208406.29241203202</v>
      </c>
      <c r="P31" s="103">
        <f>IFERROR(O31/O$28,0)</f>
        <v>0.33</v>
      </c>
      <c r="Q31" s="217">
        <v>212574.41826027265</v>
      </c>
      <c r="R31" s="103">
        <f>IFERROR(Q31/Q$28,0)</f>
        <v>0.33</v>
      </c>
      <c r="S31" s="217">
        <v>216825.90662547812</v>
      </c>
      <c r="T31" s="103">
        <f>IFERROR(S31/S$28,0)</f>
        <v>0.32999999999999996</v>
      </c>
      <c r="U31" s="217">
        <v>221162.42475798767</v>
      </c>
      <c r="V31" s="103">
        <f>IFERROR(U31/U$28,0)</f>
        <v>0.33</v>
      </c>
    </row>
    <row r="32" spans="1:24" ht="12.75" customHeight="1" x14ac:dyDescent="0.3">
      <c r="A32" s="70" t="s">
        <v>75</v>
      </c>
      <c r="B32" s="70"/>
      <c r="C32" s="139"/>
      <c r="D32" s="103">
        <f>IFERROR(C32/C$28,0)</f>
        <v>0</v>
      </c>
      <c r="E32" s="139"/>
      <c r="F32" s="103">
        <f>IFERROR(E32/E$28,0)</f>
        <v>0</v>
      </c>
      <c r="G32" s="139"/>
      <c r="H32" s="103">
        <f>IFERROR(G32/G$28,0)</f>
        <v>0</v>
      </c>
      <c r="I32" s="139"/>
      <c r="J32" s="103">
        <f>IFERROR(I32/I$28,0)</f>
        <v>0</v>
      </c>
      <c r="K32" s="139"/>
      <c r="L32" s="103">
        <f>IFERROR(K32/K$28,0)</f>
        <v>0</v>
      </c>
      <c r="M32" s="139"/>
      <c r="N32" s="103">
        <f>IFERROR(M32/M$28,0)</f>
        <v>0</v>
      </c>
      <c r="O32" s="139"/>
      <c r="P32" s="103">
        <f>IFERROR(O32/O$28,0)</f>
        <v>0</v>
      </c>
      <c r="Q32" s="139"/>
      <c r="R32" s="103">
        <f>IFERROR(Q32/Q$28,0)</f>
        <v>0</v>
      </c>
      <c r="S32" s="139"/>
      <c r="T32" s="103">
        <f>IFERROR(S32/S$28,0)</f>
        <v>0</v>
      </c>
      <c r="U32" s="139"/>
      <c r="V32" s="103">
        <f>IFERROR(U32/U$28,0)</f>
        <v>0</v>
      </c>
    </row>
    <row r="33" spans="1:22" ht="12.75" customHeight="1" x14ac:dyDescent="0.3">
      <c r="A33" s="26" t="s">
        <v>2</v>
      </c>
      <c r="B33" s="69"/>
      <c r="C33" s="105">
        <f>SUM(C31:C32)</f>
        <v>127983.24</v>
      </c>
      <c r="D33" s="106">
        <f>IFERROR(C33/C$28,0)</f>
        <v>0.33</v>
      </c>
      <c r="E33" s="105">
        <f>SUM(E31:E32)</f>
        <v>188760</v>
      </c>
      <c r="F33" s="106">
        <f>IFERROR(E33/E$28,0)</f>
        <v>0.33</v>
      </c>
      <c r="G33" s="105">
        <f>SUM(G31:G32)</f>
        <v>192535.2</v>
      </c>
      <c r="H33" s="106">
        <f>IFERROR(G33/G$28,0)</f>
        <v>0.33</v>
      </c>
      <c r="I33" s="105">
        <f>SUM(I31:I32)</f>
        <v>196385.90400000004</v>
      </c>
      <c r="J33" s="106">
        <f>IFERROR(I33/I$28,0)</f>
        <v>0.33</v>
      </c>
      <c r="K33" s="105">
        <f>SUM(K31:K32)</f>
        <v>200313.62208000003</v>
      </c>
      <c r="L33" s="106">
        <f>IFERROR(K33/K$28,0)</f>
        <v>0.33</v>
      </c>
      <c r="M33" s="105">
        <f>SUM(M31:M32)</f>
        <v>204319.89452160004</v>
      </c>
      <c r="N33" s="106">
        <f>IFERROR(M33/M$28,0)</f>
        <v>0.33</v>
      </c>
      <c r="O33" s="105">
        <f>SUM(O31:O32)</f>
        <v>208406.29241203202</v>
      </c>
      <c r="P33" s="106">
        <f>IFERROR(O33/O$28,0)</f>
        <v>0.33</v>
      </c>
      <c r="Q33" s="105">
        <f>SUM(Q31:Q32)</f>
        <v>212574.41826027265</v>
      </c>
      <c r="R33" s="106">
        <f>IFERROR(Q33/Q$28,0)</f>
        <v>0.33</v>
      </c>
      <c r="S33" s="105">
        <f>SUM(S31:S32)</f>
        <v>216825.90662547812</v>
      </c>
      <c r="T33" s="106">
        <f>IFERROR(S33/S$28,0)</f>
        <v>0.32999999999999996</v>
      </c>
      <c r="U33" s="105">
        <f>SUM(U31:U32)</f>
        <v>221162.42475798767</v>
      </c>
      <c r="V33" s="106">
        <f>IFERROR(U33/U$28,0)</f>
        <v>0.33</v>
      </c>
    </row>
    <row r="34" spans="1:22" ht="12.75" customHeight="1" x14ac:dyDescent="0.3">
      <c r="A34" s="38"/>
      <c r="B34" s="5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2.75" customHeight="1" x14ac:dyDescent="0.3">
      <c r="A35" s="26" t="s">
        <v>3</v>
      </c>
      <c r="B35" s="69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2.75" customHeight="1" x14ac:dyDescent="0.3">
      <c r="A36" s="38" t="s">
        <v>22</v>
      </c>
      <c r="B36" s="50"/>
      <c r="C36" s="217"/>
      <c r="D36" s="103">
        <f t="shared" ref="D36:D46" si="10">IFERROR(C36/C$28,0)</f>
        <v>0</v>
      </c>
      <c r="E36" s="217"/>
      <c r="F36" s="103">
        <f t="shared" ref="F36:F46" si="11">IFERROR(E36/E$28,0)</f>
        <v>0</v>
      </c>
      <c r="G36" s="217"/>
      <c r="H36" s="103">
        <f t="shared" ref="H36:H46" si="12">IFERROR(G36/G$28,0)</f>
        <v>0</v>
      </c>
      <c r="I36" s="217"/>
      <c r="J36" s="103">
        <f t="shared" ref="J36:J46" si="13">IFERROR(I36/I$28,0)</f>
        <v>0</v>
      </c>
      <c r="K36" s="217"/>
      <c r="L36" s="103">
        <f t="shared" ref="L36:L46" si="14">IFERROR(K36/K$28,0)</f>
        <v>0</v>
      </c>
      <c r="M36" s="217"/>
      <c r="N36" s="103">
        <f t="shared" ref="N36:N46" si="15">IFERROR(M36/M$28,0)</f>
        <v>0</v>
      </c>
      <c r="O36" s="217"/>
      <c r="P36" s="103">
        <f t="shared" ref="P36:P46" si="16">IFERROR(O36/O$28,0)</f>
        <v>0</v>
      </c>
      <c r="Q36" s="217"/>
      <c r="R36" s="103">
        <f t="shared" ref="R36:R46" si="17">IFERROR(Q36/Q$28,0)</f>
        <v>0</v>
      </c>
      <c r="S36" s="217"/>
      <c r="T36" s="103">
        <f t="shared" ref="T36:T46" si="18">IFERROR(S36/S$28,0)</f>
        <v>0</v>
      </c>
      <c r="U36" s="217"/>
      <c r="V36" s="103">
        <f t="shared" ref="V36:V46" si="19">IFERROR(U36/U$28,0)</f>
        <v>0</v>
      </c>
    </row>
    <row r="37" spans="1:22" ht="12.75" customHeight="1" x14ac:dyDescent="0.3">
      <c r="A37" s="38" t="s">
        <v>23</v>
      </c>
      <c r="B37" s="50"/>
      <c r="C37" s="217">
        <v>110467</v>
      </c>
      <c r="D37" s="103">
        <f t="shared" si="10"/>
        <v>0.2848350299617356</v>
      </c>
      <c r="E37" s="217">
        <v>122839.304</v>
      </c>
      <c r="F37" s="103">
        <f t="shared" si="11"/>
        <v>0.21475402797202797</v>
      </c>
      <c r="G37" s="217">
        <v>127138.67963999999</v>
      </c>
      <c r="H37" s="103">
        <f t="shared" si="12"/>
        <v>0.21791217544220484</v>
      </c>
      <c r="I37" s="217">
        <v>131207.11738847999</v>
      </c>
      <c r="J37" s="103">
        <f t="shared" si="13"/>
        <v>0.22047584809446605</v>
      </c>
      <c r="K37" s="217">
        <v>134487.29532319197</v>
      </c>
      <c r="L37" s="103">
        <f t="shared" si="14"/>
        <v>0.22155661205571342</v>
      </c>
      <c r="M37" s="217">
        <v>137849.47770627175</v>
      </c>
      <c r="N37" s="103">
        <f t="shared" si="15"/>
        <v>0.22264267387951589</v>
      </c>
      <c r="O37" s="217">
        <v>141295.71464892852</v>
      </c>
      <c r="P37" s="103">
        <f t="shared" si="16"/>
        <v>0.22373405953578798</v>
      </c>
      <c r="Q37" s="217">
        <v>144828.10751515173</v>
      </c>
      <c r="R37" s="103">
        <f t="shared" si="17"/>
        <v>0.22483079512174772</v>
      </c>
      <c r="S37" s="217">
        <v>148448.8102030305</v>
      </c>
      <c r="T37" s="103">
        <f t="shared" si="18"/>
        <v>0.22593290686254056</v>
      </c>
      <c r="U37" s="217">
        <v>152160.03045810625</v>
      </c>
      <c r="V37" s="103">
        <f t="shared" si="19"/>
        <v>0.22704042111186673</v>
      </c>
    </row>
    <row r="38" spans="1:22" ht="12.75" customHeight="1" x14ac:dyDescent="0.3">
      <c r="A38" s="38" t="s">
        <v>24</v>
      </c>
      <c r="B38" s="50"/>
      <c r="C38" s="217">
        <v>13255</v>
      </c>
      <c r="D38" s="103">
        <f t="shared" si="10"/>
        <v>3.4177521994286128E-2</v>
      </c>
      <c r="E38" s="217">
        <v>14739.560000000001</v>
      </c>
      <c r="F38" s="103">
        <f t="shared" si="11"/>
        <v>2.5768461538461542E-2</v>
      </c>
      <c r="G38" s="217">
        <v>15255.444600000001</v>
      </c>
      <c r="H38" s="103">
        <f t="shared" si="12"/>
        <v>2.6147409502262443E-2</v>
      </c>
      <c r="I38" s="217">
        <v>15743.618827200002</v>
      </c>
      <c r="J38" s="103">
        <f t="shared" si="13"/>
        <v>2.6455026084642001E-2</v>
      </c>
      <c r="K38" s="217">
        <v>16137.209297880001</v>
      </c>
      <c r="L38" s="103">
        <f t="shared" si="14"/>
        <v>2.6584707585056915E-2</v>
      </c>
      <c r="M38" s="217">
        <v>16540.639530327</v>
      </c>
      <c r="N38" s="103">
        <f t="shared" si="15"/>
        <v>2.6715024779101308E-2</v>
      </c>
      <c r="O38" s="217">
        <v>16954.155518585172</v>
      </c>
      <c r="P38" s="103">
        <f t="shared" si="16"/>
        <v>2.6845980782920428E-2</v>
      </c>
      <c r="Q38" s="217">
        <v>17378.009406549801</v>
      </c>
      <c r="R38" s="103">
        <f t="shared" si="17"/>
        <v>2.6977578727934746E-2</v>
      </c>
      <c r="S38" s="217">
        <v>17812.459641713544</v>
      </c>
      <c r="T38" s="103">
        <f t="shared" si="18"/>
        <v>2.7109821760914806E-2</v>
      </c>
      <c r="U38" s="217">
        <v>18257.771132756381</v>
      </c>
      <c r="V38" s="103">
        <f t="shared" si="19"/>
        <v>2.7242713044056548E-2</v>
      </c>
    </row>
    <row r="39" spans="1:22" ht="12.75" customHeight="1" x14ac:dyDescent="0.3">
      <c r="A39" s="38" t="s">
        <v>28</v>
      </c>
      <c r="B39" s="50"/>
      <c r="C39" s="217">
        <v>19643</v>
      </c>
      <c r="D39" s="103">
        <f t="shared" si="10"/>
        <v>5.0648741194550165E-2</v>
      </c>
      <c r="E39" s="217">
        <v>21843.016000000003</v>
      </c>
      <c r="F39" s="103">
        <f t="shared" si="11"/>
        <v>3.8187090909090914E-2</v>
      </c>
      <c r="G39" s="217">
        <v>22607.521560000001</v>
      </c>
      <c r="H39" s="103">
        <f t="shared" si="12"/>
        <v>3.8748665775401071E-2</v>
      </c>
      <c r="I39" s="217">
        <v>23330.962249920001</v>
      </c>
      <c r="J39" s="103">
        <f t="shared" si="13"/>
        <v>3.9204532431582256E-2</v>
      </c>
      <c r="K39" s="217">
        <v>23914.236306168001</v>
      </c>
      <c r="L39" s="103">
        <f t="shared" si="14"/>
        <v>3.9396711512129229E-2</v>
      </c>
      <c r="M39" s="217">
        <v>24512.092213822198</v>
      </c>
      <c r="N39" s="103">
        <f t="shared" si="15"/>
        <v>3.9589832646992604E-2</v>
      </c>
      <c r="O39" s="217">
        <v>25124.894519167752</v>
      </c>
      <c r="P39" s="103">
        <f t="shared" si="16"/>
        <v>3.9783900454085704E-2</v>
      </c>
      <c r="Q39" s="217">
        <v>25753.016882146945</v>
      </c>
      <c r="R39" s="103">
        <f t="shared" si="17"/>
        <v>3.9978919573958674E-2</v>
      </c>
      <c r="S39" s="217">
        <v>26396.842304200618</v>
      </c>
      <c r="T39" s="103">
        <f t="shared" si="18"/>
        <v>4.0174894669909443E-2</v>
      </c>
      <c r="U39" s="217">
        <v>27056.763361805632</v>
      </c>
      <c r="V39" s="103">
        <f t="shared" si="19"/>
        <v>4.0371830428095272E-2</v>
      </c>
    </row>
    <row r="40" spans="1:22" ht="12.75" customHeight="1" x14ac:dyDescent="0.3">
      <c r="A40" s="38" t="s">
        <v>25</v>
      </c>
      <c r="B40" s="50"/>
      <c r="C40" s="217">
        <v>0</v>
      </c>
      <c r="D40" s="103">
        <f t="shared" si="10"/>
        <v>0</v>
      </c>
      <c r="E40" s="217">
        <v>0</v>
      </c>
      <c r="F40" s="103">
        <f t="shared" si="11"/>
        <v>0</v>
      </c>
      <c r="G40" s="217">
        <v>0</v>
      </c>
      <c r="H40" s="103">
        <f t="shared" si="12"/>
        <v>0</v>
      </c>
      <c r="I40" s="217">
        <v>0</v>
      </c>
      <c r="J40" s="103">
        <f t="shared" si="13"/>
        <v>0</v>
      </c>
      <c r="K40" s="217">
        <v>0</v>
      </c>
      <c r="L40" s="103">
        <f t="shared" si="14"/>
        <v>0</v>
      </c>
      <c r="M40" s="217">
        <v>0</v>
      </c>
      <c r="N40" s="103">
        <f t="shared" si="15"/>
        <v>0</v>
      </c>
      <c r="O40" s="217">
        <v>0</v>
      </c>
      <c r="P40" s="103">
        <f t="shared" si="16"/>
        <v>0</v>
      </c>
      <c r="Q40" s="217">
        <v>0</v>
      </c>
      <c r="R40" s="103">
        <f t="shared" si="17"/>
        <v>0</v>
      </c>
      <c r="S40" s="217">
        <v>0</v>
      </c>
      <c r="T40" s="103">
        <f t="shared" si="18"/>
        <v>0</v>
      </c>
      <c r="U40" s="217">
        <v>0</v>
      </c>
      <c r="V40" s="103">
        <f t="shared" si="19"/>
        <v>0</v>
      </c>
    </row>
    <row r="41" spans="1:22" ht="12.75" customHeight="1" x14ac:dyDescent="0.3">
      <c r="A41" s="38" t="s">
        <v>26</v>
      </c>
      <c r="B41" s="50"/>
      <c r="C41" s="217">
        <v>13697.907999999999</v>
      </c>
      <c r="D41" s="103">
        <f t="shared" si="10"/>
        <v>3.5319543715255218E-2</v>
      </c>
      <c r="E41" s="217">
        <v>15232.073695999999</v>
      </c>
      <c r="F41" s="103">
        <f t="shared" si="11"/>
        <v>2.6629499468531468E-2</v>
      </c>
      <c r="G41" s="217">
        <v>15765.196275359998</v>
      </c>
      <c r="H41" s="103">
        <f t="shared" si="12"/>
        <v>2.7021109754833399E-2</v>
      </c>
      <c r="I41" s="217">
        <v>16269.68255617152</v>
      </c>
      <c r="J41" s="103">
        <f t="shared" si="13"/>
        <v>2.7339005163713792E-2</v>
      </c>
      <c r="K41" s="217">
        <v>16676.424620075803</v>
      </c>
      <c r="L41" s="103">
        <f t="shared" si="14"/>
        <v>2.7473019894908461E-2</v>
      </c>
      <c r="M41" s="217">
        <v>17093.335235577695</v>
      </c>
      <c r="N41" s="103">
        <f t="shared" si="15"/>
        <v>2.7607691561059966E-2</v>
      </c>
      <c r="O41" s="217">
        <v>17520.668616467137</v>
      </c>
      <c r="P41" s="103">
        <f t="shared" si="16"/>
        <v>2.7743023382437712E-2</v>
      </c>
      <c r="Q41" s="217">
        <v>17958.685331878813</v>
      </c>
      <c r="R41" s="103">
        <f t="shared" si="17"/>
        <v>2.7879018595096717E-2</v>
      </c>
      <c r="S41" s="217">
        <v>18407.652465175783</v>
      </c>
      <c r="T41" s="103">
        <f t="shared" si="18"/>
        <v>2.8015680450955028E-2</v>
      </c>
      <c r="U41" s="217">
        <v>18867.843776805174</v>
      </c>
      <c r="V41" s="103">
        <f t="shared" si="19"/>
        <v>2.8153012217871472E-2</v>
      </c>
    </row>
    <row r="42" spans="1:22" ht="12.75" customHeight="1" x14ac:dyDescent="0.3">
      <c r="A42" s="38" t="s">
        <v>27</v>
      </c>
      <c r="B42" s="50"/>
      <c r="C42" s="217"/>
      <c r="D42" s="103">
        <f t="shared" si="10"/>
        <v>0</v>
      </c>
      <c r="E42" s="217"/>
      <c r="F42" s="103">
        <f t="shared" si="11"/>
        <v>0</v>
      </c>
      <c r="G42" s="217"/>
      <c r="H42" s="103">
        <f t="shared" si="12"/>
        <v>0</v>
      </c>
      <c r="I42" s="217"/>
      <c r="J42" s="103">
        <f t="shared" si="13"/>
        <v>0</v>
      </c>
      <c r="K42" s="217"/>
      <c r="L42" s="103">
        <f t="shared" si="14"/>
        <v>0</v>
      </c>
      <c r="M42" s="217"/>
      <c r="N42" s="103">
        <f t="shared" si="15"/>
        <v>0</v>
      </c>
      <c r="O42" s="217"/>
      <c r="P42" s="103">
        <f t="shared" si="16"/>
        <v>0</v>
      </c>
      <c r="Q42" s="217"/>
      <c r="R42" s="103">
        <f t="shared" si="17"/>
        <v>0</v>
      </c>
      <c r="S42" s="217"/>
      <c r="T42" s="103">
        <f t="shared" si="18"/>
        <v>0</v>
      </c>
      <c r="U42" s="217"/>
      <c r="V42" s="103">
        <f t="shared" si="19"/>
        <v>0</v>
      </c>
    </row>
    <row r="43" spans="1:22" ht="12.75" customHeight="1" x14ac:dyDescent="0.3">
      <c r="A43" s="38" t="s">
        <v>76</v>
      </c>
      <c r="B43" s="50"/>
      <c r="C43" s="217"/>
      <c r="D43" s="103">
        <f t="shared" si="10"/>
        <v>0</v>
      </c>
      <c r="E43" s="217"/>
      <c r="F43" s="103">
        <f t="shared" si="11"/>
        <v>0</v>
      </c>
      <c r="G43" s="217"/>
      <c r="H43" s="103">
        <f t="shared" si="12"/>
        <v>0</v>
      </c>
      <c r="I43" s="217"/>
      <c r="J43" s="103">
        <f t="shared" si="13"/>
        <v>0</v>
      </c>
      <c r="K43" s="217"/>
      <c r="L43" s="103">
        <f t="shared" si="14"/>
        <v>0</v>
      </c>
      <c r="M43" s="217"/>
      <c r="N43" s="103">
        <f t="shared" si="15"/>
        <v>0</v>
      </c>
      <c r="O43" s="217"/>
      <c r="P43" s="103">
        <f t="shared" si="16"/>
        <v>0</v>
      </c>
      <c r="Q43" s="217"/>
      <c r="R43" s="103">
        <f t="shared" si="17"/>
        <v>0</v>
      </c>
      <c r="S43" s="217"/>
      <c r="T43" s="103">
        <f t="shared" si="18"/>
        <v>0</v>
      </c>
      <c r="U43" s="217"/>
      <c r="V43" s="103">
        <f t="shared" si="19"/>
        <v>0</v>
      </c>
    </row>
    <row r="44" spans="1:22" ht="12.75" customHeight="1" x14ac:dyDescent="0.3">
      <c r="A44" s="38" t="s">
        <v>11</v>
      </c>
      <c r="B44" s="50"/>
      <c r="C44" s="217"/>
      <c r="D44" s="103">
        <f t="shared" si="10"/>
        <v>0</v>
      </c>
      <c r="E44" s="217"/>
      <c r="F44" s="103">
        <f t="shared" si="11"/>
        <v>0</v>
      </c>
      <c r="G44" s="217"/>
      <c r="H44" s="103">
        <f t="shared" si="12"/>
        <v>0</v>
      </c>
      <c r="I44" s="217"/>
      <c r="J44" s="103">
        <f t="shared" si="13"/>
        <v>0</v>
      </c>
      <c r="K44" s="217"/>
      <c r="L44" s="103">
        <f t="shared" si="14"/>
        <v>0</v>
      </c>
      <c r="M44" s="217"/>
      <c r="N44" s="103">
        <f t="shared" si="15"/>
        <v>0</v>
      </c>
      <c r="O44" s="217"/>
      <c r="P44" s="103">
        <f t="shared" si="16"/>
        <v>0</v>
      </c>
      <c r="Q44" s="217"/>
      <c r="R44" s="103">
        <f t="shared" si="17"/>
        <v>0</v>
      </c>
      <c r="S44" s="217"/>
      <c r="T44" s="103">
        <f t="shared" si="18"/>
        <v>0</v>
      </c>
      <c r="U44" s="217"/>
      <c r="V44" s="103">
        <f t="shared" si="19"/>
        <v>0</v>
      </c>
    </row>
    <row r="45" spans="1:22" ht="12.75" customHeight="1" x14ac:dyDescent="0.3">
      <c r="A45" s="38" t="s">
        <v>4</v>
      </c>
      <c r="B45" s="50"/>
      <c r="C45" s="220">
        <v>13476.31</v>
      </c>
      <c r="D45" s="103">
        <f t="shared" si="10"/>
        <v>3.4748161556153755E-2</v>
      </c>
      <c r="E45" s="220">
        <v>14985.656720000001</v>
      </c>
      <c r="F45" s="103">
        <f t="shared" si="11"/>
        <v>2.6198700559440562E-2</v>
      </c>
      <c r="G45" s="220">
        <v>15510.154705199997</v>
      </c>
      <c r="H45" s="103">
        <f t="shared" si="12"/>
        <v>2.6583975567667621E-2</v>
      </c>
      <c r="I45" s="220">
        <v>16006.479655766399</v>
      </c>
      <c r="J45" s="103">
        <f t="shared" si="13"/>
        <v>2.6896728221404889E-2</v>
      </c>
      <c r="K45" s="220">
        <v>16406.641647160555</v>
      </c>
      <c r="L45" s="103">
        <f t="shared" si="14"/>
        <v>2.7028574928372556E-2</v>
      </c>
      <c r="M45" s="220">
        <v>16816.80768833957</v>
      </c>
      <c r="N45" s="103">
        <f t="shared" si="15"/>
        <v>2.716106794272732E-2</v>
      </c>
      <c r="O45" s="220">
        <v>17237.227880548056</v>
      </c>
      <c r="P45" s="103">
        <f t="shared" si="16"/>
        <v>2.7294210432642647E-2</v>
      </c>
      <c r="Q45" s="220">
        <v>17668.158577561757</v>
      </c>
      <c r="R45" s="103">
        <f t="shared" si="17"/>
        <v>2.7428005581822269E-2</v>
      </c>
      <c r="S45" s="220">
        <v>18109.862542000796</v>
      </c>
      <c r="T45" s="103">
        <f t="shared" si="18"/>
        <v>2.7562456589576286E-2</v>
      </c>
      <c r="U45" s="220">
        <v>18562.609105550819</v>
      </c>
      <c r="V45" s="103">
        <f t="shared" si="19"/>
        <v>2.7697566670897747E-2</v>
      </c>
    </row>
    <row r="46" spans="1:22" ht="12.75" customHeight="1" x14ac:dyDescent="0.3">
      <c r="A46" s="26" t="s">
        <v>5</v>
      </c>
      <c r="B46" s="69"/>
      <c r="C46" s="105">
        <f>SUM(C36:C45)</f>
        <v>170539.21799999999</v>
      </c>
      <c r="D46" s="106">
        <f t="shared" si="10"/>
        <v>0.43972899842198088</v>
      </c>
      <c r="E46" s="105">
        <f>SUM(E36:E45)</f>
        <v>189639.61041600001</v>
      </c>
      <c r="F46" s="106">
        <f t="shared" si="11"/>
        <v>0.33153778044755244</v>
      </c>
      <c r="G46" s="105">
        <f>SUM(G36:G45)</f>
        <v>196276.99678055997</v>
      </c>
      <c r="H46" s="106">
        <f t="shared" si="12"/>
        <v>0.33641333604236934</v>
      </c>
      <c r="I46" s="105">
        <f>SUM(I36:I45)</f>
        <v>202557.86067753792</v>
      </c>
      <c r="J46" s="106">
        <f t="shared" si="13"/>
        <v>0.34037113999580898</v>
      </c>
      <c r="K46" s="105">
        <f>SUM(K36:K45)</f>
        <v>207621.80719447631</v>
      </c>
      <c r="L46" s="106">
        <f t="shared" si="14"/>
        <v>0.34203962597618054</v>
      </c>
      <c r="M46" s="105">
        <f>SUM(M36:M45)</f>
        <v>212812.3523743382</v>
      </c>
      <c r="N46" s="106">
        <f t="shared" si="15"/>
        <v>0.34371629080939703</v>
      </c>
      <c r="O46" s="105">
        <f>SUM(O36:O45)</f>
        <v>218132.66118369662</v>
      </c>
      <c r="P46" s="106">
        <f t="shared" si="16"/>
        <v>0.34540117458787445</v>
      </c>
      <c r="Q46" s="105">
        <f>SUM(Q36:Q45)</f>
        <v>223585.97771328903</v>
      </c>
      <c r="R46" s="106">
        <f t="shared" si="17"/>
        <v>0.34709431760056009</v>
      </c>
      <c r="S46" s="105">
        <f>SUM(S36:S45)</f>
        <v>229175.62715612122</v>
      </c>
      <c r="T46" s="106">
        <f t="shared" si="18"/>
        <v>0.34879576033389609</v>
      </c>
      <c r="U46" s="105">
        <f>SUM(U36:U45)</f>
        <v>234905.01783502428</v>
      </c>
      <c r="V46" s="106">
        <f t="shared" si="19"/>
        <v>0.35050554347278784</v>
      </c>
    </row>
    <row r="47" spans="1:22" ht="12.75" customHeight="1" x14ac:dyDescent="0.3">
      <c r="A47" s="26"/>
      <c r="B47" s="26"/>
      <c r="C47" s="53"/>
      <c r="D47" s="111"/>
      <c r="E47" s="53"/>
      <c r="F47" s="111"/>
      <c r="G47" s="53"/>
      <c r="H47" s="111"/>
      <c r="I47" s="53"/>
      <c r="J47" s="111"/>
      <c r="K47" s="53"/>
      <c r="L47" s="111"/>
      <c r="M47" s="53"/>
      <c r="N47" s="111"/>
      <c r="O47" s="53"/>
      <c r="P47" s="111"/>
      <c r="Q47" s="53"/>
      <c r="R47" s="111"/>
      <c r="S47" s="53"/>
      <c r="T47" s="111"/>
      <c r="U47" s="53"/>
      <c r="V47" s="111"/>
    </row>
    <row r="48" spans="1:22" ht="12.75" customHeight="1" x14ac:dyDescent="0.3">
      <c r="A48" s="26" t="str">
        <f>A4</f>
        <v xml:space="preserve">VENDOR:  </v>
      </c>
      <c r="B48" s="46" t="str">
        <f>B4</f>
        <v>Aramark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4" ht="12.75" customHeight="1" x14ac:dyDescent="0.3">
      <c r="A49" s="26"/>
      <c r="B49" s="14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4" ht="12.75" customHeight="1" x14ac:dyDescent="0.3">
      <c r="A50" s="38"/>
      <c r="B50" s="38"/>
      <c r="C50" s="109" t="str">
        <f>C6</f>
        <v>FY 2018-19</v>
      </c>
      <c r="D50" s="109" t="s">
        <v>9</v>
      </c>
      <c r="E50" s="109" t="str">
        <f>E6</f>
        <v>FY 2019-20</v>
      </c>
      <c r="F50" s="109" t="s">
        <v>9</v>
      </c>
      <c r="G50" s="109" t="str">
        <f>G6</f>
        <v>FY 2020-21</v>
      </c>
      <c r="H50" s="109" t="s">
        <v>9</v>
      </c>
      <c r="I50" s="109" t="str">
        <f>I6</f>
        <v>FY 2021-22</v>
      </c>
      <c r="J50" s="109" t="s">
        <v>9</v>
      </c>
      <c r="K50" s="109" t="str">
        <f>K6</f>
        <v>FY 2022-23</v>
      </c>
      <c r="L50" s="109" t="s">
        <v>9</v>
      </c>
      <c r="M50" s="109" t="str">
        <f>M6</f>
        <v>FY 2023-24</v>
      </c>
      <c r="N50" s="109" t="s">
        <v>9</v>
      </c>
      <c r="O50" s="109" t="str">
        <f>O6</f>
        <v>FY 2024-25</v>
      </c>
      <c r="P50" s="109" t="s">
        <v>9</v>
      </c>
      <c r="Q50" s="109" t="str">
        <f>Q6</f>
        <v>FY 2025-26</v>
      </c>
      <c r="R50" s="109" t="s">
        <v>9</v>
      </c>
      <c r="S50" s="109" t="str">
        <f>S6</f>
        <v>FY 2026-27</v>
      </c>
      <c r="T50" s="109" t="s">
        <v>9</v>
      </c>
      <c r="U50" s="109" t="str">
        <f>U6</f>
        <v>FY 2027-28</v>
      </c>
      <c r="V50" s="109" t="s">
        <v>9</v>
      </c>
    </row>
    <row r="51" spans="1:24" ht="12.75" customHeight="1" x14ac:dyDescent="0.3">
      <c r="A51" s="26" t="s">
        <v>38</v>
      </c>
      <c r="B51" s="69"/>
      <c r="C51" s="101"/>
      <c r="D51" s="103"/>
      <c r="E51" s="101"/>
      <c r="F51" s="103"/>
      <c r="G51" s="101"/>
      <c r="H51" s="103"/>
      <c r="I51" s="101"/>
      <c r="J51" s="103"/>
      <c r="K51" s="101"/>
      <c r="L51" s="103"/>
      <c r="M51" s="101"/>
      <c r="N51" s="103"/>
      <c r="O51" s="101"/>
      <c r="P51" s="103"/>
      <c r="Q51" s="101"/>
      <c r="R51" s="103"/>
      <c r="S51" s="101"/>
      <c r="T51" s="103"/>
      <c r="U51" s="101"/>
      <c r="V51" s="103"/>
    </row>
    <row r="52" spans="1:24" ht="12.75" customHeight="1" x14ac:dyDescent="0.3">
      <c r="A52" s="38" t="s">
        <v>229</v>
      </c>
      <c r="B52" s="50"/>
      <c r="C52" s="217">
        <v>0</v>
      </c>
      <c r="D52" s="103">
        <f t="shared" ref="D52:D104" si="20">IFERROR(C52/C$28,0)</f>
        <v>0</v>
      </c>
      <c r="E52" s="217">
        <v>0</v>
      </c>
      <c r="F52" s="103">
        <f t="shared" ref="F52:F104" si="21">IFERROR(E52/E$28,0)</f>
        <v>0</v>
      </c>
      <c r="G52" s="217">
        <v>0</v>
      </c>
      <c r="H52" s="103">
        <f t="shared" ref="H52:H104" si="22">IFERROR(G52/G$28,0)</f>
        <v>0</v>
      </c>
      <c r="I52" s="217">
        <v>0</v>
      </c>
      <c r="J52" s="103">
        <f t="shared" ref="J52:J104" si="23">IFERROR(I52/I$28,0)</f>
        <v>0</v>
      </c>
      <c r="K52" s="217">
        <v>0</v>
      </c>
      <c r="L52" s="103">
        <f t="shared" ref="L52:L104" si="24">IFERROR(K52/K$28,0)</f>
        <v>0</v>
      </c>
      <c r="M52" s="217">
        <v>0</v>
      </c>
      <c r="N52" s="103">
        <f t="shared" ref="N52:N104" si="25">IFERROR(M52/M$28,0)</f>
        <v>0</v>
      </c>
      <c r="O52" s="217">
        <v>0</v>
      </c>
      <c r="P52" s="103">
        <f t="shared" ref="P52:P104" si="26">IFERROR(O52/O$28,0)</f>
        <v>0</v>
      </c>
      <c r="Q52" s="217">
        <v>0</v>
      </c>
      <c r="R52" s="103">
        <f t="shared" ref="R52:R104" si="27">IFERROR(Q52/Q$28,0)</f>
        <v>0</v>
      </c>
      <c r="S52" s="217">
        <v>0</v>
      </c>
      <c r="T52" s="103">
        <f t="shared" ref="T52:T104" si="28">IFERROR(S52/S$28,0)</f>
        <v>0</v>
      </c>
      <c r="U52" s="217">
        <v>0</v>
      </c>
      <c r="V52" s="103">
        <f t="shared" ref="V52:V105" si="29">IFERROR(U52/U$28,0)</f>
        <v>0</v>
      </c>
      <c r="X52" s="245"/>
    </row>
    <row r="53" spans="1:24" ht="12.75" customHeight="1" x14ac:dyDescent="0.3">
      <c r="A53" s="38" t="s">
        <v>97</v>
      </c>
      <c r="B53" s="50"/>
      <c r="C53" s="217">
        <v>0</v>
      </c>
      <c r="D53" s="103">
        <f t="shared" si="20"/>
        <v>0</v>
      </c>
      <c r="E53" s="217">
        <v>0</v>
      </c>
      <c r="F53" s="103">
        <f t="shared" si="21"/>
        <v>0</v>
      </c>
      <c r="G53" s="217">
        <v>0</v>
      </c>
      <c r="H53" s="103">
        <f t="shared" si="22"/>
        <v>0</v>
      </c>
      <c r="I53" s="217">
        <v>0</v>
      </c>
      <c r="J53" s="103">
        <f t="shared" si="23"/>
        <v>0</v>
      </c>
      <c r="K53" s="217">
        <v>0</v>
      </c>
      <c r="L53" s="103">
        <f t="shared" si="24"/>
        <v>0</v>
      </c>
      <c r="M53" s="217">
        <v>0</v>
      </c>
      <c r="N53" s="103">
        <f t="shared" si="25"/>
        <v>0</v>
      </c>
      <c r="O53" s="217">
        <v>0</v>
      </c>
      <c r="P53" s="103">
        <f t="shared" si="26"/>
        <v>0</v>
      </c>
      <c r="Q53" s="217">
        <v>0</v>
      </c>
      <c r="R53" s="103">
        <f t="shared" si="27"/>
        <v>0</v>
      </c>
      <c r="S53" s="217">
        <v>0</v>
      </c>
      <c r="T53" s="103">
        <f t="shared" si="28"/>
        <v>0</v>
      </c>
      <c r="U53" s="217">
        <v>0</v>
      </c>
      <c r="V53" s="103">
        <f t="shared" si="29"/>
        <v>0</v>
      </c>
      <c r="X53" s="245"/>
    </row>
    <row r="54" spans="1:24" ht="12.75" customHeight="1" x14ac:dyDescent="0.3">
      <c r="A54" s="38" t="s">
        <v>30</v>
      </c>
      <c r="B54" s="50"/>
      <c r="C54" s="217">
        <v>271.4796</v>
      </c>
      <c r="D54" s="103">
        <f t="shared" si="20"/>
        <v>6.9999999999999999E-4</v>
      </c>
      <c r="E54" s="217">
        <v>400.4</v>
      </c>
      <c r="F54" s="103">
        <f t="shared" si="21"/>
        <v>6.9999999999999999E-4</v>
      </c>
      <c r="G54" s="217">
        <v>408.40799999999996</v>
      </c>
      <c r="H54" s="103">
        <f t="shared" si="22"/>
        <v>6.9999999999999988E-4</v>
      </c>
      <c r="I54" s="217">
        <v>416.57616000000007</v>
      </c>
      <c r="J54" s="103">
        <f t="shared" si="23"/>
        <v>7.000000000000001E-4</v>
      </c>
      <c r="K54" s="217">
        <v>424.90768320000001</v>
      </c>
      <c r="L54" s="103">
        <f t="shared" si="24"/>
        <v>6.9999999999999999E-4</v>
      </c>
      <c r="M54" s="217">
        <v>433.40583686400004</v>
      </c>
      <c r="N54" s="103">
        <f t="shared" si="25"/>
        <v>6.9999999999999999E-4</v>
      </c>
      <c r="O54" s="217">
        <v>442.07395360128004</v>
      </c>
      <c r="P54" s="103">
        <f t="shared" si="26"/>
        <v>6.9999999999999999E-4</v>
      </c>
      <c r="Q54" s="217">
        <v>450.91543267330565</v>
      </c>
      <c r="R54" s="103">
        <f t="shared" si="27"/>
        <v>6.9999999999999999E-4</v>
      </c>
      <c r="S54" s="217">
        <v>459.93374132677178</v>
      </c>
      <c r="T54" s="103">
        <f t="shared" si="28"/>
        <v>6.9999999999999999E-4</v>
      </c>
      <c r="U54" s="217">
        <v>469.13241615330713</v>
      </c>
      <c r="V54" s="103">
        <f t="shared" si="29"/>
        <v>6.9999999999999988E-4</v>
      </c>
      <c r="X54" s="245"/>
    </row>
    <row r="55" spans="1:24" ht="12.75" customHeight="1" x14ac:dyDescent="0.3">
      <c r="A55" s="38" t="s">
        <v>153</v>
      </c>
      <c r="B55" s="50"/>
      <c r="C55" s="217">
        <v>27147.960000000003</v>
      </c>
      <c r="D55" s="103">
        <f t="shared" si="20"/>
        <v>7.0000000000000007E-2</v>
      </c>
      <c r="E55" s="217">
        <v>40040.000000000007</v>
      </c>
      <c r="F55" s="103">
        <f t="shared" si="21"/>
        <v>7.0000000000000007E-2</v>
      </c>
      <c r="G55" s="217">
        <v>40840.800000000003</v>
      </c>
      <c r="H55" s="103">
        <f t="shared" si="22"/>
        <v>7.0000000000000007E-2</v>
      </c>
      <c r="I55" s="217">
        <v>41657.616000000009</v>
      </c>
      <c r="J55" s="103">
        <f t="shared" si="23"/>
        <v>7.0000000000000007E-2</v>
      </c>
      <c r="K55" s="217">
        <v>42490.768320000003</v>
      </c>
      <c r="L55" s="103">
        <f t="shared" si="24"/>
        <v>7.0000000000000007E-2</v>
      </c>
      <c r="M55" s="217">
        <v>43340.583686400008</v>
      </c>
      <c r="N55" s="103">
        <f t="shared" si="25"/>
        <v>7.0000000000000007E-2</v>
      </c>
      <c r="O55" s="217">
        <v>44207.395360128008</v>
      </c>
      <c r="P55" s="103">
        <f t="shared" si="26"/>
        <v>7.0000000000000007E-2</v>
      </c>
      <c r="Q55" s="217">
        <v>45091.54326733057</v>
      </c>
      <c r="R55" s="103">
        <f t="shared" si="27"/>
        <v>7.0000000000000007E-2</v>
      </c>
      <c r="S55" s="217">
        <v>45993.374132677185</v>
      </c>
      <c r="T55" s="103">
        <f t="shared" si="28"/>
        <v>7.0000000000000007E-2</v>
      </c>
      <c r="U55" s="217">
        <v>46913.24161533072</v>
      </c>
      <c r="V55" s="103">
        <f t="shared" si="29"/>
        <v>7.0000000000000007E-2</v>
      </c>
      <c r="X55" s="245"/>
    </row>
    <row r="56" spans="1:24" ht="12.75" customHeight="1" x14ac:dyDescent="0.3">
      <c r="A56" s="38" t="s">
        <v>88</v>
      </c>
      <c r="B56" s="50"/>
      <c r="C56" s="217">
        <v>197.79228000000001</v>
      </c>
      <c r="D56" s="103">
        <f t="shared" si="20"/>
        <v>5.1000000000000004E-4</v>
      </c>
      <c r="E56" s="217">
        <v>291.71999999999997</v>
      </c>
      <c r="F56" s="103">
        <f t="shared" si="21"/>
        <v>5.0999999999999993E-4</v>
      </c>
      <c r="G56" s="217">
        <v>297.55439999999999</v>
      </c>
      <c r="H56" s="103">
        <f t="shared" si="22"/>
        <v>5.0999999999999993E-4</v>
      </c>
      <c r="I56" s="217">
        <v>303.50548800000007</v>
      </c>
      <c r="J56" s="103">
        <f t="shared" si="23"/>
        <v>5.1000000000000004E-4</v>
      </c>
      <c r="K56" s="217">
        <v>309.57559775999999</v>
      </c>
      <c r="L56" s="103">
        <f t="shared" si="24"/>
        <v>5.0999999999999993E-4</v>
      </c>
      <c r="M56" s="217">
        <v>315.76710971520009</v>
      </c>
      <c r="N56" s="103">
        <f t="shared" si="25"/>
        <v>5.1000000000000015E-4</v>
      </c>
      <c r="O56" s="217">
        <v>322.08245190950402</v>
      </c>
      <c r="P56" s="103">
        <f t="shared" si="26"/>
        <v>5.0999999999999993E-4</v>
      </c>
      <c r="Q56" s="217">
        <v>328.52410094769408</v>
      </c>
      <c r="R56" s="103">
        <f t="shared" si="27"/>
        <v>5.0999999999999993E-4</v>
      </c>
      <c r="S56" s="217">
        <v>335.09458296664803</v>
      </c>
      <c r="T56" s="103">
        <f t="shared" si="28"/>
        <v>5.1000000000000004E-4</v>
      </c>
      <c r="U56" s="217">
        <v>341.79647462598098</v>
      </c>
      <c r="V56" s="103">
        <f t="shared" si="29"/>
        <v>5.1000000000000004E-4</v>
      </c>
      <c r="X56" s="245"/>
    </row>
    <row r="57" spans="1:24" ht="12.75" customHeight="1" x14ac:dyDescent="0.3">
      <c r="A57" s="38" t="s">
        <v>14</v>
      </c>
      <c r="B57" s="50"/>
      <c r="C57" s="217">
        <v>0</v>
      </c>
      <c r="D57" s="103">
        <f t="shared" si="20"/>
        <v>0</v>
      </c>
      <c r="E57" s="217">
        <v>0</v>
      </c>
      <c r="F57" s="103">
        <f t="shared" si="21"/>
        <v>0</v>
      </c>
      <c r="G57" s="217">
        <v>0</v>
      </c>
      <c r="H57" s="103">
        <f t="shared" si="22"/>
        <v>0</v>
      </c>
      <c r="I57" s="217">
        <v>0</v>
      </c>
      <c r="J57" s="103">
        <f t="shared" si="23"/>
        <v>0</v>
      </c>
      <c r="K57" s="217">
        <v>0</v>
      </c>
      <c r="L57" s="103">
        <f t="shared" si="24"/>
        <v>0</v>
      </c>
      <c r="M57" s="217">
        <v>0</v>
      </c>
      <c r="N57" s="103">
        <f t="shared" si="25"/>
        <v>0</v>
      </c>
      <c r="O57" s="217">
        <v>0</v>
      </c>
      <c r="P57" s="103">
        <f t="shared" si="26"/>
        <v>0</v>
      </c>
      <c r="Q57" s="217">
        <v>0</v>
      </c>
      <c r="R57" s="103">
        <f t="shared" si="27"/>
        <v>0</v>
      </c>
      <c r="S57" s="217">
        <v>0</v>
      </c>
      <c r="T57" s="103">
        <f t="shared" si="28"/>
        <v>0</v>
      </c>
      <c r="U57" s="217">
        <v>0</v>
      </c>
      <c r="V57" s="103">
        <f t="shared" si="29"/>
        <v>0</v>
      </c>
      <c r="X57" s="245"/>
    </row>
    <row r="58" spans="1:24" ht="12.75" customHeight="1" x14ac:dyDescent="0.3">
      <c r="A58" s="38" t="s">
        <v>31</v>
      </c>
      <c r="B58" s="50"/>
      <c r="C58" s="217">
        <v>0</v>
      </c>
      <c r="D58" s="103">
        <f t="shared" si="20"/>
        <v>0</v>
      </c>
      <c r="E58" s="217">
        <v>0</v>
      </c>
      <c r="F58" s="103">
        <f t="shared" si="21"/>
        <v>0</v>
      </c>
      <c r="G58" s="217">
        <v>0</v>
      </c>
      <c r="H58" s="103">
        <f t="shared" si="22"/>
        <v>0</v>
      </c>
      <c r="I58" s="217">
        <v>0</v>
      </c>
      <c r="J58" s="103">
        <f t="shared" si="23"/>
        <v>0</v>
      </c>
      <c r="K58" s="217">
        <v>0</v>
      </c>
      <c r="L58" s="103">
        <f t="shared" si="24"/>
        <v>0</v>
      </c>
      <c r="M58" s="217">
        <v>0</v>
      </c>
      <c r="N58" s="103">
        <f t="shared" si="25"/>
        <v>0</v>
      </c>
      <c r="O58" s="217">
        <v>0</v>
      </c>
      <c r="P58" s="103">
        <f t="shared" si="26"/>
        <v>0</v>
      </c>
      <c r="Q58" s="217">
        <v>0</v>
      </c>
      <c r="R58" s="103">
        <f t="shared" si="27"/>
        <v>0</v>
      </c>
      <c r="S58" s="217">
        <v>0</v>
      </c>
      <c r="T58" s="103">
        <f t="shared" si="28"/>
        <v>0</v>
      </c>
      <c r="U58" s="217">
        <v>0</v>
      </c>
      <c r="V58" s="103">
        <f t="shared" si="29"/>
        <v>0</v>
      </c>
      <c r="X58" s="245"/>
    </row>
    <row r="59" spans="1:24" ht="12.75" customHeight="1" x14ac:dyDescent="0.3">
      <c r="A59" s="38" t="s">
        <v>141</v>
      </c>
      <c r="B59" s="50"/>
      <c r="C59" s="217">
        <v>23673.021119999998</v>
      </c>
      <c r="D59" s="103">
        <f t="shared" si="20"/>
        <v>6.1039999999999997E-2</v>
      </c>
      <c r="E59" s="217">
        <v>34914.879999999997</v>
      </c>
      <c r="F59" s="103">
        <f t="shared" si="21"/>
        <v>6.1039999999999997E-2</v>
      </c>
      <c r="G59" s="217">
        <v>35613.177600000003</v>
      </c>
      <c r="H59" s="103">
        <f t="shared" si="22"/>
        <v>6.1040000000000004E-2</v>
      </c>
      <c r="I59" s="217">
        <v>36325.441152000007</v>
      </c>
      <c r="J59" s="103">
        <f t="shared" si="23"/>
        <v>6.1040000000000004E-2</v>
      </c>
      <c r="K59" s="217">
        <v>37051.949975039999</v>
      </c>
      <c r="L59" s="103">
        <f t="shared" si="24"/>
        <v>6.1039999999999997E-2</v>
      </c>
      <c r="M59" s="217">
        <v>37792.988974540807</v>
      </c>
      <c r="N59" s="103">
        <f t="shared" si="25"/>
        <v>6.1040000000000004E-2</v>
      </c>
      <c r="O59" s="217">
        <v>38548.848754031613</v>
      </c>
      <c r="P59" s="103">
        <f t="shared" si="26"/>
        <v>6.103999999999999E-2</v>
      </c>
      <c r="Q59" s="217">
        <v>39319.82572911225</v>
      </c>
      <c r="R59" s="103">
        <f t="shared" si="27"/>
        <v>6.1039999999999997E-2</v>
      </c>
      <c r="S59" s="217">
        <v>40106.222243694501</v>
      </c>
      <c r="T59" s="103">
        <f t="shared" si="28"/>
        <v>6.1039999999999997E-2</v>
      </c>
      <c r="U59" s="217">
        <v>40908.346688568381</v>
      </c>
      <c r="V59" s="103">
        <f t="shared" si="29"/>
        <v>6.103999999999999E-2</v>
      </c>
      <c r="X59" s="245"/>
    </row>
    <row r="60" spans="1:24" ht="12.75" customHeight="1" x14ac:dyDescent="0.3">
      <c r="A60" s="38" t="s">
        <v>149</v>
      </c>
      <c r="B60" s="50"/>
      <c r="C60" s="217">
        <v>0</v>
      </c>
      <c r="D60" s="103">
        <f t="shared" si="20"/>
        <v>0</v>
      </c>
      <c r="E60" s="217">
        <v>0</v>
      </c>
      <c r="F60" s="103">
        <f t="shared" si="21"/>
        <v>0</v>
      </c>
      <c r="G60" s="217">
        <v>0</v>
      </c>
      <c r="H60" s="103">
        <f t="shared" si="22"/>
        <v>0</v>
      </c>
      <c r="I60" s="217">
        <v>0</v>
      </c>
      <c r="J60" s="103">
        <f t="shared" si="23"/>
        <v>0</v>
      </c>
      <c r="K60" s="217">
        <v>0</v>
      </c>
      <c r="L60" s="103">
        <f t="shared" si="24"/>
        <v>0</v>
      </c>
      <c r="M60" s="217">
        <v>0</v>
      </c>
      <c r="N60" s="103">
        <f t="shared" si="25"/>
        <v>0</v>
      </c>
      <c r="O60" s="217">
        <v>0</v>
      </c>
      <c r="P60" s="103">
        <f t="shared" si="26"/>
        <v>0</v>
      </c>
      <c r="Q60" s="217">
        <v>0</v>
      </c>
      <c r="R60" s="103">
        <f t="shared" si="27"/>
        <v>0</v>
      </c>
      <c r="S60" s="217">
        <v>0</v>
      </c>
      <c r="T60" s="103">
        <f t="shared" si="28"/>
        <v>0</v>
      </c>
      <c r="U60" s="217">
        <v>0</v>
      </c>
      <c r="V60" s="103">
        <f t="shared" si="29"/>
        <v>0</v>
      </c>
      <c r="X60" s="245"/>
    </row>
    <row r="61" spans="1:24" ht="12.75" customHeight="1" x14ac:dyDescent="0.3">
      <c r="A61" s="38" t="s">
        <v>157</v>
      </c>
      <c r="B61" s="50"/>
      <c r="C61" s="217">
        <v>0</v>
      </c>
      <c r="D61" s="103">
        <f t="shared" si="20"/>
        <v>0</v>
      </c>
      <c r="E61" s="217">
        <v>0</v>
      </c>
      <c r="F61" s="103">
        <f t="shared" si="21"/>
        <v>0</v>
      </c>
      <c r="G61" s="217">
        <v>0</v>
      </c>
      <c r="H61" s="103">
        <f t="shared" si="22"/>
        <v>0</v>
      </c>
      <c r="I61" s="217">
        <v>0</v>
      </c>
      <c r="J61" s="103">
        <f t="shared" si="23"/>
        <v>0</v>
      </c>
      <c r="K61" s="217">
        <v>0</v>
      </c>
      <c r="L61" s="103">
        <f t="shared" si="24"/>
        <v>0</v>
      </c>
      <c r="M61" s="217">
        <v>0</v>
      </c>
      <c r="N61" s="103">
        <f t="shared" si="25"/>
        <v>0</v>
      </c>
      <c r="O61" s="217">
        <v>0</v>
      </c>
      <c r="P61" s="103">
        <f t="shared" si="26"/>
        <v>0</v>
      </c>
      <c r="Q61" s="217">
        <v>0</v>
      </c>
      <c r="R61" s="103">
        <f t="shared" si="27"/>
        <v>0</v>
      </c>
      <c r="S61" s="217">
        <v>0</v>
      </c>
      <c r="T61" s="103">
        <f t="shared" si="28"/>
        <v>0</v>
      </c>
      <c r="U61" s="217">
        <v>0</v>
      </c>
      <c r="V61" s="103">
        <f t="shared" si="29"/>
        <v>0</v>
      </c>
      <c r="X61" s="245"/>
    </row>
    <row r="62" spans="1:24" ht="12.75" customHeight="1" x14ac:dyDescent="0.3">
      <c r="A62" s="38" t="s">
        <v>294</v>
      </c>
      <c r="B62" s="50"/>
      <c r="C62" s="217">
        <v>0</v>
      </c>
      <c r="D62" s="103">
        <f t="shared" si="20"/>
        <v>0</v>
      </c>
      <c r="E62" s="217">
        <v>0</v>
      </c>
      <c r="F62" s="103">
        <f t="shared" si="21"/>
        <v>0</v>
      </c>
      <c r="G62" s="217">
        <v>0</v>
      </c>
      <c r="H62" s="103">
        <f t="shared" si="22"/>
        <v>0</v>
      </c>
      <c r="I62" s="217">
        <v>0</v>
      </c>
      <c r="J62" s="103">
        <f t="shared" si="23"/>
        <v>0</v>
      </c>
      <c r="K62" s="217">
        <v>0</v>
      </c>
      <c r="L62" s="103">
        <f t="shared" si="24"/>
        <v>0</v>
      </c>
      <c r="M62" s="217">
        <v>0</v>
      </c>
      <c r="N62" s="103">
        <f t="shared" si="25"/>
        <v>0</v>
      </c>
      <c r="O62" s="217">
        <v>0</v>
      </c>
      <c r="P62" s="103">
        <f t="shared" si="26"/>
        <v>0</v>
      </c>
      <c r="Q62" s="217">
        <v>0</v>
      </c>
      <c r="R62" s="103">
        <f t="shared" si="27"/>
        <v>0</v>
      </c>
      <c r="S62" s="217">
        <v>0</v>
      </c>
      <c r="T62" s="103">
        <f t="shared" si="28"/>
        <v>0</v>
      </c>
      <c r="U62" s="217">
        <v>0</v>
      </c>
      <c r="V62" s="103">
        <f t="shared" si="29"/>
        <v>0</v>
      </c>
      <c r="X62" s="245"/>
    </row>
    <row r="63" spans="1:24" ht="12.75" customHeight="1" x14ac:dyDescent="0.3">
      <c r="A63" s="38" t="s">
        <v>29</v>
      </c>
      <c r="B63" s="50"/>
      <c r="C63" s="217">
        <v>6060.0573890929854</v>
      </c>
      <c r="D63" s="103">
        <f t="shared" si="20"/>
        <v>1.5625631437371685E-2</v>
      </c>
      <c r="E63" s="217">
        <v>5737.1122061452124</v>
      </c>
      <c r="F63" s="103">
        <f t="shared" si="21"/>
        <v>1.0029916444309813E-2</v>
      </c>
      <c r="G63" s="217">
        <v>6421.4002810469165</v>
      </c>
      <c r="H63" s="103">
        <f t="shared" si="22"/>
        <v>1.100610222310249E-2</v>
      </c>
      <c r="I63" s="217">
        <v>6349.3136769269231</v>
      </c>
      <c r="J63" s="103">
        <f t="shared" si="23"/>
        <v>1.0669164490471192E-2</v>
      </c>
      <c r="K63" s="217">
        <v>6479.4254600268896</v>
      </c>
      <c r="L63" s="103">
        <f t="shared" si="24"/>
        <v>1.0674313507021147E-2</v>
      </c>
      <c r="M63" s="217">
        <v>6612.6397768944535</v>
      </c>
      <c r="N63" s="103">
        <f t="shared" si="25"/>
        <v>1.06801696011275E-2</v>
      </c>
      <c r="O63" s="217">
        <v>6748.2105049973679</v>
      </c>
      <c r="P63" s="103">
        <f t="shared" si="26"/>
        <v>1.0685423366423096E-2</v>
      </c>
      <c r="Q63" s="217">
        <v>6887.2591452332426</v>
      </c>
      <c r="R63" s="103">
        <f t="shared" si="27"/>
        <v>1.0691764025642052E-2</v>
      </c>
      <c r="S63" s="217">
        <v>7028.7765196497003</v>
      </c>
      <c r="T63" s="103">
        <f t="shared" si="28"/>
        <v>1.0697505144027142E-2</v>
      </c>
      <c r="U63" s="217">
        <v>7161.8093309836022</v>
      </c>
      <c r="V63" s="103">
        <f t="shared" si="29"/>
        <v>1.0686250531982515E-2</v>
      </c>
      <c r="X63" s="245"/>
    </row>
    <row r="64" spans="1:24" ht="12.75" customHeight="1" x14ac:dyDescent="0.3">
      <c r="A64" s="38" t="s">
        <v>148</v>
      </c>
      <c r="B64" s="50"/>
      <c r="C64" s="217">
        <v>1861.5743999999997</v>
      </c>
      <c r="D64" s="103">
        <f t="shared" si="20"/>
        <v>4.7999999999999996E-3</v>
      </c>
      <c r="E64" s="217">
        <v>2745.6</v>
      </c>
      <c r="F64" s="103">
        <f t="shared" si="21"/>
        <v>4.7999999999999996E-3</v>
      </c>
      <c r="G64" s="217">
        <v>2800.5119999999993</v>
      </c>
      <c r="H64" s="103">
        <f t="shared" si="22"/>
        <v>4.7999999999999987E-3</v>
      </c>
      <c r="I64" s="217">
        <v>2856.5222399999998</v>
      </c>
      <c r="J64" s="103">
        <f t="shared" si="23"/>
        <v>4.7999999999999996E-3</v>
      </c>
      <c r="K64" s="217">
        <v>2913.6526847999994</v>
      </c>
      <c r="L64" s="103">
        <f t="shared" si="24"/>
        <v>4.7999999999999987E-3</v>
      </c>
      <c r="M64" s="217">
        <v>2971.9257384959997</v>
      </c>
      <c r="N64" s="103">
        <f t="shared" si="25"/>
        <v>4.7999999999999987E-3</v>
      </c>
      <c r="O64" s="217">
        <v>3031.3642532659196</v>
      </c>
      <c r="P64" s="103">
        <f t="shared" si="26"/>
        <v>4.7999999999999987E-3</v>
      </c>
      <c r="Q64" s="217">
        <v>3091.9915383312386</v>
      </c>
      <c r="R64" s="103">
        <f t="shared" si="27"/>
        <v>4.8000000000000004E-3</v>
      </c>
      <c r="S64" s="217">
        <v>3153.8313690978634</v>
      </c>
      <c r="T64" s="103">
        <f t="shared" si="28"/>
        <v>4.7999999999999996E-3</v>
      </c>
      <c r="U64" s="217">
        <v>3216.9079964798202</v>
      </c>
      <c r="V64" s="103">
        <f t="shared" si="29"/>
        <v>4.7999999999999996E-3</v>
      </c>
      <c r="X64" s="245"/>
    </row>
    <row r="65" spans="1:24" ht="12.75" customHeight="1" x14ac:dyDescent="0.3">
      <c r="A65" s="38" t="s">
        <v>39</v>
      </c>
      <c r="B65" s="50"/>
      <c r="C65" s="217">
        <v>193.91399999999999</v>
      </c>
      <c r="D65" s="103">
        <f t="shared" si="20"/>
        <v>5.0000000000000001E-4</v>
      </c>
      <c r="E65" s="217">
        <v>286</v>
      </c>
      <c r="F65" s="103">
        <f t="shared" si="21"/>
        <v>5.0000000000000001E-4</v>
      </c>
      <c r="G65" s="217">
        <v>291.72000000000003</v>
      </c>
      <c r="H65" s="103">
        <f t="shared" si="22"/>
        <v>5.0000000000000001E-4</v>
      </c>
      <c r="I65" s="217">
        <v>297.55440000000004</v>
      </c>
      <c r="J65" s="103">
        <f t="shared" si="23"/>
        <v>5.0000000000000001E-4</v>
      </c>
      <c r="K65" s="217">
        <v>303.50548800000001</v>
      </c>
      <c r="L65" s="103">
        <f t="shared" si="24"/>
        <v>5.0000000000000001E-4</v>
      </c>
      <c r="M65" s="217">
        <v>309.57559775999999</v>
      </c>
      <c r="N65" s="103">
        <f t="shared" si="25"/>
        <v>4.999999999999999E-4</v>
      </c>
      <c r="O65" s="217">
        <v>315.76710971519998</v>
      </c>
      <c r="P65" s="103">
        <f t="shared" si="26"/>
        <v>4.999999999999999E-4</v>
      </c>
      <c r="Q65" s="217">
        <v>322.08245190950402</v>
      </c>
      <c r="R65" s="103">
        <f t="shared" si="27"/>
        <v>5.0000000000000001E-4</v>
      </c>
      <c r="S65" s="217">
        <v>328.52410094769414</v>
      </c>
      <c r="T65" s="103">
        <f t="shared" si="28"/>
        <v>5.0000000000000001E-4</v>
      </c>
      <c r="U65" s="217">
        <v>335.09458296664792</v>
      </c>
      <c r="V65" s="103">
        <f t="shared" si="29"/>
        <v>4.999999999999999E-4</v>
      </c>
      <c r="X65" s="245"/>
    </row>
    <row r="66" spans="1:24" ht="12.75" customHeight="1" x14ac:dyDescent="0.3">
      <c r="A66" s="38" t="s">
        <v>147</v>
      </c>
      <c r="B66" s="50"/>
      <c r="C66" s="217">
        <v>1085.9184</v>
      </c>
      <c r="D66" s="103">
        <f t="shared" si="20"/>
        <v>2.8E-3</v>
      </c>
      <c r="E66" s="217">
        <v>1601.6</v>
      </c>
      <c r="F66" s="103">
        <f t="shared" si="21"/>
        <v>2.8E-3</v>
      </c>
      <c r="G66" s="217">
        <v>1633.6319999999998</v>
      </c>
      <c r="H66" s="103">
        <f t="shared" si="22"/>
        <v>2.7999999999999995E-3</v>
      </c>
      <c r="I66" s="217">
        <v>1666.3046400000003</v>
      </c>
      <c r="J66" s="103">
        <f t="shared" si="23"/>
        <v>2.8000000000000004E-3</v>
      </c>
      <c r="K66" s="217">
        <v>1699.6307328</v>
      </c>
      <c r="L66" s="103">
        <f t="shared" si="24"/>
        <v>2.8E-3</v>
      </c>
      <c r="M66" s="217">
        <v>1733.6233474560001</v>
      </c>
      <c r="N66" s="103">
        <f t="shared" si="25"/>
        <v>2.8E-3</v>
      </c>
      <c r="O66" s="217">
        <v>1768.2958144051202</v>
      </c>
      <c r="P66" s="103">
        <f t="shared" si="26"/>
        <v>2.8E-3</v>
      </c>
      <c r="Q66" s="217">
        <v>1803.6617306932226</v>
      </c>
      <c r="R66" s="103">
        <f t="shared" si="27"/>
        <v>2.8E-3</v>
      </c>
      <c r="S66" s="217">
        <v>1839.7349653070871</v>
      </c>
      <c r="T66" s="103">
        <f t="shared" si="28"/>
        <v>2.8E-3</v>
      </c>
      <c r="U66" s="217">
        <v>1876.5296646132285</v>
      </c>
      <c r="V66" s="103">
        <f t="shared" si="29"/>
        <v>2.7999999999999995E-3</v>
      </c>
      <c r="X66" s="245"/>
    </row>
    <row r="67" spans="1:24" ht="12.75" customHeight="1" x14ac:dyDescent="0.3">
      <c r="A67" s="38" t="s">
        <v>140</v>
      </c>
      <c r="B67" s="50"/>
      <c r="C67" s="217">
        <v>5817.4199999999992</v>
      </c>
      <c r="D67" s="103">
        <f t="shared" si="20"/>
        <v>1.4999999999999998E-2</v>
      </c>
      <c r="E67" s="217">
        <v>8580</v>
      </c>
      <c r="F67" s="103">
        <f t="shared" si="21"/>
        <v>1.4999999999999999E-2</v>
      </c>
      <c r="G67" s="217">
        <v>8751.5999999999985</v>
      </c>
      <c r="H67" s="103">
        <f t="shared" si="22"/>
        <v>1.4999999999999998E-2</v>
      </c>
      <c r="I67" s="217">
        <v>8926.6319999999996</v>
      </c>
      <c r="J67" s="103">
        <f t="shared" si="23"/>
        <v>1.4999999999999998E-2</v>
      </c>
      <c r="K67" s="217">
        <v>9105.1646399999991</v>
      </c>
      <c r="L67" s="103">
        <f t="shared" si="24"/>
        <v>1.4999999999999998E-2</v>
      </c>
      <c r="M67" s="217">
        <v>9287.2679328000013</v>
      </c>
      <c r="N67" s="103">
        <f t="shared" si="25"/>
        <v>1.5000000000000001E-2</v>
      </c>
      <c r="O67" s="217">
        <v>9473.0132914559999</v>
      </c>
      <c r="P67" s="103">
        <f t="shared" si="26"/>
        <v>1.4999999999999998E-2</v>
      </c>
      <c r="Q67" s="217">
        <v>9662.4735572851205</v>
      </c>
      <c r="R67" s="103">
        <f t="shared" si="27"/>
        <v>1.4999999999999999E-2</v>
      </c>
      <c r="S67" s="217">
        <v>9855.7230284308243</v>
      </c>
      <c r="T67" s="103">
        <f t="shared" si="28"/>
        <v>1.4999999999999999E-2</v>
      </c>
      <c r="U67" s="217">
        <v>10052.837488999439</v>
      </c>
      <c r="V67" s="103">
        <f t="shared" si="29"/>
        <v>1.4999999999999999E-2</v>
      </c>
      <c r="X67" s="245"/>
    </row>
    <row r="68" spans="1:24" ht="12.75" customHeight="1" x14ac:dyDescent="0.3">
      <c r="A68" s="38" t="s">
        <v>6</v>
      </c>
      <c r="B68" s="50"/>
      <c r="C68" s="217">
        <v>659.30759999999987</v>
      </c>
      <c r="D68" s="103">
        <f t="shared" si="20"/>
        <v>1.6999999999999997E-3</v>
      </c>
      <c r="E68" s="217">
        <v>972.39999999999986</v>
      </c>
      <c r="F68" s="103">
        <f t="shared" si="21"/>
        <v>1.6999999999999997E-3</v>
      </c>
      <c r="G68" s="217">
        <v>991.84799999999996</v>
      </c>
      <c r="H68" s="103">
        <f t="shared" si="22"/>
        <v>1.6999999999999999E-3</v>
      </c>
      <c r="I68" s="217">
        <v>1011.6849600000002</v>
      </c>
      <c r="J68" s="103">
        <f t="shared" si="23"/>
        <v>1.7000000000000001E-3</v>
      </c>
      <c r="K68" s="217">
        <v>1031.9186591999999</v>
      </c>
      <c r="L68" s="103">
        <f t="shared" si="24"/>
        <v>1.6999999999999997E-3</v>
      </c>
      <c r="M68" s="217">
        <v>1052.557032384</v>
      </c>
      <c r="N68" s="103">
        <f t="shared" si="25"/>
        <v>1.6999999999999997E-3</v>
      </c>
      <c r="O68" s="217">
        <v>1073.6081730316801</v>
      </c>
      <c r="P68" s="103">
        <f t="shared" si="26"/>
        <v>1.6999999999999999E-3</v>
      </c>
      <c r="Q68" s="217">
        <v>1095.0803364923136</v>
      </c>
      <c r="R68" s="103">
        <f t="shared" si="27"/>
        <v>1.6999999999999999E-3</v>
      </c>
      <c r="S68" s="217">
        <v>1116.98194322216</v>
      </c>
      <c r="T68" s="103">
        <f t="shared" si="28"/>
        <v>1.6999999999999999E-3</v>
      </c>
      <c r="U68" s="217">
        <v>1139.321582086603</v>
      </c>
      <c r="V68" s="103">
        <f t="shared" si="29"/>
        <v>1.6999999999999999E-3</v>
      </c>
      <c r="X68" s="245"/>
    </row>
    <row r="69" spans="1:24" ht="12.75" customHeight="1" x14ac:dyDescent="0.3">
      <c r="A69" s="38" t="s">
        <v>142</v>
      </c>
      <c r="B69" s="50"/>
      <c r="C69" s="217">
        <v>0</v>
      </c>
      <c r="D69" s="103">
        <f t="shared" si="20"/>
        <v>0</v>
      </c>
      <c r="E69" s="217">
        <v>0</v>
      </c>
      <c r="F69" s="103">
        <f t="shared" si="21"/>
        <v>0</v>
      </c>
      <c r="G69" s="217">
        <v>0</v>
      </c>
      <c r="H69" s="103">
        <f t="shared" si="22"/>
        <v>0</v>
      </c>
      <c r="I69" s="217">
        <v>0</v>
      </c>
      <c r="J69" s="103">
        <f t="shared" si="23"/>
        <v>0</v>
      </c>
      <c r="K69" s="217">
        <v>0</v>
      </c>
      <c r="L69" s="103">
        <f t="shared" si="24"/>
        <v>0</v>
      </c>
      <c r="M69" s="217">
        <v>0</v>
      </c>
      <c r="N69" s="103">
        <f t="shared" si="25"/>
        <v>0</v>
      </c>
      <c r="O69" s="217">
        <v>0</v>
      </c>
      <c r="P69" s="103">
        <f t="shared" si="26"/>
        <v>0</v>
      </c>
      <c r="Q69" s="217">
        <v>0</v>
      </c>
      <c r="R69" s="103">
        <f t="shared" si="27"/>
        <v>0</v>
      </c>
      <c r="S69" s="217">
        <v>0</v>
      </c>
      <c r="T69" s="103">
        <f t="shared" si="28"/>
        <v>0</v>
      </c>
      <c r="U69" s="217">
        <v>0</v>
      </c>
      <c r="V69" s="103">
        <f t="shared" si="29"/>
        <v>0</v>
      </c>
      <c r="X69" s="245"/>
    </row>
    <row r="70" spans="1:24" ht="12.75" customHeight="1" x14ac:dyDescent="0.3">
      <c r="A70" s="38" t="s">
        <v>32</v>
      </c>
      <c r="B70" s="50"/>
      <c r="C70" s="217">
        <v>38.782799999999995</v>
      </c>
      <c r="D70" s="103">
        <f t="shared" si="20"/>
        <v>9.9999999999999991E-5</v>
      </c>
      <c r="E70" s="217">
        <v>57.199999999999996</v>
      </c>
      <c r="F70" s="103">
        <f t="shared" si="21"/>
        <v>9.9999999999999991E-5</v>
      </c>
      <c r="G70" s="217">
        <v>58.344000000000001</v>
      </c>
      <c r="H70" s="103">
        <f t="shared" si="22"/>
        <v>1E-4</v>
      </c>
      <c r="I70" s="217">
        <v>59.510880000000007</v>
      </c>
      <c r="J70" s="103">
        <f t="shared" si="23"/>
        <v>1E-4</v>
      </c>
      <c r="K70" s="217">
        <v>60.701097600000004</v>
      </c>
      <c r="L70" s="103">
        <f t="shared" si="24"/>
        <v>1E-4</v>
      </c>
      <c r="M70" s="217">
        <v>61.915119552000007</v>
      </c>
      <c r="N70" s="103">
        <f t="shared" si="25"/>
        <v>1E-4</v>
      </c>
      <c r="O70" s="217">
        <v>63.153421943040009</v>
      </c>
      <c r="P70" s="103">
        <f t="shared" si="26"/>
        <v>1E-4</v>
      </c>
      <c r="Q70" s="217">
        <v>64.4164903819008</v>
      </c>
      <c r="R70" s="103">
        <f t="shared" si="27"/>
        <v>9.9999999999999991E-5</v>
      </c>
      <c r="S70" s="217">
        <v>65.704820189538836</v>
      </c>
      <c r="T70" s="103">
        <f t="shared" si="28"/>
        <v>1E-4</v>
      </c>
      <c r="U70" s="217">
        <v>67.018916593329593</v>
      </c>
      <c r="V70" s="103">
        <f t="shared" si="29"/>
        <v>9.9999999999999991E-5</v>
      </c>
      <c r="X70" s="245"/>
    </row>
    <row r="71" spans="1:24" ht="12.75" customHeight="1" x14ac:dyDescent="0.3">
      <c r="A71" s="38" t="s">
        <v>138</v>
      </c>
      <c r="B71" s="50"/>
      <c r="C71" s="217">
        <v>0</v>
      </c>
      <c r="D71" s="103">
        <f t="shared" si="20"/>
        <v>0</v>
      </c>
      <c r="E71" s="217">
        <v>0</v>
      </c>
      <c r="F71" s="103">
        <f t="shared" si="21"/>
        <v>0</v>
      </c>
      <c r="G71" s="217">
        <v>0</v>
      </c>
      <c r="H71" s="103">
        <f t="shared" si="22"/>
        <v>0</v>
      </c>
      <c r="I71" s="217">
        <v>0</v>
      </c>
      <c r="J71" s="103">
        <f t="shared" si="23"/>
        <v>0</v>
      </c>
      <c r="K71" s="217">
        <v>0</v>
      </c>
      <c r="L71" s="103">
        <f t="shared" si="24"/>
        <v>0</v>
      </c>
      <c r="M71" s="217">
        <v>0</v>
      </c>
      <c r="N71" s="103">
        <f t="shared" si="25"/>
        <v>0</v>
      </c>
      <c r="O71" s="217">
        <v>0</v>
      </c>
      <c r="P71" s="103">
        <f t="shared" si="26"/>
        <v>0</v>
      </c>
      <c r="Q71" s="217">
        <v>0</v>
      </c>
      <c r="R71" s="103">
        <f t="shared" si="27"/>
        <v>0</v>
      </c>
      <c r="S71" s="217">
        <v>0</v>
      </c>
      <c r="T71" s="103">
        <f t="shared" si="28"/>
        <v>0</v>
      </c>
      <c r="U71" s="217">
        <v>0</v>
      </c>
      <c r="V71" s="103">
        <f t="shared" si="29"/>
        <v>0</v>
      </c>
      <c r="X71" s="245"/>
    </row>
    <row r="72" spans="1:24" ht="12.75" customHeight="1" x14ac:dyDescent="0.3">
      <c r="A72" s="38" t="s">
        <v>154</v>
      </c>
      <c r="B72" s="50"/>
      <c r="C72" s="217">
        <v>0</v>
      </c>
      <c r="D72" s="103">
        <f t="shared" si="20"/>
        <v>0</v>
      </c>
      <c r="E72" s="217">
        <v>0</v>
      </c>
      <c r="F72" s="103">
        <f t="shared" si="21"/>
        <v>0</v>
      </c>
      <c r="G72" s="217">
        <v>0</v>
      </c>
      <c r="H72" s="103">
        <f t="shared" si="22"/>
        <v>0</v>
      </c>
      <c r="I72" s="217">
        <v>0</v>
      </c>
      <c r="J72" s="103">
        <f t="shared" si="23"/>
        <v>0</v>
      </c>
      <c r="K72" s="217">
        <v>0</v>
      </c>
      <c r="L72" s="103">
        <f t="shared" si="24"/>
        <v>0</v>
      </c>
      <c r="M72" s="217">
        <v>0</v>
      </c>
      <c r="N72" s="103">
        <f t="shared" si="25"/>
        <v>0</v>
      </c>
      <c r="O72" s="217">
        <v>0</v>
      </c>
      <c r="P72" s="103">
        <f t="shared" si="26"/>
        <v>0</v>
      </c>
      <c r="Q72" s="217">
        <v>0</v>
      </c>
      <c r="R72" s="103">
        <f t="shared" si="27"/>
        <v>0</v>
      </c>
      <c r="S72" s="217">
        <v>0</v>
      </c>
      <c r="T72" s="103">
        <f t="shared" si="28"/>
        <v>0</v>
      </c>
      <c r="U72" s="217">
        <v>0</v>
      </c>
      <c r="V72" s="103">
        <f t="shared" si="29"/>
        <v>0</v>
      </c>
      <c r="X72" s="245"/>
    </row>
    <row r="73" spans="1:24" ht="12.75" customHeight="1" x14ac:dyDescent="0.3">
      <c r="A73" s="38" t="s">
        <v>145</v>
      </c>
      <c r="B73" s="50"/>
      <c r="C73" s="217">
        <v>0</v>
      </c>
      <c r="D73" s="103">
        <f t="shared" si="20"/>
        <v>0</v>
      </c>
      <c r="E73" s="217">
        <v>0</v>
      </c>
      <c r="F73" s="103">
        <f t="shared" si="21"/>
        <v>0</v>
      </c>
      <c r="G73" s="217">
        <v>0</v>
      </c>
      <c r="H73" s="103">
        <f t="shared" si="22"/>
        <v>0</v>
      </c>
      <c r="I73" s="217">
        <v>0</v>
      </c>
      <c r="J73" s="103">
        <f t="shared" si="23"/>
        <v>0</v>
      </c>
      <c r="K73" s="217">
        <v>0</v>
      </c>
      <c r="L73" s="103">
        <f t="shared" si="24"/>
        <v>0</v>
      </c>
      <c r="M73" s="217">
        <v>0</v>
      </c>
      <c r="N73" s="103">
        <f t="shared" si="25"/>
        <v>0</v>
      </c>
      <c r="O73" s="217">
        <v>0</v>
      </c>
      <c r="P73" s="103">
        <f t="shared" si="26"/>
        <v>0</v>
      </c>
      <c r="Q73" s="217">
        <v>0</v>
      </c>
      <c r="R73" s="103">
        <f t="shared" si="27"/>
        <v>0</v>
      </c>
      <c r="S73" s="217">
        <v>0</v>
      </c>
      <c r="T73" s="103">
        <f t="shared" si="28"/>
        <v>0</v>
      </c>
      <c r="U73" s="217">
        <v>0</v>
      </c>
      <c r="V73" s="103">
        <f t="shared" si="29"/>
        <v>0</v>
      </c>
      <c r="X73" s="245"/>
    </row>
    <row r="74" spans="1:24" ht="12.75" customHeight="1" x14ac:dyDescent="0.3">
      <c r="A74" s="38" t="s">
        <v>134</v>
      </c>
      <c r="B74" s="50"/>
      <c r="C74" s="217">
        <v>0</v>
      </c>
      <c r="D74" s="103">
        <f t="shared" si="20"/>
        <v>0</v>
      </c>
      <c r="E74" s="217">
        <v>0</v>
      </c>
      <c r="F74" s="103">
        <f t="shared" si="21"/>
        <v>0</v>
      </c>
      <c r="G74" s="217">
        <v>0</v>
      </c>
      <c r="H74" s="103">
        <f t="shared" si="22"/>
        <v>0</v>
      </c>
      <c r="I74" s="217">
        <v>0</v>
      </c>
      <c r="J74" s="103">
        <f t="shared" si="23"/>
        <v>0</v>
      </c>
      <c r="K74" s="217">
        <v>0</v>
      </c>
      <c r="L74" s="103">
        <f t="shared" si="24"/>
        <v>0</v>
      </c>
      <c r="M74" s="217">
        <v>0</v>
      </c>
      <c r="N74" s="103">
        <f t="shared" si="25"/>
        <v>0</v>
      </c>
      <c r="O74" s="217">
        <v>0</v>
      </c>
      <c r="P74" s="103">
        <f t="shared" si="26"/>
        <v>0</v>
      </c>
      <c r="Q74" s="217">
        <v>0</v>
      </c>
      <c r="R74" s="103">
        <f t="shared" si="27"/>
        <v>0</v>
      </c>
      <c r="S74" s="217">
        <v>0</v>
      </c>
      <c r="T74" s="103">
        <f t="shared" si="28"/>
        <v>0</v>
      </c>
      <c r="U74" s="217">
        <v>0</v>
      </c>
      <c r="V74" s="103">
        <f t="shared" si="29"/>
        <v>0</v>
      </c>
      <c r="X74" s="245"/>
    </row>
    <row r="75" spans="1:24" ht="12.75" customHeight="1" x14ac:dyDescent="0.3">
      <c r="A75" s="38" t="s">
        <v>151</v>
      </c>
      <c r="B75" s="50"/>
      <c r="C75" s="217">
        <v>3878.2799999999997</v>
      </c>
      <c r="D75" s="103">
        <f t="shared" si="20"/>
        <v>0.01</v>
      </c>
      <c r="E75" s="217">
        <v>5720</v>
      </c>
      <c r="F75" s="103">
        <f t="shared" si="21"/>
        <v>0.01</v>
      </c>
      <c r="G75" s="217">
        <v>5834.4</v>
      </c>
      <c r="H75" s="103">
        <f t="shared" si="22"/>
        <v>0.01</v>
      </c>
      <c r="I75" s="217">
        <v>5951.0880000000006</v>
      </c>
      <c r="J75" s="103">
        <f t="shared" si="23"/>
        <v>0.01</v>
      </c>
      <c r="K75" s="217">
        <v>6070.1097600000003</v>
      </c>
      <c r="L75" s="103">
        <f t="shared" si="24"/>
        <v>0.01</v>
      </c>
      <c r="M75" s="217">
        <v>6191.5119552000006</v>
      </c>
      <c r="N75" s="103">
        <f t="shared" si="25"/>
        <v>0.01</v>
      </c>
      <c r="O75" s="217">
        <v>6315.3421943040003</v>
      </c>
      <c r="P75" s="103">
        <f t="shared" si="26"/>
        <v>0.01</v>
      </c>
      <c r="Q75" s="217">
        <v>6441.6490381900803</v>
      </c>
      <c r="R75" s="103">
        <f t="shared" si="27"/>
        <v>0.01</v>
      </c>
      <c r="S75" s="217">
        <v>6570.4820189538832</v>
      </c>
      <c r="T75" s="103">
        <f t="shared" si="28"/>
        <v>0.01</v>
      </c>
      <c r="U75" s="217">
        <v>6701.8916593329595</v>
      </c>
      <c r="V75" s="103">
        <f t="shared" si="29"/>
        <v>0.01</v>
      </c>
      <c r="X75" s="245"/>
    </row>
    <row r="76" spans="1:24" ht="12.75" customHeight="1" x14ac:dyDescent="0.3">
      <c r="A76" s="38" t="s">
        <v>137</v>
      </c>
      <c r="B76" s="50"/>
      <c r="C76" s="217">
        <v>155.13119999999998</v>
      </c>
      <c r="D76" s="103">
        <f t="shared" si="20"/>
        <v>3.9999999999999996E-4</v>
      </c>
      <c r="E76" s="217">
        <v>228.79999999999998</v>
      </c>
      <c r="F76" s="103">
        <f t="shared" si="21"/>
        <v>3.9999999999999996E-4</v>
      </c>
      <c r="G76" s="217">
        <v>233.376</v>
      </c>
      <c r="H76" s="103">
        <f t="shared" si="22"/>
        <v>4.0000000000000002E-4</v>
      </c>
      <c r="I76" s="217">
        <v>238.04352000000003</v>
      </c>
      <c r="J76" s="103">
        <f t="shared" si="23"/>
        <v>4.0000000000000002E-4</v>
      </c>
      <c r="K76" s="217">
        <v>242.80439040000002</v>
      </c>
      <c r="L76" s="103">
        <f t="shared" si="24"/>
        <v>4.0000000000000002E-4</v>
      </c>
      <c r="M76" s="217">
        <v>247.66047820800003</v>
      </c>
      <c r="N76" s="103">
        <f t="shared" si="25"/>
        <v>4.0000000000000002E-4</v>
      </c>
      <c r="O76" s="217">
        <v>252.61368777216003</v>
      </c>
      <c r="P76" s="103">
        <f t="shared" si="26"/>
        <v>4.0000000000000002E-4</v>
      </c>
      <c r="Q76" s="217">
        <v>257.6659615276032</v>
      </c>
      <c r="R76" s="103">
        <f t="shared" si="27"/>
        <v>3.9999999999999996E-4</v>
      </c>
      <c r="S76" s="217">
        <v>262.81928075815534</v>
      </c>
      <c r="T76" s="103">
        <f t="shared" si="28"/>
        <v>4.0000000000000002E-4</v>
      </c>
      <c r="U76" s="217">
        <v>268.07566637331837</v>
      </c>
      <c r="V76" s="103">
        <f t="shared" si="29"/>
        <v>3.9999999999999996E-4</v>
      </c>
      <c r="X76" s="245"/>
    </row>
    <row r="77" spans="1:24" ht="12.75" customHeight="1" x14ac:dyDescent="0.3">
      <c r="A77" s="38" t="s">
        <v>136</v>
      </c>
      <c r="B77" s="50"/>
      <c r="C77" s="217">
        <v>504.17639999999994</v>
      </c>
      <c r="D77" s="103">
        <f t="shared" si="20"/>
        <v>1.2999999999999999E-3</v>
      </c>
      <c r="E77" s="217">
        <v>743.59999999999991</v>
      </c>
      <c r="F77" s="103">
        <f t="shared" si="21"/>
        <v>1.2999999999999999E-3</v>
      </c>
      <c r="G77" s="217">
        <v>758.47199999999987</v>
      </c>
      <c r="H77" s="103">
        <f t="shared" si="22"/>
        <v>1.2999999999999997E-3</v>
      </c>
      <c r="I77" s="217">
        <v>773.64143999999999</v>
      </c>
      <c r="J77" s="103">
        <f t="shared" si="23"/>
        <v>1.2999999999999999E-3</v>
      </c>
      <c r="K77" s="217">
        <v>789.11426879999988</v>
      </c>
      <c r="L77" s="103">
        <f t="shared" si="24"/>
        <v>1.2999999999999997E-3</v>
      </c>
      <c r="M77" s="217">
        <v>804.89655417600011</v>
      </c>
      <c r="N77" s="103">
        <f t="shared" si="25"/>
        <v>1.2999999999999999E-3</v>
      </c>
      <c r="O77" s="217">
        <v>820.99448525951993</v>
      </c>
      <c r="P77" s="103">
        <f t="shared" si="26"/>
        <v>1.2999999999999997E-3</v>
      </c>
      <c r="Q77" s="217">
        <v>837.41437496471042</v>
      </c>
      <c r="R77" s="103">
        <f t="shared" si="27"/>
        <v>1.2999999999999999E-3</v>
      </c>
      <c r="S77" s="217">
        <v>854.16266246400482</v>
      </c>
      <c r="T77" s="103">
        <f t="shared" si="28"/>
        <v>1.2999999999999999E-3</v>
      </c>
      <c r="U77" s="217">
        <v>871.2459157132846</v>
      </c>
      <c r="V77" s="103">
        <f t="shared" si="29"/>
        <v>1.2999999999999997E-3</v>
      </c>
      <c r="X77" s="245"/>
    </row>
    <row r="78" spans="1:24" ht="12.75" customHeight="1" x14ac:dyDescent="0.3">
      <c r="A78" s="38" t="s">
        <v>135</v>
      </c>
      <c r="B78" s="50"/>
      <c r="C78" s="217">
        <v>8532.2159999999985</v>
      </c>
      <c r="D78" s="103">
        <f t="shared" si="20"/>
        <v>2.1999999999999995E-2</v>
      </c>
      <c r="E78" s="217">
        <v>12583.999999999998</v>
      </c>
      <c r="F78" s="103">
        <f t="shared" si="21"/>
        <v>2.1999999999999995E-2</v>
      </c>
      <c r="G78" s="217">
        <v>12835.679999999998</v>
      </c>
      <c r="H78" s="103">
        <f t="shared" si="22"/>
        <v>2.1999999999999999E-2</v>
      </c>
      <c r="I78" s="217">
        <v>13092.393600000001</v>
      </c>
      <c r="J78" s="103">
        <f t="shared" si="23"/>
        <v>2.1999999999999999E-2</v>
      </c>
      <c r="K78" s="217">
        <v>13354.241471999998</v>
      </c>
      <c r="L78" s="103">
        <f t="shared" si="24"/>
        <v>2.1999999999999995E-2</v>
      </c>
      <c r="M78" s="217">
        <v>13621.32630144</v>
      </c>
      <c r="N78" s="103">
        <f t="shared" si="25"/>
        <v>2.1999999999999999E-2</v>
      </c>
      <c r="O78" s="217">
        <v>13893.752827468799</v>
      </c>
      <c r="P78" s="103">
        <f t="shared" si="26"/>
        <v>2.1999999999999995E-2</v>
      </c>
      <c r="Q78" s="217">
        <v>14171.627884018175</v>
      </c>
      <c r="R78" s="103">
        <f t="shared" si="27"/>
        <v>2.1999999999999999E-2</v>
      </c>
      <c r="S78" s="217">
        <v>14455.060441698541</v>
      </c>
      <c r="T78" s="103">
        <f t="shared" si="28"/>
        <v>2.1999999999999995E-2</v>
      </c>
      <c r="U78" s="217">
        <v>14744.161650532509</v>
      </c>
      <c r="V78" s="103">
        <f t="shared" si="29"/>
        <v>2.1999999999999995E-2</v>
      </c>
      <c r="X78" s="245"/>
    </row>
    <row r="79" spans="1:24" ht="12.75" customHeight="1" x14ac:dyDescent="0.3">
      <c r="A79" s="38" t="s">
        <v>100</v>
      </c>
      <c r="B79" s="50"/>
      <c r="C79" s="217">
        <v>0</v>
      </c>
      <c r="D79" s="103">
        <f t="shared" si="20"/>
        <v>0</v>
      </c>
      <c r="E79" s="217">
        <v>0</v>
      </c>
      <c r="F79" s="103">
        <f t="shared" si="21"/>
        <v>0</v>
      </c>
      <c r="G79" s="217">
        <v>0</v>
      </c>
      <c r="H79" s="103">
        <f t="shared" si="22"/>
        <v>0</v>
      </c>
      <c r="I79" s="217">
        <v>0</v>
      </c>
      <c r="J79" s="103">
        <f t="shared" si="23"/>
        <v>0</v>
      </c>
      <c r="K79" s="217">
        <v>0</v>
      </c>
      <c r="L79" s="103">
        <f t="shared" si="24"/>
        <v>0</v>
      </c>
      <c r="M79" s="217">
        <v>0</v>
      </c>
      <c r="N79" s="103">
        <f t="shared" si="25"/>
        <v>0</v>
      </c>
      <c r="O79" s="217">
        <v>0</v>
      </c>
      <c r="P79" s="103">
        <f t="shared" si="26"/>
        <v>0</v>
      </c>
      <c r="Q79" s="217">
        <v>0</v>
      </c>
      <c r="R79" s="103">
        <f t="shared" si="27"/>
        <v>0</v>
      </c>
      <c r="S79" s="217">
        <v>0</v>
      </c>
      <c r="T79" s="103">
        <f t="shared" si="28"/>
        <v>0</v>
      </c>
      <c r="U79" s="217">
        <v>0</v>
      </c>
      <c r="V79" s="103">
        <f t="shared" si="29"/>
        <v>0</v>
      </c>
      <c r="X79" s="245"/>
    </row>
    <row r="80" spans="1:24" ht="12.75" customHeight="1" x14ac:dyDescent="0.3">
      <c r="A80" s="38" t="s">
        <v>101</v>
      </c>
      <c r="B80" s="50"/>
      <c r="C80" s="217">
        <v>0</v>
      </c>
      <c r="D80" s="103">
        <f t="shared" si="20"/>
        <v>0</v>
      </c>
      <c r="E80" s="217">
        <v>0</v>
      </c>
      <c r="F80" s="103">
        <f t="shared" si="21"/>
        <v>0</v>
      </c>
      <c r="G80" s="217">
        <v>0</v>
      </c>
      <c r="H80" s="103">
        <f t="shared" si="22"/>
        <v>0</v>
      </c>
      <c r="I80" s="217">
        <v>0</v>
      </c>
      <c r="J80" s="103">
        <f t="shared" si="23"/>
        <v>0</v>
      </c>
      <c r="K80" s="217">
        <v>0</v>
      </c>
      <c r="L80" s="103">
        <f t="shared" si="24"/>
        <v>0</v>
      </c>
      <c r="M80" s="217">
        <v>0</v>
      </c>
      <c r="N80" s="103">
        <f t="shared" si="25"/>
        <v>0</v>
      </c>
      <c r="O80" s="217">
        <v>0</v>
      </c>
      <c r="P80" s="103">
        <f t="shared" si="26"/>
        <v>0</v>
      </c>
      <c r="Q80" s="217">
        <v>0</v>
      </c>
      <c r="R80" s="103">
        <f t="shared" si="27"/>
        <v>0</v>
      </c>
      <c r="S80" s="217">
        <v>0</v>
      </c>
      <c r="T80" s="103">
        <f t="shared" si="28"/>
        <v>0</v>
      </c>
      <c r="U80" s="217">
        <v>0</v>
      </c>
      <c r="V80" s="103">
        <f t="shared" si="29"/>
        <v>0</v>
      </c>
      <c r="X80" s="245"/>
    </row>
    <row r="81" spans="1:24" ht="12.75" customHeight="1" x14ac:dyDescent="0.3">
      <c r="A81" s="38" t="s">
        <v>139</v>
      </c>
      <c r="B81" s="50"/>
      <c r="C81" s="217">
        <v>0</v>
      </c>
      <c r="D81" s="103">
        <f t="shared" si="20"/>
        <v>0</v>
      </c>
      <c r="E81" s="217">
        <v>0</v>
      </c>
      <c r="F81" s="103">
        <f t="shared" si="21"/>
        <v>0</v>
      </c>
      <c r="G81" s="217">
        <v>0</v>
      </c>
      <c r="H81" s="103">
        <f t="shared" si="22"/>
        <v>0</v>
      </c>
      <c r="I81" s="217">
        <v>0</v>
      </c>
      <c r="J81" s="103">
        <f t="shared" si="23"/>
        <v>0</v>
      </c>
      <c r="K81" s="217">
        <v>0</v>
      </c>
      <c r="L81" s="103">
        <f t="shared" si="24"/>
        <v>0</v>
      </c>
      <c r="M81" s="217">
        <v>0</v>
      </c>
      <c r="N81" s="103">
        <f t="shared" si="25"/>
        <v>0</v>
      </c>
      <c r="O81" s="217">
        <v>0</v>
      </c>
      <c r="P81" s="103">
        <f t="shared" si="26"/>
        <v>0</v>
      </c>
      <c r="Q81" s="217">
        <v>0</v>
      </c>
      <c r="R81" s="103">
        <f t="shared" si="27"/>
        <v>0</v>
      </c>
      <c r="S81" s="217">
        <v>0</v>
      </c>
      <c r="T81" s="103">
        <f t="shared" si="28"/>
        <v>0</v>
      </c>
      <c r="U81" s="217">
        <v>0</v>
      </c>
      <c r="V81" s="103">
        <f t="shared" si="29"/>
        <v>0</v>
      </c>
      <c r="X81" s="245"/>
    </row>
    <row r="82" spans="1:24" ht="12.75" customHeight="1" x14ac:dyDescent="0.3">
      <c r="A82" s="38" t="s">
        <v>155</v>
      </c>
      <c r="B82" s="50"/>
      <c r="C82" s="217">
        <v>0</v>
      </c>
      <c r="D82" s="103">
        <f t="shared" si="20"/>
        <v>0</v>
      </c>
      <c r="E82" s="217">
        <v>0</v>
      </c>
      <c r="F82" s="103">
        <f t="shared" si="21"/>
        <v>0</v>
      </c>
      <c r="G82" s="217">
        <v>0</v>
      </c>
      <c r="H82" s="103">
        <f t="shared" si="22"/>
        <v>0</v>
      </c>
      <c r="I82" s="217">
        <v>0</v>
      </c>
      <c r="J82" s="103">
        <f t="shared" si="23"/>
        <v>0</v>
      </c>
      <c r="K82" s="217">
        <v>0</v>
      </c>
      <c r="L82" s="103">
        <f t="shared" si="24"/>
        <v>0</v>
      </c>
      <c r="M82" s="217">
        <v>0</v>
      </c>
      <c r="N82" s="103">
        <f t="shared" si="25"/>
        <v>0</v>
      </c>
      <c r="O82" s="217">
        <v>0</v>
      </c>
      <c r="P82" s="103">
        <f t="shared" si="26"/>
        <v>0</v>
      </c>
      <c r="Q82" s="217">
        <v>0</v>
      </c>
      <c r="R82" s="103">
        <f t="shared" si="27"/>
        <v>0</v>
      </c>
      <c r="S82" s="217">
        <v>0</v>
      </c>
      <c r="T82" s="103">
        <f t="shared" si="28"/>
        <v>0</v>
      </c>
      <c r="U82" s="217">
        <v>0</v>
      </c>
      <c r="V82" s="103">
        <f t="shared" si="29"/>
        <v>0</v>
      </c>
      <c r="X82" s="245"/>
    </row>
    <row r="83" spans="1:24" ht="12.75" customHeight="1" x14ac:dyDescent="0.3">
      <c r="A83" s="38" t="s">
        <v>77</v>
      </c>
      <c r="B83" s="50"/>
      <c r="C83" s="217">
        <v>0</v>
      </c>
      <c r="D83" s="103">
        <f t="shared" si="20"/>
        <v>0</v>
      </c>
      <c r="E83" s="217">
        <v>0</v>
      </c>
      <c r="F83" s="103">
        <f t="shared" si="21"/>
        <v>0</v>
      </c>
      <c r="G83" s="217">
        <v>0</v>
      </c>
      <c r="H83" s="103">
        <f t="shared" si="22"/>
        <v>0</v>
      </c>
      <c r="I83" s="217">
        <v>0</v>
      </c>
      <c r="J83" s="103">
        <f t="shared" si="23"/>
        <v>0</v>
      </c>
      <c r="K83" s="217">
        <v>0</v>
      </c>
      <c r="L83" s="103">
        <f t="shared" si="24"/>
        <v>0</v>
      </c>
      <c r="M83" s="217">
        <v>0</v>
      </c>
      <c r="N83" s="103">
        <f t="shared" si="25"/>
        <v>0</v>
      </c>
      <c r="O83" s="217">
        <v>0</v>
      </c>
      <c r="P83" s="103">
        <f t="shared" si="26"/>
        <v>0</v>
      </c>
      <c r="Q83" s="217">
        <v>0</v>
      </c>
      <c r="R83" s="103">
        <f t="shared" si="27"/>
        <v>0</v>
      </c>
      <c r="S83" s="217">
        <v>0</v>
      </c>
      <c r="T83" s="103">
        <f t="shared" si="28"/>
        <v>0</v>
      </c>
      <c r="U83" s="217">
        <v>0</v>
      </c>
      <c r="V83" s="103">
        <f t="shared" si="29"/>
        <v>0</v>
      </c>
      <c r="X83" s="245"/>
    </row>
    <row r="84" spans="1:24" ht="12.75" customHeight="1" x14ac:dyDescent="0.3">
      <c r="A84" s="38" t="s">
        <v>98</v>
      </c>
      <c r="B84" s="50"/>
      <c r="C84" s="217">
        <v>0</v>
      </c>
      <c r="D84" s="103">
        <f t="shared" si="20"/>
        <v>0</v>
      </c>
      <c r="E84" s="217">
        <v>0</v>
      </c>
      <c r="F84" s="103">
        <f t="shared" si="21"/>
        <v>0</v>
      </c>
      <c r="G84" s="217">
        <v>0</v>
      </c>
      <c r="H84" s="103">
        <f t="shared" si="22"/>
        <v>0</v>
      </c>
      <c r="I84" s="217">
        <v>0</v>
      </c>
      <c r="J84" s="103">
        <f t="shared" si="23"/>
        <v>0</v>
      </c>
      <c r="K84" s="217">
        <v>0</v>
      </c>
      <c r="L84" s="103">
        <f t="shared" si="24"/>
        <v>0</v>
      </c>
      <c r="M84" s="217">
        <v>0</v>
      </c>
      <c r="N84" s="103">
        <f t="shared" si="25"/>
        <v>0</v>
      </c>
      <c r="O84" s="217">
        <v>0</v>
      </c>
      <c r="P84" s="103">
        <f t="shared" si="26"/>
        <v>0</v>
      </c>
      <c r="Q84" s="217">
        <v>0</v>
      </c>
      <c r="R84" s="103">
        <f t="shared" si="27"/>
        <v>0</v>
      </c>
      <c r="S84" s="217">
        <v>0</v>
      </c>
      <c r="T84" s="103">
        <f t="shared" si="28"/>
        <v>0</v>
      </c>
      <c r="U84" s="217">
        <v>0</v>
      </c>
      <c r="V84" s="103">
        <f t="shared" si="29"/>
        <v>0</v>
      </c>
      <c r="X84" s="245"/>
    </row>
    <row r="85" spans="1:24" ht="12.75" customHeight="1" x14ac:dyDescent="0.3">
      <c r="A85" s="38" t="s">
        <v>79</v>
      </c>
      <c r="B85" s="50"/>
      <c r="C85" s="217">
        <v>0</v>
      </c>
      <c r="D85" s="103">
        <f t="shared" si="20"/>
        <v>0</v>
      </c>
      <c r="E85" s="217">
        <v>0</v>
      </c>
      <c r="F85" s="103">
        <f t="shared" si="21"/>
        <v>0</v>
      </c>
      <c r="G85" s="217">
        <v>0</v>
      </c>
      <c r="H85" s="103">
        <f t="shared" si="22"/>
        <v>0</v>
      </c>
      <c r="I85" s="217">
        <v>0</v>
      </c>
      <c r="J85" s="103">
        <f t="shared" si="23"/>
        <v>0</v>
      </c>
      <c r="K85" s="217">
        <v>0</v>
      </c>
      <c r="L85" s="103">
        <f t="shared" si="24"/>
        <v>0</v>
      </c>
      <c r="M85" s="217">
        <v>0</v>
      </c>
      <c r="N85" s="103">
        <f t="shared" si="25"/>
        <v>0</v>
      </c>
      <c r="O85" s="217">
        <v>0</v>
      </c>
      <c r="P85" s="103">
        <f t="shared" si="26"/>
        <v>0</v>
      </c>
      <c r="Q85" s="217">
        <v>0</v>
      </c>
      <c r="R85" s="103">
        <f t="shared" si="27"/>
        <v>0</v>
      </c>
      <c r="S85" s="217">
        <v>0</v>
      </c>
      <c r="T85" s="103">
        <f t="shared" si="28"/>
        <v>0</v>
      </c>
      <c r="U85" s="217">
        <v>0</v>
      </c>
      <c r="V85" s="103">
        <f t="shared" si="29"/>
        <v>0</v>
      </c>
      <c r="X85" s="245"/>
    </row>
    <row r="86" spans="1:24" ht="12.75" customHeight="1" x14ac:dyDescent="0.3">
      <c r="A86" s="38" t="s">
        <v>15</v>
      </c>
      <c r="B86" s="50"/>
      <c r="C86" s="217">
        <v>1551.3119999999999</v>
      </c>
      <c r="D86" s="103">
        <f t="shared" si="20"/>
        <v>4.0000000000000001E-3</v>
      </c>
      <c r="E86" s="217">
        <v>2288</v>
      </c>
      <c r="F86" s="103">
        <f t="shared" si="21"/>
        <v>4.0000000000000001E-3</v>
      </c>
      <c r="G86" s="217">
        <v>2333.7600000000002</v>
      </c>
      <c r="H86" s="103">
        <f t="shared" si="22"/>
        <v>4.0000000000000001E-3</v>
      </c>
      <c r="I86" s="217">
        <v>2380.4352000000003</v>
      </c>
      <c r="J86" s="103">
        <f t="shared" si="23"/>
        <v>4.0000000000000001E-3</v>
      </c>
      <c r="K86" s="217">
        <v>2428.0439040000001</v>
      </c>
      <c r="L86" s="103">
        <f t="shared" si="24"/>
        <v>4.0000000000000001E-3</v>
      </c>
      <c r="M86" s="217">
        <v>2476.6047820799999</v>
      </c>
      <c r="N86" s="103">
        <f t="shared" si="25"/>
        <v>3.9999999999999992E-3</v>
      </c>
      <c r="O86" s="217">
        <v>2526.1368777215998</v>
      </c>
      <c r="P86" s="103">
        <f t="shared" si="26"/>
        <v>3.9999999999999992E-3</v>
      </c>
      <c r="Q86" s="217">
        <v>2576.6596152760321</v>
      </c>
      <c r="R86" s="103">
        <f t="shared" si="27"/>
        <v>4.0000000000000001E-3</v>
      </c>
      <c r="S86" s="217">
        <v>2628.1928075815531</v>
      </c>
      <c r="T86" s="103">
        <f t="shared" si="28"/>
        <v>4.0000000000000001E-3</v>
      </c>
      <c r="U86" s="217">
        <v>2680.7566637331834</v>
      </c>
      <c r="V86" s="103">
        <f t="shared" si="29"/>
        <v>3.9999999999999992E-3</v>
      </c>
      <c r="X86" s="245"/>
    </row>
    <row r="87" spans="1:24" ht="12.75" customHeight="1" x14ac:dyDescent="0.3">
      <c r="A87" s="38" t="s">
        <v>152</v>
      </c>
      <c r="B87" s="50"/>
      <c r="C87" s="217">
        <v>0</v>
      </c>
      <c r="D87" s="103">
        <f t="shared" si="20"/>
        <v>0</v>
      </c>
      <c r="E87" s="217">
        <v>0</v>
      </c>
      <c r="F87" s="103">
        <f t="shared" si="21"/>
        <v>0</v>
      </c>
      <c r="G87" s="217">
        <v>0</v>
      </c>
      <c r="H87" s="103">
        <f t="shared" si="22"/>
        <v>0</v>
      </c>
      <c r="I87" s="217">
        <v>0</v>
      </c>
      <c r="J87" s="103">
        <f t="shared" si="23"/>
        <v>0</v>
      </c>
      <c r="K87" s="217">
        <v>0</v>
      </c>
      <c r="L87" s="103">
        <f t="shared" si="24"/>
        <v>0</v>
      </c>
      <c r="M87" s="217">
        <v>0</v>
      </c>
      <c r="N87" s="103">
        <f t="shared" si="25"/>
        <v>0</v>
      </c>
      <c r="O87" s="217">
        <v>0</v>
      </c>
      <c r="P87" s="103">
        <f t="shared" si="26"/>
        <v>0</v>
      </c>
      <c r="Q87" s="217">
        <v>0</v>
      </c>
      <c r="R87" s="103">
        <f t="shared" si="27"/>
        <v>0</v>
      </c>
      <c r="S87" s="217">
        <v>0</v>
      </c>
      <c r="T87" s="103">
        <f t="shared" si="28"/>
        <v>0</v>
      </c>
      <c r="U87" s="217">
        <v>0</v>
      </c>
      <c r="V87" s="103">
        <f t="shared" si="29"/>
        <v>0</v>
      </c>
      <c r="X87" s="245"/>
    </row>
    <row r="88" spans="1:24" ht="12.75" customHeight="1" x14ac:dyDescent="0.3">
      <c r="A88" s="38" t="s">
        <v>12</v>
      </c>
      <c r="B88" s="50"/>
      <c r="C88" s="217">
        <v>1977.9227999999998</v>
      </c>
      <c r="D88" s="103">
        <f t="shared" si="20"/>
        <v>5.0999999999999995E-3</v>
      </c>
      <c r="E88" s="217">
        <v>2917.2000000000003</v>
      </c>
      <c r="F88" s="103">
        <f t="shared" si="21"/>
        <v>5.1000000000000004E-3</v>
      </c>
      <c r="G88" s="217">
        <v>2975.5440000000003</v>
      </c>
      <c r="H88" s="103">
        <f t="shared" si="22"/>
        <v>5.1000000000000004E-3</v>
      </c>
      <c r="I88" s="217">
        <v>3035.0548800000006</v>
      </c>
      <c r="J88" s="103">
        <f t="shared" si="23"/>
        <v>5.1000000000000004E-3</v>
      </c>
      <c r="K88" s="217">
        <v>3095.7559775999998</v>
      </c>
      <c r="L88" s="103">
        <f t="shared" si="24"/>
        <v>5.0999999999999995E-3</v>
      </c>
      <c r="M88" s="217">
        <v>3157.6710971520001</v>
      </c>
      <c r="N88" s="103">
        <f t="shared" si="25"/>
        <v>5.0999999999999995E-3</v>
      </c>
      <c r="O88" s="217">
        <v>3220.8245190950402</v>
      </c>
      <c r="P88" s="103">
        <f t="shared" si="26"/>
        <v>5.0999999999999995E-3</v>
      </c>
      <c r="Q88" s="217">
        <v>3285.2410094769411</v>
      </c>
      <c r="R88" s="103">
        <f t="shared" si="27"/>
        <v>5.1000000000000004E-3</v>
      </c>
      <c r="S88" s="217">
        <v>3350.9458296664807</v>
      </c>
      <c r="T88" s="103">
        <f t="shared" si="28"/>
        <v>5.1000000000000004E-3</v>
      </c>
      <c r="U88" s="217">
        <v>3417.9647462598095</v>
      </c>
      <c r="V88" s="103">
        <f t="shared" si="29"/>
        <v>5.1000000000000004E-3</v>
      </c>
      <c r="X88" s="245"/>
    </row>
    <row r="89" spans="1:24" ht="12.75" customHeight="1" x14ac:dyDescent="0.3">
      <c r="A89" s="38" t="s">
        <v>172</v>
      </c>
      <c r="B89" s="50"/>
      <c r="C89" s="217">
        <v>0</v>
      </c>
      <c r="D89" s="103">
        <f t="shared" si="20"/>
        <v>0</v>
      </c>
      <c r="E89" s="217">
        <v>0</v>
      </c>
      <c r="F89" s="103">
        <f t="shared" si="21"/>
        <v>0</v>
      </c>
      <c r="G89" s="217">
        <v>0</v>
      </c>
      <c r="H89" s="103">
        <f t="shared" si="22"/>
        <v>0</v>
      </c>
      <c r="I89" s="217">
        <v>0</v>
      </c>
      <c r="J89" s="103">
        <f t="shared" si="23"/>
        <v>0</v>
      </c>
      <c r="K89" s="217">
        <v>0</v>
      </c>
      <c r="L89" s="103">
        <f t="shared" si="24"/>
        <v>0</v>
      </c>
      <c r="M89" s="217">
        <v>0</v>
      </c>
      <c r="N89" s="103">
        <f t="shared" si="25"/>
        <v>0</v>
      </c>
      <c r="O89" s="217">
        <v>0</v>
      </c>
      <c r="P89" s="103">
        <f t="shared" si="26"/>
        <v>0</v>
      </c>
      <c r="Q89" s="217">
        <v>0</v>
      </c>
      <c r="R89" s="103">
        <f t="shared" si="27"/>
        <v>0</v>
      </c>
      <c r="S89" s="217">
        <v>0</v>
      </c>
      <c r="T89" s="103">
        <f t="shared" si="28"/>
        <v>0</v>
      </c>
      <c r="U89" s="217">
        <v>0</v>
      </c>
      <c r="V89" s="103">
        <f t="shared" si="29"/>
        <v>0</v>
      </c>
      <c r="X89" s="245"/>
    </row>
    <row r="90" spans="1:24" ht="12.75" customHeight="1" x14ac:dyDescent="0.3">
      <c r="A90" s="38" t="s">
        <v>17</v>
      </c>
      <c r="B90" s="50"/>
      <c r="C90" s="217">
        <v>77.565599999999989</v>
      </c>
      <c r="D90" s="103">
        <f t="shared" si="20"/>
        <v>1.9999999999999998E-4</v>
      </c>
      <c r="E90" s="217">
        <v>114.39999999999999</v>
      </c>
      <c r="F90" s="103">
        <f t="shared" si="21"/>
        <v>1.9999999999999998E-4</v>
      </c>
      <c r="G90" s="217">
        <v>116.688</v>
      </c>
      <c r="H90" s="103">
        <f t="shared" si="22"/>
        <v>2.0000000000000001E-4</v>
      </c>
      <c r="I90" s="217">
        <v>119.02176000000001</v>
      </c>
      <c r="J90" s="103">
        <f t="shared" si="23"/>
        <v>2.0000000000000001E-4</v>
      </c>
      <c r="K90" s="217">
        <v>121.40219520000001</v>
      </c>
      <c r="L90" s="103">
        <f t="shared" si="24"/>
        <v>2.0000000000000001E-4</v>
      </c>
      <c r="M90" s="217">
        <v>123.83023910400001</v>
      </c>
      <c r="N90" s="103">
        <f t="shared" si="25"/>
        <v>2.0000000000000001E-4</v>
      </c>
      <c r="O90" s="217">
        <v>126.30684388608002</v>
      </c>
      <c r="P90" s="103">
        <f t="shared" si="26"/>
        <v>2.0000000000000001E-4</v>
      </c>
      <c r="Q90" s="217">
        <v>128.8329807638016</v>
      </c>
      <c r="R90" s="103">
        <f t="shared" si="27"/>
        <v>1.9999999999999998E-4</v>
      </c>
      <c r="S90" s="217">
        <v>131.40964037907767</v>
      </c>
      <c r="T90" s="103">
        <f t="shared" si="28"/>
        <v>2.0000000000000001E-4</v>
      </c>
      <c r="U90" s="217">
        <v>134.03783318665919</v>
      </c>
      <c r="V90" s="103">
        <f t="shared" si="29"/>
        <v>1.9999999999999998E-4</v>
      </c>
      <c r="X90" s="245"/>
    </row>
    <row r="91" spans="1:24" ht="12.75" customHeight="1" x14ac:dyDescent="0.3">
      <c r="A91" s="38" t="s">
        <v>143</v>
      </c>
      <c r="B91" s="38"/>
      <c r="C91" s="217">
        <v>0</v>
      </c>
      <c r="D91" s="103">
        <f t="shared" si="20"/>
        <v>0</v>
      </c>
      <c r="E91" s="217">
        <v>0</v>
      </c>
      <c r="F91" s="103">
        <f t="shared" si="21"/>
        <v>0</v>
      </c>
      <c r="G91" s="217">
        <v>0</v>
      </c>
      <c r="H91" s="103">
        <f t="shared" si="22"/>
        <v>0</v>
      </c>
      <c r="I91" s="217">
        <v>0</v>
      </c>
      <c r="J91" s="103">
        <f t="shared" si="23"/>
        <v>0</v>
      </c>
      <c r="K91" s="217">
        <v>0</v>
      </c>
      <c r="L91" s="103">
        <f t="shared" si="24"/>
        <v>0</v>
      </c>
      <c r="M91" s="217">
        <v>0</v>
      </c>
      <c r="N91" s="103">
        <f t="shared" si="25"/>
        <v>0</v>
      </c>
      <c r="O91" s="217">
        <v>0</v>
      </c>
      <c r="P91" s="103">
        <f t="shared" si="26"/>
        <v>0</v>
      </c>
      <c r="Q91" s="217">
        <v>0</v>
      </c>
      <c r="R91" s="103">
        <f t="shared" si="27"/>
        <v>0</v>
      </c>
      <c r="S91" s="217">
        <v>0</v>
      </c>
      <c r="T91" s="103">
        <f t="shared" si="28"/>
        <v>0</v>
      </c>
      <c r="U91" s="217">
        <v>0</v>
      </c>
      <c r="V91" s="103">
        <f t="shared" si="29"/>
        <v>0</v>
      </c>
      <c r="X91" s="245"/>
    </row>
    <row r="92" spans="1:24" ht="12.75" customHeight="1" x14ac:dyDescent="0.3">
      <c r="A92" s="38" t="s">
        <v>13</v>
      </c>
      <c r="B92" s="50"/>
      <c r="C92" s="217">
        <v>2016.7055999999998</v>
      </c>
      <c r="D92" s="103">
        <f t="shared" si="20"/>
        <v>5.1999999999999998E-3</v>
      </c>
      <c r="E92" s="217">
        <v>2974.3999999999996</v>
      </c>
      <c r="F92" s="103">
        <f t="shared" si="21"/>
        <v>5.1999999999999998E-3</v>
      </c>
      <c r="G92" s="217">
        <v>3033.8879999999995</v>
      </c>
      <c r="H92" s="103">
        <f t="shared" si="22"/>
        <v>5.1999999999999989E-3</v>
      </c>
      <c r="I92" s="217">
        <v>3094.56576</v>
      </c>
      <c r="J92" s="103">
        <f t="shared" si="23"/>
        <v>5.1999999999999998E-3</v>
      </c>
      <c r="K92" s="217">
        <v>3156.4570751999995</v>
      </c>
      <c r="L92" s="103">
        <f t="shared" si="24"/>
        <v>5.1999999999999989E-3</v>
      </c>
      <c r="M92" s="217">
        <v>3219.5862167040004</v>
      </c>
      <c r="N92" s="103">
        <f t="shared" si="25"/>
        <v>5.1999999999999998E-3</v>
      </c>
      <c r="O92" s="217">
        <v>3283.9779410380797</v>
      </c>
      <c r="P92" s="103">
        <f t="shared" si="26"/>
        <v>5.1999999999999989E-3</v>
      </c>
      <c r="Q92" s="217">
        <v>3349.6574998588417</v>
      </c>
      <c r="R92" s="103">
        <f t="shared" si="27"/>
        <v>5.1999999999999998E-3</v>
      </c>
      <c r="S92" s="217">
        <v>3416.6506498560193</v>
      </c>
      <c r="T92" s="103">
        <f t="shared" si="28"/>
        <v>5.1999999999999998E-3</v>
      </c>
      <c r="U92" s="217">
        <v>3484.9836628531384</v>
      </c>
      <c r="V92" s="103">
        <f t="shared" si="29"/>
        <v>5.1999999999999989E-3</v>
      </c>
      <c r="X92" s="245"/>
    </row>
    <row r="93" spans="1:24" ht="12.75" customHeight="1" x14ac:dyDescent="0.3">
      <c r="A93" s="38" t="s">
        <v>144</v>
      </c>
      <c r="B93" s="50"/>
      <c r="C93" s="217">
        <v>0</v>
      </c>
      <c r="D93" s="103">
        <f t="shared" si="20"/>
        <v>0</v>
      </c>
      <c r="E93" s="217">
        <v>0</v>
      </c>
      <c r="F93" s="103">
        <f t="shared" si="21"/>
        <v>0</v>
      </c>
      <c r="G93" s="217">
        <v>0</v>
      </c>
      <c r="H93" s="103">
        <f t="shared" si="22"/>
        <v>0</v>
      </c>
      <c r="I93" s="217">
        <v>0</v>
      </c>
      <c r="J93" s="103">
        <f t="shared" si="23"/>
        <v>0</v>
      </c>
      <c r="K93" s="217">
        <v>0</v>
      </c>
      <c r="L93" s="103">
        <f t="shared" si="24"/>
        <v>0</v>
      </c>
      <c r="M93" s="217">
        <v>0</v>
      </c>
      <c r="N93" s="103">
        <f t="shared" si="25"/>
        <v>0</v>
      </c>
      <c r="O93" s="217">
        <v>0</v>
      </c>
      <c r="P93" s="103">
        <f t="shared" si="26"/>
        <v>0</v>
      </c>
      <c r="Q93" s="217">
        <v>0</v>
      </c>
      <c r="R93" s="103">
        <f t="shared" si="27"/>
        <v>0</v>
      </c>
      <c r="S93" s="217">
        <v>0</v>
      </c>
      <c r="T93" s="103">
        <f t="shared" si="28"/>
        <v>0</v>
      </c>
      <c r="U93" s="217">
        <v>0</v>
      </c>
      <c r="V93" s="103">
        <f t="shared" si="29"/>
        <v>0</v>
      </c>
      <c r="X93" s="245"/>
    </row>
    <row r="94" spans="1:24" ht="12.75" customHeight="1" x14ac:dyDescent="0.3">
      <c r="A94" s="38" t="s">
        <v>156</v>
      </c>
      <c r="B94" s="50"/>
      <c r="C94" s="217">
        <v>0</v>
      </c>
      <c r="D94" s="103">
        <f t="shared" si="20"/>
        <v>0</v>
      </c>
      <c r="E94" s="217">
        <v>0</v>
      </c>
      <c r="F94" s="103">
        <f t="shared" si="21"/>
        <v>0</v>
      </c>
      <c r="G94" s="217">
        <v>0</v>
      </c>
      <c r="H94" s="103">
        <f t="shared" si="22"/>
        <v>0</v>
      </c>
      <c r="I94" s="217">
        <v>0</v>
      </c>
      <c r="J94" s="103">
        <f t="shared" si="23"/>
        <v>0</v>
      </c>
      <c r="K94" s="217">
        <v>0</v>
      </c>
      <c r="L94" s="103">
        <f t="shared" si="24"/>
        <v>0</v>
      </c>
      <c r="M94" s="217">
        <v>0</v>
      </c>
      <c r="N94" s="103">
        <f t="shared" si="25"/>
        <v>0</v>
      </c>
      <c r="O94" s="217">
        <v>0</v>
      </c>
      <c r="P94" s="103">
        <f t="shared" si="26"/>
        <v>0</v>
      </c>
      <c r="Q94" s="217">
        <v>0</v>
      </c>
      <c r="R94" s="103">
        <f t="shared" si="27"/>
        <v>0</v>
      </c>
      <c r="S94" s="217">
        <v>0</v>
      </c>
      <c r="T94" s="103">
        <f t="shared" si="28"/>
        <v>0</v>
      </c>
      <c r="U94" s="217">
        <v>0</v>
      </c>
      <c r="V94" s="103">
        <f t="shared" si="29"/>
        <v>0</v>
      </c>
      <c r="X94" s="245"/>
    </row>
    <row r="95" spans="1:24" ht="12.75" customHeight="1" x14ac:dyDescent="0.3">
      <c r="A95" s="38" t="s">
        <v>150</v>
      </c>
      <c r="B95" s="50"/>
      <c r="C95" s="217">
        <v>0</v>
      </c>
      <c r="D95" s="103">
        <f t="shared" si="20"/>
        <v>0</v>
      </c>
      <c r="E95" s="217">
        <v>0</v>
      </c>
      <c r="F95" s="103">
        <f t="shared" si="21"/>
        <v>0</v>
      </c>
      <c r="G95" s="217">
        <v>0</v>
      </c>
      <c r="H95" s="103">
        <f t="shared" si="22"/>
        <v>0</v>
      </c>
      <c r="I95" s="217">
        <v>0</v>
      </c>
      <c r="J95" s="103">
        <f t="shared" si="23"/>
        <v>0</v>
      </c>
      <c r="K95" s="217">
        <v>0</v>
      </c>
      <c r="L95" s="103">
        <f t="shared" si="24"/>
        <v>0</v>
      </c>
      <c r="M95" s="217">
        <v>0</v>
      </c>
      <c r="N95" s="103">
        <f t="shared" si="25"/>
        <v>0</v>
      </c>
      <c r="O95" s="217">
        <v>0</v>
      </c>
      <c r="P95" s="103">
        <f t="shared" si="26"/>
        <v>0</v>
      </c>
      <c r="Q95" s="217">
        <v>0</v>
      </c>
      <c r="R95" s="103">
        <f t="shared" si="27"/>
        <v>0</v>
      </c>
      <c r="S95" s="217">
        <v>0</v>
      </c>
      <c r="T95" s="103">
        <f t="shared" si="28"/>
        <v>0</v>
      </c>
      <c r="U95" s="217">
        <v>0</v>
      </c>
      <c r="V95" s="103">
        <f t="shared" si="29"/>
        <v>0</v>
      </c>
      <c r="X95" s="245"/>
    </row>
    <row r="96" spans="1:24" ht="12.75" customHeight="1" x14ac:dyDescent="0.3">
      <c r="A96" s="38" t="s">
        <v>146</v>
      </c>
      <c r="B96" s="50"/>
      <c r="C96" s="217">
        <v>0</v>
      </c>
      <c r="D96" s="103">
        <f t="shared" si="20"/>
        <v>0</v>
      </c>
      <c r="E96" s="217">
        <v>0</v>
      </c>
      <c r="F96" s="103">
        <f t="shared" si="21"/>
        <v>0</v>
      </c>
      <c r="G96" s="217">
        <v>0</v>
      </c>
      <c r="H96" s="103">
        <f t="shared" si="22"/>
        <v>0</v>
      </c>
      <c r="I96" s="217">
        <v>0</v>
      </c>
      <c r="J96" s="103">
        <f t="shared" si="23"/>
        <v>0</v>
      </c>
      <c r="K96" s="217">
        <v>0</v>
      </c>
      <c r="L96" s="103">
        <f t="shared" si="24"/>
        <v>0</v>
      </c>
      <c r="M96" s="217">
        <v>0</v>
      </c>
      <c r="N96" s="103">
        <f t="shared" si="25"/>
        <v>0</v>
      </c>
      <c r="O96" s="217">
        <v>0</v>
      </c>
      <c r="P96" s="103">
        <f t="shared" si="26"/>
        <v>0</v>
      </c>
      <c r="Q96" s="217">
        <v>0</v>
      </c>
      <c r="R96" s="103">
        <f t="shared" si="27"/>
        <v>0</v>
      </c>
      <c r="S96" s="217">
        <v>0</v>
      </c>
      <c r="T96" s="103">
        <f t="shared" si="28"/>
        <v>0</v>
      </c>
      <c r="U96" s="217">
        <v>0</v>
      </c>
      <c r="V96" s="103">
        <f t="shared" si="29"/>
        <v>0</v>
      </c>
      <c r="X96" s="245"/>
    </row>
    <row r="97" spans="1:24" ht="12.75" customHeight="1" x14ac:dyDescent="0.3">
      <c r="A97" s="38" t="s">
        <v>7</v>
      </c>
      <c r="B97" s="50"/>
      <c r="C97" s="217">
        <v>6351.0694999999996</v>
      </c>
      <c r="D97" s="103">
        <f t="shared" si="20"/>
        <v>1.6375995286570334E-2</v>
      </c>
      <c r="E97" s="217">
        <v>7062.3892839999999</v>
      </c>
      <c r="F97" s="103">
        <f t="shared" si="21"/>
        <v>1.2346834412587413E-2</v>
      </c>
      <c r="G97" s="217">
        <v>7309.5729089399983</v>
      </c>
      <c r="H97" s="103">
        <f t="shared" si="22"/>
        <v>1.2528405506890166E-2</v>
      </c>
      <c r="I97" s="217">
        <v>7543.4792420260801</v>
      </c>
      <c r="J97" s="103">
        <f t="shared" si="23"/>
        <v>1.2675798512853581E-2</v>
      </c>
      <c r="K97" s="217">
        <v>7732.0662230767302</v>
      </c>
      <c r="L97" s="103">
        <f t="shared" si="24"/>
        <v>1.273793478007345E-2</v>
      </c>
      <c r="M97" s="217">
        <v>7925.3678786536484</v>
      </c>
      <c r="N97" s="103">
        <f t="shared" si="25"/>
        <v>1.2800375636838515E-2</v>
      </c>
      <c r="O97" s="217">
        <v>8123.5020756199883</v>
      </c>
      <c r="P97" s="103">
        <f t="shared" si="26"/>
        <v>1.286312257623478E-2</v>
      </c>
      <c r="Q97" s="217">
        <v>8326.5896275104878</v>
      </c>
      <c r="R97" s="103">
        <f t="shared" si="27"/>
        <v>1.2926177098667304E-2</v>
      </c>
      <c r="S97" s="217">
        <v>8534.7543681982479</v>
      </c>
      <c r="T97" s="103">
        <f t="shared" si="28"/>
        <v>1.2989540711896059E-2</v>
      </c>
      <c r="U97" s="217">
        <v>8748.1232274032045</v>
      </c>
      <c r="V97" s="103">
        <f t="shared" si="29"/>
        <v>1.3053214931072024E-2</v>
      </c>
      <c r="X97" s="245"/>
    </row>
    <row r="98" spans="1:24" ht="12.75" customHeight="1" x14ac:dyDescent="0.3">
      <c r="A98" s="145" t="s">
        <v>245</v>
      </c>
      <c r="B98" s="50"/>
      <c r="C98" s="217">
        <v>465.39359999999994</v>
      </c>
      <c r="D98" s="103">
        <f t="shared" si="20"/>
        <v>1.1999999999999999E-3</v>
      </c>
      <c r="E98" s="217">
        <v>686.4</v>
      </c>
      <c r="F98" s="103">
        <f t="shared" si="21"/>
        <v>1.1999999999999999E-3</v>
      </c>
      <c r="G98" s="217">
        <v>700.12799999999982</v>
      </c>
      <c r="H98" s="103">
        <f t="shared" si="22"/>
        <v>1.1999999999999997E-3</v>
      </c>
      <c r="I98" s="217">
        <v>714.13055999999995</v>
      </c>
      <c r="J98" s="103">
        <f t="shared" si="23"/>
        <v>1.1999999999999999E-3</v>
      </c>
      <c r="K98" s="217">
        <v>728.41317119999985</v>
      </c>
      <c r="L98" s="103">
        <f t="shared" si="24"/>
        <v>1.1999999999999997E-3</v>
      </c>
      <c r="M98" s="217">
        <v>742.98143462399992</v>
      </c>
      <c r="N98" s="103">
        <f t="shared" si="25"/>
        <v>1.1999999999999997E-3</v>
      </c>
      <c r="O98" s="217">
        <v>757.8410633164799</v>
      </c>
      <c r="P98" s="103">
        <f t="shared" si="26"/>
        <v>1.1999999999999997E-3</v>
      </c>
      <c r="Q98" s="217">
        <v>772.99788458280966</v>
      </c>
      <c r="R98" s="103">
        <f t="shared" si="27"/>
        <v>1.2000000000000001E-3</v>
      </c>
      <c r="S98" s="217">
        <v>788.45784227446586</v>
      </c>
      <c r="T98" s="103">
        <f t="shared" si="28"/>
        <v>1.1999999999999999E-3</v>
      </c>
      <c r="U98" s="217">
        <v>804.22699911995505</v>
      </c>
      <c r="V98" s="103">
        <f t="shared" si="29"/>
        <v>1.1999999999999999E-3</v>
      </c>
      <c r="X98" s="245"/>
    </row>
    <row r="99" spans="1:24" ht="12.75" customHeight="1" x14ac:dyDescent="0.3">
      <c r="A99" s="145" t="s">
        <v>245</v>
      </c>
      <c r="B99" s="50"/>
      <c r="C99" s="217">
        <v>0</v>
      </c>
      <c r="D99" s="103">
        <f t="shared" si="20"/>
        <v>0</v>
      </c>
      <c r="E99" s="217">
        <v>0</v>
      </c>
      <c r="F99" s="103">
        <f t="shared" si="21"/>
        <v>0</v>
      </c>
      <c r="G99" s="217">
        <v>0</v>
      </c>
      <c r="H99" s="103">
        <f t="shared" si="22"/>
        <v>0</v>
      </c>
      <c r="I99" s="217">
        <v>0</v>
      </c>
      <c r="J99" s="103">
        <f t="shared" si="23"/>
        <v>0</v>
      </c>
      <c r="K99" s="217">
        <v>0</v>
      </c>
      <c r="L99" s="103">
        <f t="shared" si="24"/>
        <v>0</v>
      </c>
      <c r="M99" s="217">
        <v>0</v>
      </c>
      <c r="N99" s="103">
        <f t="shared" si="25"/>
        <v>0</v>
      </c>
      <c r="O99" s="217">
        <v>0</v>
      </c>
      <c r="P99" s="103">
        <f t="shared" si="26"/>
        <v>0</v>
      </c>
      <c r="Q99" s="217">
        <v>0</v>
      </c>
      <c r="R99" s="103">
        <f t="shared" si="27"/>
        <v>0</v>
      </c>
      <c r="S99" s="217">
        <v>0</v>
      </c>
      <c r="T99" s="103">
        <f t="shared" si="28"/>
        <v>0</v>
      </c>
      <c r="U99" s="217">
        <v>0</v>
      </c>
      <c r="V99" s="103">
        <f t="shared" si="29"/>
        <v>0</v>
      </c>
      <c r="X99" s="245"/>
    </row>
    <row r="100" spans="1:24" ht="12.75" customHeight="1" x14ac:dyDescent="0.3">
      <c r="A100" s="145" t="s">
        <v>245</v>
      </c>
      <c r="B100" s="50"/>
      <c r="C100" s="217">
        <v>0</v>
      </c>
      <c r="D100" s="103">
        <f t="shared" si="20"/>
        <v>0</v>
      </c>
      <c r="E100" s="217">
        <v>0</v>
      </c>
      <c r="F100" s="103">
        <f t="shared" si="21"/>
        <v>0</v>
      </c>
      <c r="G100" s="217">
        <v>0</v>
      </c>
      <c r="H100" s="103">
        <f t="shared" si="22"/>
        <v>0</v>
      </c>
      <c r="I100" s="217">
        <v>0</v>
      </c>
      <c r="J100" s="103">
        <f t="shared" si="23"/>
        <v>0</v>
      </c>
      <c r="K100" s="217">
        <v>0</v>
      </c>
      <c r="L100" s="103">
        <f t="shared" si="24"/>
        <v>0</v>
      </c>
      <c r="M100" s="217">
        <v>0</v>
      </c>
      <c r="N100" s="103">
        <f t="shared" si="25"/>
        <v>0</v>
      </c>
      <c r="O100" s="217">
        <v>0</v>
      </c>
      <c r="P100" s="103">
        <f t="shared" si="26"/>
        <v>0</v>
      </c>
      <c r="Q100" s="217">
        <v>0</v>
      </c>
      <c r="R100" s="103">
        <f t="shared" si="27"/>
        <v>0</v>
      </c>
      <c r="S100" s="217">
        <v>0</v>
      </c>
      <c r="T100" s="103">
        <f t="shared" si="28"/>
        <v>0</v>
      </c>
      <c r="U100" s="217">
        <v>0</v>
      </c>
      <c r="V100" s="103">
        <f t="shared" si="29"/>
        <v>0</v>
      </c>
      <c r="X100" s="245"/>
    </row>
    <row r="101" spans="1:24" ht="12.75" customHeight="1" x14ac:dyDescent="0.3">
      <c r="A101" s="38" t="s">
        <v>99</v>
      </c>
      <c r="B101" s="50"/>
      <c r="C101" s="217"/>
      <c r="D101" s="103">
        <f t="shared" si="20"/>
        <v>0</v>
      </c>
      <c r="E101" s="217"/>
      <c r="F101" s="103">
        <f t="shared" si="21"/>
        <v>0</v>
      </c>
      <c r="G101" s="217"/>
      <c r="H101" s="103">
        <f t="shared" si="22"/>
        <v>0</v>
      </c>
      <c r="I101" s="217">
        <v>0</v>
      </c>
      <c r="J101" s="103">
        <f t="shared" si="23"/>
        <v>0</v>
      </c>
      <c r="K101" s="217">
        <v>0</v>
      </c>
      <c r="L101" s="103">
        <f t="shared" si="24"/>
        <v>0</v>
      </c>
      <c r="M101" s="217">
        <v>0</v>
      </c>
      <c r="N101" s="103">
        <f t="shared" si="25"/>
        <v>0</v>
      </c>
      <c r="O101" s="217">
        <v>0</v>
      </c>
      <c r="P101" s="103">
        <f t="shared" si="26"/>
        <v>0</v>
      </c>
      <c r="Q101" s="217">
        <v>0</v>
      </c>
      <c r="R101" s="103">
        <f t="shared" si="27"/>
        <v>0</v>
      </c>
      <c r="S101" s="217">
        <v>0</v>
      </c>
      <c r="T101" s="103">
        <f t="shared" si="28"/>
        <v>0</v>
      </c>
      <c r="U101" s="217">
        <v>0</v>
      </c>
      <c r="V101" s="103">
        <f t="shared" si="29"/>
        <v>0</v>
      </c>
      <c r="X101" s="245"/>
    </row>
    <row r="102" spans="1:24" ht="12.75" customHeight="1" x14ac:dyDescent="0.3">
      <c r="A102" s="145" t="s">
        <v>78</v>
      </c>
      <c r="B102" s="50"/>
      <c r="C102" s="217">
        <v>0</v>
      </c>
      <c r="D102" s="103">
        <f t="shared" si="20"/>
        <v>0</v>
      </c>
      <c r="E102" s="217">
        <v>0</v>
      </c>
      <c r="F102" s="103">
        <f t="shared" si="21"/>
        <v>0</v>
      </c>
      <c r="G102" s="217">
        <v>0</v>
      </c>
      <c r="H102" s="103">
        <f t="shared" si="22"/>
        <v>0</v>
      </c>
      <c r="I102" s="217">
        <v>0</v>
      </c>
      <c r="J102" s="103">
        <f t="shared" si="23"/>
        <v>0</v>
      </c>
      <c r="K102" s="217">
        <v>0</v>
      </c>
      <c r="L102" s="103">
        <f t="shared" si="24"/>
        <v>0</v>
      </c>
      <c r="M102" s="217">
        <v>0</v>
      </c>
      <c r="N102" s="103">
        <f t="shared" si="25"/>
        <v>0</v>
      </c>
      <c r="O102" s="217">
        <v>0</v>
      </c>
      <c r="P102" s="103">
        <f t="shared" si="26"/>
        <v>0</v>
      </c>
      <c r="Q102" s="217">
        <v>0</v>
      </c>
      <c r="R102" s="103">
        <f t="shared" si="27"/>
        <v>0</v>
      </c>
      <c r="S102" s="217">
        <v>0</v>
      </c>
      <c r="T102" s="103">
        <f t="shared" si="28"/>
        <v>0</v>
      </c>
      <c r="U102" s="217">
        <v>0</v>
      </c>
      <c r="V102" s="103">
        <f t="shared" si="29"/>
        <v>0</v>
      </c>
      <c r="X102" s="245"/>
    </row>
    <row r="103" spans="1:24" ht="12.75" customHeight="1" x14ac:dyDescent="0.3">
      <c r="A103" s="145" t="s">
        <v>78</v>
      </c>
      <c r="B103" s="50"/>
      <c r="C103" s="217">
        <v>0</v>
      </c>
      <c r="D103" s="103">
        <f t="shared" si="20"/>
        <v>0</v>
      </c>
      <c r="E103" s="217">
        <v>0</v>
      </c>
      <c r="F103" s="103">
        <f t="shared" si="21"/>
        <v>0</v>
      </c>
      <c r="G103" s="217">
        <v>0</v>
      </c>
      <c r="H103" s="103">
        <f t="shared" si="22"/>
        <v>0</v>
      </c>
      <c r="I103" s="217">
        <v>0</v>
      </c>
      <c r="J103" s="103">
        <f t="shared" si="23"/>
        <v>0</v>
      </c>
      <c r="K103" s="217">
        <v>0</v>
      </c>
      <c r="L103" s="103">
        <f t="shared" si="24"/>
        <v>0</v>
      </c>
      <c r="M103" s="217">
        <v>0</v>
      </c>
      <c r="N103" s="103">
        <f t="shared" si="25"/>
        <v>0</v>
      </c>
      <c r="O103" s="217">
        <v>0</v>
      </c>
      <c r="P103" s="103">
        <f t="shared" si="26"/>
        <v>0</v>
      </c>
      <c r="Q103" s="217">
        <v>0</v>
      </c>
      <c r="R103" s="103">
        <f t="shared" si="27"/>
        <v>0</v>
      </c>
      <c r="S103" s="217">
        <v>0</v>
      </c>
      <c r="T103" s="103">
        <f t="shared" si="28"/>
        <v>0</v>
      </c>
      <c r="U103" s="217">
        <v>0</v>
      </c>
      <c r="V103" s="103">
        <f t="shared" si="29"/>
        <v>0</v>
      </c>
      <c r="X103" s="245"/>
    </row>
    <row r="104" spans="1:24" ht="12.75" customHeight="1" x14ac:dyDescent="0.3">
      <c r="A104" s="145" t="s">
        <v>78</v>
      </c>
      <c r="B104" s="26"/>
      <c r="C104" s="217">
        <v>0</v>
      </c>
      <c r="D104" s="103">
        <f t="shared" si="20"/>
        <v>0</v>
      </c>
      <c r="E104" s="217">
        <v>0</v>
      </c>
      <c r="F104" s="103">
        <f t="shared" si="21"/>
        <v>0</v>
      </c>
      <c r="G104" s="217">
        <v>0</v>
      </c>
      <c r="H104" s="103">
        <f t="shared" si="22"/>
        <v>0</v>
      </c>
      <c r="I104" s="217">
        <v>0</v>
      </c>
      <c r="J104" s="103">
        <f t="shared" si="23"/>
        <v>0</v>
      </c>
      <c r="K104" s="217">
        <v>0</v>
      </c>
      <c r="L104" s="103">
        <f t="shared" si="24"/>
        <v>0</v>
      </c>
      <c r="M104" s="217">
        <v>0</v>
      </c>
      <c r="N104" s="103">
        <f t="shared" si="25"/>
        <v>0</v>
      </c>
      <c r="O104" s="217">
        <v>0</v>
      </c>
      <c r="P104" s="103">
        <f t="shared" si="26"/>
        <v>0</v>
      </c>
      <c r="Q104" s="217">
        <v>0</v>
      </c>
      <c r="R104" s="103">
        <f t="shared" si="27"/>
        <v>0</v>
      </c>
      <c r="S104" s="217">
        <v>0</v>
      </c>
      <c r="T104" s="103">
        <f t="shared" si="28"/>
        <v>0</v>
      </c>
      <c r="U104" s="217">
        <v>0</v>
      </c>
      <c r="V104" s="103">
        <f t="shared" si="29"/>
        <v>0</v>
      </c>
      <c r="X104" s="245"/>
    </row>
    <row r="105" spans="1:24" ht="12.75" customHeight="1" x14ac:dyDescent="0.3">
      <c r="A105" s="26" t="s">
        <v>36</v>
      </c>
      <c r="B105" s="69"/>
      <c r="C105" s="105">
        <f>SUM(C52:C104)</f>
        <v>92517.00028909299</v>
      </c>
      <c r="D105" s="106">
        <f t="shared" ref="D105" si="30">IFERROR(C105/C$28,0)</f>
        <v>0.23855162672394203</v>
      </c>
      <c r="E105" s="105">
        <f>SUM(E52:E104)</f>
        <v>130946.10149014521</v>
      </c>
      <c r="F105" s="106">
        <f t="shared" ref="F105" si="31">IFERROR(E105/E$28,0)</f>
        <v>0.22892675085689723</v>
      </c>
      <c r="G105" s="105">
        <f>SUM(G52:G104)</f>
        <v>134240.50518998687</v>
      </c>
      <c r="H105" s="106">
        <f t="shared" ref="H105" si="32">IFERROR(G105/G$28,0)</f>
        <v>0.23008450772999259</v>
      </c>
      <c r="I105" s="105">
        <f>SUM(I52:I104)</f>
        <v>136812.51555895302</v>
      </c>
      <c r="J105" s="106">
        <f t="shared" ref="J105" si="33">IFERROR(I105/I$28,0)</f>
        <v>0.22989496300332479</v>
      </c>
      <c r="K105" s="105">
        <f>SUM(K52:K104)</f>
        <v>139589.60877590359</v>
      </c>
      <c r="L105" s="106">
        <f t="shared" ref="L105" si="34">IFERROR(K105/K$28,0)</f>
        <v>0.22996224828709452</v>
      </c>
      <c r="M105" s="105">
        <f>SUM(M52:M104)</f>
        <v>142423.68709020413</v>
      </c>
      <c r="N105" s="106">
        <f t="shared" ref="N105" si="35">IFERROR(M105/M$28,0)</f>
        <v>0.23003054523796604</v>
      </c>
      <c r="O105" s="105">
        <f>SUM(O52:O104)</f>
        <v>145315.10560396648</v>
      </c>
      <c r="P105" s="106">
        <f t="shared" ref="P105" si="36">IFERROR(O105/O$28,0)</f>
        <v>0.23009854594265786</v>
      </c>
      <c r="Q105" s="105">
        <f>SUM(Q52:Q104)</f>
        <v>148266.10965655986</v>
      </c>
      <c r="R105" s="106">
        <f t="shared" ref="R105" si="37">IFERROR(Q105/Q$28,0)</f>
        <v>0.23016794112430938</v>
      </c>
      <c r="S105" s="105">
        <f>SUM(S52:S104)</f>
        <v>151276.83698934037</v>
      </c>
      <c r="T105" s="106">
        <f t="shared" ref="T105" si="38">IFERROR(S105/S$28,0)</f>
        <v>0.23023704585592317</v>
      </c>
      <c r="U105" s="105">
        <f>SUM(U52:U104)</f>
        <v>154337.50478190908</v>
      </c>
      <c r="V105" s="106">
        <f t="shared" si="29"/>
        <v>0.23028946546305454</v>
      </c>
    </row>
    <row r="106" spans="1:24" ht="12.75" customHeight="1" x14ac:dyDescent="0.3">
      <c r="A106" s="26"/>
      <c r="B106" s="26"/>
      <c r="C106" s="51"/>
      <c r="D106" s="52"/>
      <c r="E106" s="51"/>
      <c r="F106" s="52"/>
      <c r="G106" s="51"/>
      <c r="H106" s="52"/>
      <c r="I106" s="51"/>
      <c r="J106" s="52"/>
      <c r="K106" s="51"/>
      <c r="L106" s="52"/>
      <c r="M106" s="51"/>
      <c r="N106" s="52"/>
      <c r="O106" s="51"/>
      <c r="P106" s="52"/>
      <c r="Q106" s="51"/>
      <c r="R106" s="52"/>
      <c r="S106" s="51"/>
      <c r="T106" s="52"/>
      <c r="U106" s="51"/>
      <c r="V106" s="52"/>
    </row>
    <row r="107" spans="1:24" ht="12.75" customHeight="1" x14ac:dyDescent="0.3">
      <c r="A107" s="26" t="s">
        <v>19</v>
      </c>
      <c r="B107" s="69"/>
      <c r="C107" s="105">
        <f>C28-C33-C46-C105</f>
        <v>-3211.4582890929742</v>
      </c>
      <c r="D107" s="106">
        <f>IFERROR(C107/C$28,0)</f>
        <v>-8.2806251459228691E-3</v>
      </c>
      <c r="E107" s="105">
        <f>E28-E33-E46-E105</f>
        <v>62654.288093854775</v>
      </c>
      <c r="F107" s="106">
        <f>IFERROR(E107/E$28,0)</f>
        <v>0.10953546869555031</v>
      </c>
      <c r="G107" s="105">
        <f>G28-G33-G46-G105</f>
        <v>60387.298029453144</v>
      </c>
      <c r="H107" s="106">
        <f>IFERROR(G107/G$28,0)</f>
        <v>0.10350215622763805</v>
      </c>
      <c r="I107" s="105">
        <f>I28-I33-I46-I105</f>
        <v>59352.519763509074</v>
      </c>
      <c r="J107" s="106">
        <f>IFERROR(I107/I$28,0)</f>
        <v>9.973389700086617E-2</v>
      </c>
      <c r="K107" s="105">
        <f>K28-K33-K46-K105</f>
        <v>59485.937949620129</v>
      </c>
      <c r="L107" s="106">
        <f>IFERROR(K107/K$28,0)</f>
        <v>9.7998125736724936E-2</v>
      </c>
      <c r="M107" s="105">
        <f>M28-M33-M46-M105</f>
        <v>59595.261533857702</v>
      </c>
      <c r="N107" s="106">
        <f>IFERROR(M107/M$28,0)</f>
        <v>9.6253163952636889E-2</v>
      </c>
      <c r="O107" s="105">
        <f>O28-O33-O46-O105</f>
        <v>59680.160230704932</v>
      </c>
      <c r="P107" s="106">
        <f>IFERROR(O107/O$28,0)</f>
        <v>9.450027946946768E-2</v>
      </c>
      <c r="Q107" s="105">
        <f>Q28-Q33-Q46-Q105</f>
        <v>59738.398188886495</v>
      </c>
      <c r="R107" s="106">
        <f>IFERROR(Q107/Q$28,0)</f>
        <v>9.2737741275130514E-2</v>
      </c>
      <c r="S107" s="105">
        <f>S28-S33-S46-S105</f>
        <v>59769.831124448596</v>
      </c>
      <c r="T107" s="106">
        <f>IFERROR(S107/S$28,0)</f>
        <v>9.0967193810180799E-2</v>
      </c>
      <c r="U107" s="105">
        <f>U28-U33-U46-U105</f>
        <v>59784.218558374938</v>
      </c>
      <c r="V107" s="106">
        <f>IFERROR(U107/U$28,0)</f>
        <v>8.9204991064157649E-2</v>
      </c>
    </row>
    <row r="108" spans="1:24" ht="12.75" customHeight="1" x14ac:dyDescent="0.3">
      <c r="A108" s="26"/>
      <c r="B108" s="26"/>
      <c r="C108" s="53"/>
      <c r="D108" s="54"/>
      <c r="E108" s="53"/>
      <c r="F108" s="54"/>
      <c r="G108" s="53"/>
      <c r="H108" s="54"/>
      <c r="I108" s="53"/>
      <c r="J108" s="54"/>
      <c r="K108" s="53"/>
      <c r="L108" s="54"/>
      <c r="M108" s="53"/>
      <c r="N108" s="54"/>
      <c r="O108" s="53"/>
      <c r="P108" s="54"/>
      <c r="Q108" s="53"/>
      <c r="R108" s="54"/>
      <c r="S108" s="53"/>
      <c r="T108" s="54"/>
      <c r="U108" s="53"/>
      <c r="V108" s="54"/>
    </row>
    <row r="109" spans="1:24" ht="12.75" customHeight="1" x14ac:dyDescent="0.3">
      <c r="A109" s="26"/>
      <c r="B109" s="26"/>
      <c r="C109" s="53"/>
      <c r="D109" s="54"/>
      <c r="E109" s="53"/>
      <c r="F109" s="54"/>
      <c r="G109" s="53"/>
      <c r="H109" s="54"/>
      <c r="I109" s="53"/>
      <c r="J109" s="54"/>
      <c r="K109" s="53"/>
      <c r="L109" s="54"/>
      <c r="M109" s="53"/>
      <c r="N109" s="54"/>
      <c r="O109" s="53"/>
      <c r="P109" s="54"/>
      <c r="Q109" s="53"/>
      <c r="R109" s="54"/>
      <c r="S109" s="53"/>
      <c r="T109" s="54"/>
      <c r="U109" s="53"/>
      <c r="V109" s="54"/>
    </row>
    <row r="110" spans="1:24" ht="12.75" customHeight="1" x14ac:dyDescent="0.3">
      <c r="A110" s="55" t="s">
        <v>49</v>
      </c>
      <c r="B110" s="55"/>
      <c r="C110" s="109" t="str">
        <f>C50</f>
        <v>FY 2018-19</v>
      </c>
      <c r="D110" s="109" t="s">
        <v>9</v>
      </c>
      <c r="E110" s="109" t="str">
        <f>E50</f>
        <v>FY 2019-20</v>
      </c>
      <c r="F110" s="109" t="s">
        <v>9</v>
      </c>
      <c r="G110" s="109" t="str">
        <f>G50</f>
        <v>FY 2020-21</v>
      </c>
      <c r="H110" s="109" t="s">
        <v>9</v>
      </c>
      <c r="I110" s="109" t="str">
        <f>I50</f>
        <v>FY 2021-22</v>
      </c>
      <c r="J110" s="109" t="s">
        <v>9</v>
      </c>
      <c r="K110" s="109" t="str">
        <f>K50</f>
        <v>FY 2022-23</v>
      </c>
      <c r="L110" s="109" t="s">
        <v>9</v>
      </c>
      <c r="M110" s="109" t="str">
        <f>M50</f>
        <v>FY 2023-24</v>
      </c>
      <c r="N110" s="109" t="s">
        <v>9</v>
      </c>
      <c r="O110" s="109" t="str">
        <f>O50</f>
        <v>FY 2024-25</v>
      </c>
      <c r="P110" s="109" t="s">
        <v>9</v>
      </c>
      <c r="Q110" s="109" t="str">
        <f>Q50</f>
        <v>FY 2025-26</v>
      </c>
      <c r="R110" s="109" t="s">
        <v>9</v>
      </c>
      <c r="S110" s="109" t="str">
        <f>S50</f>
        <v>FY 2026-27</v>
      </c>
      <c r="T110" s="109" t="s">
        <v>9</v>
      </c>
      <c r="U110" s="109" t="str">
        <f>U50</f>
        <v>FY 2027-28</v>
      </c>
      <c r="V110" s="109" t="s">
        <v>9</v>
      </c>
    </row>
    <row r="111" spans="1:24" ht="12.75" customHeight="1" x14ac:dyDescent="0.3">
      <c r="A111" s="38" t="s">
        <v>141</v>
      </c>
      <c r="B111" s="50"/>
      <c r="C111" s="102">
        <f>C59</f>
        <v>23673.021119999998</v>
      </c>
      <c r="D111" s="103">
        <f t="shared" ref="D111:D116" si="39">IFERROR(C111/C$28,0)</f>
        <v>6.1039999999999997E-2</v>
      </c>
      <c r="E111" s="102">
        <f>E59</f>
        <v>34914.879999999997</v>
      </c>
      <c r="F111" s="103">
        <f t="shared" ref="F111:F116" si="40">IFERROR(E111/E$28,0)</f>
        <v>6.1039999999999997E-2</v>
      </c>
      <c r="G111" s="102">
        <f>G59</f>
        <v>35613.177600000003</v>
      </c>
      <c r="H111" s="103">
        <f t="shared" ref="H111:H116" si="41">IFERROR(G111/G$28,0)</f>
        <v>6.1040000000000004E-2</v>
      </c>
      <c r="I111" s="102">
        <f>I59</f>
        <v>36325.441152000007</v>
      </c>
      <c r="J111" s="103">
        <f t="shared" ref="J111:J116" si="42">IFERROR(I111/I$28,0)</f>
        <v>6.1040000000000004E-2</v>
      </c>
      <c r="K111" s="102">
        <f>K59</f>
        <v>37051.949975039999</v>
      </c>
      <c r="L111" s="103">
        <f t="shared" ref="L111:L116" si="43">IFERROR(K111/K$28,0)</f>
        <v>6.1039999999999997E-2</v>
      </c>
      <c r="M111" s="102">
        <f>M59</f>
        <v>37792.988974540807</v>
      </c>
      <c r="N111" s="103">
        <f t="shared" ref="N111:N116" si="44">IFERROR(M111/M$28,0)</f>
        <v>6.1040000000000004E-2</v>
      </c>
      <c r="O111" s="102">
        <f>O59</f>
        <v>38548.848754031613</v>
      </c>
      <c r="P111" s="103">
        <f t="shared" ref="P111:P116" si="45">IFERROR(O111/O$28,0)</f>
        <v>6.103999999999999E-2</v>
      </c>
      <c r="Q111" s="102">
        <f>Q59</f>
        <v>39319.82572911225</v>
      </c>
      <c r="R111" s="103">
        <f t="shared" ref="R111:R116" si="46">IFERROR(Q111/Q$28,0)</f>
        <v>6.1039999999999997E-2</v>
      </c>
      <c r="S111" s="102">
        <f>S59</f>
        <v>40106.222243694501</v>
      </c>
      <c r="T111" s="103">
        <f t="shared" ref="T111:T116" si="47">IFERROR(S111/S$28,0)</f>
        <v>6.1039999999999997E-2</v>
      </c>
      <c r="U111" s="102">
        <f>U59</f>
        <v>40908.346688568381</v>
      </c>
      <c r="V111" s="103">
        <f t="shared" ref="V111:V116" si="48">IFERROR(U111/U$28,0)</f>
        <v>6.103999999999999E-2</v>
      </c>
    </row>
    <row r="112" spans="1:24" ht="12.75" customHeight="1" x14ac:dyDescent="0.3">
      <c r="A112" s="38" t="s">
        <v>96</v>
      </c>
      <c r="B112" s="50"/>
      <c r="C112" s="102">
        <f>C62</f>
        <v>0</v>
      </c>
      <c r="D112" s="103">
        <f t="shared" si="39"/>
        <v>0</v>
      </c>
      <c r="E112" s="102">
        <f>E62</f>
        <v>0</v>
      </c>
      <c r="F112" s="103">
        <f t="shared" si="40"/>
        <v>0</v>
      </c>
      <c r="G112" s="102">
        <f>G62</f>
        <v>0</v>
      </c>
      <c r="H112" s="103">
        <f t="shared" si="41"/>
        <v>0</v>
      </c>
      <c r="I112" s="102">
        <f>I62</f>
        <v>0</v>
      </c>
      <c r="J112" s="103">
        <f t="shared" si="42"/>
        <v>0</v>
      </c>
      <c r="K112" s="102">
        <f>K62</f>
        <v>0</v>
      </c>
      <c r="L112" s="103">
        <f t="shared" si="43"/>
        <v>0</v>
      </c>
      <c r="M112" s="102">
        <f>M62</f>
        <v>0</v>
      </c>
      <c r="N112" s="103">
        <f t="shared" si="44"/>
        <v>0</v>
      </c>
      <c r="O112" s="102">
        <f>O62</f>
        <v>0</v>
      </c>
      <c r="P112" s="103">
        <f t="shared" si="45"/>
        <v>0</v>
      </c>
      <c r="Q112" s="102">
        <f>Q62</f>
        <v>0</v>
      </c>
      <c r="R112" s="103">
        <f t="shared" si="46"/>
        <v>0</v>
      </c>
      <c r="S112" s="102">
        <f>S62</f>
        <v>0</v>
      </c>
      <c r="T112" s="103">
        <f t="shared" si="47"/>
        <v>0</v>
      </c>
      <c r="U112" s="102">
        <f>U62</f>
        <v>0</v>
      </c>
      <c r="V112" s="103">
        <f t="shared" si="48"/>
        <v>0</v>
      </c>
    </row>
    <row r="113" spans="1:22" ht="12.75" customHeight="1" x14ac:dyDescent="0.3">
      <c r="A113" s="145" t="s">
        <v>78</v>
      </c>
      <c r="B113" s="56"/>
      <c r="C113" s="136">
        <v>0</v>
      </c>
      <c r="D113" s="103">
        <f t="shared" si="39"/>
        <v>0</v>
      </c>
      <c r="E113" s="136">
        <v>0</v>
      </c>
      <c r="F113" s="103">
        <f t="shared" si="40"/>
        <v>0</v>
      </c>
      <c r="G113" s="136">
        <v>0</v>
      </c>
      <c r="H113" s="103">
        <f t="shared" si="41"/>
        <v>0</v>
      </c>
      <c r="I113" s="136">
        <v>0</v>
      </c>
      <c r="J113" s="103">
        <f t="shared" si="42"/>
        <v>0</v>
      </c>
      <c r="K113" s="136">
        <v>0</v>
      </c>
      <c r="L113" s="103">
        <f t="shared" si="43"/>
        <v>0</v>
      </c>
      <c r="M113" s="136">
        <v>0</v>
      </c>
      <c r="N113" s="103">
        <f t="shared" si="44"/>
        <v>0</v>
      </c>
      <c r="O113" s="136">
        <v>0</v>
      </c>
      <c r="P113" s="103">
        <f t="shared" si="45"/>
        <v>0</v>
      </c>
      <c r="Q113" s="136">
        <v>0</v>
      </c>
      <c r="R113" s="103">
        <f t="shared" si="46"/>
        <v>0</v>
      </c>
      <c r="S113" s="136">
        <v>0</v>
      </c>
      <c r="T113" s="103">
        <f t="shared" si="47"/>
        <v>0</v>
      </c>
      <c r="U113" s="136">
        <v>0</v>
      </c>
      <c r="V113" s="103">
        <f t="shared" si="48"/>
        <v>0</v>
      </c>
    </row>
    <row r="114" spans="1:22" ht="12.75" customHeight="1" x14ac:dyDescent="0.3">
      <c r="A114" s="145" t="s">
        <v>78</v>
      </c>
      <c r="B114" s="56"/>
      <c r="C114" s="136">
        <v>0</v>
      </c>
      <c r="D114" s="103">
        <f t="shared" si="39"/>
        <v>0</v>
      </c>
      <c r="E114" s="136">
        <v>0</v>
      </c>
      <c r="F114" s="103">
        <f t="shared" si="40"/>
        <v>0</v>
      </c>
      <c r="G114" s="136">
        <v>0</v>
      </c>
      <c r="H114" s="103">
        <f t="shared" si="41"/>
        <v>0</v>
      </c>
      <c r="I114" s="136">
        <v>0</v>
      </c>
      <c r="J114" s="103">
        <f t="shared" si="42"/>
        <v>0</v>
      </c>
      <c r="K114" s="136">
        <v>0</v>
      </c>
      <c r="L114" s="103">
        <f t="shared" si="43"/>
        <v>0</v>
      </c>
      <c r="M114" s="136">
        <v>0</v>
      </c>
      <c r="N114" s="103">
        <f t="shared" si="44"/>
        <v>0</v>
      </c>
      <c r="O114" s="136">
        <v>0</v>
      </c>
      <c r="P114" s="103">
        <f t="shared" si="45"/>
        <v>0</v>
      </c>
      <c r="Q114" s="136">
        <v>0</v>
      </c>
      <c r="R114" s="103">
        <f t="shared" si="46"/>
        <v>0</v>
      </c>
      <c r="S114" s="136">
        <v>0</v>
      </c>
      <c r="T114" s="103">
        <f t="shared" si="47"/>
        <v>0</v>
      </c>
      <c r="U114" s="136">
        <v>0</v>
      </c>
      <c r="V114" s="103">
        <f t="shared" si="48"/>
        <v>0</v>
      </c>
    </row>
    <row r="115" spans="1:22" ht="12.75" customHeight="1" x14ac:dyDescent="0.3">
      <c r="A115" s="145" t="s">
        <v>78</v>
      </c>
      <c r="B115" s="56"/>
      <c r="C115" s="137">
        <v>0</v>
      </c>
      <c r="D115" s="103">
        <f t="shared" si="39"/>
        <v>0</v>
      </c>
      <c r="E115" s="137">
        <v>0</v>
      </c>
      <c r="F115" s="103">
        <f t="shared" si="40"/>
        <v>0</v>
      </c>
      <c r="G115" s="137">
        <v>0</v>
      </c>
      <c r="H115" s="103">
        <f t="shared" si="41"/>
        <v>0</v>
      </c>
      <c r="I115" s="137">
        <v>0</v>
      </c>
      <c r="J115" s="103">
        <f t="shared" si="42"/>
        <v>0</v>
      </c>
      <c r="K115" s="137">
        <v>0</v>
      </c>
      <c r="L115" s="103">
        <f t="shared" si="43"/>
        <v>0</v>
      </c>
      <c r="M115" s="137">
        <v>0</v>
      </c>
      <c r="N115" s="103">
        <f t="shared" si="44"/>
        <v>0</v>
      </c>
      <c r="O115" s="137">
        <v>0</v>
      </c>
      <c r="P115" s="103">
        <f t="shared" si="45"/>
        <v>0</v>
      </c>
      <c r="Q115" s="137">
        <v>0</v>
      </c>
      <c r="R115" s="103">
        <f t="shared" si="46"/>
        <v>0</v>
      </c>
      <c r="S115" s="137">
        <v>0</v>
      </c>
      <c r="T115" s="103">
        <f t="shared" si="47"/>
        <v>0</v>
      </c>
      <c r="U115" s="137">
        <v>0</v>
      </c>
      <c r="V115" s="103">
        <f t="shared" si="48"/>
        <v>0</v>
      </c>
    </row>
    <row r="116" spans="1:22" ht="12.75" customHeight="1" x14ac:dyDescent="0.3">
      <c r="A116" s="55" t="s">
        <v>83</v>
      </c>
      <c r="B116" s="57"/>
      <c r="C116" s="108">
        <f>SUM(C111:C115)</f>
        <v>23673.021119999998</v>
      </c>
      <c r="D116" s="106">
        <f t="shared" si="39"/>
        <v>6.1039999999999997E-2</v>
      </c>
      <c r="E116" s="108">
        <f>SUM(E111:E115)</f>
        <v>34914.879999999997</v>
      </c>
      <c r="F116" s="106">
        <f t="shared" si="40"/>
        <v>6.1039999999999997E-2</v>
      </c>
      <c r="G116" s="108">
        <f>SUM(G111:G115)</f>
        <v>35613.177600000003</v>
      </c>
      <c r="H116" s="106">
        <f t="shared" si="41"/>
        <v>6.1040000000000004E-2</v>
      </c>
      <c r="I116" s="108">
        <f>SUM(I111:I115)</f>
        <v>36325.441152000007</v>
      </c>
      <c r="J116" s="106">
        <f t="shared" si="42"/>
        <v>6.1040000000000004E-2</v>
      </c>
      <c r="K116" s="108">
        <f>SUM(K111:K115)</f>
        <v>37051.949975039999</v>
      </c>
      <c r="L116" s="106">
        <f t="shared" si="43"/>
        <v>6.1039999999999997E-2</v>
      </c>
      <c r="M116" s="108">
        <f>SUM(M111:M115)</f>
        <v>37792.988974540807</v>
      </c>
      <c r="N116" s="106">
        <f t="shared" si="44"/>
        <v>6.1040000000000004E-2</v>
      </c>
      <c r="O116" s="108">
        <f>SUM(O111:O115)</f>
        <v>38548.848754031613</v>
      </c>
      <c r="P116" s="106">
        <f t="shared" si="45"/>
        <v>6.103999999999999E-2</v>
      </c>
      <c r="Q116" s="108">
        <f>SUM(Q111:Q115)</f>
        <v>39319.82572911225</v>
      </c>
      <c r="R116" s="106">
        <f t="shared" si="46"/>
        <v>6.1039999999999997E-2</v>
      </c>
      <c r="S116" s="108">
        <f>SUM(S111:S115)</f>
        <v>40106.222243694501</v>
      </c>
      <c r="T116" s="106">
        <f t="shared" si="47"/>
        <v>6.1039999999999997E-2</v>
      </c>
      <c r="U116" s="108">
        <f>SUM(U111:U115)</f>
        <v>40908.346688568381</v>
      </c>
      <c r="V116" s="106">
        <f t="shared" si="48"/>
        <v>6.103999999999999E-2</v>
      </c>
    </row>
    <row r="117" spans="1:22" ht="12.75" customHeight="1" x14ac:dyDescent="0.3">
      <c r="A117" s="38"/>
      <c r="B117" s="38"/>
    </row>
    <row r="118" spans="1:22" ht="12.75" customHeight="1" x14ac:dyDescent="0.3">
      <c r="A118" s="58" t="s">
        <v>8</v>
      </c>
      <c r="B118" s="5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ht="12.75" customHeight="1" x14ac:dyDescent="0.3">
      <c r="A119" s="62" t="s">
        <v>37</v>
      </c>
      <c r="B119" s="6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ht="12.75" customHeight="1" x14ac:dyDescent="0.3">
      <c r="A120" s="38"/>
      <c r="B120" s="38"/>
    </row>
    <row r="121" spans="1:22" ht="12.75" customHeight="1" x14ac:dyDescent="0.3">
      <c r="A121" s="38"/>
      <c r="B121" s="38"/>
    </row>
    <row r="122" spans="1:22" ht="12.75" customHeight="1" x14ac:dyDescent="0.3">
      <c r="A122" s="38"/>
      <c r="B122" s="38"/>
    </row>
    <row r="123" spans="1:22" ht="12.75" customHeight="1" x14ac:dyDescent="0.3">
      <c r="A123" s="38"/>
      <c r="B123" s="38"/>
    </row>
    <row r="124" spans="1:22" ht="12.75" customHeight="1" x14ac:dyDescent="0.3">
      <c r="A124" s="38"/>
      <c r="B124" s="38"/>
    </row>
    <row r="125" spans="1:22" ht="12.75" customHeight="1" x14ac:dyDescent="0.3">
      <c r="A125" s="38"/>
      <c r="B125" s="38"/>
    </row>
    <row r="126" spans="1:22" ht="12.75" customHeight="1" x14ac:dyDescent="0.3">
      <c r="A126" s="38"/>
      <c r="B126" s="38"/>
    </row>
  </sheetData>
  <pageMargins left="0.45" right="0" top="0.5" bottom="0" header="0.3" footer="0.3"/>
  <pageSetup scale="49" orientation="landscape" r:id="rId1"/>
  <rowBreaks count="1" manualBreakCount="1">
    <brk id="47" max="21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X126"/>
  <sheetViews>
    <sheetView topLeftCell="A46" zoomScale="78" zoomScaleNormal="78" workbookViewId="0">
      <selection activeCell="B37" sqref="B37"/>
    </sheetView>
  </sheetViews>
  <sheetFormatPr defaultColWidth="9.109375" defaultRowHeight="12.75" customHeight="1" x14ac:dyDescent="0.3"/>
  <cols>
    <col min="1" max="1" width="9.5546875" style="5" customWidth="1"/>
    <col min="2" max="2" width="36.109375" style="5" customWidth="1"/>
    <col min="3" max="3" width="14.44140625" style="5" customWidth="1"/>
    <col min="4" max="4" width="8.6640625" style="5" customWidth="1"/>
    <col min="5" max="5" width="12.6640625" style="5" customWidth="1"/>
    <col min="6" max="6" width="8.6640625" style="5" customWidth="1"/>
    <col min="7" max="7" width="12.6640625" style="5" customWidth="1"/>
    <col min="8" max="8" width="8.6640625" style="5" customWidth="1"/>
    <col min="9" max="9" width="12.6640625" style="5" customWidth="1"/>
    <col min="10" max="10" width="8.6640625" style="5" customWidth="1"/>
    <col min="11" max="11" width="12.5546875" style="5" customWidth="1"/>
    <col min="12" max="12" width="8.6640625" style="5" customWidth="1"/>
    <col min="13" max="13" width="12.6640625" style="5" customWidth="1"/>
    <col min="14" max="14" width="8.6640625" style="5" customWidth="1"/>
    <col min="15" max="15" width="12.6640625" style="5" customWidth="1"/>
    <col min="16" max="16" width="8.6640625" style="5" customWidth="1"/>
    <col min="17" max="17" width="12.6640625" style="5" customWidth="1"/>
    <col min="18" max="18" width="8.6640625" style="5" customWidth="1"/>
    <col min="19" max="19" width="12.6640625" style="5" customWidth="1"/>
    <col min="20" max="20" width="8.6640625" style="5" customWidth="1"/>
    <col min="21" max="21" width="12.5546875" style="5" customWidth="1"/>
    <col min="22" max="22" width="8.6640625" style="5" customWidth="1"/>
    <col min="23" max="16384" width="9.109375" style="5"/>
  </cols>
  <sheetData>
    <row r="1" spans="1:22" ht="12.75" customHeight="1" x14ac:dyDescent="0.3">
      <c r="A1" s="1" t="s">
        <v>338</v>
      </c>
      <c r="B1" s="12"/>
    </row>
    <row r="2" spans="1:22" ht="12.75" customHeight="1" x14ac:dyDescent="0.3">
      <c r="A2" s="45" t="s">
        <v>105</v>
      </c>
      <c r="B2" s="45"/>
      <c r="D2" s="147" t="s">
        <v>20</v>
      </c>
      <c r="G2" s="46" t="s">
        <v>214</v>
      </c>
      <c r="H2" s="47"/>
      <c r="I2" s="47"/>
      <c r="V2" s="67"/>
    </row>
    <row r="3" spans="1:22" ht="12.75" customHeight="1" x14ac:dyDescent="0.3">
      <c r="A3" s="48" t="s">
        <v>291</v>
      </c>
      <c r="B3" s="30"/>
      <c r="D3" s="146" t="s">
        <v>21</v>
      </c>
      <c r="G3" s="140" t="str">
        <f>+G2</f>
        <v>Chick-fil-A (Parking Garage 5)</v>
      </c>
      <c r="H3" s="141"/>
      <c r="I3" s="141"/>
      <c r="V3" s="67"/>
    </row>
    <row r="4" spans="1:22" ht="12.75" customHeight="1" x14ac:dyDescent="0.3">
      <c r="A4" s="48" t="s">
        <v>230</v>
      </c>
      <c r="B4" s="156" t="s">
        <v>375</v>
      </c>
      <c r="D4" s="146" t="s">
        <v>163</v>
      </c>
      <c r="G4" s="140" t="s">
        <v>410</v>
      </c>
      <c r="H4" s="141"/>
      <c r="I4" s="141"/>
      <c r="V4" s="67"/>
    </row>
    <row r="5" spans="1:22" ht="12.75" customHeight="1" x14ac:dyDescent="0.3">
      <c r="A5" s="143"/>
      <c r="B5" s="100"/>
      <c r="C5" s="45"/>
      <c r="D5" s="45"/>
      <c r="E5" s="45"/>
      <c r="F5" s="45"/>
      <c r="G5" s="67"/>
      <c r="H5" s="67"/>
      <c r="I5" s="48"/>
      <c r="J5" s="48"/>
      <c r="K5" s="48"/>
      <c r="L5" s="48"/>
      <c r="M5" s="45"/>
      <c r="N5" s="45"/>
      <c r="O5" s="45"/>
      <c r="P5" s="45"/>
      <c r="Q5" s="67"/>
      <c r="R5" s="67"/>
      <c r="S5" s="48"/>
      <c r="T5" s="48"/>
      <c r="U5" s="48"/>
      <c r="V5" s="48"/>
    </row>
    <row r="6" spans="1:22" ht="12.75" customHeight="1" x14ac:dyDescent="0.3">
      <c r="A6" s="38"/>
      <c r="B6" s="50"/>
      <c r="C6" s="109" t="s">
        <v>16</v>
      </c>
      <c r="D6" s="49"/>
      <c r="E6" s="109" t="s">
        <v>93</v>
      </c>
      <c r="F6" s="49"/>
      <c r="G6" s="109" t="s">
        <v>94</v>
      </c>
      <c r="H6" s="49"/>
      <c r="I6" s="109" t="s">
        <v>95</v>
      </c>
      <c r="J6" s="49"/>
      <c r="K6" s="109" t="s">
        <v>160</v>
      </c>
      <c r="L6" s="49"/>
      <c r="M6" s="109" t="s">
        <v>133</v>
      </c>
      <c r="N6" s="49"/>
      <c r="O6" s="109" t="s">
        <v>158</v>
      </c>
      <c r="P6" s="49"/>
      <c r="Q6" s="109" t="s">
        <v>159</v>
      </c>
      <c r="R6" s="49"/>
      <c r="S6" s="109" t="s">
        <v>161</v>
      </c>
      <c r="T6" s="49"/>
      <c r="U6" s="109" t="s">
        <v>162</v>
      </c>
      <c r="V6" s="49"/>
    </row>
    <row r="7" spans="1:22" ht="12.75" customHeight="1" x14ac:dyDescent="0.3">
      <c r="A7" s="26" t="s">
        <v>0</v>
      </c>
      <c r="B7" s="26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ht="12.75" customHeight="1" x14ac:dyDescent="0.3">
      <c r="A8" s="38" t="s">
        <v>10</v>
      </c>
      <c r="B8" s="38"/>
      <c r="C8" s="134">
        <v>190</v>
      </c>
      <c r="D8" s="38"/>
      <c r="E8" s="134">
        <v>190</v>
      </c>
      <c r="F8" s="38"/>
      <c r="G8" s="134">
        <v>190</v>
      </c>
      <c r="H8" s="38"/>
      <c r="I8" s="134">
        <v>190</v>
      </c>
      <c r="J8" s="38"/>
      <c r="K8" s="134">
        <v>190</v>
      </c>
      <c r="L8" s="38"/>
      <c r="M8" s="134">
        <v>190</v>
      </c>
      <c r="N8" s="38"/>
      <c r="O8" s="134">
        <v>190</v>
      </c>
      <c r="P8" s="38"/>
      <c r="Q8" s="134">
        <v>190</v>
      </c>
      <c r="R8" s="38"/>
      <c r="S8" s="134">
        <v>190</v>
      </c>
      <c r="T8" s="38"/>
      <c r="U8" s="134">
        <v>190</v>
      </c>
      <c r="V8" s="38"/>
    </row>
    <row r="9" spans="1:22" ht="12.75" customHeight="1" x14ac:dyDescent="0.3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ht="12.75" customHeight="1" x14ac:dyDescent="0.3">
      <c r="A10" s="38" t="s">
        <v>233</v>
      </c>
      <c r="B10" s="38"/>
      <c r="C10" s="257">
        <v>696.00000000000011</v>
      </c>
      <c r="D10" s="258"/>
      <c r="E10" s="257">
        <v>1021.1494995156603</v>
      </c>
      <c r="F10" s="258"/>
      <c r="G10" s="257">
        <v>1036.8019284853356</v>
      </c>
      <c r="H10" s="258"/>
      <c r="I10" s="257">
        <v>1052.7163653815389</v>
      </c>
      <c r="J10" s="258"/>
      <c r="K10" s="257">
        <v>1068.897300740505</v>
      </c>
      <c r="L10" s="258"/>
      <c r="M10" s="257">
        <v>1086.9863319838057</v>
      </c>
      <c r="N10" s="258"/>
      <c r="O10" s="257">
        <v>1105.3915441614563</v>
      </c>
      <c r="P10" s="258"/>
      <c r="Q10" s="257">
        <v>1122.4357550968803</v>
      </c>
      <c r="R10" s="258"/>
      <c r="S10" s="257">
        <v>1139.7657616882418</v>
      </c>
      <c r="T10" s="258"/>
      <c r="U10" s="257">
        <v>1157.3864727220571</v>
      </c>
      <c r="V10" s="38"/>
    </row>
    <row r="11" spans="1:22" ht="12.75" customHeigh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2" ht="12.75" customHeight="1" x14ac:dyDescent="0.3">
      <c r="A12" s="38" t="s">
        <v>231</v>
      </c>
      <c r="B12" s="38"/>
      <c r="C12" s="135">
        <v>6.49</v>
      </c>
      <c r="D12" s="38"/>
      <c r="E12" s="135">
        <v>6.52</v>
      </c>
      <c r="F12" s="38"/>
      <c r="G12" s="135">
        <v>6.55</v>
      </c>
      <c r="H12" s="38"/>
      <c r="I12" s="135">
        <v>6.58</v>
      </c>
      <c r="J12" s="38"/>
      <c r="K12" s="135">
        <v>6.61</v>
      </c>
      <c r="L12" s="38"/>
      <c r="M12" s="135">
        <v>6.63</v>
      </c>
      <c r="N12" s="38"/>
      <c r="O12" s="135">
        <v>6.65</v>
      </c>
      <c r="P12" s="38"/>
      <c r="Q12" s="135">
        <v>6.68</v>
      </c>
      <c r="R12" s="38"/>
      <c r="S12" s="135">
        <v>6.71</v>
      </c>
      <c r="T12" s="38"/>
      <c r="U12" s="135">
        <v>6.74</v>
      </c>
      <c r="V12" s="38"/>
    </row>
    <row r="13" spans="1:22" ht="12.75" customHeight="1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ht="12.75" customHeight="1" x14ac:dyDescent="0.3">
      <c r="A14" s="38" t="s">
        <v>234</v>
      </c>
      <c r="B14" s="38"/>
      <c r="C14" s="253">
        <v>858237.60000000009</v>
      </c>
      <c r="D14" s="255"/>
      <c r="E14" s="253">
        <v>1265000</v>
      </c>
      <c r="F14" s="255"/>
      <c r="G14" s="253">
        <v>1290300</v>
      </c>
      <c r="H14" s="255"/>
      <c r="I14" s="253">
        <v>1316106</v>
      </c>
      <c r="J14" s="255"/>
      <c r="K14" s="253">
        <v>1342428.12</v>
      </c>
      <c r="L14" s="255"/>
      <c r="M14" s="253">
        <v>1369276.6824</v>
      </c>
      <c r="N14" s="255"/>
      <c r="O14" s="253">
        <v>1396662.2160480001</v>
      </c>
      <c r="P14" s="255"/>
      <c r="Q14" s="253">
        <v>1424595.4603689602</v>
      </c>
      <c r="R14" s="255"/>
      <c r="S14" s="253">
        <v>1453087.3695763394</v>
      </c>
      <c r="T14" s="255"/>
      <c r="U14" s="253">
        <v>1482149.1169678662</v>
      </c>
      <c r="V14" s="38"/>
    </row>
    <row r="15" spans="1:22" ht="12.75" customHeight="1" x14ac:dyDescent="0.3">
      <c r="A15" s="54">
        <v>0.06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ht="12.75" customHeight="1" x14ac:dyDescent="0.3">
      <c r="A16" s="38"/>
      <c r="B16" s="50"/>
      <c r="C16" s="109" t="str">
        <f>C6</f>
        <v>FY 2018-19</v>
      </c>
      <c r="D16" s="109" t="s">
        <v>9</v>
      </c>
      <c r="E16" s="109" t="str">
        <f>E6</f>
        <v>FY 2019-20</v>
      </c>
      <c r="F16" s="109" t="s">
        <v>9</v>
      </c>
      <c r="G16" s="109" t="str">
        <f>G6</f>
        <v>FY 2020-21</v>
      </c>
      <c r="H16" s="109" t="s">
        <v>9</v>
      </c>
      <c r="I16" s="109" t="str">
        <f>I6</f>
        <v>FY 2021-22</v>
      </c>
      <c r="J16" s="109" t="s">
        <v>9</v>
      </c>
      <c r="K16" s="109" t="str">
        <f>K6</f>
        <v>FY 2022-23</v>
      </c>
      <c r="L16" s="109" t="s">
        <v>9</v>
      </c>
      <c r="M16" s="109" t="str">
        <f>M6</f>
        <v>FY 2023-24</v>
      </c>
      <c r="N16" s="109" t="s">
        <v>9</v>
      </c>
      <c r="O16" s="109" t="str">
        <f>O6</f>
        <v>FY 2024-25</v>
      </c>
      <c r="P16" s="109" t="s">
        <v>9</v>
      </c>
      <c r="Q16" s="109" t="str">
        <f>Q6</f>
        <v>FY 2025-26</v>
      </c>
      <c r="R16" s="109" t="s">
        <v>9</v>
      </c>
      <c r="S16" s="109" t="str">
        <f>S6</f>
        <v>FY 2026-27</v>
      </c>
      <c r="T16" s="109" t="s">
        <v>9</v>
      </c>
      <c r="U16" s="109" t="str">
        <f>U6</f>
        <v>FY 2027-28</v>
      </c>
      <c r="V16" s="109" t="s">
        <v>9</v>
      </c>
    </row>
    <row r="17" spans="1:24" ht="12.75" customHeight="1" x14ac:dyDescent="0.3">
      <c r="A17" s="26" t="s">
        <v>33</v>
      </c>
      <c r="B17" s="69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4" ht="12.75" customHeight="1" x14ac:dyDescent="0.3">
      <c r="A18" s="38" t="s">
        <v>236</v>
      </c>
      <c r="B18" s="5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X18" s="244"/>
    </row>
    <row r="19" spans="1:24" ht="12.75" customHeight="1" x14ac:dyDescent="0.3">
      <c r="A19" s="38" t="s">
        <v>237</v>
      </c>
      <c r="B19" s="50"/>
      <c r="C19" s="250">
        <v>730531.84512000019</v>
      </c>
      <c r="D19" s="103">
        <f>IFERROR(C19/C$28,0)</f>
        <v>0.85120000000000018</v>
      </c>
      <c r="E19" s="250">
        <v>559509.49999999988</v>
      </c>
      <c r="F19" s="103">
        <f>IFERROR(E19/E$28,0)</f>
        <v>0.44229999999999992</v>
      </c>
      <c r="G19" s="250">
        <v>570699.68999999983</v>
      </c>
      <c r="H19" s="103">
        <f>IFERROR(G19/G$28,0)</f>
        <v>0.44229999999999986</v>
      </c>
      <c r="I19" s="250">
        <v>582113.68379999977</v>
      </c>
      <c r="J19" s="103">
        <f>IFERROR(I19/I$28,0)</f>
        <v>0.4422999999999998</v>
      </c>
      <c r="K19" s="250">
        <v>593755.95747599995</v>
      </c>
      <c r="L19" s="103">
        <f>IFERROR(K19/K$28,0)</f>
        <v>0.44229999999999992</v>
      </c>
      <c r="M19" s="250">
        <v>605631.0766255199</v>
      </c>
      <c r="N19" s="103">
        <f>IFERROR(M19/M$28,0)</f>
        <v>0.44229999999999997</v>
      </c>
      <c r="O19" s="250">
        <v>617743.6981580304</v>
      </c>
      <c r="P19" s="103">
        <f>IFERROR(O19/O$28,0)</f>
        <v>0.44229999999999997</v>
      </c>
      <c r="Q19" s="250">
        <v>630098.57212119095</v>
      </c>
      <c r="R19" s="103">
        <f>IFERROR(Q19/Q$28,0)</f>
        <v>0.44229999999999986</v>
      </c>
      <c r="S19" s="250">
        <v>642700.54356361472</v>
      </c>
      <c r="T19" s="103">
        <f>IFERROR(S19/S$28,0)</f>
        <v>0.44229999999999986</v>
      </c>
      <c r="U19" s="250">
        <v>655554.55443488702</v>
      </c>
      <c r="V19" s="103">
        <f>IFERROR(U19/U$28,0)</f>
        <v>0.4422999999999998</v>
      </c>
    </row>
    <row r="20" spans="1:24" ht="12.75" customHeight="1" x14ac:dyDescent="0.3">
      <c r="A20" s="38" t="s">
        <v>238</v>
      </c>
      <c r="B20" s="50"/>
      <c r="C20" s="136">
        <v>106249.81488000002</v>
      </c>
      <c r="D20" s="103">
        <f>IFERROR(C20/C$28,0)</f>
        <v>0.12380000000000001</v>
      </c>
      <c r="E20" s="136">
        <v>673865.50000000012</v>
      </c>
      <c r="F20" s="103">
        <f>IFERROR(E20/E$28,0)</f>
        <v>0.53270000000000006</v>
      </c>
      <c r="G20" s="136">
        <v>687342.81000000017</v>
      </c>
      <c r="H20" s="103">
        <f>IFERROR(G20/G$28,0)</f>
        <v>0.53270000000000017</v>
      </c>
      <c r="I20" s="136">
        <v>701089.66620000021</v>
      </c>
      <c r="J20" s="103">
        <f>IFERROR(I20/I$28,0)</f>
        <v>0.53270000000000017</v>
      </c>
      <c r="K20" s="136">
        <v>715111.45952400018</v>
      </c>
      <c r="L20" s="103">
        <f>IFERROR(K20/K$28,0)</f>
        <v>0.53270000000000006</v>
      </c>
      <c r="M20" s="136">
        <v>729413.68871448014</v>
      </c>
      <c r="N20" s="103">
        <f>IFERROR(M20/M$28,0)</f>
        <v>0.53270000000000017</v>
      </c>
      <c r="O20" s="136">
        <v>744001.96248876979</v>
      </c>
      <c r="P20" s="103">
        <f>IFERROR(O20/O$28,0)</f>
        <v>0.53270000000000006</v>
      </c>
      <c r="Q20" s="136">
        <v>758882.00173854525</v>
      </c>
      <c r="R20" s="103">
        <f>IFERROR(Q20/Q$28,0)</f>
        <v>0.53270000000000006</v>
      </c>
      <c r="S20" s="136">
        <v>774059.64177331619</v>
      </c>
      <c r="T20" s="103">
        <f>IFERROR(S20/S$28,0)</f>
        <v>0.53270000000000017</v>
      </c>
      <c r="U20" s="136">
        <v>789540.83460878255</v>
      </c>
      <c r="V20" s="103">
        <f>IFERROR(U20/U$28,0)</f>
        <v>0.53270000000000006</v>
      </c>
    </row>
    <row r="21" spans="1:24" ht="12.75" customHeight="1" x14ac:dyDescent="0.3">
      <c r="A21" s="248" t="s">
        <v>235</v>
      </c>
      <c r="B21" s="249"/>
      <c r="C21" s="136">
        <v>21455.940000000002</v>
      </c>
      <c r="D21" s="103">
        <f>IFERROR(C21/C$28,0)</f>
        <v>2.5000000000000001E-2</v>
      </c>
      <c r="E21" s="136">
        <v>31625</v>
      </c>
      <c r="F21" s="103">
        <f>IFERROR(E21/E$28,0)</f>
        <v>2.5000000000000001E-2</v>
      </c>
      <c r="G21" s="136">
        <v>32257.5</v>
      </c>
      <c r="H21" s="103">
        <f>IFERROR(G21/G$28,0)</f>
        <v>2.5000000000000001E-2</v>
      </c>
      <c r="I21" s="136">
        <v>32902.65</v>
      </c>
      <c r="J21" s="103">
        <f>IFERROR(I21/I$28,0)</f>
        <v>2.5000000000000001E-2</v>
      </c>
      <c r="K21" s="136">
        <v>33560.703000000001</v>
      </c>
      <c r="L21" s="103">
        <f>IFERROR(K21/K$28,0)</f>
        <v>2.4999999999999998E-2</v>
      </c>
      <c r="M21" s="136">
        <v>34231.91706</v>
      </c>
      <c r="N21" s="103">
        <f>IFERROR(M21/M$28,0)</f>
        <v>2.5000000000000005E-2</v>
      </c>
      <c r="O21" s="136">
        <v>34916.555401200007</v>
      </c>
      <c r="P21" s="103">
        <f>IFERROR(O21/O$28,0)</f>
        <v>2.5000000000000001E-2</v>
      </c>
      <c r="Q21" s="136">
        <v>35614.886509224008</v>
      </c>
      <c r="R21" s="103">
        <f>IFERROR(Q21/Q$28,0)</f>
        <v>2.4999999999999998E-2</v>
      </c>
      <c r="S21" s="136">
        <v>36327.184239408489</v>
      </c>
      <c r="T21" s="103">
        <f>IFERROR(S21/S$28,0)</f>
        <v>2.5000000000000001E-2</v>
      </c>
      <c r="U21" s="136">
        <v>37053.727924196653</v>
      </c>
      <c r="V21" s="103">
        <f>IFERROR(U21/U$28,0)</f>
        <v>2.4999999999999994E-2</v>
      </c>
    </row>
    <row r="22" spans="1:24" ht="12.75" customHeight="1" x14ac:dyDescent="0.3">
      <c r="A22" s="38" t="s">
        <v>239</v>
      </c>
      <c r="B22" s="50"/>
      <c r="C22" s="102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</row>
    <row r="23" spans="1:24" ht="12.75" customHeight="1" x14ac:dyDescent="0.3">
      <c r="A23" s="151" t="s">
        <v>240</v>
      </c>
      <c r="B23" s="152"/>
      <c r="C23" s="102"/>
      <c r="D23" s="103">
        <f t="shared" ref="D23:D28" si="0">IFERROR(C23/C$28,0)</f>
        <v>0</v>
      </c>
      <c r="E23" s="102"/>
      <c r="F23" s="103">
        <f t="shared" ref="F23:F28" si="1">IFERROR(E23/E$28,0)</f>
        <v>0</v>
      </c>
      <c r="G23" s="102"/>
      <c r="H23" s="103">
        <f t="shared" ref="H23:H28" si="2">IFERROR(G23/G$28,0)</f>
        <v>0</v>
      </c>
      <c r="I23" s="102"/>
      <c r="J23" s="103">
        <f t="shared" ref="J23:J28" si="3">IFERROR(I23/I$28,0)</f>
        <v>0</v>
      </c>
      <c r="K23" s="102"/>
      <c r="L23" s="103">
        <f t="shared" ref="L23:L28" si="4">IFERROR(K23/K$28,0)</f>
        <v>0</v>
      </c>
      <c r="M23" s="102"/>
      <c r="N23" s="103">
        <f t="shared" ref="N23:N28" si="5">IFERROR(M23/M$28,0)</f>
        <v>0</v>
      </c>
      <c r="O23" s="102"/>
      <c r="P23" s="103">
        <f t="shared" ref="P23:P28" si="6">IFERROR(O23/O$28,0)</f>
        <v>0</v>
      </c>
      <c r="Q23" s="102"/>
      <c r="R23" s="103">
        <f t="shared" ref="R23:R28" si="7">IFERROR(Q23/Q$28,0)</f>
        <v>0</v>
      </c>
      <c r="S23" s="102"/>
      <c r="T23" s="103">
        <f t="shared" ref="T23:T28" si="8">IFERROR(S23/S$28,0)</f>
        <v>0</v>
      </c>
      <c r="U23" s="102"/>
      <c r="V23" s="103">
        <f t="shared" ref="V23:V28" si="9">IFERROR(U23/U$28,0)</f>
        <v>0</v>
      </c>
    </row>
    <row r="24" spans="1:24" ht="12.75" customHeight="1" x14ac:dyDescent="0.3">
      <c r="A24" s="151" t="s">
        <v>241</v>
      </c>
      <c r="B24" s="152"/>
      <c r="C24" s="102"/>
      <c r="D24" s="103">
        <f t="shared" si="0"/>
        <v>0</v>
      </c>
      <c r="E24" s="102"/>
      <c r="F24" s="103">
        <f t="shared" si="1"/>
        <v>0</v>
      </c>
      <c r="G24" s="102"/>
      <c r="H24" s="103">
        <f t="shared" si="2"/>
        <v>0</v>
      </c>
      <c r="I24" s="102"/>
      <c r="J24" s="103">
        <f t="shared" si="3"/>
        <v>0</v>
      </c>
      <c r="K24" s="102"/>
      <c r="L24" s="103">
        <f t="shared" si="4"/>
        <v>0</v>
      </c>
      <c r="M24" s="102"/>
      <c r="N24" s="103">
        <f t="shared" si="5"/>
        <v>0</v>
      </c>
      <c r="O24" s="102"/>
      <c r="P24" s="103">
        <f t="shared" si="6"/>
        <v>0</v>
      </c>
      <c r="Q24" s="102"/>
      <c r="R24" s="103">
        <f t="shared" si="7"/>
        <v>0</v>
      </c>
      <c r="S24" s="102"/>
      <c r="T24" s="103">
        <f t="shared" si="8"/>
        <v>0</v>
      </c>
      <c r="U24" s="102"/>
      <c r="V24" s="103">
        <f t="shared" si="9"/>
        <v>0</v>
      </c>
      <c r="X24" s="102"/>
    </row>
    <row r="25" spans="1:24" ht="12.75" customHeight="1" x14ac:dyDescent="0.3">
      <c r="A25" s="38" t="s">
        <v>242</v>
      </c>
      <c r="B25" s="50"/>
      <c r="C25" s="136"/>
      <c r="D25" s="103">
        <f t="shared" si="0"/>
        <v>0</v>
      </c>
      <c r="E25" s="136"/>
      <c r="F25" s="103">
        <f t="shared" si="1"/>
        <v>0</v>
      </c>
      <c r="G25" s="136"/>
      <c r="H25" s="103">
        <f t="shared" si="2"/>
        <v>0</v>
      </c>
      <c r="I25" s="136"/>
      <c r="J25" s="103">
        <f t="shared" si="3"/>
        <v>0</v>
      </c>
      <c r="K25" s="136"/>
      <c r="L25" s="103">
        <f t="shared" si="4"/>
        <v>0</v>
      </c>
      <c r="M25" s="136"/>
      <c r="N25" s="103">
        <f t="shared" si="5"/>
        <v>0</v>
      </c>
      <c r="O25" s="136"/>
      <c r="P25" s="103">
        <f t="shared" si="6"/>
        <v>0</v>
      </c>
      <c r="Q25" s="136"/>
      <c r="R25" s="103">
        <f t="shared" si="7"/>
        <v>0</v>
      </c>
      <c r="S25" s="136"/>
      <c r="T25" s="103">
        <f t="shared" si="8"/>
        <v>0</v>
      </c>
      <c r="U25" s="136"/>
      <c r="V25" s="103">
        <f t="shared" si="9"/>
        <v>0</v>
      </c>
      <c r="X25" s="102"/>
    </row>
    <row r="26" spans="1:24" ht="12.75" customHeight="1" x14ac:dyDescent="0.3">
      <c r="A26" s="151" t="s">
        <v>243</v>
      </c>
      <c r="B26" s="50"/>
      <c r="C26" s="102"/>
      <c r="D26" s="103">
        <f t="shared" si="0"/>
        <v>0</v>
      </c>
      <c r="E26" s="102"/>
      <c r="F26" s="103">
        <f t="shared" si="1"/>
        <v>0</v>
      </c>
      <c r="G26" s="102"/>
      <c r="H26" s="103">
        <f t="shared" si="2"/>
        <v>0</v>
      </c>
      <c r="I26" s="102"/>
      <c r="J26" s="103">
        <f t="shared" si="3"/>
        <v>0</v>
      </c>
      <c r="K26" s="102"/>
      <c r="L26" s="103">
        <f t="shared" si="4"/>
        <v>0</v>
      </c>
      <c r="M26" s="102"/>
      <c r="N26" s="103">
        <f t="shared" si="5"/>
        <v>0</v>
      </c>
      <c r="O26" s="102"/>
      <c r="P26" s="103">
        <f t="shared" si="6"/>
        <v>0</v>
      </c>
      <c r="Q26" s="102"/>
      <c r="R26" s="103">
        <f t="shared" si="7"/>
        <v>0</v>
      </c>
      <c r="S26" s="102"/>
      <c r="T26" s="103">
        <f t="shared" si="8"/>
        <v>0</v>
      </c>
      <c r="U26" s="102"/>
      <c r="V26" s="103">
        <f t="shared" si="9"/>
        <v>0</v>
      </c>
    </row>
    <row r="27" spans="1:24" ht="12.75" customHeight="1" x14ac:dyDescent="0.3">
      <c r="A27" s="38" t="s">
        <v>40</v>
      </c>
      <c r="B27" s="50"/>
      <c r="C27" s="137"/>
      <c r="D27" s="103">
        <f t="shared" si="0"/>
        <v>0</v>
      </c>
      <c r="E27" s="137"/>
      <c r="F27" s="103">
        <f t="shared" si="1"/>
        <v>0</v>
      </c>
      <c r="G27" s="137"/>
      <c r="H27" s="103">
        <f t="shared" si="2"/>
        <v>0</v>
      </c>
      <c r="I27" s="137"/>
      <c r="J27" s="103">
        <f t="shared" si="3"/>
        <v>0</v>
      </c>
      <c r="K27" s="137"/>
      <c r="L27" s="103">
        <f t="shared" si="4"/>
        <v>0</v>
      </c>
      <c r="M27" s="137"/>
      <c r="N27" s="103">
        <f t="shared" si="5"/>
        <v>0</v>
      </c>
      <c r="O27" s="137"/>
      <c r="P27" s="103">
        <f t="shared" si="6"/>
        <v>0</v>
      </c>
      <c r="Q27" s="137"/>
      <c r="R27" s="103">
        <f t="shared" si="7"/>
        <v>0</v>
      </c>
      <c r="S27" s="137"/>
      <c r="T27" s="103">
        <f t="shared" si="8"/>
        <v>0</v>
      </c>
      <c r="U27" s="137"/>
      <c r="V27" s="103">
        <f t="shared" si="9"/>
        <v>0</v>
      </c>
    </row>
    <row r="28" spans="1:24" ht="12.75" customHeight="1" x14ac:dyDescent="0.3">
      <c r="A28" s="26" t="s">
        <v>1</v>
      </c>
      <c r="B28" s="69"/>
      <c r="C28" s="105">
        <f>SUM(C19:C27)</f>
        <v>858237.60000000009</v>
      </c>
      <c r="D28" s="106">
        <f t="shared" si="0"/>
        <v>1</v>
      </c>
      <c r="E28" s="105">
        <f>SUM(E19:E27)</f>
        <v>1265000</v>
      </c>
      <c r="F28" s="106">
        <f t="shared" si="1"/>
        <v>1</v>
      </c>
      <c r="G28" s="105">
        <f>SUM(G19:G27)</f>
        <v>1290300</v>
      </c>
      <c r="H28" s="106">
        <f t="shared" si="2"/>
        <v>1</v>
      </c>
      <c r="I28" s="105">
        <f>SUM(I19:I27)</f>
        <v>1316106</v>
      </c>
      <c r="J28" s="106">
        <f t="shared" si="3"/>
        <v>1</v>
      </c>
      <c r="K28" s="105">
        <f>SUM(K19:K27)</f>
        <v>1342428.12</v>
      </c>
      <c r="L28" s="106">
        <f t="shared" si="4"/>
        <v>1</v>
      </c>
      <c r="M28" s="105">
        <f>SUM(M19:M27)</f>
        <v>1369276.6823999998</v>
      </c>
      <c r="N28" s="106">
        <f t="shared" si="5"/>
        <v>1</v>
      </c>
      <c r="O28" s="105">
        <f>SUM(O19:O27)</f>
        <v>1396662.2160480001</v>
      </c>
      <c r="P28" s="106">
        <f t="shared" si="6"/>
        <v>1</v>
      </c>
      <c r="Q28" s="105">
        <f>SUM(Q19:Q27)</f>
        <v>1424595.4603689604</v>
      </c>
      <c r="R28" s="106">
        <f t="shared" si="7"/>
        <v>1</v>
      </c>
      <c r="S28" s="105">
        <f>SUM(S19:S27)</f>
        <v>1453087.3695763394</v>
      </c>
      <c r="T28" s="106">
        <f t="shared" si="8"/>
        <v>1</v>
      </c>
      <c r="U28" s="105">
        <f>SUM(U19:U27)</f>
        <v>1482149.1169678664</v>
      </c>
      <c r="V28" s="106">
        <f t="shared" si="9"/>
        <v>1</v>
      </c>
    </row>
    <row r="29" spans="1:24" ht="12.75" customHeight="1" x14ac:dyDescent="0.3">
      <c r="A29" s="26"/>
      <c r="B29" s="69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4" ht="12.75" customHeight="1" x14ac:dyDescent="0.3">
      <c r="A30" s="26" t="s">
        <v>34</v>
      </c>
      <c r="B30" s="69"/>
      <c r="C30" s="25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4" ht="12.75" customHeight="1" x14ac:dyDescent="0.3">
      <c r="A31" s="38" t="s">
        <v>35</v>
      </c>
      <c r="B31" s="50"/>
      <c r="C31" s="217">
        <v>271203.08160000003</v>
      </c>
      <c r="D31" s="103">
        <f>IFERROR(C31/C$28,0)</f>
        <v>0.316</v>
      </c>
      <c r="E31" s="217">
        <v>399740</v>
      </c>
      <c r="F31" s="103">
        <f>IFERROR(E31/E$28,0)</f>
        <v>0.316</v>
      </c>
      <c r="G31" s="217">
        <v>407734.8</v>
      </c>
      <c r="H31" s="103">
        <f>IFERROR(G31/G$28,0)</f>
        <v>0.316</v>
      </c>
      <c r="I31" s="217">
        <v>415889.49599999998</v>
      </c>
      <c r="J31" s="103">
        <f>IFERROR(I31/I$28,0)</f>
        <v>0.316</v>
      </c>
      <c r="K31" s="217">
        <v>424207.28592000005</v>
      </c>
      <c r="L31" s="103">
        <f>IFERROR(K31/K$28,0)</f>
        <v>0.316</v>
      </c>
      <c r="M31" s="217">
        <v>432691.43163840001</v>
      </c>
      <c r="N31" s="103">
        <f>IFERROR(M31/M$28,0)</f>
        <v>0.31600000000000006</v>
      </c>
      <c r="O31" s="217">
        <v>441345.26027116802</v>
      </c>
      <c r="P31" s="103">
        <f>IFERROR(O31/O$28,0)</f>
        <v>0.316</v>
      </c>
      <c r="Q31" s="217">
        <v>450172.16547659144</v>
      </c>
      <c r="R31" s="103">
        <f>IFERROR(Q31/Q$28,0)</f>
        <v>0.31599999999999995</v>
      </c>
      <c r="S31" s="217">
        <v>459175.60878612322</v>
      </c>
      <c r="T31" s="103">
        <f>IFERROR(S31/S$28,0)</f>
        <v>0.316</v>
      </c>
      <c r="U31" s="217">
        <v>468359.12096184574</v>
      </c>
      <c r="V31" s="103">
        <f>IFERROR(U31/U$28,0)</f>
        <v>0.31599999999999995</v>
      </c>
    </row>
    <row r="32" spans="1:24" ht="12.75" customHeight="1" x14ac:dyDescent="0.3">
      <c r="A32" s="70" t="s">
        <v>75</v>
      </c>
      <c r="B32" s="70"/>
      <c r="C32" s="139"/>
      <c r="D32" s="103">
        <f>IFERROR(C32/C$28,0)</f>
        <v>0</v>
      </c>
      <c r="E32" s="139"/>
      <c r="F32" s="103">
        <f>IFERROR(E32/E$28,0)</f>
        <v>0</v>
      </c>
      <c r="G32" s="139"/>
      <c r="H32" s="103">
        <f>IFERROR(G32/G$28,0)</f>
        <v>0</v>
      </c>
      <c r="I32" s="139"/>
      <c r="J32" s="103">
        <f>IFERROR(I32/I$28,0)</f>
        <v>0</v>
      </c>
      <c r="K32" s="139"/>
      <c r="L32" s="103">
        <f>IFERROR(K32/K$28,0)</f>
        <v>0</v>
      </c>
      <c r="M32" s="139"/>
      <c r="N32" s="103">
        <f>IFERROR(M32/M$28,0)</f>
        <v>0</v>
      </c>
      <c r="O32" s="139"/>
      <c r="P32" s="103">
        <f>IFERROR(O32/O$28,0)</f>
        <v>0</v>
      </c>
      <c r="Q32" s="139"/>
      <c r="R32" s="103">
        <f>IFERROR(Q32/Q$28,0)</f>
        <v>0</v>
      </c>
      <c r="S32" s="139"/>
      <c r="T32" s="103">
        <f>IFERROR(S32/S$28,0)</f>
        <v>0</v>
      </c>
      <c r="U32" s="139"/>
      <c r="V32" s="103">
        <f>IFERROR(U32/U$28,0)</f>
        <v>0</v>
      </c>
    </row>
    <row r="33" spans="1:22" ht="12.75" customHeight="1" x14ac:dyDescent="0.3">
      <c r="A33" s="26" t="s">
        <v>2</v>
      </c>
      <c r="B33" s="69"/>
      <c r="C33" s="105">
        <f>SUM(C31:C32)</f>
        <v>271203.08160000003</v>
      </c>
      <c r="D33" s="106">
        <f>IFERROR(C33/C$28,0)</f>
        <v>0.316</v>
      </c>
      <c r="E33" s="105">
        <f>SUM(E31:E32)</f>
        <v>399740</v>
      </c>
      <c r="F33" s="106">
        <f>IFERROR(E33/E$28,0)</f>
        <v>0.316</v>
      </c>
      <c r="G33" s="105">
        <f>SUM(G31:G32)</f>
        <v>407734.8</v>
      </c>
      <c r="H33" s="106">
        <f>IFERROR(G33/G$28,0)</f>
        <v>0.316</v>
      </c>
      <c r="I33" s="105">
        <f>SUM(I31:I32)</f>
        <v>415889.49599999998</v>
      </c>
      <c r="J33" s="106">
        <f>IFERROR(I33/I$28,0)</f>
        <v>0.316</v>
      </c>
      <c r="K33" s="105">
        <f>SUM(K31:K32)</f>
        <v>424207.28592000005</v>
      </c>
      <c r="L33" s="106">
        <f>IFERROR(K33/K$28,0)</f>
        <v>0.316</v>
      </c>
      <c r="M33" s="105">
        <f>SUM(M31:M32)</f>
        <v>432691.43163840001</v>
      </c>
      <c r="N33" s="106">
        <f>IFERROR(M33/M$28,0)</f>
        <v>0.31600000000000006</v>
      </c>
      <c r="O33" s="105">
        <f>SUM(O31:O32)</f>
        <v>441345.26027116802</v>
      </c>
      <c r="P33" s="106">
        <f>IFERROR(O33/O$28,0)</f>
        <v>0.316</v>
      </c>
      <c r="Q33" s="105">
        <f>SUM(Q31:Q32)</f>
        <v>450172.16547659144</v>
      </c>
      <c r="R33" s="106">
        <f>IFERROR(Q33/Q$28,0)</f>
        <v>0.31599999999999995</v>
      </c>
      <c r="S33" s="105">
        <f>SUM(S31:S32)</f>
        <v>459175.60878612322</v>
      </c>
      <c r="T33" s="106">
        <f>IFERROR(S33/S$28,0)</f>
        <v>0.316</v>
      </c>
      <c r="U33" s="105">
        <f>SUM(U31:U32)</f>
        <v>468359.12096184574</v>
      </c>
      <c r="V33" s="106">
        <f>IFERROR(U33/U$28,0)</f>
        <v>0.31599999999999995</v>
      </c>
    </row>
    <row r="34" spans="1:22" ht="12.75" customHeight="1" x14ac:dyDescent="0.3">
      <c r="A34" s="38"/>
      <c r="B34" s="5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2.75" customHeight="1" x14ac:dyDescent="0.3">
      <c r="A35" s="26" t="s">
        <v>3</v>
      </c>
      <c r="B35" s="69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2.75" customHeight="1" x14ac:dyDescent="0.3">
      <c r="A36" s="38" t="s">
        <v>22</v>
      </c>
      <c r="B36" s="50"/>
      <c r="C36" s="217"/>
      <c r="D36" s="103">
        <f t="shared" ref="D36:D46" si="10">IFERROR(C36/C$28,0)</f>
        <v>0</v>
      </c>
      <c r="E36" s="217"/>
      <c r="F36" s="103">
        <f t="shared" ref="F36:F46" si="11">IFERROR(E36/E$28,0)</f>
        <v>0</v>
      </c>
      <c r="G36" s="217"/>
      <c r="H36" s="103">
        <f t="shared" ref="H36:H46" si="12">IFERROR(G36/G$28,0)</f>
        <v>0</v>
      </c>
      <c r="I36" s="217"/>
      <c r="J36" s="103">
        <f t="shared" ref="J36:J46" si="13">IFERROR(I36/I$28,0)</f>
        <v>0</v>
      </c>
      <c r="K36" s="217"/>
      <c r="L36" s="103">
        <f t="shared" ref="L36:L46" si="14">IFERROR(K36/K$28,0)</f>
        <v>0</v>
      </c>
      <c r="M36" s="217"/>
      <c r="N36" s="103">
        <f t="shared" ref="N36:N46" si="15">IFERROR(M36/M$28,0)</f>
        <v>0</v>
      </c>
      <c r="O36" s="217"/>
      <c r="P36" s="103">
        <f t="shared" ref="P36:P46" si="16">IFERROR(O36/O$28,0)</f>
        <v>0</v>
      </c>
      <c r="Q36" s="217"/>
      <c r="R36" s="103">
        <f t="shared" ref="R36:R46" si="17">IFERROR(Q36/Q$28,0)</f>
        <v>0</v>
      </c>
      <c r="S36" s="217"/>
      <c r="T36" s="103">
        <f t="shared" ref="T36:T46" si="18">IFERROR(S36/S$28,0)</f>
        <v>0</v>
      </c>
      <c r="U36" s="217"/>
      <c r="V36" s="103">
        <f t="shared" ref="V36:V46" si="19">IFERROR(U36/U$28,0)</f>
        <v>0</v>
      </c>
    </row>
    <row r="37" spans="1:22" ht="12.75" customHeight="1" x14ac:dyDescent="0.3">
      <c r="A37" s="38" t="s">
        <v>23</v>
      </c>
      <c r="B37" s="50"/>
      <c r="C37" s="217">
        <v>133163</v>
      </c>
      <c r="D37" s="103">
        <f t="shared" si="10"/>
        <v>0.15515866468679534</v>
      </c>
      <c r="E37" s="217">
        <v>148077.25600000002</v>
      </c>
      <c r="F37" s="103">
        <f t="shared" si="11"/>
        <v>0.11705711936758895</v>
      </c>
      <c r="G37" s="217">
        <v>153259.95996000001</v>
      </c>
      <c r="H37" s="103">
        <f t="shared" si="12"/>
        <v>0.11877854759358289</v>
      </c>
      <c r="I37" s="217">
        <v>158164.27867872</v>
      </c>
      <c r="J37" s="103">
        <f t="shared" si="13"/>
        <v>0.12017594227115445</v>
      </c>
      <c r="K37" s="217">
        <v>162118.38564568799</v>
      </c>
      <c r="L37" s="103">
        <f t="shared" si="14"/>
        <v>0.12076504002738558</v>
      </c>
      <c r="M37" s="217">
        <v>166171.34528683018</v>
      </c>
      <c r="N37" s="103">
        <f t="shared" si="15"/>
        <v>0.12135702551771592</v>
      </c>
      <c r="O37" s="217">
        <v>170325.62891900091</v>
      </c>
      <c r="P37" s="103">
        <f t="shared" si="16"/>
        <v>0.12195191289770468</v>
      </c>
      <c r="Q37" s="217">
        <v>174583.76964197593</v>
      </c>
      <c r="R37" s="103">
        <f t="shared" si="17"/>
        <v>0.12254971639230125</v>
      </c>
      <c r="S37" s="217">
        <v>178948.3638830253</v>
      </c>
      <c r="T37" s="103">
        <f t="shared" si="18"/>
        <v>0.12315045029618508</v>
      </c>
      <c r="U37" s="217">
        <v>183422.07298010093</v>
      </c>
      <c r="V37" s="103">
        <f t="shared" si="19"/>
        <v>0.12375412897410754</v>
      </c>
    </row>
    <row r="38" spans="1:22" ht="12.75" customHeight="1" x14ac:dyDescent="0.3">
      <c r="A38" s="38" t="s">
        <v>24</v>
      </c>
      <c r="B38" s="50"/>
      <c r="C38" s="217">
        <v>28454</v>
      </c>
      <c r="D38" s="103">
        <f t="shared" si="10"/>
        <v>3.3153989058507805E-2</v>
      </c>
      <c r="E38" s="217">
        <v>61814</v>
      </c>
      <c r="F38" s="103">
        <f t="shared" si="11"/>
        <v>4.8864822134387351E-2</v>
      </c>
      <c r="G38" s="217">
        <v>63977.49</v>
      </c>
      <c r="H38" s="103">
        <f t="shared" si="12"/>
        <v>4.9583422459893049E-2</v>
      </c>
      <c r="I38" s="217">
        <v>66024.769679999998</v>
      </c>
      <c r="J38" s="103">
        <f t="shared" si="13"/>
        <v>5.0166756841774143E-2</v>
      </c>
      <c r="K38" s="217">
        <v>67675.388921999998</v>
      </c>
      <c r="L38" s="103">
        <f t="shared" si="14"/>
        <v>5.0412672316488716E-2</v>
      </c>
      <c r="M38" s="217">
        <v>69367.273645049994</v>
      </c>
      <c r="N38" s="103">
        <f t="shared" si="15"/>
        <v>5.0659793259216608E-2</v>
      </c>
      <c r="O38" s="217">
        <v>71101.455486176244</v>
      </c>
      <c r="P38" s="103">
        <f t="shared" si="16"/>
        <v>5.090812557911472E-2</v>
      </c>
      <c r="Q38" s="217">
        <v>72878.99187333064</v>
      </c>
      <c r="R38" s="103">
        <f t="shared" si="17"/>
        <v>5.115767521430644E-2</v>
      </c>
      <c r="S38" s="217">
        <v>74700.966670163907</v>
      </c>
      <c r="T38" s="103">
        <f t="shared" si="18"/>
        <v>5.1408448132023638E-2</v>
      </c>
      <c r="U38" s="217">
        <v>76568.490836918005</v>
      </c>
      <c r="V38" s="103">
        <f t="shared" si="19"/>
        <v>5.1660450328749233E-2</v>
      </c>
    </row>
    <row r="39" spans="1:22" ht="12.75" customHeight="1" x14ac:dyDescent="0.3">
      <c r="A39" s="38" t="s">
        <v>28</v>
      </c>
      <c r="B39" s="50"/>
      <c r="C39" s="217">
        <v>102465</v>
      </c>
      <c r="D39" s="103">
        <f t="shared" si="10"/>
        <v>0.11939001507274907</v>
      </c>
      <c r="E39" s="217">
        <v>124705</v>
      </c>
      <c r="F39" s="103">
        <f t="shared" si="11"/>
        <v>9.8581027667984183E-2</v>
      </c>
      <c r="G39" s="217">
        <v>129069.67499999999</v>
      </c>
      <c r="H39" s="103">
        <f t="shared" si="12"/>
        <v>0.10003074866310159</v>
      </c>
      <c r="I39" s="217">
        <v>133199.90459999998</v>
      </c>
      <c r="J39" s="103">
        <f t="shared" si="13"/>
        <v>0.10120758100031454</v>
      </c>
      <c r="K39" s="217">
        <v>136529.90221499998</v>
      </c>
      <c r="L39" s="103">
        <f t="shared" si="14"/>
        <v>0.10170369659345334</v>
      </c>
      <c r="M39" s="217">
        <v>139943.14977037496</v>
      </c>
      <c r="N39" s="103">
        <f t="shared" si="15"/>
        <v>0.10220224412577419</v>
      </c>
      <c r="O39" s="217">
        <v>143441.72851463433</v>
      </c>
      <c r="P39" s="103">
        <f t="shared" si="16"/>
        <v>0.10270323551854757</v>
      </c>
      <c r="Q39" s="217">
        <v>147027.77172750019</v>
      </c>
      <c r="R39" s="103">
        <f t="shared" si="17"/>
        <v>0.10320668275148161</v>
      </c>
      <c r="S39" s="217">
        <v>150703.46602068769</v>
      </c>
      <c r="T39" s="103">
        <f t="shared" si="18"/>
        <v>0.10371259786300849</v>
      </c>
      <c r="U39" s="217">
        <v>154471.05267120487</v>
      </c>
      <c r="V39" s="103">
        <f t="shared" si="19"/>
        <v>0.10422099295057224</v>
      </c>
    </row>
    <row r="40" spans="1:22" ht="12.75" customHeight="1" x14ac:dyDescent="0.3">
      <c r="A40" s="38" t="s">
        <v>25</v>
      </c>
      <c r="B40" s="50"/>
      <c r="C40" s="217">
        <v>0</v>
      </c>
      <c r="D40" s="103">
        <f t="shared" si="10"/>
        <v>0</v>
      </c>
      <c r="E40" s="217">
        <v>0</v>
      </c>
      <c r="F40" s="103">
        <f t="shared" si="11"/>
        <v>0</v>
      </c>
      <c r="G40" s="217">
        <v>0</v>
      </c>
      <c r="H40" s="103">
        <f t="shared" si="12"/>
        <v>0</v>
      </c>
      <c r="I40" s="217">
        <v>0</v>
      </c>
      <c r="J40" s="103">
        <f t="shared" si="13"/>
        <v>0</v>
      </c>
      <c r="K40" s="217">
        <v>0</v>
      </c>
      <c r="L40" s="103">
        <f t="shared" si="14"/>
        <v>0</v>
      </c>
      <c r="M40" s="217">
        <v>0</v>
      </c>
      <c r="N40" s="103">
        <f t="shared" si="15"/>
        <v>0</v>
      </c>
      <c r="O40" s="217">
        <v>0</v>
      </c>
      <c r="P40" s="103">
        <f t="shared" si="16"/>
        <v>0</v>
      </c>
      <c r="Q40" s="217">
        <v>0</v>
      </c>
      <c r="R40" s="103">
        <f t="shared" si="17"/>
        <v>0</v>
      </c>
      <c r="S40" s="217">
        <v>0</v>
      </c>
      <c r="T40" s="103">
        <f t="shared" si="18"/>
        <v>0</v>
      </c>
      <c r="U40" s="217">
        <v>0</v>
      </c>
      <c r="V40" s="103">
        <f t="shared" si="19"/>
        <v>0</v>
      </c>
    </row>
    <row r="41" spans="1:22" ht="12.75" customHeight="1" x14ac:dyDescent="0.3">
      <c r="A41" s="38" t="s">
        <v>26</v>
      </c>
      <c r="B41" s="50"/>
      <c r="C41" s="217">
        <v>16512.212</v>
      </c>
      <c r="D41" s="103">
        <f t="shared" si="10"/>
        <v>1.923967442116262E-2</v>
      </c>
      <c r="E41" s="217">
        <v>18361.579744000002</v>
      </c>
      <c r="F41" s="103">
        <f t="shared" si="11"/>
        <v>1.4515082801581029E-2</v>
      </c>
      <c r="G41" s="217">
        <v>19004.235035040001</v>
      </c>
      <c r="H41" s="103">
        <f t="shared" si="12"/>
        <v>1.472853990160428E-2</v>
      </c>
      <c r="I41" s="217">
        <v>19612.370556161281</v>
      </c>
      <c r="J41" s="103">
        <f t="shared" si="13"/>
        <v>1.4901816841623153E-2</v>
      </c>
      <c r="K41" s="217">
        <v>20102.67982006531</v>
      </c>
      <c r="L41" s="103">
        <f t="shared" si="14"/>
        <v>1.4974864963395812E-2</v>
      </c>
      <c r="M41" s="217">
        <v>20605.246815566941</v>
      </c>
      <c r="N41" s="103">
        <f t="shared" si="15"/>
        <v>1.5048271164196774E-2</v>
      </c>
      <c r="O41" s="217">
        <v>21120.377985956115</v>
      </c>
      <c r="P41" s="103">
        <f t="shared" si="16"/>
        <v>1.5122037199315382E-2</v>
      </c>
      <c r="Q41" s="217">
        <v>21648.387435605015</v>
      </c>
      <c r="R41" s="103">
        <f t="shared" si="17"/>
        <v>1.5196164832645354E-2</v>
      </c>
      <c r="S41" s="217">
        <v>22189.597121495139</v>
      </c>
      <c r="T41" s="103">
        <f t="shared" si="18"/>
        <v>1.5270655836726951E-2</v>
      </c>
      <c r="U41" s="217">
        <v>22744.337049532514</v>
      </c>
      <c r="V41" s="103">
        <f t="shared" si="19"/>
        <v>1.5345511992789333E-2</v>
      </c>
    </row>
    <row r="42" spans="1:22" ht="12.75" customHeight="1" x14ac:dyDescent="0.3">
      <c r="A42" s="38" t="s">
        <v>27</v>
      </c>
      <c r="B42" s="50"/>
      <c r="C42" s="217"/>
      <c r="D42" s="103">
        <f t="shared" si="10"/>
        <v>0</v>
      </c>
      <c r="E42" s="217"/>
      <c r="F42" s="103">
        <f t="shared" si="11"/>
        <v>0</v>
      </c>
      <c r="G42" s="217"/>
      <c r="H42" s="103">
        <f t="shared" si="12"/>
        <v>0</v>
      </c>
      <c r="I42" s="217"/>
      <c r="J42" s="103">
        <f t="shared" si="13"/>
        <v>0</v>
      </c>
      <c r="K42" s="217"/>
      <c r="L42" s="103">
        <f t="shared" si="14"/>
        <v>0</v>
      </c>
      <c r="M42" s="217"/>
      <c r="N42" s="103">
        <f t="shared" si="15"/>
        <v>0</v>
      </c>
      <c r="O42" s="217"/>
      <c r="P42" s="103">
        <f t="shared" si="16"/>
        <v>0</v>
      </c>
      <c r="Q42" s="217"/>
      <c r="R42" s="103">
        <f t="shared" si="17"/>
        <v>0</v>
      </c>
      <c r="S42" s="217"/>
      <c r="T42" s="103">
        <f t="shared" si="18"/>
        <v>0</v>
      </c>
      <c r="U42" s="217"/>
      <c r="V42" s="103">
        <f t="shared" si="19"/>
        <v>0</v>
      </c>
    </row>
    <row r="43" spans="1:22" ht="12.75" customHeight="1" x14ac:dyDescent="0.3">
      <c r="A43" s="38" t="s">
        <v>76</v>
      </c>
      <c r="B43" s="50"/>
      <c r="C43" s="217"/>
      <c r="D43" s="103">
        <f t="shared" si="10"/>
        <v>0</v>
      </c>
      <c r="E43" s="217"/>
      <c r="F43" s="103">
        <f t="shared" si="11"/>
        <v>0</v>
      </c>
      <c r="G43" s="217"/>
      <c r="H43" s="103">
        <f t="shared" si="12"/>
        <v>0</v>
      </c>
      <c r="I43" s="217"/>
      <c r="J43" s="103">
        <f t="shared" si="13"/>
        <v>0</v>
      </c>
      <c r="K43" s="217"/>
      <c r="L43" s="103">
        <f t="shared" si="14"/>
        <v>0</v>
      </c>
      <c r="M43" s="217"/>
      <c r="N43" s="103">
        <f t="shared" si="15"/>
        <v>0</v>
      </c>
      <c r="O43" s="217"/>
      <c r="P43" s="103">
        <f t="shared" si="16"/>
        <v>0</v>
      </c>
      <c r="Q43" s="217"/>
      <c r="R43" s="103">
        <f t="shared" si="17"/>
        <v>0</v>
      </c>
      <c r="S43" s="217"/>
      <c r="T43" s="103">
        <f t="shared" si="18"/>
        <v>0</v>
      </c>
      <c r="U43" s="217"/>
      <c r="V43" s="103">
        <f t="shared" si="19"/>
        <v>0</v>
      </c>
    </row>
    <row r="44" spans="1:22" ht="12.75" customHeight="1" x14ac:dyDescent="0.3">
      <c r="A44" s="38" t="s">
        <v>11</v>
      </c>
      <c r="B44" s="50"/>
      <c r="C44" s="217"/>
      <c r="D44" s="103">
        <f t="shared" si="10"/>
        <v>0</v>
      </c>
      <c r="E44" s="217"/>
      <c r="F44" s="103">
        <f t="shared" si="11"/>
        <v>0</v>
      </c>
      <c r="G44" s="217"/>
      <c r="H44" s="103">
        <f t="shared" si="12"/>
        <v>0</v>
      </c>
      <c r="I44" s="217"/>
      <c r="J44" s="103">
        <f t="shared" si="13"/>
        <v>0</v>
      </c>
      <c r="K44" s="217"/>
      <c r="L44" s="103">
        <f t="shared" si="14"/>
        <v>0</v>
      </c>
      <c r="M44" s="217"/>
      <c r="N44" s="103">
        <f t="shared" si="15"/>
        <v>0</v>
      </c>
      <c r="O44" s="217"/>
      <c r="P44" s="103">
        <f t="shared" si="16"/>
        <v>0</v>
      </c>
      <c r="Q44" s="217"/>
      <c r="R44" s="103">
        <f t="shared" si="17"/>
        <v>0</v>
      </c>
      <c r="S44" s="217"/>
      <c r="T44" s="103">
        <f t="shared" si="18"/>
        <v>0</v>
      </c>
      <c r="U44" s="217"/>
      <c r="V44" s="103">
        <f t="shared" si="19"/>
        <v>0</v>
      </c>
    </row>
    <row r="45" spans="1:22" ht="12.75" customHeight="1" x14ac:dyDescent="0.3">
      <c r="A45" s="38" t="s">
        <v>4</v>
      </c>
      <c r="B45" s="50"/>
      <c r="C45" s="220">
        <v>24823.707999999999</v>
      </c>
      <c r="D45" s="103">
        <f t="shared" si="10"/>
        <v>2.8924050868896906E-2</v>
      </c>
      <c r="E45" s="220">
        <v>31452.048064000006</v>
      </c>
      <c r="F45" s="103">
        <f t="shared" si="11"/>
        <v>2.4863279101976291E-2</v>
      </c>
      <c r="G45" s="220">
        <v>32552.869746239998</v>
      </c>
      <c r="H45" s="103">
        <f t="shared" si="12"/>
        <v>2.5228915559358286E-2</v>
      </c>
      <c r="I45" s="220">
        <v>33594.561578119676</v>
      </c>
      <c r="J45" s="103">
        <f t="shared" si="13"/>
        <v>2.5525726330644854E-2</v>
      </c>
      <c r="K45" s="220">
        <v>34434.42561757267</v>
      </c>
      <c r="L45" s="103">
        <f t="shared" si="14"/>
        <v>2.5650852440108798E-2</v>
      </c>
      <c r="M45" s="220">
        <v>35295.286258011976</v>
      </c>
      <c r="N45" s="103">
        <f t="shared" si="15"/>
        <v>2.5776591912854429E-2</v>
      </c>
      <c r="O45" s="220">
        <v>36177.668414462278</v>
      </c>
      <c r="P45" s="103">
        <f t="shared" si="16"/>
        <v>2.5902947755564495E-2</v>
      </c>
      <c r="Q45" s="220">
        <v>37082.110124823841</v>
      </c>
      <c r="R45" s="103">
        <f t="shared" si="17"/>
        <v>2.6029922989660399E-2</v>
      </c>
      <c r="S45" s="220">
        <v>38009.162877944429</v>
      </c>
      <c r="T45" s="103">
        <f t="shared" si="18"/>
        <v>2.615752065137442E-2</v>
      </c>
      <c r="U45" s="220">
        <v>38959.391949893034</v>
      </c>
      <c r="V45" s="103">
        <f t="shared" si="19"/>
        <v>2.6285743791822323E-2</v>
      </c>
    </row>
    <row r="46" spans="1:22" ht="12.75" customHeight="1" x14ac:dyDescent="0.3">
      <c r="A46" s="26" t="s">
        <v>5</v>
      </c>
      <c r="B46" s="69"/>
      <c r="C46" s="105">
        <f>SUM(C36:C45)</f>
        <v>305417.92</v>
      </c>
      <c r="D46" s="106">
        <f t="shared" si="10"/>
        <v>0.35586639410811172</v>
      </c>
      <c r="E46" s="105">
        <f>SUM(E36:E45)</f>
        <v>384409.88380800007</v>
      </c>
      <c r="F46" s="106">
        <f t="shared" si="11"/>
        <v>0.30388133107351784</v>
      </c>
      <c r="G46" s="105">
        <f>SUM(G36:G45)</f>
        <v>397864.22974127997</v>
      </c>
      <c r="H46" s="106">
        <f t="shared" si="12"/>
        <v>0.30835017417754007</v>
      </c>
      <c r="I46" s="105">
        <f>SUM(I36:I45)</f>
        <v>410595.88509300095</v>
      </c>
      <c r="J46" s="106">
        <f t="shared" si="13"/>
        <v>0.31197782328551116</v>
      </c>
      <c r="K46" s="105">
        <f>SUM(K36:K45)</f>
        <v>420860.78222032601</v>
      </c>
      <c r="L46" s="106">
        <f t="shared" si="14"/>
        <v>0.31350712634083228</v>
      </c>
      <c r="M46" s="105">
        <f>SUM(M36:M45)</f>
        <v>431382.30177583406</v>
      </c>
      <c r="N46" s="106">
        <f t="shared" si="15"/>
        <v>0.31504392597975794</v>
      </c>
      <c r="O46" s="105">
        <f>SUM(O36:O45)</f>
        <v>442166.85932022985</v>
      </c>
      <c r="P46" s="106">
        <f t="shared" si="16"/>
        <v>0.31658825895024684</v>
      </c>
      <c r="Q46" s="105">
        <f>SUM(Q36:Q45)</f>
        <v>453221.0308032356</v>
      </c>
      <c r="R46" s="106">
        <f t="shared" si="17"/>
        <v>0.31814016218039504</v>
      </c>
      <c r="S46" s="105">
        <f>SUM(S36:S45)</f>
        <v>464551.5565733164</v>
      </c>
      <c r="T46" s="106">
        <f t="shared" si="18"/>
        <v>0.31969967277931854</v>
      </c>
      <c r="U46" s="105">
        <f>SUM(U36:U45)</f>
        <v>476165.34548764932</v>
      </c>
      <c r="V46" s="106">
        <f t="shared" si="19"/>
        <v>0.32126682803804063</v>
      </c>
    </row>
    <row r="47" spans="1:22" ht="12.75" customHeight="1" x14ac:dyDescent="0.3">
      <c r="A47" s="26"/>
      <c r="B47" s="26"/>
      <c r="C47" s="53"/>
      <c r="D47" s="111"/>
      <c r="E47" s="53"/>
      <c r="F47" s="111"/>
      <c r="G47" s="53"/>
      <c r="H47" s="111"/>
      <c r="I47" s="53"/>
      <c r="J47" s="111"/>
      <c r="K47" s="53"/>
      <c r="L47" s="111"/>
      <c r="M47" s="53"/>
      <c r="N47" s="111"/>
      <c r="O47" s="53"/>
      <c r="P47" s="111"/>
      <c r="Q47" s="53"/>
      <c r="R47" s="111"/>
      <c r="S47" s="53"/>
      <c r="T47" s="111"/>
      <c r="U47" s="53"/>
      <c r="V47" s="111"/>
    </row>
    <row r="48" spans="1:22" ht="12.75" customHeight="1" x14ac:dyDescent="0.3">
      <c r="A48" s="26" t="str">
        <f>A4</f>
        <v xml:space="preserve">VENDOR:  </v>
      </c>
      <c r="B48" s="46" t="str">
        <f>B4</f>
        <v>Aramark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4" ht="12.75" customHeight="1" x14ac:dyDescent="0.3">
      <c r="A49" s="26"/>
      <c r="B49" s="14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4" ht="12.75" customHeight="1" x14ac:dyDescent="0.3">
      <c r="A50" s="38"/>
      <c r="B50" s="38"/>
      <c r="C50" s="109" t="str">
        <f>C6</f>
        <v>FY 2018-19</v>
      </c>
      <c r="D50" s="109" t="s">
        <v>9</v>
      </c>
      <c r="E50" s="109" t="str">
        <f>E6</f>
        <v>FY 2019-20</v>
      </c>
      <c r="F50" s="109" t="s">
        <v>9</v>
      </c>
      <c r="G50" s="109" t="str">
        <f>G6</f>
        <v>FY 2020-21</v>
      </c>
      <c r="H50" s="109" t="s">
        <v>9</v>
      </c>
      <c r="I50" s="109" t="str">
        <f>I6</f>
        <v>FY 2021-22</v>
      </c>
      <c r="J50" s="109" t="s">
        <v>9</v>
      </c>
      <c r="K50" s="109" t="str">
        <f>K6</f>
        <v>FY 2022-23</v>
      </c>
      <c r="L50" s="109" t="s">
        <v>9</v>
      </c>
      <c r="M50" s="109" t="str">
        <f>M6</f>
        <v>FY 2023-24</v>
      </c>
      <c r="N50" s="109" t="s">
        <v>9</v>
      </c>
      <c r="O50" s="109" t="str">
        <f>O6</f>
        <v>FY 2024-25</v>
      </c>
      <c r="P50" s="109" t="s">
        <v>9</v>
      </c>
      <c r="Q50" s="109" t="str">
        <f>Q6</f>
        <v>FY 2025-26</v>
      </c>
      <c r="R50" s="109" t="s">
        <v>9</v>
      </c>
      <c r="S50" s="109" t="str">
        <f>S6</f>
        <v>FY 2026-27</v>
      </c>
      <c r="T50" s="109" t="s">
        <v>9</v>
      </c>
      <c r="U50" s="109" t="str">
        <f>U6</f>
        <v>FY 2027-28</v>
      </c>
      <c r="V50" s="109" t="s">
        <v>9</v>
      </c>
    </row>
    <row r="51" spans="1:24" ht="12.75" customHeight="1" x14ac:dyDescent="0.3">
      <c r="A51" s="26" t="s">
        <v>38</v>
      </c>
      <c r="B51" s="69"/>
      <c r="C51" s="101"/>
      <c r="D51" s="103"/>
      <c r="E51" s="101"/>
      <c r="F51" s="103"/>
      <c r="G51" s="101"/>
      <c r="H51" s="103"/>
      <c r="I51" s="101"/>
      <c r="J51" s="103"/>
      <c r="K51" s="101"/>
      <c r="L51" s="103"/>
      <c r="M51" s="101"/>
      <c r="N51" s="103"/>
      <c r="O51" s="101"/>
      <c r="P51" s="103"/>
      <c r="Q51" s="101"/>
      <c r="R51" s="103"/>
      <c r="S51" s="101"/>
      <c r="T51" s="103"/>
      <c r="U51" s="101"/>
      <c r="V51" s="103"/>
    </row>
    <row r="52" spans="1:24" ht="12.75" customHeight="1" x14ac:dyDescent="0.3">
      <c r="A52" s="38" t="s">
        <v>229</v>
      </c>
      <c r="B52" s="50"/>
      <c r="C52" s="217">
        <v>0</v>
      </c>
      <c r="D52" s="103">
        <f t="shared" ref="D52:D104" si="20">IFERROR(C52/C$28,0)</f>
        <v>0</v>
      </c>
      <c r="E52" s="217">
        <v>0</v>
      </c>
      <c r="F52" s="103">
        <f t="shared" ref="F52:F104" si="21">IFERROR(E52/E$28,0)</f>
        <v>0</v>
      </c>
      <c r="G52" s="217">
        <v>0</v>
      </c>
      <c r="H52" s="103">
        <f t="shared" ref="H52:H104" si="22">IFERROR(G52/G$28,0)</f>
        <v>0</v>
      </c>
      <c r="I52" s="217">
        <v>0</v>
      </c>
      <c r="J52" s="103">
        <f t="shared" ref="J52:J104" si="23">IFERROR(I52/I$28,0)</f>
        <v>0</v>
      </c>
      <c r="K52" s="217">
        <v>0</v>
      </c>
      <c r="L52" s="103">
        <f t="shared" ref="L52:L104" si="24">IFERROR(K52/K$28,0)</f>
        <v>0</v>
      </c>
      <c r="M52" s="217">
        <v>0</v>
      </c>
      <c r="N52" s="103">
        <f t="shared" ref="N52:N104" si="25">IFERROR(M52/M$28,0)</f>
        <v>0</v>
      </c>
      <c r="O52" s="217">
        <v>0</v>
      </c>
      <c r="P52" s="103">
        <f t="shared" ref="P52:P104" si="26">IFERROR(O52/O$28,0)</f>
        <v>0</v>
      </c>
      <c r="Q52" s="217">
        <v>0</v>
      </c>
      <c r="R52" s="103">
        <f t="shared" ref="R52:R104" si="27">IFERROR(Q52/Q$28,0)</f>
        <v>0</v>
      </c>
      <c r="S52" s="217">
        <v>0</v>
      </c>
      <c r="T52" s="103">
        <f t="shared" ref="T52:T104" si="28">IFERROR(S52/S$28,0)</f>
        <v>0</v>
      </c>
      <c r="U52" s="217">
        <v>0</v>
      </c>
      <c r="V52" s="103">
        <f t="shared" ref="V52:V105" si="29">IFERROR(U52/U$28,0)</f>
        <v>0</v>
      </c>
      <c r="X52" s="245"/>
    </row>
    <row r="53" spans="1:24" ht="12.75" customHeight="1" x14ac:dyDescent="0.3">
      <c r="A53" s="38" t="s">
        <v>97</v>
      </c>
      <c r="B53" s="50"/>
      <c r="C53" s="217">
        <v>0</v>
      </c>
      <c r="D53" s="103">
        <f t="shared" si="20"/>
        <v>0</v>
      </c>
      <c r="E53" s="217">
        <v>0</v>
      </c>
      <c r="F53" s="103">
        <f t="shared" si="21"/>
        <v>0</v>
      </c>
      <c r="G53" s="217">
        <v>0</v>
      </c>
      <c r="H53" s="103">
        <f t="shared" si="22"/>
        <v>0</v>
      </c>
      <c r="I53" s="217">
        <v>0</v>
      </c>
      <c r="J53" s="103">
        <f t="shared" si="23"/>
        <v>0</v>
      </c>
      <c r="K53" s="217">
        <v>0</v>
      </c>
      <c r="L53" s="103">
        <f t="shared" si="24"/>
        <v>0</v>
      </c>
      <c r="M53" s="217">
        <v>0</v>
      </c>
      <c r="N53" s="103">
        <f t="shared" si="25"/>
        <v>0</v>
      </c>
      <c r="O53" s="217">
        <v>0</v>
      </c>
      <c r="P53" s="103">
        <f t="shared" si="26"/>
        <v>0</v>
      </c>
      <c r="Q53" s="217">
        <v>0</v>
      </c>
      <c r="R53" s="103">
        <f t="shared" si="27"/>
        <v>0</v>
      </c>
      <c r="S53" s="217">
        <v>0</v>
      </c>
      <c r="T53" s="103">
        <f t="shared" si="28"/>
        <v>0</v>
      </c>
      <c r="U53" s="217">
        <v>0</v>
      </c>
      <c r="V53" s="103">
        <f t="shared" si="29"/>
        <v>0</v>
      </c>
      <c r="X53" s="245"/>
    </row>
    <row r="54" spans="1:24" ht="12.75" customHeight="1" x14ac:dyDescent="0.3">
      <c r="A54" s="38" t="s">
        <v>30</v>
      </c>
      <c r="B54" s="50"/>
      <c r="C54" s="217">
        <v>600.76632000000006</v>
      </c>
      <c r="D54" s="103">
        <f t="shared" si="20"/>
        <v>6.9999999999999999E-4</v>
      </c>
      <c r="E54" s="217">
        <v>885.5</v>
      </c>
      <c r="F54" s="103">
        <f t="shared" si="21"/>
        <v>6.9999999999999999E-4</v>
      </c>
      <c r="G54" s="217">
        <v>903.20999999999992</v>
      </c>
      <c r="H54" s="103">
        <f t="shared" si="22"/>
        <v>6.9999999999999999E-4</v>
      </c>
      <c r="I54" s="217">
        <v>921.27419999999995</v>
      </c>
      <c r="J54" s="103">
        <f t="shared" si="23"/>
        <v>6.9999999999999999E-4</v>
      </c>
      <c r="K54" s="217">
        <v>939.69968400000016</v>
      </c>
      <c r="L54" s="103">
        <f t="shared" si="24"/>
        <v>7.000000000000001E-4</v>
      </c>
      <c r="M54" s="217">
        <v>958.49367767999991</v>
      </c>
      <c r="N54" s="103">
        <f t="shared" si="25"/>
        <v>6.9999999999999999E-4</v>
      </c>
      <c r="O54" s="217">
        <v>977.66355123360017</v>
      </c>
      <c r="P54" s="103">
        <f t="shared" si="26"/>
        <v>7.000000000000001E-4</v>
      </c>
      <c r="Q54" s="217">
        <v>997.21682225827226</v>
      </c>
      <c r="R54" s="103">
        <f t="shared" si="27"/>
        <v>6.9999999999999999E-4</v>
      </c>
      <c r="S54" s="217">
        <v>1017.1611587034375</v>
      </c>
      <c r="T54" s="103">
        <f t="shared" si="28"/>
        <v>6.9999999999999999E-4</v>
      </c>
      <c r="U54" s="217">
        <v>1037.5043818775066</v>
      </c>
      <c r="V54" s="103">
        <f t="shared" si="29"/>
        <v>7.000000000000001E-4</v>
      </c>
      <c r="X54" s="245"/>
    </row>
    <row r="55" spans="1:24" ht="12.75" customHeight="1" x14ac:dyDescent="0.3">
      <c r="A55" s="38" t="s">
        <v>153</v>
      </c>
      <c r="B55" s="50"/>
      <c r="C55" s="217">
        <v>85823.760000000009</v>
      </c>
      <c r="D55" s="103">
        <f t="shared" si="20"/>
        <v>0.1</v>
      </c>
      <c r="E55" s="217">
        <v>126500</v>
      </c>
      <c r="F55" s="103">
        <f t="shared" si="21"/>
        <v>0.1</v>
      </c>
      <c r="G55" s="217">
        <v>129030</v>
      </c>
      <c r="H55" s="103">
        <f t="shared" si="22"/>
        <v>0.1</v>
      </c>
      <c r="I55" s="217">
        <v>131610.6</v>
      </c>
      <c r="J55" s="103">
        <f t="shared" si="23"/>
        <v>0.1</v>
      </c>
      <c r="K55" s="217">
        <v>134242.81200000001</v>
      </c>
      <c r="L55" s="103">
        <f t="shared" si="24"/>
        <v>9.9999999999999992E-2</v>
      </c>
      <c r="M55" s="217">
        <v>136927.66824</v>
      </c>
      <c r="N55" s="103">
        <f t="shared" si="25"/>
        <v>0.10000000000000002</v>
      </c>
      <c r="O55" s="217">
        <v>139666.22160480003</v>
      </c>
      <c r="P55" s="103">
        <f t="shared" si="26"/>
        <v>0.1</v>
      </c>
      <c r="Q55" s="217">
        <v>142459.54603689603</v>
      </c>
      <c r="R55" s="103">
        <f t="shared" si="27"/>
        <v>9.9999999999999992E-2</v>
      </c>
      <c r="S55" s="217">
        <v>145308.73695763396</v>
      </c>
      <c r="T55" s="103">
        <f t="shared" si="28"/>
        <v>0.1</v>
      </c>
      <c r="U55" s="217">
        <v>148214.91169678664</v>
      </c>
      <c r="V55" s="103">
        <f t="shared" si="29"/>
        <v>0.1</v>
      </c>
      <c r="X55" s="245"/>
    </row>
    <row r="56" spans="1:24" ht="12.75" customHeight="1" x14ac:dyDescent="0.3">
      <c r="A56" s="38" t="s">
        <v>88</v>
      </c>
      <c r="B56" s="50"/>
      <c r="C56" s="217">
        <v>437.70117600000003</v>
      </c>
      <c r="D56" s="103">
        <f t="shared" si="20"/>
        <v>5.0999999999999993E-4</v>
      </c>
      <c r="E56" s="217">
        <v>645.15</v>
      </c>
      <c r="F56" s="103">
        <f t="shared" si="21"/>
        <v>5.0999999999999993E-4</v>
      </c>
      <c r="G56" s="217">
        <v>658.053</v>
      </c>
      <c r="H56" s="103">
        <f t="shared" si="22"/>
        <v>5.1000000000000004E-4</v>
      </c>
      <c r="I56" s="217">
        <v>671.21406000000002</v>
      </c>
      <c r="J56" s="103">
        <f t="shared" si="23"/>
        <v>5.1000000000000004E-4</v>
      </c>
      <c r="K56" s="217">
        <v>684.63834120000013</v>
      </c>
      <c r="L56" s="103">
        <f t="shared" si="24"/>
        <v>5.1000000000000004E-4</v>
      </c>
      <c r="M56" s="217">
        <v>698.33110802400006</v>
      </c>
      <c r="N56" s="103">
        <f t="shared" si="25"/>
        <v>5.1000000000000015E-4</v>
      </c>
      <c r="O56" s="217">
        <v>712.2977301844802</v>
      </c>
      <c r="P56" s="103">
        <f t="shared" si="26"/>
        <v>5.1000000000000004E-4</v>
      </c>
      <c r="Q56" s="217">
        <v>726.5436847881698</v>
      </c>
      <c r="R56" s="103">
        <f t="shared" si="27"/>
        <v>5.1000000000000004E-4</v>
      </c>
      <c r="S56" s="217">
        <v>741.07455848393317</v>
      </c>
      <c r="T56" s="103">
        <f t="shared" si="28"/>
        <v>5.1000000000000004E-4</v>
      </c>
      <c r="U56" s="217">
        <v>755.89604965361207</v>
      </c>
      <c r="V56" s="103">
        <f t="shared" si="29"/>
        <v>5.1000000000000015E-4</v>
      </c>
      <c r="X56" s="245"/>
    </row>
    <row r="57" spans="1:24" ht="12.75" customHeight="1" x14ac:dyDescent="0.3">
      <c r="A57" s="38" t="s">
        <v>14</v>
      </c>
      <c r="B57" s="50"/>
      <c r="C57" s="217">
        <v>0</v>
      </c>
      <c r="D57" s="103">
        <f t="shared" si="20"/>
        <v>0</v>
      </c>
      <c r="E57" s="217">
        <v>0</v>
      </c>
      <c r="F57" s="103">
        <f t="shared" si="21"/>
        <v>0</v>
      </c>
      <c r="G57" s="217">
        <v>0</v>
      </c>
      <c r="H57" s="103">
        <f t="shared" si="22"/>
        <v>0</v>
      </c>
      <c r="I57" s="217">
        <v>0</v>
      </c>
      <c r="J57" s="103">
        <f t="shared" si="23"/>
        <v>0</v>
      </c>
      <c r="K57" s="217">
        <v>0</v>
      </c>
      <c r="L57" s="103">
        <f t="shared" si="24"/>
        <v>0</v>
      </c>
      <c r="M57" s="217">
        <v>0</v>
      </c>
      <c r="N57" s="103">
        <f t="shared" si="25"/>
        <v>0</v>
      </c>
      <c r="O57" s="217">
        <v>0</v>
      </c>
      <c r="P57" s="103">
        <f t="shared" si="26"/>
        <v>0</v>
      </c>
      <c r="Q57" s="217">
        <v>0</v>
      </c>
      <c r="R57" s="103">
        <f t="shared" si="27"/>
        <v>0</v>
      </c>
      <c r="S57" s="217">
        <v>0</v>
      </c>
      <c r="T57" s="103">
        <f t="shared" si="28"/>
        <v>0</v>
      </c>
      <c r="U57" s="217">
        <v>0</v>
      </c>
      <c r="V57" s="103">
        <f t="shared" si="29"/>
        <v>0</v>
      </c>
      <c r="X57" s="245"/>
    </row>
    <row r="58" spans="1:24" ht="12.75" customHeight="1" x14ac:dyDescent="0.3">
      <c r="A58" s="38" t="s">
        <v>31</v>
      </c>
      <c r="B58" s="50"/>
      <c r="C58" s="217">
        <v>0</v>
      </c>
      <c r="D58" s="103">
        <f t="shared" si="20"/>
        <v>0</v>
      </c>
      <c r="E58" s="217">
        <v>0</v>
      </c>
      <c r="F58" s="103">
        <f t="shared" si="21"/>
        <v>0</v>
      </c>
      <c r="G58" s="217">
        <v>0</v>
      </c>
      <c r="H58" s="103">
        <f t="shared" si="22"/>
        <v>0</v>
      </c>
      <c r="I58" s="217">
        <v>0</v>
      </c>
      <c r="J58" s="103">
        <f t="shared" si="23"/>
        <v>0</v>
      </c>
      <c r="K58" s="217">
        <v>0</v>
      </c>
      <c r="L58" s="103">
        <f t="shared" si="24"/>
        <v>0</v>
      </c>
      <c r="M58" s="217">
        <v>0</v>
      </c>
      <c r="N58" s="103">
        <f t="shared" si="25"/>
        <v>0</v>
      </c>
      <c r="O58" s="217">
        <v>0</v>
      </c>
      <c r="P58" s="103">
        <f t="shared" si="26"/>
        <v>0</v>
      </c>
      <c r="Q58" s="217">
        <v>0</v>
      </c>
      <c r="R58" s="103">
        <f t="shared" si="27"/>
        <v>0</v>
      </c>
      <c r="S58" s="217">
        <v>0</v>
      </c>
      <c r="T58" s="103">
        <f t="shared" si="28"/>
        <v>0</v>
      </c>
      <c r="U58" s="217">
        <v>0</v>
      </c>
      <c r="V58" s="103">
        <f t="shared" si="29"/>
        <v>0</v>
      </c>
      <c r="X58" s="245"/>
    </row>
    <row r="59" spans="1:24" ht="12.75" customHeight="1" x14ac:dyDescent="0.3">
      <c r="A59" s="38" t="s">
        <v>141</v>
      </c>
      <c r="B59" s="50"/>
      <c r="C59" s="217">
        <v>53210.731200000002</v>
      </c>
      <c r="D59" s="103">
        <f t="shared" si="20"/>
        <v>6.1999999999999993E-2</v>
      </c>
      <c r="E59" s="217">
        <v>78430</v>
      </c>
      <c r="F59" s="103">
        <f t="shared" si="21"/>
        <v>6.2E-2</v>
      </c>
      <c r="G59" s="217">
        <v>79998.600000000006</v>
      </c>
      <c r="H59" s="103">
        <f t="shared" si="22"/>
        <v>6.2000000000000006E-2</v>
      </c>
      <c r="I59" s="217">
        <v>81598.572</v>
      </c>
      <c r="J59" s="103">
        <f t="shared" si="23"/>
        <v>6.2E-2</v>
      </c>
      <c r="K59" s="217">
        <v>83230.543440000009</v>
      </c>
      <c r="L59" s="103">
        <f t="shared" si="24"/>
        <v>6.2E-2</v>
      </c>
      <c r="M59" s="217">
        <v>84895.154308799989</v>
      </c>
      <c r="N59" s="103">
        <f t="shared" si="25"/>
        <v>6.2E-2</v>
      </c>
      <c r="O59" s="217">
        <v>86593.057394976015</v>
      </c>
      <c r="P59" s="103">
        <f t="shared" si="26"/>
        <v>6.2000000000000006E-2</v>
      </c>
      <c r="Q59" s="217">
        <v>88324.918542875545</v>
      </c>
      <c r="R59" s="103">
        <f t="shared" si="27"/>
        <v>6.2E-2</v>
      </c>
      <c r="S59" s="217">
        <v>90091.416913733032</v>
      </c>
      <c r="T59" s="103">
        <f t="shared" si="28"/>
        <v>6.1999999999999993E-2</v>
      </c>
      <c r="U59" s="217">
        <v>91893.245252007706</v>
      </c>
      <c r="V59" s="103">
        <f t="shared" si="29"/>
        <v>6.1999999999999993E-2</v>
      </c>
      <c r="X59" s="245"/>
    </row>
    <row r="60" spans="1:24" ht="12.75" customHeight="1" x14ac:dyDescent="0.3">
      <c r="A60" s="38" t="s">
        <v>149</v>
      </c>
      <c r="B60" s="50"/>
      <c r="C60" s="217">
        <v>0</v>
      </c>
      <c r="D60" s="103">
        <f t="shared" si="20"/>
        <v>0</v>
      </c>
      <c r="E60" s="217">
        <v>0</v>
      </c>
      <c r="F60" s="103">
        <f t="shared" si="21"/>
        <v>0</v>
      </c>
      <c r="G60" s="217">
        <v>0</v>
      </c>
      <c r="H60" s="103">
        <f t="shared" si="22"/>
        <v>0</v>
      </c>
      <c r="I60" s="217">
        <v>0</v>
      </c>
      <c r="J60" s="103">
        <f t="shared" si="23"/>
        <v>0</v>
      </c>
      <c r="K60" s="217">
        <v>0</v>
      </c>
      <c r="L60" s="103">
        <f t="shared" si="24"/>
        <v>0</v>
      </c>
      <c r="M60" s="217">
        <v>0</v>
      </c>
      <c r="N60" s="103">
        <f t="shared" si="25"/>
        <v>0</v>
      </c>
      <c r="O60" s="217">
        <v>0</v>
      </c>
      <c r="P60" s="103">
        <f t="shared" si="26"/>
        <v>0</v>
      </c>
      <c r="Q60" s="217">
        <v>0</v>
      </c>
      <c r="R60" s="103">
        <f t="shared" si="27"/>
        <v>0</v>
      </c>
      <c r="S60" s="217">
        <v>0</v>
      </c>
      <c r="T60" s="103">
        <f t="shared" si="28"/>
        <v>0</v>
      </c>
      <c r="U60" s="217">
        <v>0</v>
      </c>
      <c r="V60" s="103">
        <f t="shared" si="29"/>
        <v>0</v>
      </c>
      <c r="X60" s="245"/>
    </row>
    <row r="61" spans="1:24" ht="12.75" customHeight="1" x14ac:dyDescent="0.3">
      <c r="A61" s="38" t="s">
        <v>157</v>
      </c>
      <c r="B61" s="50"/>
      <c r="C61" s="217">
        <v>0</v>
      </c>
      <c r="D61" s="103">
        <f t="shared" si="20"/>
        <v>0</v>
      </c>
      <c r="E61" s="217">
        <v>0</v>
      </c>
      <c r="F61" s="103">
        <f t="shared" si="21"/>
        <v>0</v>
      </c>
      <c r="G61" s="217">
        <v>0</v>
      </c>
      <c r="H61" s="103">
        <f t="shared" si="22"/>
        <v>0</v>
      </c>
      <c r="I61" s="217">
        <v>0</v>
      </c>
      <c r="J61" s="103">
        <f t="shared" si="23"/>
        <v>0</v>
      </c>
      <c r="K61" s="217">
        <v>0</v>
      </c>
      <c r="L61" s="103">
        <f t="shared" si="24"/>
        <v>0</v>
      </c>
      <c r="M61" s="217">
        <v>0</v>
      </c>
      <c r="N61" s="103">
        <f t="shared" si="25"/>
        <v>0</v>
      </c>
      <c r="O61" s="217">
        <v>0</v>
      </c>
      <c r="P61" s="103">
        <f t="shared" si="26"/>
        <v>0</v>
      </c>
      <c r="Q61" s="217">
        <v>0</v>
      </c>
      <c r="R61" s="103">
        <f t="shared" si="27"/>
        <v>0</v>
      </c>
      <c r="S61" s="217">
        <v>0</v>
      </c>
      <c r="T61" s="103">
        <f t="shared" si="28"/>
        <v>0</v>
      </c>
      <c r="U61" s="217">
        <v>0</v>
      </c>
      <c r="V61" s="103">
        <f t="shared" si="29"/>
        <v>0</v>
      </c>
      <c r="X61" s="245"/>
    </row>
    <row r="62" spans="1:24" ht="12.75" customHeight="1" x14ac:dyDescent="0.3">
      <c r="A62" s="38" t="s">
        <v>294</v>
      </c>
      <c r="B62" s="50"/>
      <c r="C62" s="217">
        <v>0</v>
      </c>
      <c r="D62" s="103">
        <f t="shared" si="20"/>
        <v>0</v>
      </c>
      <c r="E62" s="217">
        <v>0</v>
      </c>
      <c r="F62" s="103">
        <f t="shared" si="21"/>
        <v>0</v>
      </c>
      <c r="G62" s="217">
        <v>0</v>
      </c>
      <c r="H62" s="103">
        <f t="shared" si="22"/>
        <v>0</v>
      </c>
      <c r="I62" s="217">
        <v>0</v>
      </c>
      <c r="J62" s="103">
        <f t="shared" si="23"/>
        <v>0</v>
      </c>
      <c r="K62" s="217">
        <v>0</v>
      </c>
      <c r="L62" s="103">
        <f t="shared" si="24"/>
        <v>0</v>
      </c>
      <c r="M62" s="217">
        <v>0</v>
      </c>
      <c r="N62" s="103">
        <f t="shared" si="25"/>
        <v>0</v>
      </c>
      <c r="O62" s="217">
        <v>0</v>
      </c>
      <c r="P62" s="103">
        <f t="shared" si="26"/>
        <v>0</v>
      </c>
      <c r="Q62" s="217">
        <v>0</v>
      </c>
      <c r="R62" s="103">
        <f t="shared" si="27"/>
        <v>0</v>
      </c>
      <c r="S62" s="217">
        <v>0</v>
      </c>
      <c r="T62" s="103">
        <f t="shared" si="28"/>
        <v>0</v>
      </c>
      <c r="U62" s="217">
        <v>0</v>
      </c>
      <c r="V62" s="103">
        <f t="shared" si="29"/>
        <v>0</v>
      </c>
      <c r="X62" s="245"/>
    </row>
    <row r="63" spans="1:24" ht="12.75" customHeight="1" x14ac:dyDescent="0.3">
      <c r="A63" s="38" t="s">
        <v>29</v>
      </c>
      <c r="B63" s="50"/>
      <c r="C63" s="217">
        <v>13410.504423294427</v>
      </c>
      <c r="D63" s="103">
        <f t="shared" si="20"/>
        <v>1.5625631437371685E-2</v>
      </c>
      <c r="E63" s="217">
        <v>12687.844302051913</v>
      </c>
      <c r="F63" s="103">
        <f t="shared" si="21"/>
        <v>1.0029916444309813E-2</v>
      </c>
      <c r="G63" s="217">
        <v>14201.173698469143</v>
      </c>
      <c r="H63" s="103">
        <f t="shared" si="22"/>
        <v>1.100610222310249E-2</v>
      </c>
      <c r="I63" s="217">
        <v>14041.751400896077</v>
      </c>
      <c r="J63" s="103">
        <f t="shared" si="23"/>
        <v>1.0669164490471192E-2</v>
      </c>
      <c r="K63" s="217">
        <v>14329.498613521007</v>
      </c>
      <c r="L63" s="103">
        <f t="shared" si="24"/>
        <v>1.0674313507021149E-2</v>
      </c>
      <c r="M63" s="217">
        <v>14624.107198901193</v>
      </c>
      <c r="N63" s="103">
        <f t="shared" si="25"/>
        <v>1.06801696011275E-2</v>
      </c>
      <c r="O63" s="217">
        <v>14923.927078359566</v>
      </c>
      <c r="P63" s="103">
        <f t="shared" si="26"/>
        <v>1.0685423366423098E-2</v>
      </c>
      <c r="Q63" s="217">
        <v>15231.438494265827</v>
      </c>
      <c r="R63" s="103">
        <f t="shared" si="27"/>
        <v>1.069176402564205E-2</v>
      </c>
      <c r="S63" s="217">
        <v>15544.40961076376</v>
      </c>
      <c r="T63" s="103">
        <f t="shared" si="28"/>
        <v>1.0697505144027142E-2</v>
      </c>
      <c r="U63" s="217">
        <v>15838.61678967528</v>
      </c>
      <c r="V63" s="103">
        <f t="shared" si="29"/>
        <v>1.0686250531982517E-2</v>
      </c>
      <c r="X63" s="245"/>
    </row>
    <row r="64" spans="1:24" ht="12.75" customHeight="1" x14ac:dyDescent="0.3">
      <c r="A64" s="38" t="s">
        <v>148</v>
      </c>
      <c r="B64" s="50"/>
      <c r="C64" s="217">
        <v>4119.5404799999997</v>
      </c>
      <c r="D64" s="103">
        <f t="shared" si="20"/>
        <v>4.7999999999999987E-3</v>
      </c>
      <c r="E64" s="217">
        <v>6072</v>
      </c>
      <c r="F64" s="103">
        <f t="shared" si="21"/>
        <v>4.7999999999999996E-3</v>
      </c>
      <c r="G64" s="217">
        <v>6193.4399999999987</v>
      </c>
      <c r="H64" s="103">
        <f t="shared" si="22"/>
        <v>4.7999999999999987E-3</v>
      </c>
      <c r="I64" s="217">
        <v>6317.3087999999989</v>
      </c>
      <c r="J64" s="103">
        <f t="shared" si="23"/>
        <v>4.7999999999999996E-3</v>
      </c>
      <c r="K64" s="217">
        <v>6443.6549759999998</v>
      </c>
      <c r="L64" s="103">
        <f t="shared" si="24"/>
        <v>4.7999999999999996E-3</v>
      </c>
      <c r="M64" s="217">
        <v>6572.5280755199983</v>
      </c>
      <c r="N64" s="103">
        <f t="shared" si="25"/>
        <v>4.7999999999999996E-3</v>
      </c>
      <c r="O64" s="217">
        <v>6703.9786370304</v>
      </c>
      <c r="P64" s="103">
        <f t="shared" si="26"/>
        <v>4.7999999999999996E-3</v>
      </c>
      <c r="Q64" s="217">
        <v>6838.0582097710094</v>
      </c>
      <c r="R64" s="103">
        <f t="shared" si="27"/>
        <v>4.7999999999999996E-3</v>
      </c>
      <c r="S64" s="217">
        <v>6974.8193739664284</v>
      </c>
      <c r="T64" s="103">
        <f t="shared" si="28"/>
        <v>4.7999999999999996E-3</v>
      </c>
      <c r="U64" s="217">
        <v>7114.3157614457596</v>
      </c>
      <c r="V64" s="103">
        <f t="shared" si="29"/>
        <v>4.8000000000000004E-3</v>
      </c>
      <c r="X64" s="245"/>
    </row>
    <row r="65" spans="1:24" ht="12.75" customHeight="1" x14ac:dyDescent="0.3">
      <c r="A65" s="38" t="s">
        <v>39</v>
      </c>
      <c r="B65" s="50"/>
      <c r="C65" s="217">
        <v>429.11880000000002</v>
      </c>
      <c r="D65" s="103">
        <f t="shared" si="20"/>
        <v>5.0000000000000001E-4</v>
      </c>
      <c r="E65" s="217">
        <v>632.5</v>
      </c>
      <c r="F65" s="103">
        <f t="shared" si="21"/>
        <v>5.0000000000000001E-4</v>
      </c>
      <c r="G65" s="217">
        <v>645.15</v>
      </c>
      <c r="H65" s="103">
        <f t="shared" si="22"/>
        <v>5.0000000000000001E-4</v>
      </c>
      <c r="I65" s="217">
        <v>658.053</v>
      </c>
      <c r="J65" s="103">
        <f t="shared" si="23"/>
        <v>5.0000000000000001E-4</v>
      </c>
      <c r="K65" s="217">
        <v>671.21406000000013</v>
      </c>
      <c r="L65" s="103">
        <f t="shared" si="24"/>
        <v>5.0000000000000001E-4</v>
      </c>
      <c r="M65" s="217">
        <v>684.6383411999999</v>
      </c>
      <c r="N65" s="103">
        <f t="shared" si="25"/>
        <v>5.0000000000000001E-4</v>
      </c>
      <c r="O65" s="217">
        <v>698.33110802400006</v>
      </c>
      <c r="P65" s="103">
        <f t="shared" si="26"/>
        <v>5.0000000000000001E-4</v>
      </c>
      <c r="Q65" s="217">
        <v>712.2977301844802</v>
      </c>
      <c r="R65" s="103">
        <f t="shared" si="27"/>
        <v>5.0000000000000001E-4</v>
      </c>
      <c r="S65" s="217">
        <v>726.54368478816968</v>
      </c>
      <c r="T65" s="103">
        <f t="shared" si="28"/>
        <v>5.0000000000000001E-4</v>
      </c>
      <c r="U65" s="217">
        <v>741.07455848393317</v>
      </c>
      <c r="V65" s="103">
        <f t="shared" si="29"/>
        <v>5.0000000000000001E-4</v>
      </c>
      <c r="X65" s="245"/>
    </row>
    <row r="66" spans="1:24" ht="12.75" customHeight="1" x14ac:dyDescent="0.3">
      <c r="A66" s="38" t="s">
        <v>147</v>
      </c>
      <c r="B66" s="50"/>
      <c r="C66" s="217">
        <v>2403.0652800000003</v>
      </c>
      <c r="D66" s="103">
        <f t="shared" si="20"/>
        <v>2.8E-3</v>
      </c>
      <c r="E66" s="217">
        <v>3542</v>
      </c>
      <c r="F66" s="103">
        <f t="shared" si="21"/>
        <v>2.8E-3</v>
      </c>
      <c r="G66" s="217">
        <v>3612.8399999999997</v>
      </c>
      <c r="H66" s="103">
        <f t="shared" si="22"/>
        <v>2.8E-3</v>
      </c>
      <c r="I66" s="217">
        <v>3685.0967999999998</v>
      </c>
      <c r="J66" s="103">
        <f t="shared" si="23"/>
        <v>2.8E-3</v>
      </c>
      <c r="K66" s="217">
        <v>3758.7987360000006</v>
      </c>
      <c r="L66" s="103">
        <f t="shared" si="24"/>
        <v>2.8000000000000004E-3</v>
      </c>
      <c r="M66" s="217">
        <v>3833.9747107199996</v>
      </c>
      <c r="N66" s="103">
        <f t="shared" si="25"/>
        <v>2.8E-3</v>
      </c>
      <c r="O66" s="217">
        <v>3910.6542049344007</v>
      </c>
      <c r="P66" s="103">
        <f t="shared" si="26"/>
        <v>2.8000000000000004E-3</v>
      </c>
      <c r="Q66" s="217">
        <v>3988.867289033089</v>
      </c>
      <c r="R66" s="103">
        <f t="shared" si="27"/>
        <v>2.8E-3</v>
      </c>
      <c r="S66" s="217">
        <v>4068.6446348137501</v>
      </c>
      <c r="T66" s="103">
        <f t="shared" si="28"/>
        <v>2.8E-3</v>
      </c>
      <c r="U66" s="217">
        <v>4150.0175275100264</v>
      </c>
      <c r="V66" s="103">
        <f t="shared" si="29"/>
        <v>2.8000000000000004E-3</v>
      </c>
      <c r="X66" s="245"/>
    </row>
    <row r="67" spans="1:24" ht="12.75" customHeight="1" x14ac:dyDescent="0.3">
      <c r="A67" s="38" t="s">
        <v>140</v>
      </c>
      <c r="B67" s="50"/>
      <c r="C67" s="217">
        <v>12873.564</v>
      </c>
      <c r="D67" s="103">
        <f t="shared" si="20"/>
        <v>1.4999999999999999E-2</v>
      </c>
      <c r="E67" s="217">
        <v>18975</v>
      </c>
      <c r="F67" s="103">
        <f t="shared" si="21"/>
        <v>1.4999999999999999E-2</v>
      </c>
      <c r="G67" s="217">
        <v>19354.499999999996</v>
      </c>
      <c r="H67" s="103">
        <f t="shared" si="22"/>
        <v>1.4999999999999998E-2</v>
      </c>
      <c r="I67" s="217">
        <v>19741.589999999997</v>
      </c>
      <c r="J67" s="103">
        <f t="shared" si="23"/>
        <v>1.4999999999999998E-2</v>
      </c>
      <c r="K67" s="217">
        <v>20136.4218</v>
      </c>
      <c r="L67" s="103">
        <f t="shared" si="24"/>
        <v>1.4999999999999999E-2</v>
      </c>
      <c r="M67" s="217">
        <v>20539.150235999998</v>
      </c>
      <c r="N67" s="103">
        <f t="shared" si="25"/>
        <v>1.5000000000000001E-2</v>
      </c>
      <c r="O67" s="217">
        <v>20949.933240720002</v>
      </c>
      <c r="P67" s="103">
        <f t="shared" si="26"/>
        <v>1.4999999999999999E-2</v>
      </c>
      <c r="Q67" s="217">
        <v>21368.931905534402</v>
      </c>
      <c r="R67" s="103">
        <f t="shared" si="27"/>
        <v>1.4999999999999998E-2</v>
      </c>
      <c r="S67" s="217">
        <v>21796.31054364509</v>
      </c>
      <c r="T67" s="103">
        <f t="shared" si="28"/>
        <v>1.4999999999999999E-2</v>
      </c>
      <c r="U67" s="217">
        <v>22232.236754517999</v>
      </c>
      <c r="V67" s="103">
        <f t="shared" si="29"/>
        <v>1.5000000000000001E-2</v>
      </c>
      <c r="X67" s="245"/>
    </row>
    <row r="68" spans="1:24" ht="12.75" customHeight="1" x14ac:dyDescent="0.3">
      <c r="A68" s="38" t="s">
        <v>6</v>
      </c>
      <c r="B68" s="50"/>
      <c r="C68" s="217">
        <v>1459.0039199999999</v>
      </c>
      <c r="D68" s="103">
        <f t="shared" si="20"/>
        <v>1.6999999999999997E-3</v>
      </c>
      <c r="E68" s="217">
        <v>2150.4999999999995</v>
      </c>
      <c r="F68" s="103">
        <f t="shared" si="21"/>
        <v>1.6999999999999997E-3</v>
      </c>
      <c r="G68" s="217">
        <v>2193.5099999999998</v>
      </c>
      <c r="H68" s="103">
        <f t="shared" si="22"/>
        <v>1.6999999999999999E-3</v>
      </c>
      <c r="I68" s="217">
        <v>2237.3802000000001</v>
      </c>
      <c r="J68" s="103">
        <f t="shared" si="23"/>
        <v>1.7000000000000001E-3</v>
      </c>
      <c r="K68" s="217">
        <v>2282.1278040000002</v>
      </c>
      <c r="L68" s="103">
        <f t="shared" si="24"/>
        <v>1.6999999999999999E-3</v>
      </c>
      <c r="M68" s="217">
        <v>2327.7703600799996</v>
      </c>
      <c r="N68" s="103">
        <f t="shared" si="25"/>
        <v>1.6999999999999999E-3</v>
      </c>
      <c r="O68" s="217">
        <v>2374.3257672816003</v>
      </c>
      <c r="P68" s="103">
        <f t="shared" si="26"/>
        <v>1.7000000000000001E-3</v>
      </c>
      <c r="Q68" s="217">
        <v>2421.8122826272324</v>
      </c>
      <c r="R68" s="103">
        <f t="shared" si="27"/>
        <v>1.6999999999999999E-3</v>
      </c>
      <c r="S68" s="217">
        <v>2470.2485282797766</v>
      </c>
      <c r="T68" s="103">
        <f t="shared" si="28"/>
        <v>1.6999999999999997E-3</v>
      </c>
      <c r="U68" s="217">
        <v>2519.6534988453727</v>
      </c>
      <c r="V68" s="103">
        <f t="shared" si="29"/>
        <v>1.6999999999999999E-3</v>
      </c>
      <c r="X68" s="245"/>
    </row>
    <row r="69" spans="1:24" ht="12.75" customHeight="1" x14ac:dyDescent="0.3">
      <c r="A69" s="38" t="s">
        <v>142</v>
      </c>
      <c r="B69" s="50"/>
      <c r="C69" s="217">
        <v>0</v>
      </c>
      <c r="D69" s="103">
        <f t="shared" si="20"/>
        <v>0</v>
      </c>
      <c r="E69" s="217">
        <v>0</v>
      </c>
      <c r="F69" s="103">
        <f t="shared" si="21"/>
        <v>0</v>
      </c>
      <c r="G69" s="217">
        <v>0</v>
      </c>
      <c r="H69" s="103">
        <f t="shared" si="22"/>
        <v>0</v>
      </c>
      <c r="I69" s="217">
        <v>0</v>
      </c>
      <c r="J69" s="103">
        <f t="shared" si="23"/>
        <v>0</v>
      </c>
      <c r="K69" s="217">
        <v>0</v>
      </c>
      <c r="L69" s="103">
        <f t="shared" si="24"/>
        <v>0</v>
      </c>
      <c r="M69" s="217">
        <v>0</v>
      </c>
      <c r="N69" s="103">
        <f t="shared" si="25"/>
        <v>0</v>
      </c>
      <c r="O69" s="217">
        <v>0</v>
      </c>
      <c r="P69" s="103">
        <f t="shared" si="26"/>
        <v>0</v>
      </c>
      <c r="Q69" s="217">
        <v>0</v>
      </c>
      <c r="R69" s="103">
        <f t="shared" si="27"/>
        <v>0</v>
      </c>
      <c r="S69" s="217">
        <v>0</v>
      </c>
      <c r="T69" s="103">
        <f t="shared" si="28"/>
        <v>0</v>
      </c>
      <c r="U69" s="217">
        <v>0</v>
      </c>
      <c r="V69" s="103">
        <f t="shared" si="29"/>
        <v>0</v>
      </c>
      <c r="X69" s="245"/>
    </row>
    <row r="70" spans="1:24" ht="12.75" customHeight="1" x14ac:dyDescent="0.3">
      <c r="A70" s="38" t="s">
        <v>32</v>
      </c>
      <c r="B70" s="50"/>
      <c r="C70" s="217">
        <v>85.823760000000007</v>
      </c>
      <c r="D70" s="103">
        <f t="shared" si="20"/>
        <v>9.9999999999999991E-5</v>
      </c>
      <c r="E70" s="217">
        <v>126.5</v>
      </c>
      <c r="F70" s="103">
        <f t="shared" si="21"/>
        <v>1E-4</v>
      </c>
      <c r="G70" s="217">
        <v>129.03</v>
      </c>
      <c r="H70" s="103">
        <f t="shared" si="22"/>
        <v>1E-4</v>
      </c>
      <c r="I70" s="217">
        <v>131.61060000000001</v>
      </c>
      <c r="J70" s="103">
        <f t="shared" si="23"/>
        <v>1E-4</v>
      </c>
      <c r="K70" s="217">
        <v>134.24281200000001</v>
      </c>
      <c r="L70" s="103">
        <f t="shared" si="24"/>
        <v>1E-4</v>
      </c>
      <c r="M70" s="217">
        <v>136.92766823999997</v>
      </c>
      <c r="N70" s="103">
        <f t="shared" si="25"/>
        <v>9.9999999999999991E-5</v>
      </c>
      <c r="O70" s="217">
        <v>139.66622160480003</v>
      </c>
      <c r="P70" s="103">
        <f t="shared" si="26"/>
        <v>1E-4</v>
      </c>
      <c r="Q70" s="217">
        <v>142.45954603689603</v>
      </c>
      <c r="R70" s="103">
        <f t="shared" si="27"/>
        <v>9.9999999999999991E-5</v>
      </c>
      <c r="S70" s="217">
        <v>145.30873695763395</v>
      </c>
      <c r="T70" s="103">
        <f t="shared" si="28"/>
        <v>1E-4</v>
      </c>
      <c r="U70" s="217">
        <v>148.21491169678666</v>
      </c>
      <c r="V70" s="103">
        <f t="shared" si="29"/>
        <v>1E-4</v>
      </c>
      <c r="X70" s="245"/>
    </row>
    <row r="71" spans="1:24" ht="12.75" customHeight="1" x14ac:dyDescent="0.3">
      <c r="A71" s="38" t="s">
        <v>138</v>
      </c>
      <c r="B71" s="50"/>
      <c r="C71" s="217">
        <v>0</v>
      </c>
      <c r="D71" s="103">
        <f t="shared" si="20"/>
        <v>0</v>
      </c>
      <c r="E71" s="217">
        <v>0</v>
      </c>
      <c r="F71" s="103">
        <f t="shared" si="21"/>
        <v>0</v>
      </c>
      <c r="G71" s="217">
        <v>0</v>
      </c>
      <c r="H71" s="103">
        <f t="shared" si="22"/>
        <v>0</v>
      </c>
      <c r="I71" s="217">
        <v>0</v>
      </c>
      <c r="J71" s="103">
        <f t="shared" si="23"/>
        <v>0</v>
      </c>
      <c r="K71" s="217">
        <v>0</v>
      </c>
      <c r="L71" s="103">
        <f t="shared" si="24"/>
        <v>0</v>
      </c>
      <c r="M71" s="217">
        <v>0</v>
      </c>
      <c r="N71" s="103">
        <f t="shared" si="25"/>
        <v>0</v>
      </c>
      <c r="O71" s="217">
        <v>0</v>
      </c>
      <c r="P71" s="103">
        <f t="shared" si="26"/>
        <v>0</v>
      </c>
      <c r="Q71" s="217">
        <v>0</v>
      </c>
      <c r="R71" s="103">
        <f t="shared" si="27"/>
        <v>0</v>
      </c>
      <c r="S71" s="217">
        <v>0</v>
      </c>
      <c r="T71" s="103">
        <f t="shared" si="28"/>
        <v>0</v>
      </c>
      <c r="U71" s="217">
        <v>0</v>
      </c>
      <c r="V71" s="103">
        <f t="shared" si="29"/>
        <v>0</v>
      </c>
      <c r="X71" s="245"/>
    </row>
    <row r="72" spans="1:24" ht="12.75" customHeight="1" x14ac:dyDescent="0.3">
      <c r="A72" s="38" t="s">
        <v>154</v>
      </c>
      <c r="B72" s="50"/>
      <c r="C72" s="217">
        <v>0</v>
      </c>
      <c r="D72" s="103">
        <f t="shared" si="20"/>
        <v>0</v>
      </c>
      <c r="E72" s="217">
        <v>0</v>
      </c>
      <c r="F72" s="103">
        <f t="shared" si="21"/>
        <v>0</v>
      </c>
      <c r="G72" s="217">
        <v>0</v>
      </c>
      <c r="H72" s="103">
        <f t="shared" si="22"/>
        <v>0</v>
      </c>
      <c r="I72" s="217">
        <v>0</v>
      </c>
      <c r="J72" s="103">
        <f t="shared" si="23"/>
        <v>0</v>
      </c>
      <c r="K72" s="217">
        <v>0</v>
      </c>
      <c r="L72" s="103">
        <f t="shared" si="24"/>
        <v>0</v>
      </c>
      <c r="M72" s="217">
        <v>0</v>
      </c>
      <c r="N72" s="103">
        <f t="shared" si="25"/>
        <v>0</v>
      </c>
      <c r="O72" s="217">
        <v>0</v>
      </c>
      <c r="P72" s="103">
        <f t="shared" si="26"/>
        <v>0</v>
      </c>
      <c r="Q72" s="217">
        <v>0</v>
      </c>
      <c r="R72" s="103">
        <f t="shared" si="27"/>
        <v>0</v>
      </c>
      <c r="S72" s="217">
        <v>0</v>
      </c>
      <c r="T72" s="103">
        <f t="shared" si="28"/>
        <v>0</v>
      </c>
      <c r="U72" s="217">
        <v>0</v>
      </c>
      <c r="V72" s="103">
        <f t="shared" si="29"/>
        <v>0</v>
      </c>
      <c r="X72" s="245"/>
    </row>
    <row r="73" spans="1:24" ht="12.75" customHeight="1" x14ac:dyDescent="0.3">
      <c r="A73" s="38" t="s">
        <v>145</v>
      </c>
      <c r="B73" s="50"/>
      <c r="C73" s="217">
        <v>0</v>
      </c>
      <c r="D73" s="103">
        <f t="shared" si="20"/>
        <v>0</v>
      </c>
      <c r="E73" s="217">
        <v>0</v>
      </c>
      <c r="F73" s="103">
        <f t="shared" si="21"/>
        <v>0</v>
      </c>
      <c r="G73" s="217">
        <v>0</v>
      </c>
      <c r="H73" s="103">
        <f t="shared" si="22"/>
        <v>0</v>
      </c>
      <c r="I73" s="217">
        <v>0</v>
      </c>
      <c r="J73" s="103">
        <f t="shared" si="23"/>
        <v>0</v>
      </c>
      <c r="K73" s="217">
        <v>0</v>
      </c>
      <c r="L73" s="103">
        <f t="shared" si="24"/>
        <v>0</v>
      </c>
      <c r="M73" s="217">
        <v>0</v>
      </c>
      <c r="N73" s="103">
        <f t="shared" si="25"/>
        <v>0</v>
      </c>
      <c r="O73" s="217">
        <v>0</v>
      </c>
      <c r="P73" s="103">
        <f t="shared" si="26"/>
        <v>0</v>
      </c>
      <c r="Q73" s="217">
        <v>0</v>
      </c>
      <c r="R73" s="103">
        <f t="shared" si="27"/>
        <v>0</v>
      </c>
      <c r="S73" s="217">
        <v>0</v>
      </c>
      <c r="T73" s="103">
        <f t="shared" si="28"/>
        <v>0</v>
      </c>
      <c r="U73" s="217">
        <v>0</v>
      </c>
      <c r="V73" s="103">
        <f t="shared" si="29"/>
        <v>0</v>
      </c>
      <c r="X73" s="245"/>
    </row>
    <row r="74" spans="1:24" ht="12.75" customHeight="1" x14ac:dyDescent="0.3">
      <c r="A74" s="38" t="s">
        <v>134</v>
      </c>
      <c r="B74" s="50"/>
      <c r="C74" s="217">
        <v>0</v>
      </c>
      <c r="D74" s="103">
        <f t="shared" si="20"/>
        <v>0</v>
      </c>
      <c r="E74" s="217">
        <v>0</v>
      </c>
      <c r="F74" s="103">
        <f t="shared" si="21"/>
        <v>0</v>
      </c>
      <c r="G74" s="217">
        <v>0</v>
      </c>
      <c r="H74" s="103">
        <f t="shared" si="22"/>
        <v>0</v>
      </c>
      <c r="I74" s="217">
        <v>0</v>
      </c>
      <c r="J74" s="103">
        <f t="shared" si="23"/>
        <v>0</v>
      </c>
      <c r="K74" s="217">
        <v>0</v>
      </c>
      <c r="L74" s="103">
        <f t="shared" si="24"/>
        <v>0</v>
      </c>
      <c r="M74" s="217">
        <v>0</v>
      </c>
      <c r="N74" s="103">
        <f t="shared" si="25"/>
        <v>0</v>
      </c>
      <c r="O74" s="217">
        <v>0</v>
      </c>
      <c r="P74" s="103">
        <f t="shared" si="26"/>
        <v>0</v>
      </c>
      <c r="Q74" s="217">
        <v>0</v>
      </c>
      <c r="R74" s="103">
        <f t="shared" si="27"/>
        <v>0</v>
      </c>
      <c r="S74" s="217">
        <v>0</v>
      </c>
      <c r="T74" s="103">
        <f t="shared" si="28"/>
        <v>0</v>
      </c>
      <c r="U74" s="217">
        <v>0</v>
      </c>
      <c r="V74" s="103">
        <f t="shared" si="29"/>
        <v>0</v>
      </c>
      <c r="X74" s="245"/>
    </row>
    <row r="75" spans="1:24" ht="12.75" customHeight="1" x14ac:dyDescent="0.3">
      <c r="A75" s="38" t="s">
        <v>151</v>
      </c>
      <c r="B75" s="50"/>
      <c r="C75" s="217">
        <v>8582.3760000000002</v>
      </c>
      <c r="D75" s="103">
        <f t="shared" si="20"/>
        <v>9.9999999999999985E-3</v>
      </c>
      <c r="E75" s="217">
        <v>12650</v>
      </c>
      <c r="F75" s="103">
        <f t="shared" si="21"/>
        <v>0.01</v>
      </c>
      <c r="G75" s="217">
        <v>12903</v>
      </c>
      <c r="H75" s="103">
        <f t="shared" si="22"/>
        <v>0.01</v>
      </c>
      <c r="I75" s="217">
        <v>13161.06</v>
      </c>
      <c r="J75" s="103">
        <f t="shared" si="23"/>
        <v>0.01</v>
      </c>
      <c r="K75" s="217">
        <v>13424.281200000003</v>
      </c>
      <c r="L75" s="103">
        <f t="shared" si="24"/>
        <v>1.0000000000000002E-2</v>
      </c>
      <c r="M75" s="217">
        <v>13692.766823999998</v>
      </c>
      <c r="N75" s="103">
        <f t="shared" si="25"/>
        <v>0.01</v>
      </c>
      <c r="O75" s="217">
        <v>13966.622160480001</v>
      </c>
      <c r="P75" s="103">
        <f t="shared" si="26"/>
        <v>0.01</v>
      </c>
      <c r="Q75" s="217">
        <v>14245.954603689603</v>
      </c>
      <c r="R75" s="103">
        <f t="shared" si="27"/>
        <v>9.9999999999999985E-3</v>
      </c>
      <c r="S75" s="217">
        <v>14530.873695763394</v>
      </c>
      <c r="T75" s="103">
        <f t="shared" si="28"/>
        <v>0.01</v>
      </c>
      <c r="U75" s="217">
        <v>14821.491169678666</v>
      </c>
      <c r="V75" s="103">
        <f t="shared" si="29"/>
        <v>0.01</v>
      </c>
      <c r="X75" s="245"/>
    </row>
    <row r="76" spans="1:24" ht="12.75" customHeight="1" x14ac:dyDescent="0.3">
      <c r="A76" s="38" t="s">
        <v>137</v>
      </c>
      <c r="B76" s="50"/>
      <c r="C76" s="217">
        <v>343.29504000000003</v>
      </c>
      <c r="D76" s="103">
        <f t="shared" si="20"/>
        <v>3.9999999999999996E-4</v>
      </c>
      <c r="E76" s="217">
        <v>506</v>
      </c>
      <c r="F76" s="103">
        <f t="shared" si="21"/>
        <v>4.0000000000000002E-4</v>
      </c>
      <c r="G76" s="217">
        <v>516.12</v>
      </c>
      <c r="H76" s="103">
        <f t="shared" si="22"/>
        <v>4.0000000000000002E-4</v>
      </c>
      <c r="I76" s="217">
        <v>526.44240000000002</v>
      </c>
      <c r="J76" s="103">
        <f t="shared" si="23"/>
        <v>4.0000000000000002E-4</v>
      </c>
      <c r="K76" s="217">
        <v>536.97124800000006</v>
      </c>
      <c r="L76" s="103">
        <f t="shared" si="24"/>
        <v>4.0000000000000002E-4</v>
      </c>
      <c r="M76" s="217">
        <v>547.7106729599999</v>
      </c>
      <c r="N76" s="103">
        <f t="shared" si="25"/>
        <v>3.9999999999999996E-4</v>
      </c>
      <c r="O76" s="217">
        <v>558.66488641920012</v>
      </c>
      <c r="P76" s="103">
        <f t="shared" si="26"/>
        <v>4.0000000000000002E-4</v>
      </c>
      <c r="Q76" s="217">
        <v>569.83818414758412</v>
      </c>
      <c r="R76" s="103">
        <f t="shared" si="27"/>
        <v>3.9999999999999996E-4</v>
      </c>
      <c r="S76" s="217">
        <v>581.23494783053582</v>
      </c>
      <c r="T76" s="103">
        <f t="shared" si="28"/>
        <v>4.0000000000000002E-4</v>
      </c>
      <c r="U76" s="217">
        <v>592.85964678714663</v>
      </c>
      <c r="V76" s="103">
        <f t="shared" si="29"/>
        <v>4.0000000000000002E-4</v>
      </c>
      <c r="X76" s="245"/>
    </row>
    <row r="77" spans="1:24" ht="12.75" customHeight="1" x14ac:dyDescent="0.3">
      <c r="A77" s="38" t="s">
        <v>136</v>
      </c>
      <c r="B77" s="50"/>
      <c r="C77" s="217">
        <v>1115.7088800000001</v>
      </c>
      <c r="D77" s="103">
        <f t="shared" si="20"/>
        <v>1.2999999999999999E-3</v>
      </c>
      <c r="E77" s="217">
        <v>1644.4999999999998</v>
      </c>
      <c r="F77" s="103">
        <f t="shared" si="21"/>
        <v>1.2999999999999997E-3</v>
      </c>
      <c r="G77" s="217">
        <v>1677.3899999999999</v>
      </c>
      <c r="H77" s="103">
        <f t="shared" si="22"/>
        <v>1.2999999999999999E-3</v>
      </c>
      <c r="I77" s="217">
        <v>1710.9377999999997</v>
      </c>
      <c r="J77" s="103">
        <f t="shared" si="23"/>
        <v>1.2999999999999997E-3</v>
      </c>
      <c r="K77" s="217">
        <v>1745.1565559999999</v>
      </c>
      <c r="L77" s="103">
        <f t="shared" si="24"/>
        <v>1.2999999999999997E-3</v>
      </c>
      <c r="M77" s="217">
        <v>1780.0596871199998</v>
      </c>
      <c r="N77" s="103">
        <f t="shared" si="25"/>
        <v>1.2999999999999999E-3</v>
      </c>
      <c r="O77" s="217">
        <v>1815.6608808624001</v>
      </c>
      <c r="P77" s="103">
        <f t="shared" si="26"/>
        <v>1.2999999999999999E-3</v>
      </c>
      <c r="Q77" s="217">
        <v>1851.9740984796483</v>
      </c>
      <c r="R77" s="103">
        <f t="shared" si="27"/>
        <v>1.2999999999999999E-3</v>
      </c>
      <c r="S77" s="217">
        <v>1889.0135804492413</v>
      </c>
      <c r="T77" s="103">
        <f t="shared" si="28"/>
        <v>1.3000000000000002E-3</v>
      </c>
      <c r="U77" s="217">
        <v>1926.7938520582263</v>
      </c>
      <c r="V77" s="103">
        <f t="shared" si="29"/>
        <v>1.2999999999999999E-3</v>
      </c>
      <c r="X77" s="245"/>
    </row>
    <row r="78" spans="1:24" ht="12.75" customHeight="1" x14ac:dyDescent="0.3">
      <c r="A78" s="38" t="s">
        <v>135</v>
      </c>
      <c r="B78" s="50"/>
      <c r="C78" s="217">
        <v>18881.227200000001</v>
      </c>
      <c r="D78" s="103">
        <f t="shared" si="20"/>
        <v>2.1999999999999999E-2</v>
      </c>
      <c r="E78" s="217">
        <v>27829.999999999996</v>
      </c>
      <c r="F78" s="103">
        <f t="shared" si="21"/>
        <v>2.1999999999999999E-2</v>
      </c>
      <c r="G78" s="217">
        <v>28386.6</v>
      </c>
      <c r="H78" s="103">
        <f t="shared" si="22"/>
        <v>2.1999999999999999E-2</v>
      </c>
      <c r="I78" s="217">
        <v>28954.331999999995</v>
      </c>
      <c r="J78" s="103">
        <f t="shared" si="23"/>
        <v>2.1999999999999995E-2</v>
      </c>
      <c r="K78" s="217">
        <v>29533.41864</v>
      </c>
      <c r="L78" s="103">
        <f t="shared" si="24"/>
        <v>2.1999999999999999E-2</v>
      </c>
      <c r="M78" s="217">
        <v>30124.087012799995</v>
      </c>
      <c r="N78" s="103">
        <f t="shared" si="25"/>
        <v>2.1999999999999999E-2</v>
      </c>
      <c r="O78" s="217">
        <v>30726.568753056003</v>
      </c>
      <c r="P78" s="103">
        <f t="shared" si="26"/>
        <v>2.1999999999999999E-2</v>
      </c>
      <c r="Q78" s="217">
        <v>31341.100128117123</v>
      </c>
      <c r="R78" s="103">
        <f t="shared" si="27"/>
        <v>2.1999999999999995E-2</v>
      </c>
      <c r="S78" s="217">
        <v>31967.922130679464</v>
      </c>
      <c r="T78" s="103">
        <f t="shared" si="28"/>
        <v>2.1999999999999999E-2</v>
      </c>
      <c r="U78" s="217">
        <v>32607.280573293061</v>
      </c>
      <c r="V78" s="103">
        <f t="shared" si="29"/>
        <v>2.1999999999999999E-2</v>
      </c>
      <c r="X78" s="245"/>
    </row>
    <row r="79" spans="1:24" ht="12.75" customHeight="1" x14ac:dyDescent="0.3">
      <c r="A79" s="38" t="s">
        <v>100</v>
      </c>
      <c r="B79" s="50"/>
      <c r="C79" s="217">
        <v>0</v>
      </c>
      <c r="D79" s="103">
        <f t="shared" si="20"/>
        <v>0</v>
      </c>
      <c r="E79" s="217">
        <v>0</v>
      </c>
      <c r="F79" s="103">
        <f t="shared" si="21"/>
        <v>0</v>
      </c>
      <c r="G79" s="217">
        <v>0</v>
      </c>
      <c r="H79" s="103">
        <f t="shared" si="22"/>
        <v>0</v>
      </c>
      <c r="I79" s="217">
        <v>0</v>
      </c>
      <c r="J79" s="103">
        <f t="shared" si="23"/>
        <v>0</v>
      </c>
      <c r="K79" s="217">
        <v>0</v>
      </c>
      <c r="L79" s="103">
        <f t="shared" si="24"/>
        <v>0</v>
      </c>
      <c r="M79" s="217">
        <v>0</v>
      </c>
      <c r="N79" s="103">
        <f t="shared" si="25"/>
        <v>0</v>
      </c>
      <c r="O79" s="217">
        <v>0</v>
      </c>
      <c r="P79" s="103">
        <f t="shared" si="26"/>
        <v>0</v>
      </c>
      <c r="Q79" s="217">
        <v>0</v>
      </c>
      <c r="R79" s="103">
        <f t="shared" si="27"/>
        <v>0</v>
      </c>
      <c r="S79" s="217">
        <v>0</v>
      </c>
      <c r="T79" s="103">
        <f t="shared" si="28"/>
        <v>0</v>
      </c>
      <c r="U79" s="217">
        <v>0</v>
      </c>
      <c r="V79" s="103">
        <f t="shared" si="29"/>
        <v>0</v>
      </c>
      <c r="X79" s="245"/>
    </row>
    <row r="80" spans="1:24" ht="12.75" customHeight="1" x14ac:dyDescent="0.3">
      <c r="A80" s="38" t="s">
        <v>101</v>
      </c>
      <c r="B80" s="50"/>
      <c r="C80" s="217">
        <v>0</v>
      </c>
      <c r="D80" s="103">
        <f t="shared" si="20"/>
        <v>0</v>
      </c>
      <c r="E80" s="217">
        <v>0</v>
      </c>
      <c r="F80" s="103">
        <f t="shared" si="21"/>
        <v>0</v>
      </c>
      <c r="G80" s="217">
        <v>0</v>
      </c>
      <c r="H80" s="103">
        <f t="shared" si="22"/>
        <v>0</v>
      </c>
      <c r="I80" s="217">
        <v>0</v>
      </c>
      <c r="J80" s="103">
        <f t="shared" si="23"/>
        <v>0</v>
      </c>
      <c r="K80" s="217">
        <v>0</v>
      </c>
      <c r="L80" s="103">
        <f t="shared" si="24"/>
        <v>0</v>
      </c>
      <c r="M80" s="217">
        <v>0</v>
      </c>
      <c r="N80" s="103">
        <f t="shared" si="25"/>
        <v>0</v>
      </c>
      <c r="O80" s="217">
        <v>0</v>
      </c>
      <c r="P80" s="103">
        <f t="shared" si="26"/>
        <v>0</v>
      </c>
      <c r="Q80" s="217">
        <v>0</v>
      </c>
      <c r="R80" s="103">
        <f t="shared" si="27"/>
        <v>0</v>
      </c>
      <c r="S80" s="217">
        <v>0</v>
      </c>
      <c r="T80" s="103">
        <f t="shared" si="28"/>
        <v>0</v>
      </c>
      <c r="U80" s="217">
        <v>0</v>
      </c>
      <c r="V80" s="103">
        <f t="shared" si="29"/>
        <v>0</v>
      </c>
      <c r="X80" s="245"/>
    </row>
    <row r="81" spans="1:24" ht="12.75" customHeight="1" x14ac:dyDescent="0.3">
      <c r="A81" s="38" t="s">
        <v>139</v>
      </c>
      <c r="B81" s="50"/>
      <c r="C81" s="217">
        <v>0</v>
      </c>
      <c r="D81" s="103">
        <f t="shared" si="20"/>
        <v>0</v>
      </c>
      <c r="E81" s="217">
        <v>0</v>
      </c>
      <c r="F81" s="103">
        <f t="shared" si="21"/>
        <v>0</v>
      </c>
      <c r="G81" s="217">
        <v>0</v>
      </c>
      <c r="H81" s="103">
        <f t="shared" si="22"/>
        <v>0</v>
      </c>
      <c r="I81" s="217">
        <v>0</v>
      </c>
      <c r="J81" s="103">
        <f t="shared" si="23"/>
        <v>0</v>
      </c>
      <c r="K81" s="217">
        <v>0</v>
      </c>
      <c r="L81" s="103">
        <f t="shared" si="24"/>
        <v>0</v>
      </c>
      <c r="M81" s="217">
        <v>0</v>
      </c>
      <c r="N81" s="103">
        <f t="shared" si="25"/>
        <v>0</v>
      </c>
      <c r="O81" s="217">
        <v>0</v>
      </c>
      <c r="P81" s="103">
        <f t="shared" si="26"/>
        <v>0</v>
      </c>
      <c r="Q81" s="217">
        <v>0</v>
      </c>
      <c r="R81" s="103">
        <f t="shared" si="27"/>
        <v>0</v>
      </c>
      <c r="S81" s="217">
        <v>0</v>
      </c>
      <c r="T81" s="103">
        <f t="shared" si="28"/>
        <v>0</v>
      </c>
      <c r="U81" s="217">
        <v>0</v>
      </c>
      <c r="V81" s="103">
        <f t="shared" si="29"/>
        <v>0</v>
      </c>
      <c r="X81" s="245"/>
    </row>
    <row r="82" spans="1:24" ht="12.75" customHeight="1" x14ac:dyDescent="0.3">
      <c r="A82" s="38" t="s">
        <v>155</v>
      </c>
      <c r="B82" s="50"/>
      <c r="C82" s="217">
        <v>0</v>
      </c>
      <c r="D82" s="103">
        <f t="shared" si="20"/>
        <v>0</v>
      </c>
      <c r="E82" s="217">
        <v>0</v>
      </c>
      <c r="F82" s="103">
        <f t="shared" si="21"/>
        <v>0</v>
      </c>
      <c r="G82" s="217">
        <v>0</v>
      </c>
      <c r="H82" s="103">
        <f t="shared" si="22"/>
        <v>0</v>
      </c>
      <c r="I82" s="217">
        <v>0</v>
      </c>
      <c r="J82" s="103">
        <f t="shared" si="23"/>
        <v>0</v>
      </c>
      <c r="K82" s="217">
        <v>0</v>
      </c>
      <c r="L82" s="103">
        <f t="shared" si="24"/>
        <v>0</v>
      </c>
      <c r="M82" s="217">
        <v>0</v>
      </c>
      <c r="N82" s="103">
        <f t="shared" si="25"/>
        <v>0</v>
      </c>
      <c r="O82" s="217">
        <v>0</v>
      </c>
      <c r="P82" s="103">
        <f t="shared" si="26"/>
        <v>0</v>
      </c>
      <c r="Q82" s="217">
        <v>0</v>
      </c>
      <c r="R82" s="103">
        <f t="shared" si="27"/>
        <v>0</v>
      </c>
      <c r="S82" s="217">
        <v>0</v>
      </c>
      <c r="T82" s="103">
        <f t="shared" si="28"/>
        <v>0</v>
      </c>
      <c r="U82" s="217">
        <v>0</v>
      </c>
      <c r="V82" s="103">
        <f t="shared" si="29"/>
        <v>0</v>
      </c>
      <c r="X82" s="245"/>
    </row>
    <row r="83" spans="1:24" ht="12.75" customHeight="1" x14ac:dyDescent="0.3">
      <c r="A83" s="38" t="s">
        <v>77</v>
      </c>
      <c r="B83" s="50"/>
      <c r="C83" s="217">
        <v>0</v>
      </c>
      <c r="D83" s="103">
        <f t="shared" si="20"/>
        <v>0</v>
      </c>
      <c r="E83" s="217">
        <v>0</v>
      </c>
      <c r="F83" s="103">
        <f t="shared" si="21"/>
        <v>0</v>
      </c>
      <c r="G83" s="217">
        <v>0</v>
      </c>
      <c r="H83" s="103">
        <f t="shared" si="22"/>
        <v>0</v>
      </c>
      <c r="I83" s="217">
        <v>0</v>
      </c>
      <c r="J83" s="103">
        <f t="shared" si="23"/>
        <v>0</v>
      </c>
      <c r="K83" s="217">
        <v>0</v>
      </c>
      <c r="L83" s="103">
        <f t="shared" si="24"/>
        <v>0</v>
      </c>
      <c r="M83" s="217">
        <v>0</v>
      </c>
      <c r="N83" s="103">
        <f t="shared" si="25"/>
        <v>0</v>
      </c>
      <c r="O83" s="217">
        <v>0</v>
      </c>
      <c r="P83" s="103">
        <f t="shared" si="26"/>
        <v>0</v>
      </c>
      <c r="Q83" s="217">
        <v>0</v>
      </c>
      <c r="R83" s="103">
        <f t="shared" si="27"/>
        <v>0</v>
      </c>
      <c r="S83" s="217">
        <v>0</v>
      </c>
      <c r="T83" s="103">
        <f t="shared" si="28"/>
        <v>0</v>
      </c>
      <c r="U83" s="217">
        <v>0</v>
      </c>
      <c r="V83" s="103">
        <f t="shared" si="29"/>
        <v>0</v>
      </c>
      <c r="X83" s="245"/>
    </row>
    <row r="84" spans="1:24" ht="12.75" customHeight="1" x14ac:dyDescent="0.3">
      <c r="A84" s="38" t="s">
        <v>98</v>
      </c>
      <c r="B84" s="50"/>
      <c r="C84" s="217">
        <v>0</v>
      </c>
      <c r="D84" s="103">
        <f t="shared" si="20"/>
        <v>0</v>
      </c>
      <c r="E84" s="217">
        <v>0</v>
      </c>
      <c r="F84" s="103">
        <f t="shared" si="21"/>
        <v>0</v>
      </c>
      <c r="G84" s="217">
        <v>0</v>
      </c>
      <c r="H84" s="103">
        <f t="shared" si="22"/>
        <v>0</v>
      </c>
      <c r="I84" s="217">
        <v>0</v>
      </c>
      <c r="J84" s="103">
        <f t="shared" si="23"/>
        <v>0</v>
      </c>
      <c r="K84" s="217">
        <v>0</v>
      </c>
      <c r="L84" s="103">
        <f t="shared" si="24"/>
        <v>0</v>
      </c>
      <c r="M84" s="217">
        <v>0</v>
      </c>
      <c r="N84" s="103">
        <f t="shared" si="25"/>
        <v>0</v>
      </c>
      <c r="O84" s="217">
        <v>0</v>
      </c>
      <c r="P84" s="103">
        <f t="shared" si="26"/>
        <v>0</v>
      </c>
      <c r="Q84" s="217">
        <v>0</v>
      </c>
      <c r="R84" s="103">
        <f t="shared" si="27"/>
        <v>0</v>
      </c>
      <c r="S84" s="217">
        <v>0</v>
      </c>
      <c r="T84" s="103">
        <f t="shared" si="28"/>
        <v>0</v>
      </c>
      <c r="U84" s="217">
        <v>0</v>
      </c>
      <c r="V84" s="103">
        <f t="shared" si="29"/>
        <v>0</v>
      </c>
      <c r="X84" s="245"/>
    </row>
    <row r="85" spans="1:24" ht="12.75" customHeight="1" x14ac:dyDescent="0.3">
      <c r="A85" s="38" t="s">
        <v>79</v>
      </c>
      <c r="B85" s="50"/>
      <c r="C85" s="217">
        <v>0</v>
      </c>
      <c r="D85" s="103">
        <f t="shared" si="20"/>
        <v>0</v>
      </c>
      <c r="E85" s="217">
        <v>0</v>
      </c>
      <c r="F85" s="103">
        <f t="shared" si="21"/>
        <v>0</v>
      </c>
      <c r="G85" s="217">
        <v>0</v>
      </c>
      <c r="H85" s="103">
        <f t="shared" si="22"/>
        <v>0</v>
      </c>
      <c r="I85" s="217">
        <v>0</v>
      </c>
      <c r="J85" s="103">
        <f t="shared" si="23"/>
        <v>0</v>
      </c>
      <c r="K85" s="217">
        <v>0</v>
      </c>
      <c r="L85" s="103">
        <f t="shared" si="24"/>
        <v>0</v>
      </c>
      <c r="M85" s="217">
        <v>0</v>
      </c>
      <c r="N85" s="103">
        <f t="shared" si="25"/>
        <v>0</v>
      </c>
      <c r="O85" s="217">
        <v>0</v>
      </c>
      <c r="P85" s="103">
        <f t="shared" si="26"/>
        <v>0</v>
      </c>
      <c r="Q85" s="217">
        <v>0</v>
      </c>
      <c r="R85" s="103">
        <f t="shared" si="27"/>
        <v>0</v>
      </c>
      <c r="S85" s="217">
        <v>0</v>
      </c>
      <c r="T85" s="103">
        <f t="shared" si="28"/>
        <v>0</v>
      </c>
      <c r="U85" s="217">
        <v>0</v>
      </c>
      <c r="V85" s="103">
        <f t="shared" si="29"/>
        <v>0</v>
      </c>
      <c r="X85" s="245"/>
    </row>
    <row r="86" spans="1:24" ht="12.75" customHeight="1" x14ac:dyDescent="0.3">
      <c r="A86" s="38" t="s">
        <v>15</v>
      </c>
      <c r="B86" s="50"/>
      <c r="C86" s="217">
        <v>3432.9504000000002</v>
      </c>
      <c r="D86" s="103">
        <f t="shared" si="20"/>
        <v>4.0000000000000001E-3</v>
      </c>
      <c r="E86" s="217">
        <v>5060</v>
      </c>
      <c r="F86" s="103">
        <f t="shared" si="21"/>
        <v>4.0000000000000001E-3</v>
      </c>
      <c r="G86" s="217">
        <v>5161.2</v>
      </c>
      <c r="H86" s="103">
        <f t="shared" si="22"/>
        <v>4.0000000000000001E-3</v>
      </c>
      <c r="I86" s="217">
        <v>5264.424</v>
      </c>
      <c r="J86" s="103">
        <f t="shared" si="23"/>
        <v>4.0000000000000001E-3</v>
      </c>
      <c r="K86" s="217">
        <v>5369.7124800000011</v>
      </c>
      <c r="L86" s="103">
        <f t="shared" si="24"/>
        <v>4.0000000000000001E-3</v>
      </c>
      <c r="M86" s="217">
        <v>5477.1067295999992</v>
      </c>
      <c r="N86" s="103">
        <f t="shared" si="25"/>
        <v>4.0000000000000001E-3</v>
      </c>
      <c r="O86" s="217">
        <v>5586.6488641920005</v>
      </c>
      <c r="P86" s="103">
        <f t="shared" si="26"/>
        <v>4.0000000000000001E-3</v>
      </c>
      <c r="Q86" s="217">
        <v>5698.3818414758416</v>
      </c>
      <c r="R86" s="103">
        <f t="shared" si="27"/>
        <v>4.0000000000000001E-3</v>
      </c>
      <c r="S86" s="217">
        <v>5812.3494783053575</v>
      </c>
      <c r="T86" s="103">
        <f t="shared" si="28"/>
        <v>4.0000000000000001E-3</v>
      </c>
      <c r="U86" s="217">
        <v>5928.5964678714654</v>
      </c>
      <c r="V86" s="103">
        <f t="shared" si="29"/>
        <v>4.0000000000000001E-3</v>
      </c>
      <c r="X86" s="245"/>
    </row>
    <row r="87" spans="1:24" ht="12.75" customHeight="1" x14ac:dyDescent="0.3">
      <c r="A87" s="38" t="s">
        <v>152</v>
      </c>
      <c r="B87" s="50"/>
      <c r="C87" s="217">
        <v>0</v>
      </c>
      <c r="D87" s="103">
        <f t="shared" si="20"/>
        <v>0</v>
      </c>
      <c r="E87" s="217">
        <v>0</v>
      </c>
      <c r="F87" s="103">
        <f t="shared" si="21"/>
        <v>0</v>
      </c>
      <c r="G87" s="217">
        <v>0</v>
      </c>
      <c r="H87" s="103">
        <f t="shared" si="22"/>
        <v>0</v>
      </c>
      <c r="I87" s="217">
        <v>0</v>
      </c>
      <c r="J87" s="103">
        <f t="shared" si="23"/>
        <v>0</v>
      </c>
      <c r="K87" s="217">
        <v>0</v>
      </c>
      <c r="L87" s="103">
        <f t="shared" si="24"/>
        <v>0</v>
      </c>
      <c r="M87" s="217">
        <v>0</v>
      </c>
      <c r="N87" s="103">
        <f t="shared" si="25"/>
        <v>0</v>
      </c>
      <c r="O87" s="217">
        <v>0</v>
      </c>
      <c r="P87" s="103">
        <f t="shared" si="26"/>
        <v>0</v>
      </c>
      <c r="Q87" s="217">
        <v>0</v>
      </c>
      <c r="R87" s="103">
        <f t="shared" si="27"/>
        <v>0</v>
      </c>
      <c r="S87" s="217">
        <v>0</v>
      </c>
      <c r="T87" s="103">
        <f t="shared" si="28"/>
        <v>0</v>
      </c>
      <c r="U87" s="217">
        <v>0</v>
      </c>
      <c r="V87" s="103">
        <f t="shared" si="29"/>
        <v>0</v>
      </c>
      <c r="X87" s="245"/>
    </row>
    <row r="88" spans="1:24" ht="12.75" customHeight="1" x14ac:dyDescent="0.3">
      <c r="A88" s="38" t="s">
        <v>12</v>
      </c>
      <c r="B88" s="50"/>
      <c r="C88" s="217">
        <v>4377.0117600000003</v>
      </c>
      <c r="D88" s="103">
        <f t="shared" si="20"/>
        <v>5.0999999999999995E-3</v>
      </c>
      <c r="E88" s="217">
        <v>6451.5000000000009</v>
      </c>
      <c r="F88" s="103">
        <f t="shared" si="21"/>
        <v>5.1000000000000004E-3</v>
      </c>
      <c r="G88" s="217">
        <v>6580.5300000000007</v>
      </c>
      <c r="H88" s="103">
        <f t="shared" si="22"/>
        <v>5.1000000000000004E-3</v>
      </c>
      <c r="I88" s="217">
        <v>6712.1406000000006</v>
      </c>
      <c r="J88" s="103">
        <f t="shared" si="23"/>
        <v>5.1000000000000004E-3</v>
      </c>
      <c r="K88" s="217">
        <v>6846.383412000001</v>
      </c>
      <c r="L88" s="103">
        <f t="shared" si="24"/>
        <v>5.1000000000000004E-3</v>
      </c>
      <c r="M88" s="217">
        <v>6983.3110802399997</v>
      </c>
      <c r="N88" s="103">
        <f t="shared" si="25"/>
        <v>5.1000000000000004E-3</v>
      </c>
      <c r="O88" s="217">
        <v>7122.9773018448013</v>
      </c>
      <c r="P88" s="103">
        <f t="shared" si="26"/>
        <v>5.1000000000000004E-3</v>
      </c>
      <c r="Q88" s="217">
        <v>7265.4368478816987</v>
      </c>
      <c r="R88" s="103">
        <f t="shared" si="27"/>
        <v>5.1000000000000004E-3</v>
      </c>
      <c r="S88" s="217">
        <v>7410.745584839332</v>
      </c>
      <c r="T88" s="103">
        <f t="shared" si="28"/>
        <v>5.1000000000000004E-3</v>
      </c>
      <c r="U88" s="217">
        <v>7558.9604965361204</v>
      </c>
      <c r="V88" s="103">
        <f t="shared" si="29"/>
        <v>5.1000000000000012E-3</v>
      </c>
      <c r="X88" s="245"/>
    </row>
    <row r="89" spans="1:24" ht="12.75" customHeight="1" x14ac:dyDescent="0.3">
      <c r="A89" s="38" t="s">
        <v>172</v>
      </c>
      <c r="B89" s="50"/>
      <c r="C89" s="217">
        <v>0</v>
      </c>
      <c r="D89" s="103">
        <f t="shared" si="20"/>
        <v>0</v>
      </c>
      <c r="E89" s="217">
        <v>0</v>
      </c>
      <c r="F89" s="103">
        <f t="shared" si="21"/>
        <v>0</v>
      </c>
      <c r="G89" s="217">
        <v>0</v>
      </c>
      <c r="H89" s="103">
        <f t="shared" si="22"/>
        <v>0</v>
      </c>
      <c r="I89" s="217">
        <v>0</v>
      </c>
      <c r="J89" s="103">
        <f t="shared" si="23"/>
        <v>0</v>
      </c>
      <c r="K89" s="217">
        <v>0</v>
      </c>
      <c r="L89" s="103">
        <f t="shared" si="24"/>
        <v>0</v>
      </c>
      <c r="M89" s="217">
        <v>0</v>
      </c>
      <c r="N89" s="103">
        <f t="shared" si="25"/>
        <v>0</v>
      </c>
      <c r="O89" s="217">
        <v>0</v>
      </c>
      <c r="P89" s="103">
        <f t="shared" si="26"/>
        <v>0</v>
      </c>
      <c r="Q89" s="217">
        <v>0</v>
      </c>
      <c r="R89" s="103">
        <f t="shared" si="27"/>
        <v>0</v>
      </c>
      <c r="S89" s="217">
        <v>0</v>
      </c>
      <c r="T89" s="103">
        <f t="shared" si="28"/>
        <v>0</v>
      </c>
      <c r="U89" s="217">
        <v>0</v>
      </c>
      <c r="V89" s="103">
        <f t="shared" si="29"/>
        <v>0</v>
      </c>
      <c r="X89" s="245"/>
    </row>
    <row r="90" spans="1:24" ht="12.75" customHeight="1" x14ac:dyDescent="0.3">
      <c r="A90" s="38" t="s">
        <v>17</v>
      </c>
      <c r="B90" s="50"/>
      <c r="C90" s="217">
        <v>171.64752000000001</v>
      </c>
      <c r="D90" s="103">
        <f t="shared" si="20"/>
        <v>1.9999999999999998E-4</v>
      </c>
      <c r="E90" s="217">
        <v>253</v>
      </c>
      <c r="F90" s="103">
        <f t="shared" si="21"/>
        <v>2.0000000000000001E-4</v>
      </c>
      <c r="G90" s="217">
        <v>258.06</v>
      </c>
      <c r="H90" s="103">
        <f t="shared" si="22"/>
        <v>2.0000000000000001E-4</v>
      </c>
      <c r="I90" s="217">
        <v>263.22120000000001</v>
      </c>
      <c r="J90" s="103">
        <f t="shared" si="23"/>
        <v>2.0000000000000001E-4</v>
      </c>
      <c r="K90" s="217">
        <v>268.48562400000003</v>
      </c>
      <c r="L90" s="103">
        <f t="shared" si="24"/>
        <v>2.0000000000000001E-4</v>
      </c>
      <c r="M90" s="217">
        <v>273.85533647999995</v>
      </c>
      <c r="N90" s="103">
        <f t="shared" si="25"/>
        <v>1.9999999999999998E-4</v>
      </c>
      <c r="O90" s="217">
        <v>279.33244320960006</v>
      </c>
      <c r="P90" s="103">
        <f t="shared" si="26"/>
        <v>2.0000000000000001E-4</v>
      </c>
      <c r="Q90" s="217">
        <v>284.91909207379206</v>
      </c>
      <c r="R90" s="103">
        <f t="shared" si="27"/>
        <v>1.9999999999999998E-4</v>
      </c>
      <c r="S90" s="217">
        <v>290.61747391526791</v>
      </c>
      <c r="T90" s="103">
        <f t="shared" si="28"/>
        <v>2.0000000000000001E-4</v>
      </c>
      <c r="U90" s="217">
        <v>296.42982339357332</v>
      </c>
      <c r="V90" s="103">
        <f t="shared" si="29"/>
        <v>2.0000000000000001E-4</v>
      </c>
      <c r="X90" s="245"/>
    </row>
    <row r="91" spans="1:24" ht="12.75" customHeight="1" x14ac:dyDescent="0.3">
      <c r="A91" s="38" t="s">
        <v>143</v>
      </c>
      <c r="B91" s="38"/>
      <c r="C91" s="217">
        <v>0</v>
      </c>
      <c r="D91" s="103">
        <f t="shared" si="20"/>
        <v>0</v>
      </c>
      <c r="E91" s="217">
        <v>0</v>
      </c>
      <c r="F91" s="103">
        <f t="shared" si="21"/>
        <v>0</v>
      </c>
      <c r="G91" s="217">
        <v>0</v>
      </c>
      <c r="H91" s="103">
        <f t="shared" si="22"/>
        <v>0</v>
      </c>
      <c r="I91" s="217">
        <v>0</v>
      </c>
      <c r="J91" s="103">
        <f t="shared" si="23"/>
        <v>0</v>
      </c>
      <c r="K91" s="217">
        <v>0</v>
      </c>
      <c r="L91" s="103">
        <f t="shared" si="24"/>
        <v>0</v>
      </c>
      <c r="M91" s="217">
        <v>0</v>
      </c>
      <c r="N91" s="103">
        <f t="shared" si="25"/>
        <v>0</v>
      </c>
      <c r="O91" s="217">
        <v>0</v>
      </c>
      <c r="P91" s="103">
        <f t="shared" si="26"/>
        <v>0</v>
      </c>
      <c r="Q91" s="217">
        <v>0</v>
      </c>
      <c r="R91" s="103">
        <f t="shared" si="27"/>
        <v>0</v>
      </c>
      <c r="S91" s="217">
        <v>0</v>
      </c>
      <c r="T91" s="103">
        <f t="shared" si="28"/>
        <v>0</v>
      </c>
      <c r="U91" s="217">
        <v>0</v>
      </c>
      <c r="V91" s="103">
        <f t="shared" si="29"/>
        <v>0</v>
      </c>
      <c r="X91" s="245"/>
    </row>
    <row r="92" spans="1:24" ht="12.75" customHeight="1" x14ac:dyDescent="0.3">
      <c r="A92" s="38" t="s">
        <v>13</v>
      </c>
      <c r="B92" s="50"/>
      <c r="C92" s="217">
        <v>4462.8355200000005</v>
      </c>
      <c r="D92" s="103">
        <f t="shared" si="20"/>
        <v>5.1999999999999998E-3</v>
      </c>
      <c r="E92" s="217">
        <v>6577.9999999999991</v>
      </c>
      <c r="F92" s="103">
        <f t="shared" si="21"/>
        <v>5.1999999999999989E-3</v>
      </c>
      <c r="G92" s="217">
        <v>6709.5599999999995</v>
      </c>
      <c r="H92" s="103">
        <f t="shared" si="22"/>
        <v>5.1999999999999998E-3</v>
      </c>
      <c r="I92" s="217">
        <v>6843.7511999999988</v>
      </c>
      <c r="J92" s="103">
        <f t="shared" si="23"/>
        <v>5.1999999999999989E-3</v>
      </c>
      <c r="K92" s="217">
        <v>6980.6262239999996</v>
      </c>
      <c r="L92" s="103">
        <f t="shared" si="24"/>
        <v>5.1999999999999989E-3</v>
      </c>
      <c r="M92" s="217">
        <v>7120.2387484799992</v>
      </c>
      <c r="N92" s="103">
        <f t="shared" si="25"/>
        <v>5.1999999999999998E-3</v>
      </c>
      <c r="O92" s="217">
        <v>7262.6435234496003</v>
      </c>
      <c r="P92" s="103">
        <f t="shared" si="26"/>
        <v>5.1999999999999998E-3</v>
      </c>
      <c r="Q92" s="217">
        <v>7407.8963939185933</v>
      </c>
      <c r="R92" s="103">
        <f t="shared" si="27"/>
        <v>5.1999999999999998E-3</v>
      </c>
      <c r="S92" s="217">
        <v>7556.0543217969653</v>
      </c>
      <c r="T92" s="103">
        <f t="shared" si="28"/>
        <v>5.2000000000000006E-3</v>
      </c>
      <c r="U92" s="217">
        <v>7707.1754082329053</v>
      </c>
      <c r="V92" s="103">
        <f t="shared" si="29"/>
        <v>5.1999999999999998E-3</v>
      </c>
      <c r="X92" s="245"/>
    </row>
    <row r="93" spans="1:24" ht="12.75" customHeight="1" x14ac:dyDescent="0.3">
      <c r="A93" s="38" t="s">
        <v>144</v>
      </c>
      <c r="B93" s="50"/>
      <c r="C93" s="217">
        <v>0</v>
      </c>
      <c r="D93" s="103">
        <f t="shared" si="20"/>
        <v>0</v>
      </c>
      <c r="E93" s="217">
        <v>0</v>
      </c>
      <c r="F93" s="103">
        <f t="shared" si="21"/>
        <v>0</v>
      </c>
      <c r="G93" s="217">
        <v>0</v>
      </c>
      <c r="H93" s="103">
        <f t="shared" si="22"/>
        <v>0</v>
      </c>
      <c r="I93" s="217">
        <v>0</v>
      </c>
      <c r="J93" s="103">
        <f t="shared" si="23"/>
        <v>0</v>
      </c>
      <c r="K93" s="217">
        <v>0</v>
      </c>
      <c r="L93" s="103">
        <f t="shared" si="24"/>
        <v>0</v>
      </c>
      <c r="M93" s="217">
        <v>0</v>
      </c>
      <c r="N93" s="103">
        <f t="shared" si="25"/>
        <v>0</v>
      </c>
      <c r="O93" s="217">
        <v>0</v>
      </c>
      <c r="P93" s="103">
        <f t="shared" si="26"/>
        <v>0</v>
      </c>
      <c r="Q93" s="217">
        <v>0</v>
      </c>
      <c r="R93" s="103">
        <f t="shared" si="27"/>
        <v>0</v>
      </c>
      <c r="S93" s="217">
        <v>0</v>
      </c>
      <c r="T93" s="103">
        <f t="shared" si="28"/>
        <v>0</v>
      </c>
      <c r="U93" s="217">
        <v>0</v>
      </c>
      <c r="V93" s="103">
        <f t="shared" si="29"/>
        <v>0</v>
      </c>
      <c r="X93" s="245"/>
    </row>
    <row r="94" spans="1:24" ht="12.75" customHeight="1" x14ac:dyDescent="0.3">
      <c r="A94" s="38" t="s">
        <v>156</v>
      </c>
      <c r="B94" s="50"/>
      <c r="C94" s="217">
        <v>0</v>
      </c>
      <c r="D94" s="103">
        <f t="shared" si="20"/>
        <v>0</v>
      </c>
      <c r="E94" s="217">
        <v>0</v>
      </c>
      <c r="F94" s="103">
        <f t="shared" si="21"/>
        <v>0</v>
      </c>
      <c r="G94" s="217">
        <v>0</v>
      </c>
      <c r="H94" s="103">
        <f t="shared" si="22"/>
        <v>0</v>
      </c>
      <c r="I94" s="217">
        <v>0</v>
      </c>
      <c r="J94" s="103">
        <f t="shared" si="23"/>
        <v>0</v>
      </c>
      <c r="K94" s="217">
        <v>0</v>
      </c>
      <c r="L94" s="103">
        <f t="shared" si="24"/>
        <v>0</v>
      </c>
      <c r="M94" s="217">
        <v>0</v>
      </c>
      <c r="N94" s="103">
        <f t="shared" si="25"/>
        <v>0</v>
      </c>
      <c r="O94" s="217">
        <v>0</v>
      </c>
      <c r="P94" s="103">
        <f t="shared" si="26"/>
        <v>0</v>
      </c>
      <c r="Q94" s="217">
        <v>0</v>
      </c>
      <c r="R94" s="103">
        <f t="shared" si="27"/>
        <v>0</v>
      </c>
      <c r="S94" s="217">
        <v>0</v>
      </c>
      <c r="T94" s="103">
        <f t="shared" si="28"/>
        <v>0</v>
      </c>
      <c r="U94" s="217">
        <v>0</v>
      </c>
      <c r="V94" s="103">
        <f t="shared" si="29"/>
        <v>0</v>
      </c>
      <c r="X94" s="245"/>
    </row>
    <row r="95" spans="1:24" ht="12.75" customHeight="1" x14ac:dyDescent="0.3">
      <c r="A95" s="38" t="s">
        <v>150</v>
      </c>
      <c r="B95" s="50"/>
      <c r="C95" s="217">
        <v>0</v>
      </c>
      <c r="D95" s="103">
        <f t="shared" si="20"/>
        <v>0</v>
      </c>
      <c r="E95" s="217">
        <v>0</v>
      </c>
      <c r="F95" s="103">
        <f t="shared" si="21"/>
        <v>0</v>
      </c>
      <c r="G95" s="217">
        <v>0</v>
      </c>
      <c r="H95" s="103">
        <f t="shared" si="22"/>
        <v>0</v>
      </c>
      <c r="I95" s="217">
        <v>0</v>
      </c>
      <c r="J95" s="103">
        <f t="shared" si="23"/>
        <v>0</v>
      </c>
      <c r="K95" s="217">
        <v>0</v>
      </c>
      <c r="L95" s="103">
        <f t="shared" si="24"/>
        <v>0</v>
      </c>
      <c r="M95" s="217">
        <v>0</v>
      </c>
      <c r="N95" s="103">
        <f t="shared" si="25"/>
        <v>0</v>
      </c>
      <c r="O95" s="217">
        <v>0</v>
      </c>
      <c r="P95" s="103">
        <f t="shared" si="26"/>
        <v>0</v>
      </c>
      <c r="Q95" s="217">
        <v>0</v>
      </c>
      <c r="R95" s="103">
        <f t="shared" si="27"/>
        <v>0</v>
      </c>
      <c r="S95" s="217">
        <v>0</v>
      </c>
      <c r="T95" s="103">
        <f t="shared" si="28"/>
        <v>0</v>
      </c>
      <c r="U95" s="217">
        <v>0</v>
      </c>
      <c r="V95" s="103">
        <f t="shared" si="29"/>
        <v>0</v>
      </c>
      <c r="X95" s="245"/>
    </row>
    <row r="96" spans="1:24" ht="12.75" customHeight="1" x14ac:dyDescent="0.3">
      <c r="A96" s="38" t="s">
        <v>146</v>
      </c>
      <c r="B96" s="50"/>
      <c r="C96" s="217">
        <v>0</v>
      </c>
      <c r="D96" s="103">
        <f t="shared" si="20"/>
        <v>0</v>
      </c>
      <c r="E96" s="217">
        <v>0</v>
      </c>
      <c r="F96" s="103">
        <f t="shared" si="21"/>
        <v>0</v>
      </c>
      <c r="G96" s="217">
        <v>0</v>
      </c>
      <c r="H96" s="103">
        <f t="shared" si="22"/>
        <v>0</v>
      </c>
      <c r="I96" s="217">
        <v>0</v>
      </c>
      <c r="J96" s="103">
        <f t="shared" si="23"/>
        <v>0</v>
      </c>
      <c r="K96" s="217">
        <v>0</v>
      </c>
      <c r="L96" s="103">
        <f t="shared" si="24"/>
        <v>0</v>
      </c>
      <c r="M96" s="217">
        <v>0</v>
      </c>
      <c r="N96" s="103">
        <f t="shared" si="25"/>
        <v>0</v>
      </c>
      <c r="O96" s="217">
        <v>0</v>
      </c>
      <c r="P96" s="103">
        <f t="shared" si="26"/>
        <v>0</v>
      </c>
      <c r="Q96" s="217">
        <v>0</v>
      </c>
      <c r="R96" s="103">
        <f t="shared" si="27"/>
        <v>0</v>
      </c>
      <c r="S96" s="217">
        <v>0</v>
      </c>
      <c r="T96" s="103">
        <f t="shared" si="28"/>
        <v>0</v>
      </c>
      <c r="U96" s="217">
        <v>0</v>
      </c>
      <c r="V96" s="103">
        <f t="shared" si="29"/>
        <v>0</v>
      </c>
      <c r="X96" s="245"/>
    </row>
    <row r="97" spans="1:24" ht="12.75" customHeight="1" x14ac:dyDescent="0.3">
      <c r="A97" s="38" t="s">
        <v>7</v>
      </c>
      <c r="B97" s="50"/>
      <c r="C97" s="217">
        <v>11698.8326</v>
      </c>
      <c r="D97" s="103">
        <f t="shared" si="20"/>
        <v>1.3631228228639714E-2</v>
      </c>
      <c r="E97" s="217">
        <v>14822.614140800002</v>
      </c>
      <c r="F97" s="103">
        <f t="shared" si="21"/>
        <v>1.1717481534229251E-2</v>
      </c>
      <c r="G97" s="217">
        <v>15341.405635727999</v>
      </c>
      <c r="H97" s="103">
        <f t="shared" si="22"/>
        <v>1.1889797439144385E-2</v>
      </c>
      <c r="I97" s="217">
        <v>15832.330616071295</v>
      </c>
      <c r="J97" s="103">
        <f t="shared" si="23"/>
        <v>1.202967740901667E-2</v>
      </c>
      <c r="K97" s="217">
        <v>16228.138881473078</v>
      </c>
      <c r="L97" s="103">
        <f t="shared" si="24"/>
        <v>1.2088646415923615E-2</v>
      </c>
      <c r="M97" s="217">
        <v>16633.842353509899</v>
      </c>
      <c r="N97" s="103">
        <f t="shared" si="25"/>
        <v>1.2147904486589905E-2</v>
      </c>
      <c r="O97" s="217">
        <v>17049.688412347648</v>
      </c>
      <c r="P97" s="103">
        <f t="shared" si="26"/>
        <v>1.2207453037994757E-2</v>
      </c>
      <c r="Q97" s="217">
        <v>17475.930622656342</v>
      </c>
      <c r="R97" s="103">
        <f t="shared" si="27"/>
        <v>1.2267293494063358E-2</v>
      </c>
      <c r="S97" s="217">
        <v>17912.828888222746</v>
      </c>
      <c r="T97" s="103">
        <f t="shared" si="28"/>
        <v>1.2327427285700921E-2</v>
      </c>
      <c r="U97" s="217">
        <v>18360.649610428314</v>
      </c>
      <c r="V97" s="103">
        <f t="shared" si="29"/>
        <v>1.2387855850826905E-2</v>
      </c>
      <c r="X97" s="245"/>
    </row>
    <row r="98" spans="1:24" ht="12.75" customHeight="1" x14ac:dyDescent="0.3">
      <c r="A98" s="145" t="s">
        <v>245</v>
      </c>
      <c r="B98" s="50"/>
      <c r="C98" s="217">
        <v>1029.8851199999999</v>
      </c>
      <c r="D98" s="103">
        <f t="shared" si="20"/>
        <v>1.1999999999999997E-3</v>
      </c>
      <c r="E98" s="217">
        <v>1518</v>
      </c>
      <c r="F98" s="103">
        <f t="shared" si="21"/>
        <v>1.1999999999999999E-3</v>
      </c>
      <c r="G98" s="217">
        <v>1548.3599999999997</v>
      </c>
      <c r="H98" s="103">
        <f t="shared" si="22"/>
        <v>1.1999999999999997E-3</v>
      </c>
      <c r="I98" s="217">
        <v>1579.3271999999997</v>
      </c>
      <c r="J98" s="103">
        <f t="shared" si="23"/>
        <v>1.1999999999999999E-3</v>
      </c>
      <c r="K98" s="217">
        <v>1610.913744</v>
      </c>
      <c r="L98" s="103">
        <f t="shared" si="24"/>
        <v>1.1999999999999999E-3</v>
      </c>
      <c r="M98" s="217">
        <v>1643.1320188799996</v>
      </c>
      <c r="N98" s="103">
        <f t="shared" si="25"/>
        <v>1.1999999999999999E-3</v>
      </c>
      <c r="O98" s="217">
        <v>1675.9946592576</v>
      </c>
      <c r="P98" s="103">
        <f t="shared" si="26"/>
        <v>1.1999999999999999E-3</v>
      </c>
      <c r="Q98" s="217">
        <v>1709.5145524427523</v>
      </c>
      <c r="R98" s="103">
        <f t="shared" si="27"/>
        <v>1.1999999999999999E-3</v>
      </c>
      <c r="S98" s="217">
        <v>1743.7048434916071</v>
      </c>
      <c r="T98" s="103">
        <f t="shared" si="28"/>
        <v>1.1999999999999999E-3</v>
      </c>
      <c r="U98" s="217">
        <v>1778.5789403614399</v>
      </c>
      <c r="V98" s="103">
        <f t="shared" si="29"/>
        <v>1.2000000000000001E-3</v>
      </c>
      <c r="X98" s="245"/>
    </row>
    <row r="99" spans="1:24" ht="12.75" customHeight="1" x14ac:dyDescent="0.3">
      <c r="A99" s="145" t="s">
        <v>245</v>
      </c>
      <c r="B99" s="50"/>
      <c r="C99" s="217">
        <v>0</v>
      </c>
      <c r="D99" s="103">
        <f t="shared" si="20"/>
        <v>0</v>
      </c>
      <c r="E99" s="217">
        <v>0</v>
      </c>
      <c r="F99" s="103">
        <f t="shared" si="21"/>
        <v>0</v>
      </c>
      <c r="G99" s="217">
        <v>0</v>
      </c>
      <c r="H99" s="103">
        <f t="shared" si="22"/>
        <v>0</v>
      </c>
      <c r="I99" s="217">
        <v>0</v>
      </c>
      <c r="J99" s="103">
        <f t="shared" si="23"/>
        <v>0</v>
      </c>
      <c r="K99" s="217">
        <v>0</v>
      </c>
      <c r="L99" s="103">
        <f t="shared" si="24"/>
        <v>0</v>
      </c>
      <c r="M99" s="217">
        <v>0</v>
      </c>
      <c r="N99" s="103">
        <f t="shared" si="25"/>
        <v>0</v>
      </c>
      <c r="O99" s="217">
        <v>0</v>
      </c>
      <c r="P99" s="103">
        <f t="shared" si="26"/>
        <v>0</v>
      </c>
      <c r="Q99" s="217">
        <v>0</v>
      </c>
      <c r="R99" s="103">
        <f t="shared" si="27"/>
        <v>0</v>
      </c>
      <c r="S99" s="217">
        <v>0</v>
      </c>
      <c r="T99" s="103">
        <f t="shared" si="28"/>
        <v>0</v>
      </c>
      <c r="U99" s="217">
        <v>0</v>
      </c>
      <c r="V99" s="103">
        <f t="shared" si="29"/>
        <v>0</v>
      </c>
      <c r="X99" s="245"/>
    </row>
    <row r="100" spans="1:24" ht="12.75" customHeight="1" x14ac:dyDescent="0.3">
      <c r="A100" s="145" t="s">
        <v>245</v>
      </c>
      <c r="B100" s="50"/>
      <c r="C100" s="217">
        <v>0</v>
      </c>
      <c r="D100" s="103">
        <f t="shared" si="20"/>
        <v>0</v>
      </c>
      <c r="E100" s="217">
        <v>0</v>
      </c>
      <c r="F100" s="103">
        <f t="shared" si="21"/>
        <v>0</v>
      </c>
      <c r="G100" s="217">
        <v>0</v>
      </c>
      <c r="H100" s="103">
        <f t="shared" si="22"/>
        <v>0</v>
      </c>
      <c r="I100" s="217">
        <v>0</v>
      </c>
      <c r="J100" s="103">
        <f t="shared" si="23"/>
        <v>0</v>
      </c>
      <c r="K100" s="217">
        <v>0</v>
      </c>
      <c r="L100" s="103">
        <f t="shared" si="24"/>
        <v>0</v>
      </c>
      <c r="M100" s="217">
        <v>0</v>
      </c>
      <c r="N100" s="103">
        <f t="shared" si="25"/>
        <v>0</v>
      </c>
      <c r="O100" s="217">
        <v>0</v>
      </c>
      <c r="P100" s="103">
        <f t="shared" si="26"/>
        <v>0</v>
      </c>
      <c r="Q100" s="217">
        <v>0</v>
      </c>
      <c r="R100" s="103">
        <f t="shared" si="27"/>
        <v>0</v>
      </c>
      <c r="S100" s="217">
        <v>0</v>
      </c>
      <c r="T100" s="103">
        <f t="shared" si="28"/>
        <v>0</v>
      </c>
      <c r="U100" s="217">
        <v>0</v>
      </c>
      <c r="V100" s="103">
        <f t="shared" si="29"/>
        <v>0</v>
      </c>
      <c r="X100" s="245"/>
    </row>
    <row r="101" spans="1:24" ht="12.75" customHeight="1" x14ac:dyDescent="0.3">
      <c r="A101" s="38" t="s">
        <v>99</v>
      </c>
      <c r="B101" s="50"/>
      <c r="C101" s="217"/>
      <c r="D101" s="103">
        <f t="shared" si="20"/>
        <v>0</v>
      </c>
      <c r="E101" s="217"/>
      <c r="F101" s="103">
        <f t="shared" si="21"/>
        <v>0</v>
      </c>
      <c r="G101" s="217"/>
      <c r="H101" s="103">
        <f t="shared" si="22"/>
        <v>0</v>
      </c>
      <c r="I101" s="217">
        <v>0</v>
      </c>
      <c r="J101" s="103">
        <f t="shared" si="23"/>
        <v>0</v>
      </c>
      <c r="K101" s="217">
        <v>0</v>
      </c>
      <c r="L101" s="103">
        <f t="shared" si="24"/>
        <v>0</v>
      </c>
      <c r="M101" s="217">
        <v>0</v>
      </c>
      <c r="N101" s="103">
        <f t="shared" si="25"/>
        <v>0</v>
      </c>
      <c r="O101" s="217">
        <v>0</v>
      </c>
      <c r="P101" s="103">
        <f t="shared" si="26"/>
        <v>0</v>
      </c>
      <c r="Q101" s="217">
        <v>0</v>
      </c>
      <c r="R101" s="103">
        <f t="shared" si="27"/>
        <v>0</v>
      </c>
      <c r="S101" s="217">
        <v>0</v>
      </c>
      <c r="T101" s="103">
        <f t="shared" si="28"/>
        <v>0</v>
      </c>
      <c r="U101" s="217">
        <v>0</v>
      </c>
      <c r="V101" s="103">
        <f t="shared" si="29"/>
        <v>0</v>
      </c>
      <c r="X101" s="245"/>
    </row>
    <row r="102" spans="1:24" ht="12.75" customHeight="1" x14ac:dyDescent="0.3">
      <c r="A102" s="145" t="s">
        <v>78</v>
      </c>
      <c r="B102" s="50"/>
      <c r="C102" s="217">
        <v>0</v>
      </c>
      <c r="D102" s="103">
        <f t="shared" si="20"/>
        <v>0</v>
      </c>
      <c r="E102" s="217">
        <v>0</v>
      </c>
      <c r="F102" s="103">
        <f t="shared" si="21"/>
        <v>0</v>
      </c>
      <c r="G102" s="217">
        <v>0</v>
      </c>
      <c r="H102" s="103">
        <f t="shared" si="22"/>
        <v>0</v>
      </c>
      <c r="I102" s="217">
        <v>0</v>
      </c>
      <c r="J102" s="103">
        <f t="shared" si="23"/>
        <v>0</v>
      </c>
      <c r="K102" s="217">
        <v>0</v>
      </c>
      <c r="L102" s="103">
        <f t="shared" si="24"/>
        <v>0</v>
      </c>
      <c r="M102" s="217">
        <v>0</v>
      </c>
      <c r="N102" s="103">
        <f t="shared" si="25"/>
        <v>0</v>
      </c>
      <c r="O102" s="217">
        <v>0</v>
      </c>
      <c r="P102" s="103">
        <f t="shared" si="26"/>
        <v>0</v>
      </c>
      <c r="Q102" s="217">
        <v>0</v>
      </c>
      <c r="R102" s="103">
        <f t="shared" si="27"/>
        <v>0</v>
      </c>
      <c r="S102" s="217">
        <v>0</v>
      </c>
      <c r="T102" s="103">
        <f t="shared" si="28"/>
        <v>0</v>
      </c>
      <c r="U102" s="217">
        <v>0</v>
      </c>
      <c r="V102" s="103">
        <f t="shared" si="29"/>
        <v>0</v>
      </c>
      <c r="X102" s="245"/>
    </row>
    <row r="103" spans="1:24" ht="12.75" customHeight="1" x14ac:dyDescent="0.3">
      <c r="A103" s="145" t="s">
        <v>78</v>
      </c>
      <c r="B103" s="50"/>
      <c r="C103" s="217">
        <v>0</v>
      </c>
      <c r="D103" s="103">
        <f t="shared" si="20"/>
        <v>0</v>
      </c>
      <c r="E103" s="217">
        <v>0</v>
      </c>
      <c r="F103" s="103">
        <f t="shared" si="21"/>
        <v>0</v>
      </c>
      <c r="G103" s="217">
        <v>0</v>
      </c>
      <c r="H103" s="103">
        <f t="shared" si="22"/>
        <v>0</v>
      </c>
      <c r="I103" s="217">
        <v>0</v>
      </c>
      <c r="J103" s="103">
        <f t="shared" si="23"/>
        <v>0</v>
      </c>
      <c r="K103" s="217">
        <v>0</v>
      </c>
      <c r="L103" s="103">
        <f t="shared" si="24"/>
        <v>0</v>
      </c>
      <c r="M103" s="217">
        <v>0</v>
      </c>
      <c r="N103" s="103">
        <f t="shared" si="25"/>
        <v>0</v>
      </c>
      <c r="O103" s="217">
        <v>0</v>
      </c>
      <c r="P103" s="103">
        <f t="shared" si="26"/>
        <v>0</v>
      </c>
      <c r="Q103" s="217">
        <v>0</v>
      </c>
      <c r="R103" s="103">
        <f t="shared" si="27"/>
        <v>0</v>
      </c>
      <c r="S103" s="217">
        <v>0</v>
      </c>
      <c r="T103" s="103">
        <f t="shared" si="28"/>
        <v>0</v>
      </c>
      <c r="U103" s="217">
        <v>0</v>
      </c>
      <c r="V103" s="103">
        <f t="shared" si="29"/>
        <v>0</v>
      </c>
      <c r="X103" s="245"/>
    </row>
    <row r="104" spans="1:24" ht="12.75" customHeight="1" x14ac:dyDescent="0.3">
      <c r="A104" s="145" t="s">
        <v>78</v>
      </c>
      <c r="B104" s="26"/>
      <c r="C104" s="217">
        <v>0</v>
      </c>
      <c r="D104" s="103">
        <f t="shared" si="20"/>
        <v>0</v>
      </c>
      <c r="E104" s="217">
        <v>0</v>
      </c>
      <c r="F104" s="103">
        <f t="shared" si="21"/>
        <v>0</v>
      </c>
      <c r="G104" s="217">
        <v>0</v>
      </c>
      <c r="H104" s="103">
        <f t="shared" si="22"/>
        <v>0</v>
      </c>
      <c r="I104" s="217">
        <v>0</v>
      </c>
      <c r="J104" s="103">
        <f t="shared" si="23"/>
        <v>0</v>
      </c>
      <c r="K104" s="217">
        <v>0</v>
      </c>
      <c r="L104" s="103">
        <f t="shared" si="24"/>
        <v>0</v>
      </c>
      <c r="M104" s="217">
        <v>0</v>
      </c>
      <c r="N104" s="103">
        <f t="shared" si="25"/>
        <v>0</v>
      </c>
      <c r="O104" s="217">
        <v>0</v>
      </c>
      <c r="P104" s="103">
        <f t="shared" si="26"/>
        <v>0</v>
      </c>
      <c r="Q104" s="217">
        <v>0</v>
      </c>
      <c r="R104" s="103">
        <f t="shared" si="27"/>
        <v>0</v>
      </c>
      <c r="S104" s="217">
        <v>0</v>
      </c>
      <c r="T104" s="103">
        <f t="shared" si="28"/>
        <v>0</v>
      </c>
      <c r="U104" s="217">
        <v>0</v>
      </c>
      <c r="V104" s="103">
        <f t="shared" si="29"/>
        <v>0</v>
      </c>
      <c r="X104" s="245"/>
    </row>
    <row r="105" spans="1:24" ht="12.75" customHeight="1" x14ac:dyDescent="0.3">
      <c r="A105" s="26" t="s">
        <v>36</v>
      </c>
      <c r="B105" s="69"/>
      <c r="C105" s="105">
        <f>SUM(C52:C104)</f>
        <v>228949.34939929438</v>
      </c>
      <c r="D105" s="106">
        <f t="shared" ref="D105" si="30">IFERROR(C105/C$28,0)</f>
        <v>0.26676685966601132</v>
      </c>
      <c r="E105" s="105">
        <f>SUM(E52:E104)</f>
        <v>327960.60844285192</v>
      </c>
      <c r="F105" s="106">
        <f t="shared" ref="F105" si="31">IFERROR(E105/E$28,0)</f>
        <v>0.25925739797853908</v>
      </c>
      <c r="G105" s="105">
        <f>SUM(G52:G104)</f>
        <v>336001.73233419715</v>
      </c>
      <c r="H105" s="106">
        <f t="shared" ref="H105" si="32">IFERROR(G105/G$28,0)</f>
        <v>0.26040589966224686</v>
      </c>
      <c r="I105" s="105">
        <f>SUM(I52:I104)</f>
        <v>342462.41807696747</v>
      </c>
      <c r="J105" s="106">
        <f t="shared" ref="J105" si="33">IFERROR(I105/I$28,0)</f>
        <v>0.26020884189948795</v>
      </c>
      <c r="K105" s="105">
        <f>SUM(K52:K104)</f>
        <v>349397.74027619418</v>
      </c>
      <c r="L105" s="106">
        <f t="shared" ref="L105" si="34">IFERROR(K105/K$28,0)</f>
        <v>0.2602729599229448</v>
      </c>
      <c r="M105" s="105">
        <f>SUM(M52:M104)</f>
        <v>356474.85438923509</v>
      </c>
      <c r="N105" s="106">
        <f t="shared" ref="N105" si="35">IFERROR(M105/M$28,0)</f>
        <v>0.26033807408771742</v>
      </c>
      <c r="O105" s="105">
        <f>SUM(O52:O104)</f>
        <v>363694.85842426767</v>
      </c>
      <c r="P105" s="106">
        <f t="shared" ref="P105" si="36">IFERROR(O105/O$28,0)</f>
        <v>0.26040287640441784</v>
      </c>
      <c r="Q105" s="105">
        <f>SUM(Q52:Q104)</f>
        <v>371063.03690915403</v>
      </c>
      <c r="R105" s="106">
        <f t="shared" ref="R105" si="37">IFERROR(Q105/Q$28,0)</f>
        <v>0.26046905751970545</v>
      </c>
      <c r="S105" s="105">
        <f>SUM(S52:S104)</f>
        <v>378580.01964706293</v>
      </c>
      <c r="T105" s="106">
        <f t="shared" ref="T105" si="38">IFERROR(S105/S$28,0)</f>
        <v>0.26053493242972808</v>
      </c>
      <c r="U105" s="105">
        <f>SUM(U52:U104)</f>
        <v>386224.50317114155</v>
      </c>
      <c r="V105" s="106">
        <f t="shared" si="29"/>
        <v>0.26058410638280943</v>
      </c>
    </row>
    <row r="106" spans="1:24" ht="12.75" customHeight="1" x14ac:dyDescent="0.3">
      <c r="A106" s="26"/>
      <c r="B106" s="26"/>
      <c r="C106" s="51"/>
      <c r="D106" s="52"/>
      <c r="E106" s="51"/>
      <c r="F106" s="52"/>
      <c r="G106" s="51"/>
      <c r="H106" s="52"/>
      <c r="I106" s="51"/>
      <c r="J106" s="52"/>
      <c r="K106" s="51"/>
      <c r="L106" s="52"/>
      <c r="M106" s="51"/>
      <c r="N106" s="52"/>
      <c r="O106" s="51"/>
      <c r="P106" s="52"/>
      <c r="Q106" s="51"/>
      <c r="R106" s="52"/>
      <c r="S106" s="51"/>
      <c r="T106" s="52"/>
      <c r="U106" s="51"/>
      <c r="V106" s="52"/>
    </row>
    <row r="107" spans="1:24" ht="12.75" customHeight="1" x14ac:dyDescent="0.3">
      <c r="A107" s="26" t="s">
        <v>19</v>
      </c>
      <c r="B107" s="69"/>
      <c r="C107" s="105">
        <f>C28-C33-C46-C105</f>
        <v>52667.249000705691</v>
      </c>
      <c r="D107" s="106">
        <f>IFERROR(C107/C$28,0)</f>
        <v>6.1366746225876942E-2</v>
      </c>
      <c r="E107" s="105">
        <f>E28-E33-E46-E105</f>
        <v>152889.507749148</v>
      </c>
      <c r="F107" s="106">
        <f>IFERROR(E107/E$28,0)</f>
        <v>0.12086127094794309</v>
      </c>
      <c r="G107" s="105">
        <f>G28-G33-G46-G105</f>
        <v>148699.23792452284</v>
      </c>
      <c r="H107" s="106">
        <f>IFERROR(G107/G$28,0)</f>
        <v>0.11524392616021301</v>
      </c>
      <c r="I107" s="105">
        <f>I28-I33-I46-I105</f>
        <v>147158.20083003154</v>
      </c>
      <c r="J107" s="106">
        <f>IFERROR(I107/I$28,0)</f>
        <v>0.11181333481500087</v>
      </c>
      <c r="K107" s="105">
        <f>K28-K33-K46-K105</f>
        <v>147962.31158347987</v>
      </c>
      <c r="L107" s="106">
        <f>IFERROR(K107/K$28,0)</f>
        <v>0.11021991373622288</v>
      </c>
      <c r="M107" s="105">
        <f>M28-M33-M46-M105</f>
        <v>148728.0945965306</v>
      </c>
      <c r="N107" s="106">
        <f>IFERROR(M107/M$28,0)</f>
        <v>0.10861799993252454</v>
      </c>
      <c r="O107" s="105">
        <f>O28-O33-O46-O105</f>
        <v>149455.23803233454</v>
      </c>
      <c r="P107" s="106">
        <f>IFERROR(O107/O$28,0)</f>
        <v>0.10700886464533534</v>
      </c>
      <c r="Q107" s="105">
        <f>Q28-Q33-Q46-Q105</f>
        <v>150139.22717997932</v>
      </c>
      <c r="R107" s="106">
        <f>IFERROR(Q107/Q$28,0)</f>
        <v>0.10539078029989953</v>
      </c>
      <c r="S107" s="105">
        <f>S28-S33-S46-S105</f>
        <v>150780.18456983689</v>
      </c>
      <c r="T107" s="106">
        <f>IFERROR(S107/S$28,0)</f>
        <v>0.10376539479095341</v>
      </c>
      <c r="U107" s="105">
        <f>U28-U33-U46-U105</f>
        <v>151400.14734722982</v>
      </c>
      <c r="V107" s="106">
        <f>IFERROR(U107/U$28,0)</f>
        <v>0.10214906557914998</v>
      </c>
    </row>
    <row r="108" spans="1:24" ht="12.75" customHeight="1" x14ac:dyDescent="0.3">
      <c r="A108" s="26"/>
      <c r="B108" s="26"/>
      <c r="C108" s="53"/>
      <c r="D108" s="54"/>
      <c r="E108" s="53"/>
      <c r="F108" s="54"/>
      <c r="G108" s="53"/>
      <c r="H108" s="54"/>
      <c r="I108" s="53"/>
      <c r="J108" s="54"/>
      <c r="K108" s="53"/>
      <c r="L108" s="54"/>
      <c r="M108" s="53"/>
      <c r="N108" s="54"/>
      <c r="O108" s="53"/>
      <c r="P108" s="54"/>
      <c r="Q108" s="53"/>
      <c r="R108" s="54"/>
      <c r="S108" s="53"/>
      <c r="T108" s="54"/>
      <c r="U108" s="53"/>
      <c r="V108" s="54"/>
    </row>
    <row r="109" spans="1:24" ht="12.75" customHeight="1" x14ac:dyDescent="0.3">
      <c r="A109" s="26"/>
      <c r="B109" s="26"/>
      <c r="C109" s="53"/>
      <c r="D109" s="54"/>
      <c r="E109" s="53"/>
      <c r="F109" s="54"/>
      <c r="G109" s="53"/>
      <c r="H109" s="54"/>
      <c r="I109" s="53"/>
      <c r="J109" s="54"/>
      <c r="K109" s="53"/>
      <c r="L109" s="54"/>
      <c r="M109" s="53"/>
      <c r="N109" s="54"/>
      <c r="O109" s="53"/>
      <c r="P109" s="54"/>
      <c r="Q109" s="53"/>
      <c r="R109" s="54"/>
      <c r="S109" s="53"/>
      <c r="T109" s="54"/>
      <c r="U109" s="53"/>
      <c r="V109" s="54"/>
    </row>
    <row r="110" spans="1:24" ht="12.75" customHeight="1" x14ac:dyDescent="0.3">
      <c r="A110" s="55" t="s">
        <v>49</v>
      </c>
      <c r="B110" s="55"/>
      <c r="C110" s="109" t="str">
        <f>C50</f>
        <v>FY 2018-19</v>
      </c>
      <c r="D110" s="109" t="s">
        <v>9</v>
      </c>
      <c r="E110" s="109" t="str">
        <f>E50</f>
        <v>FY 2019-20</v>
      </c>
      <c r="F110" s="109" t="s">
        <v>9</v>
      </c>
      <c r="G110" s="109" t="str">
        <f>G50</f>
        <v>FY 2020-21</v>
      </c>
      <c r="H110" s="109" t="s">
        <v>9</v>
      </c>
      <c r="I110" s="109" t="str">
        <f>I50</f>
        <v>FY 2021-22</v>
      </c>
      <c r="J110" s="109" t="s">
        <v>9</v>
      </c>
      <c r="K110" s="109" t="str">
        <f>K50</f>
        <v>FY 2022-23</v>
      </c>
      <c r="L110" s="109" t="s">
        <v>9</v>
      </c>
      <c r="M110" s="109" t="str">
        <f>M50</f>
        <v>FY 2023-24</v>
      </c>
      <c r="N110" s="109" t="s">
        <v>9</v>
      </c>
      <c r="O110" s="109" t="str">
        <f>O50</f>
        <v>FY 2024-25</v>
      </c>
      <c r="P110" s="109" t="s">
        <v>9</v>
      </c>
      <c r="Q110" s="109" t="str">
        <f>Q50</f>
        <v>FY 2025-26</v>
      </c>
      <c r="R110" s="109" t="s">
        <v>9</v>
      </c>
      <c r="S110" s="109" t="str">
        <f>S50</f>
        <v>FY 2026-27</v>
      </c>
      <c r="T110" s="109" t="s">
        <v>9</v>
      </c>
      <c r="U110" s="109" t="str">
        <f>U50</f>
        <v>FY 2027-28</v>
      </c>
      <c r="V110" s="109" t="s">
        <v>9</v>
      </c>
    </row>
    <row r="111" spans="1:24" ht="12.75" customHeight="1" x14ac:dyDescent="0.3">
      <c r="A111" s="38" t="s">
        <v>141</v>
      </c>
      <c r="B111" s="50"/>
      <c r="C111" s="102">
        <f>C59</f>
        <v>53210.731200000002</v>
      </c>
      <c r="D111" s="103">
        <f t="shared" ref="D111:D116" si="39">IFERROR(C111/C$28,0)</f>
        <v>6.1999999999999993E-2</v>
      </c>
      <c r="E111" s="102">
        <f>E59</f>
        <v>78430</v>
      </c>
      <c r="F111" s="103">
        <f t="shared" ref="F111:F116" si="40">IFERROR(E111/E$28,0)</f>
        <v>6.2E-2</v>
      </c>
      <c r="G111" s="102">
        <f>G59</f>
        <v>79998.600000000006</v>
      </c>
      <c r="H111" s="103">
        <f t="shared" ref="H111:H116" si="41">IFERROR(G111/G$28,0)</f>
        <v>6.2000000000000006E-2</v>
      </c>
      <c r="I111" s="102">
        <f>I59</f>
        <v>81598.572</v>
      </c>
      <c r="J111" s="103">
        <f t="shared" ref="J111:J116" si="42">IFERROR(I111/I$28,0)</f>
        <v>6.2E-2</v>
      </c>
      <c r="K111" s="102">
        <f>K59</f>
        <v>83230.543440000009</v>
      </c>
      <c r="L111" s="103">
        <f t="shared" ref="L111:L116" si="43">IFERROR(K111/K$28,0)</f>
        <v>6.2E-2</v>
      </c>
      <c r="M111" s="102">
        <f>M59</f>
        <v>84895.154308799989</v>
      </c>
      <c r="N111" s="103">
        <f t="shared" ref="N111:N116" si="44">IFERROR(M111/M$28,0)</f>
        <v>6.2E-2</v>
      </c>
      <c r="O111" s="102">
        <f>O59</f>
        <v>86593.057394976015</v>
      </c>
      <c r="P111" s="103">
        <f t="shared" ref="P111:P116" si="45">IFERROR(O111/O$28,0)</f>
        <v>6.2000000000000006E-2</v>
      </c>
      <c r="Q111" s="102">
        <f>Q59</f>
        <v>88324.918542875545</v>
      </c>
      <c r="R111" s="103">
        <f t="shared" ref="R111:R116" si="46">IFERROR(Q111/Q$28,0)</f>
        <v>6.2E-2</v>
      </c>
      <c r="S111" s="102">
        <f>S59</f>
        <v>90091.416913733032</v>
      </c>
      <c r="T111" s="103">
        <f t="shared" ref="T111:T116" si="47">IFERROR(S111/S$28,0)</f>
        <v>6.1999999999999993E-2</v>
      </c>
      <c r="U111" s="102">
        <f>U59</f>
        <v>91893.245252007706</v>
      </c>
      <c r="V111" s="103">
        <f t="shared" ref="V111:V116" si="48">IFERROR(U111/U$28,0)</f>
        <v>6.1999999999999993E-2</v>
      </c>
    </row>
    <row r="112" spans="1:24" ht="12.75" customHeight="1" x14ac:dyDescent="0.3">
      <c r="A112" s="38" t="s">
        <v>96</v>
      </c>
      <c r="B112" s="50"/>
      <c r="C112" s="102">
        <f>C62</f>
        <v>0</v>
      </c>
      <c r="D112" s="103">
        <f t="shared" si="39"/>
        <v>0</v>
      </c>
      <c r="E112" s="102">
        <f>E62</f>
        <v>0</v>
      </c>
      <c r="F112" s="103">
        <f t="shared" si="40"/>
        <v>0</v>
      </c>
      <c r="G112" s="102">
        <f>G62</f>
        <v>0</v>
      </c>
      <c r="H112" s="103">
        <f t="shared" si="41"/>
        <v>0</v>
      </c>
      <c r="I112" s="102">
        <f>I62</f>
        <v>0</v>
      </c>
      <c r="J112" s="103">
        <f t="shared" si="42"/>
        <v>0</v>
      </c>
      <c r="K112" s="102">
        <f>K62</f>
        <v>0</v>
      </c>
      <c r="L112" s="103">
        <f t="shared" si="43"/>
        <v>0</v>
      </c>
      <c r="M112" s="102">
        <f>M62</f>
        <v>0</v>
      </c>
      <c r="N112" s="103">
        <f t="shared" si="44"/>
        <v>0</v>
      </c>
      <c r="O112" s="102">
        <f>O62</f>
        <v>0</v>
      </c>
      <c r="P112" s="103">
        <f t="shared" si="45"/>
        <v>0</v>
      </c>
      <c r="Q112" s="102">
        <f>Q62</f>
        <v>0</v>
      </c>
      <c r="R112" s="103">
        <f t="shared" si="46"/>
        <v>0</v>
      </c>
      <c r="S112" s="102">
        <f>S62</f>
        <v>0</v>
      </c>
      <c r="T112" s="103">
        <f t="shared" si="47"/>
        <v>0</v>
      </c>
      <c r="U112" s="102">
        <f>U62</f>
        <v>0</v>
      </c>
      <c r="V112" s="103">
        <f t="shared" si="48"/>
        <v>0</v>
      </c>
    </row>
    <row r="113" spans="1:22" ht="12.75" customHeight="1" x14ac:dyDescent="0.3">
      <c r="A113" s="145" t="s">
        <v>78</v>
      </c>
      <c r="B113" s="56"/>
      <c r="C113" s="136">
        <v>0</v>
      </c>
      <c r="D113" s="103">
        <f t="shared" si="39"/>
        <v>0</v>
      </c>
      <c r="E113" s="136">
        <v>0</v>
      </c>
      <c r="F113" s="103">
        <f t="shared" si="40"/>
        <v>0</v>
      </c>
      <c r="G113" s="136">
        <v>0</v>
      </c>
      <c r="H113" s="103">
        <f t="shared" si="41"/>
        <v>0</v>
      </c>
      <c r="I113" s="136">
        <v>0</v>
      </c>
      <c r="J113" s="103">
        <f t="shared" si="42"/>
        <v>0</v>
      </c>
      <c r="K113" s="136">
        <v>0</v>
      </c>
      <c r="L113" s="103">
        <f t="shared" si="43"/>
        <v>0</v>
      </c>
      <c r="M113" s="136">
        <v>0</v>
      </c>
      <c r="N113" s="103">
        <f t="shared" si="44"/>
        <v>0</v>
      </c>
      <c r="O113" s="136">
        <v>0</v>
      </c>
      <c r="P113" s="103">
        <f t="shared" si="45"/>
        <v>0</v>
      </c>
      <c r="Q113" s="136">
        <v>0</v>
      </c>
      <c r="R113" s="103">
        <f t="shared" si="46"/>
        <v>0</v>
      </c>
      <c r="S113" s="136">
        <v>0</v>
      </c>
      <c r="T113" s="103">
        <f t="shared" si="47"/>
        <v>0</v>
      </c>
      <c r="U113" s="136">
        <v>0</v>
      </c>
      <c r="V113" s="103">
        <f t="shared" si="48"/>
        <v>0</v>
      </c>
    </row>
    <row r="114" spans="1:22" ht="12.75" customHeight="1" x14ac:dyDescent="0.3">
      <c r="A114" s="145" t="s">
        <v>78</v>
      </c>
      <c r="B114" s="56"/>
      <c r="C114" s="136">
        <v>0</v>
      </c>
      <c r="D114" s="103">
        <f t="shared" si="39"/>
        <v>0</v>
      </c>
      <c r="E114" s="136">
        <v>0</v>
      </c>
      <c r="F114" s="103">
        <f t="shared" si="40"/>
        <v>0</v>
      </c>
      <c r="G114" s="136">
        <v>0</v>
      </c>
      <c r="H114" s="103">
        <f t="shared" si="41"/>
        <v>0</v>
      </c>
      <c r="I114" s="136">
        <v>0</v>
      </c>
      <c r="J114" s="103">
        <f t="shared" si="42"/>
        <v>0</v>
      </c>
      <c r="K114" s="136">
        <v>0</v>
      </c>
      <c r="L114" s="103">
        <f t="shared" si="43"/>
        <v>0</v>
      </c>
      <c r="M114" s="136">
        <v>0</v>
      </c>
      <c r="N114" s="103">
        <f t="shared" si="44"/>
        <v>0</v>
      </c>
      <c r="O114" s="136">
        <v>0</v>
      </c>
      <c r="P114" s="103">
        <f t="shared" si="45"/>
        <v>0</v>
      </c>
      <c r="Q114" s="136">
        <v>0</v>
      </c>
      <c r="R114" s="103">
        <f t="shared" si="46"/>
        <v>0</v>
      </c>
      <c r="S114" s="136">
        <v>0</v>
      </c>
      <c r="T114" s="103">
        <f t="shared" si="47"/>
        <v>0</v>
      </c>
      <c r="U114" s="136">
        <v>0</v>
      </c>
      <c r="V114" s="103">
        <f t="shared" si="48"/>
        <v>0</v>
      </c>
    </row>
    <row r="115" spans="1:22" ht="12.75" customHeight="1" x14ac:dyDescent="0.3">
      <c r="A115" s="145" t="s">
        <v>78</v>
      </c>
      <c r="B115" s="56"/>
      <c r="C115" s="137">
        <v>0</v>
      </c>
      <c r="D115" s="103">
        <f t="shared" si="39"/>
        <v>0</v>
      </c>
      <c r="E115" s="137">
        <v>0</v>
      </c>
      <c r="F115" s="103">
        <f t="shared" si="40"/>
        <v>0</v>
      </c>
      <c r="G115" s="137">
        <v>0</v>
      </c>
      <c r="H115" s="103">
        <f t="shared" si="41"/>
        <v>0</v>
      </c>
      <c r="I115" s="137">
        <v>0</v>
      </c>
      <c r="J115" s="103">
        <f t="shared" si="42"/>
        <v>0</v>
      </c>
      <c r="K115" s="137">
        <v>0</v>
      </c>
      <c r="L115" s="103">
        <f t="shared" si="43"/>
        <v>0</v>
      </c>
      <c r="M115" s="137">
        <v>0</v>
      </c>
      <c r="N115" s="103">
        <f t="shared" si="44"/>
        <v>0</v>
      </c>
      <c r="O115" s="137">
        <v>0</v>
      </c>
      <c r="P115" s="103">
        <f t="shared" si="45"/>
        <v>0</v>
      </c>
      <c r="Q115" s="137">
        <v>0</v>
      </c>
      <c r="R115" s="103">
        <f t="shared" si="46"/>
        <v>0</v>
      </c>
      <c r="S115" s="137">
        <v>0</v>
      </c>
      <c r="T115" s="103">
        <f t="shared" si="47"/>
        <v>0</v>
      </c>
      <c r="U115" s="137">
        <v>0</v>
      </c>
      <c r="V115" s="103">
        <f t="shared" si="48"/>
        <v>0</v>
      </c>
    </row>
    <row r="116" spans="1:22" ht="12.75" customHeight="1" x14ac:dyDescent="0.3">
      <c r="A116" s="55" t="s">
        <v>83</v>
      </c>
      <c r="B116" s="57"/>
      <c r="C116" s="108">
        <f>SUM(C111:C115)</f>
        <v>53210.731200000002</v>
      </c>
      <c r="D116" s="106">
        <f t="shared" si="39"/>
        <v>6.1999999999999993E-2</v>
      </c>
      <c r="E116" s="108">
        <f>SUM(E111:E115)</f>
        <v>78430</v>
      </c>
      <c r="F116" s="106">
        <f t="shared" si="40"/>
        <v>6.2E-2</v>
      </c>
      <c r="G116" s="108">
        <f>SUM(G111:G115)</f>
        <v>79998.600000000006</v>
      </c>
      <c r="H116" s="106">
        <f t="shared" si="41"/>
        <v>6.2000000000000006E-2</v>
      </c>
      <c r="I116" s="108">
        <f>SUM(I111:I115)</f>
        <v>81598.572</v>
      </c>
      <c r="J116" s="106">
        <f t="shared" si="42"/>
        <v>6.2E-2</v>
      </c>
      <c r="K116" s="108">
        <f>SUM(K111:K115)</f>
        <v>83230.543440000009</v>
      </c>
      <c r="L116" s="106">
        <f t="shared" si="43"/>
        <v>6.2E-2</v>
      </c>
      <c r="M116" s="108">
        <f>SUM(M111:M115)</f>
        <v>84895.154308799989</v>
      </c>
      <c r="N116" s="106">
        <f t="shared" si="44"/>
        <v>6.2E-2</v>
      </c>
      <c r="O116" s="108">
        <f>SUM(O111:O115)</f>
        <v>86593.057394976015</v>
      </c>
      <c r="P116" s="106">
        <f t="shared" si="45"/>
        <v>6.2000000000000006E-2</v>
      </c>
      <c r="Q116" s="108">
        <f>SUM(Q111:Q115)</f>
        <v>88324.918542875545</v>
      </c>
      <c r="R116" s="106">
        <f t="shared" si="46"/>
        <v>6.2E-2</v>
      </c>
      <c r="S116" s="108">
        <f>SUM(S111:S115)</f>
        <v>90091.416913733032</v>
      </c>
      <c r="T116" s="106">
        <f t="shared" si="47"/>
        <v>6.1999999999999993E-2</v>
      </c>
      <c r="U116" s="108">
        <f>SUM(U111:U115)</f>
        <v>91893.245252007706</v>
      </c>
      <c r="V116" s="106">
        <f t="shared" si="48"/>
        <v>6.1999999999999993E-2</v>
      </c>
    </row>
    <row r="117" spans="1:22" ht="12.75" customHeight="1" x14ac:dyDescent="0.3">
      <c r="A117" s="38"/>
      <c r="B117" s="38"/>
    </row>
    <row r="118" spans="1:22" ht="12.75" customHeight="1" x14ac:dyDescent="0.3">
      <c r="A118" s="58" t="s">
        <v>8</v>
      </c>
      <c r="B118" s="5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ht="12.75" customHeight="1" x14ac:dyDescent="0.3">
      <c r="A119" s="62" t="s">
        <v>37</v>
      </c>
      <c r="B119" s="6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ht="12.75" customHeight="1" x14ac:dyDescent="0.3">
      <c r="A120" s="38"/>
      <c r="B120" s="38"/>
    </row>
    <row r="121" spans="1:22" ht="12.75" customHeight="1" x14ac:dyDescent="0.3">
      <c r="A121" s="38"/>
      <c r="B121" s="38"/>
    </row>
    <row r="122" spans="1:22" ht="12.75" customHeight="1" x14ac:dyDescent="0.3">
      <c r="A122" s="38"/>
      <c r="B122" s="38"/>
    </row>
    <row r="123" spans="1:22" ht="12.75" customHeight="1" x14ac:dyDescent="0.3">
      <c r="A123" s="38"/>
      <c r="B123" s="38"/>
    </row>
    <row r="124" spans="1:22" ht="12.75" customHeight="1" x14ac:dyDescent="0.3">
      <c r="A124" s="38"/>
      <c r="B124" s="38"/>
    </row>
    <row r="125" spans="1:22" ht="12.75" customHeight="1" x14ac:dyDescent="0.3">
      <c r="A125" s="38"/>
      <c r="B125" s="38"/>
    </row>
    <row r="126" spans="1:22" ht="12.75" customHeight="1" x14ac:dyDescent="0.3">
      <c r="A126" s="38"/>
      <c r="B126" s="38"/>
    </row>
  </sheetData>
  <pageMargins left="0.45" right="0" top="0.5" bottom="0" header="0.3" footer="0.3"/>
  <pageSetup scale="49" orientation="landscape" r:id="rId1"/>
  <rowBreaks count="1" manualBreakCount="1">
    <brk id="47" max="2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X126"/>
  <sheetViews>
    <sheetView topLeftCell="A40" zoomScale="78" zoomScaleNormal="78" workbookViewId="0">
      <selection activeCell="B37" sqref="B37"/>
    </sheetView>
  </sheetViews>
  <sheetFormatPr defaultColWidth="9.109375" defaultRowHeight="12.75" customHeight="1" x14ac:dyDescent="0.3"/>
  <cols>
    <col min="1" max="1" width="9.5546875" style="5" customWidth="1"/>
    <col min="2" max="2" width="39.6640625" style="5" customWidth="1"/>
    <col min="3" max="3" width="14.44140625" style="5" customWidth="1"/>
    <col min="4" max="4" width="8.6640625" style="5" customWidth="1"/>
    <col min="5" max="5" width="14.6640625" style="5" customWidth="1"/>
    <col min="6" max="6" width="8.6640625" style="5" customWidth="1"/>
    <col min="7" max="7" width="12.6640625" style="5" customWidth="1"/>
    <col min="8" max="8" width="8.6640625" style="5" customWidth="1"/>
    <col min="9" max="9" width="12.6640625" style="5" customWidth="1"/>
    <col min="10" max="10" width="8.6640625" style="5" customWidth="1"/>
    <col min="11" max="11" width="12.5546875" style="5" customWidth="1"/>
    <col min="12" max="12" width="8.6640625" style="5" customWidth="1"/>
    <col min="13" max="13" width="12.6640625" style="5" customWidth="1"/>
    <col min="14" max="14" width="8.6640625" style="5" customWidth="1"/>
    <col min="15" max="15" width="12.6640625" style="5" customWidth="1"/>
    <col min="16" max="16" width="8.6640625" style="5" customWidth="1"/>
    <col min="17" max="17" width="12.6640625" style="5" customWidth="1"/>
    <col min="18" max="18" width="8.6640625" style="5" customWidth="1"/>
    <col min="19" max="19" width="12.6640625" style="5" customWidth="1"/>
    <col min="20" max="20" width="8.6640625" style="5" customWidth="1"/>
    <col min="21" max="21" width="12.5546875" style="5" customWidth="1"/>
    <col min="22" max="22" width="8.6640625" style="5" customWidth="1"/>
    <col min="23" max="16384" width="9.109375" style="5"/>
  </cols>
  <sheetData>
    <row r="1" spans="1:22" ht="12.75" customHeight="1" x14ac:dyDescent="0.3">
      <c r="A1" s="1" t="s">
        <v>338</v>
      </c>
      <c r="B1" s="12"/>
    </row>
    <row r="2" spans="1:22" ht="12.75" customHeight="1" x14ac:dyDescent="0.3">
      <c r="A2" s="45" t="s">
        <v>105</v>
      </c>
      <c r="B2" s="45"/>
      <c r="D2" s="147" t="s">
        <v>20</v>
      </c>
      <c r="G2" s="46" t="s">
        <v>215</v>
      </c>
      <c r="H2" s="47"/>
      <c r="I2" s="47"/>
      <c r="V2" s="67"/>
    </row>
    <row r="3" spans="1:22" ht="12.75" customHeight="1" x14ac:dyDescent="0.3">
      <c r="A3" s="48" t="s">
        <v>291</v>
      </c>
      <c r="B3" s="30"/>
      <c r="D3" s="146" t="s">
        <v>21</v>
      </c>
      <c r="G3" s="140" t="str">
        <f>+G2</f>
        <v>Dunkin Donuts (Parking Garage 5)</v>
      </c>
      <c r="H3" s="141"/>
      <c r="I3" s="141"/>
      <c r="V3" s="67"/>
    </row>
    <row r="4" spans="1:22" ht="12.75" customHeight="1" x14ac:dyDescent="0.3">
      <c r="A4" s="48" t="s">
        <v>230</v>
      </c>
      <c r="B4" s="156" t="s">
        <v>375</v>
      </c>
      <c r="D4" s="146" t="s">
        <v>163</v>
      </c>
      <c r="G4" s="140" t="s">
        <v>410</v>
      </c>
      <c r="H4" s="141"/>
      <c r="I4" s="141"/>
      <c r="V4" s="67"/>
    </row>
    <row r="5" spans="1:22" ht="12.75" customHeight="1" x14ac:dyDescent="0.3">
      <c r="A5" s="143"/>
      <c r="B5" s="100"/>
      <c r="C5" s="45"/>
      <c r="D5" s="45"/>
      <c r="E5" s="45"/>
      <c r="F5" s="45"/>
      <c r="G5" s="67"/>
      <c r="H5" s="67"/>
      <c r="I5" s="48"/>
      <c r="J5" s="48"/>
      <c r="K5" s="48"/>
      <c r="L5" s="48"/>
      <c r="M5" s="45"/>
      <c r="N5" s="45"/>
      <c r="O5" s="45"/>
      <c r="P5" s="45"/>
      <c r="Q5" s="67"/>
      <c r="R5" s="67"/>
      <c r="S5" s="48"/>
      <c r="T5" s="48"/>
      <c r="U5" s="48"/>
      <c r="V5" s="48"/>
    </row>
    <row r="6" spans="1:22" ht="12.75" customHeight="1" x14ac:dyDescent="0.3">
      <c r="A6" s="38"/>
      <c r="B6" s="50"/>
      <c r="C6" s="109" t="s">
        <v>16</v>
      </c>
      <c r="D6" s="49"/>
      <c r="E6" s="109" t="s">
        <v>93</v>
      </c>
      <c r="F6" s="49"/>
      <c r="G6" s="109" t="s">
        <v>94</v>
      </c>
      <c r="H6" s="49"/>
      <c r="I6" s="109" t="s">
        <v>95</v>
      </c>
      <c r="J6" s="49"/>
      <c r="K6" s="109" t="s">
        <v>160</v>
      </c>
      <c r="L6" s="49"/>
      <c r="M6" s="109" t="s">
        <v>133</v>
      </c>
      <c r="N6" s="49"/>
      <c r="O6" s="109" t="s">
        <v>158</v>
      </c>
      <c r="P6" s="49"/>
      <c r="Q6" s="109" t="s">
        <v>159</v>
      </c>
      <c r="R6" s="49"/>
      <c r="S6" s="109" t="s">
        <v>161</v>
      </c>
      <c r="T6" s="49"/>
      <c r="U6" s="109" t="s">
        <v>162</v>
      </c>
      <c r="V6" s="49"/>
    </row>
    <row r="7" spans="1:22" ht="12.75" customHeight="1" x14ac:dyDescent="0.3">
      <c r="A7" s="26" t="s">
        <v>0</v>
      </c>
      <c r="B7" s="26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ht="12.75" customHeight="1" x14ac:dyDescent="0.3">
      <c r="A8" s="38" t="s">
        <v>10</v>
      </c>
      <c r="B8" s="38"/>
      <c r="C8" s="134">
        <v>228</v>
      </c>
      <c r="D8" s="38"/>
      <c r="E8" s="134">
        <v>228</v>
      </c>
      <c r="F8" s="38"/>
      <c r="G8" s="134">
        <v>228</v>
      </c>
      <c r="H8" s="38"/>
      <c r="I8" s="134">
        <v>228</v>
      </c>
      <c r="J8" s="38"/>
      <c r="K8" s="134">
        <v>228</v>
      </c>
      <c r="L8" s="38"/>
      <c r="M8" s="134">
        <v>228</v>
      </c>
      <c r="N8" s="38"/>
      <c r="O8" s="134">
        <v>228</v>
      </c>
      <c r="P8" s="38"/>
      <c r="Q8" s="134">
        <v>228</v>
      </c>
      <c r="R8" s="38"/>
      <c r="S8" s="134">
        <v>228</v>
      </c>
      <c r="T8" s="38"/>
      <c r="U8" s="134">
        <v>228</v>
      </c>
      <c r="V8" s="38"/>
    </row>
    <row r="9" spans="1:22" ht="12.75" customHeight="1" x14ac:dyDescent="0.3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ht="12.75" customHeight="1" x14ac:dyDescent="0.3">
      <c r="A10" s="38" t="s">
        <v>233</v>
      </c>
      <c r="B10" s="38"/>
      <c r="C10" s="257">
        <v>279.10685805422651</v>
      </c>
      <c r="D10" s="258"/>
      <c r="E10" s="257">
        <v>408.20874356792677</v>
      </c>
      <c r="F10" s="38"/>
      <c r="G10" s="134"/>
      <c r="H10" s="38"/>
      <c r="I10" s="134"/>
      <c r="J10" s="38"/>
      <c r="K10" s="134"/>
      <c r="L10" s="38"/>
      <c r="M10" s="134"/>
      <c r="N10" s="38"/>
      <c r="O10" s="134"/>
      <c r="P10" s="38"/>
      <c r="Q10" s="134"/>
      <c r="R10" s="38"/>
      <c r="S10" s="134"/>
      <c r="T10" s="38"/>
      <c r="U10" s="134"/>
      <c r="V10" s="38"/>
    </row>
    <row r="11" spans="1:22" ht="12.75" customHeigh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2" ht="12.75" customHeight="1" x14ac:dyDescent="0.3">
      <c r="A12" s="38" t="s">
        <v>231</v>
      </c>
      <c r="B12" s="38"/>
      <c r="C12" s="135">
        <v>4.29</v>
      </c>
      <c r="D12" s="38"/>
      <c r="E12" s="135">
        <v>4.33</v>
      </c>
      <c r="F12" s="38"/>
      <c r="G12" s="135"/>
      <c r="H12" s="38"/>
      <c r="I12" s="135"/>
      <c r="J12" s="38"/>
      <c r="K12" s="135"/>
      <c r="L12" s="38"/>
      <c r="M12" s="135"/>
      <c r="N12" s="38"/>
      <c r="O12" s="135"/>
      <c r="P12" s="38"/>
      <c r="Q12" s="135"/>
      <c r="R12" s="38"/>
      <c r="S12" s="135"/>
      <c r="T12" s="38"/>
      <c r="U12" s="135"/>
      <c r="V12" s="38"/>
    </row>
    <row r="13" spans="1:22" ht="12.75" customHeight="1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ht="12.75" customHeight="1" x14ac:dyDescent="0.3">
      <c r="A14" s="38" t="s">
        <v>234</v>
      </c>
      <c r="B14" s="38"/>
      <c r="C14" s="150">
        <v>273000</v>
      </c>
      <c r="D14" s="38"/>
      <c r="E14" s="253">
        <v>403000</v>
      </c>
      <c r="F14" s="38"/>
      <c r="G14" s="150">
        <v>0</v>
      </c>
      <c r="H14" s="38"/>
      <c r="I14" s="150">
        <v>0</v>
      </c>
      <c r="J14" s="38"/>
      <c r="K14" s="150">
        <v>0</v>
      </c>
      <c r="L14" s="38"/>
      <c r="M14" s="150">
        <v>0</v>
      </c>
      <c r="N14" s="38"/>
      <c r="O14" s="150">
        <v>0</v>
      </c>
      <c r="P14" s="38"/>
      <c r="Q14" s="150">
        <v>0</v>
      </c>
      <c r="R14" s="38"/>
      <c r="S14" s="150">
        <v>0</v>
      </c>
      <c r="T14" s="38"/>
      <c r="U14" s="150">
        <v>0</v>
      </c>
      <c r="V14" s="38"/>
    </row>
    <row r="15" spans="1:22" ht="12.75" customHeight="1" x14ac:dyDescent="0.3">
      <c r="A15" s="54">
        <v>0.06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ht="12.75" customHeight="1" x14ac:dyDescent="0.3">
      <c r="A16" s="38"/>
      <c r="B16" s="50"/>
      <c r="C16" s="109" t="str">
        <f>C6</f>
        <v>FY 2018-19</v>
      </c>
      <c r="D16" s="109" t="s">
        <v>9</v>
      </c>
      <c r="E16" s="109" t="str">
        <f>E6</f>
        <v>FY 2019-20</v>
      </c>
      <c r="F16" s="109" t="s">
        <v>9</v>
      </c>
      <c r="G16" s="109" t="str">
        <f>G6</f>
        <v>FY 2020-21</v>
      </c>
      <c r="H16" s="109" t="s">
        <v>9</v>
      </c>
      <c r="I16" s="109" t="str">
        <f>I6</f>
        <v>FY 2021-22</v>
      </c>
      <c r="J16" s="109" t="s">
        <v>9</v>
      </c>
      <c r="K16" s="109" t="str">
        <f>K6</f>
        <v>FY 2022-23</v>
      </c>
      <c r="L16" s="109" t="s">
        <v>9</v>
      </c>
      <c r="M16" s="109" t="str">
        <f>M6</f>
        <v>FY 2023-24</v>
      </c>
      <c r="N16" s="109" t="s">
        <v>9</v>
      </c>
      <c r="O16" s="109" t="str">
        <f>O6</f>
        <v>FY 2024-25</v>
      </c>
      <c r="P16" s="109" t="s">
        <v>9</v>
      </c>
      <c r="Q16" s="109" t="str">
        <f>Q6</f>
        <v>FY 2025-26</v>
      </c>
      <c r="R16" s="109" t="s">
        <v>9</v>
      </c>
      <c r="S16" s="109" t="str">
        <f>S6</f>
        <v>FY 2026-27</v>
      </c>
      <c r="T16" s="109" t="s">
        <v>9</v>
      </c>
      <c r="U16" s="109" t="str">
        <f>U6</f>
        <v>FY 2027-28</v>
      </c>
      <c r="V16" s="109" t="s">
        <v>9</v>
      </c>
    </row>
    <row r="17" spans="1:24" ht="12.75" customHeight="1" x14ac:dyDescent="0.3">
      <c r="A17" s="26" t="s">
        <v>33</v>
      </c>
      <c r="B17" s="69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4" ht="12.75" customHeight="1" x14ac:dyDescent="0.3">
      <c r="A18" s="38" t="s">
        <v>236</v>
      </c>
      <c r="B18" s="5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X18" s="244"/>
    </row>
    <row r="19" spans="1:24" ht="12.75" customHeight="1" x14ac:dyDescent="0.3">
      <c r="A19" s="38" t="s">
        <v>237</v>
      </c>
      <c r="B19" s="50"/>
      <c r="C19" s="256">
        <v>235653.6</v>
      </c>
      <c r="D19" s="103">
        <f>IFERROR(C19/C$28,0)</f>
        <v>0.86319999999999997</v>
      </c>
      <c r="E19" s="256">
        <v>183082.89999999997</v>
      </c>
      <c r="F19" s="103">
        <f>IFERROR(E19/E$28,0)</f>
        <v>0.45429999999999993</v>
      </c>
      <c r="G19" s="256">
        <v>0</v>
      </c>
      <c r="H19" s="103">
        <f>IFERROR(G19/G$28,0)</f>
        <v>0</v>
      </c>
      <c r="I19" s="256">
        <v>0</v>
      </c>
      <c r="J19" s="103">
        <f>IFERROR(I19/I$28,0)</f>
        <v>0</v>
      </c>
      <c r="K19" s="256">
        <v>0</v>
      </c>
      <c r="L19" s="103">
        <f>IFERROR(K19/K$28,0)</f>
        <v>0</v>
      </c>
      <c r="M19" s="256">
        <v>0</v>
      </c>
      <c r="N19" s="103">
        <f>IFERROR(M19/M$28,0)</f>
        <v>0</v>
      </c>
      <c r="O19" s="256">
        <v>0</v>
      </c>
      <c r="P19" s="103">
        <f>IFERROR(O19/O$28,0)</f>
        <v>0</v>
      </c>
      <c r="Q19" s="256">
        <v>0</v>
      </c>
      <c r="R19" s="103">
        <f>IFERROR(Q19/Q$28,0)</f>
        <v>0</v>
      </c>
      <c r="S19" s="256">
        <v>0</v>
      </c>
      <c r="T19" s="103">
        <f>IFERROR(S19/S$28,0)</f>
        <v>0</v>
      </c>
      <c r="U19" s="256">
        <v>0</v>
      </c>
      <c r="V19" s="103">
        <f>IFERROR(U19/U$28,0)</f>
        <v>0</v>
      </c>
    </row>
    <row r="20" spans="1:24" ht="12.75" customHeight="1" x14ac:dyDescent="0.3">
      <c r="A20" s="38" t="s">
        <v>238</v>
      </c>
      <c r="B20" s="50"/>
      <c r="C20" s="136">
        <v>33797.4</v>
      </c>
      <c r="D20" s="103">
        <f>IFERROR(C20/C$28,0)</f>
        <v>0.12380000000000001</v>
      </c>
      <c r="E20" s="136">
        <v>214678.10000000003</v>
      </c>
      <c r="F20" s="103">
        <f>IFERROR(E20/E$28,0)</f>
        <v>0.53270000000000006</v>
      </c>
      <c r="G20" s="136"/>
      <c r="H20" s="103">
        <f>IFERROR(G20/G$28,0)</f>
        <v>0</v>
      </c>
      <c r="I20" s="136">
        <v>0</v>
      </c>
      <c r="J20" s="103">
        <f>IFERROR(I20/I$28,0)</f>
        <v>0</v>
      </c>
      <c r="K20" s="136">
        <v>0</v>
      </c>
      <c r="L20" s="103">
        <f>IFERROR(K20/K$28,0)</f>
        <v>0</v>
      </c>
      <c r="M20" s="136">
        <v>0</v>
      </c>
      <c r="N20" s="103">
        <f>IFERROR(M20/M$28,0)</f>
        <v>0</v>
      </c>
      <c r="O20" s="136">
        <v>0</v>
      </c>
      <c r="P20" s="103">
        <f>IFERROR(O20/O$28,0)</f>
        <v>0</v>
      </c>
      <c r="Q20" s="136">
        <v>0</v>
      </c>
      <c r="R20" s="103">
        <f>IFERROR(Q20/Q$28,0)</f>
        <v>0</v>
      </c>
      <c r="S20" s="136">
        <v>0</v>
      </c>
      <c r="T20" s="103">
        <f>IFERROR(S20/S$28,0)</f>
        <v>0</v>
      </c>
      <c r="U20" s="136">
        <v>0</v>
      </c>
      <c r="V20" s="103">
        <f>IFERROR(U20/U$28,0)</f>
        <v>0</v>
      </c>
    </row>
    <row r="21" spans="1:24" ht="12.75" customHeight="1" x14ac:dyDescent="0.3">
      <c r="A21" s="248" t="s">
        <v>235</v>
      </c>
      <c r="B21" s="249"/>
      <c r="C21" s="136">
        <v>3549</v>
      </c>
      <c r="D21" s="103">
        <f>IFERROR(C21/C$28,0)</f>
        <v>1.2999999999999999E-2</v>
      </c>
      <c r="E21" s="136">
        <v>5239</v>
      </c>
      <c r="F21" s="103">
        <f>IFERROR(E21/E$28,0)</f>
        <v>1.2999999999999999E-2</v>
      </c>
      <c r="G21" s="136"/>
      <c r="H21" s="103">
        <f>IFERROR(G21/G$28,0)</f>
        <v>0</v>
      </c>
      <c r="I21" s="136">
        <v>0</v>
      </c>
      <c r="J21" s="103">
        <f>IFERROR(I21/I$28,0)</f>
        <v>0</v>
      </c>
      <c r="K21" s="136">
        <v>0</v>
      </c>
      <c r="L21" s="103">
        <f>IFERROR(K21/K$28,0)</f>
        <v>0</v>
      </c>
      <c r="M21" s="136">
        <v>0</v>
      </c>
      <c r="N21" s="103">
        <f>IFERROR(M21/M$28,0)</f>
        <v>0</v>
      </c>
      <c r="O21" s="136">
        <v>0</v>
      </c>
      <c r="P21" s="103">
        <f>IFERROR(O21/O$28,0)</f>
        <v>0</v>
      </c>
      <c r="Q21" s="136">
        <v>0</v>
      </c>
      <c r="R21" s="103">
        <f>IFERROR(Q21/Q$28,0)</f>
        <v>0</v>
      </c>
      <c r="S21" s="136">
        <v>0</v>
      </c>
      <c r="T21" s="103">
        <f>IFERROR(S21/S$28,0)</f>
        <v>0</v>
      </c>
      <c r="U21" s="136">
        <v>0</v>
      </c>
      <c r="V21" s="103">
        <f>IFERROR(U21/U$28,0)</f>
        <v>0</v>
      </c>
    </row>
    <row r="22" spans="1:24" ht="12.75" customHeight="1" x14ac:dyDescent="0.3">
      <c r="A22" s="38" t="s">
        <v>239</v>
      </c>
      <c r="B22" s="50"/>
      <c r="C22" s="102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</row>
    <row r="23" spans="1:24" ht="12.75" customHeight="1" x14ac:dyDescent="0.3">
      <c r="A23" s="151" t="s">
        <v>240</v>
      </c>
      <c r="B23" s="152"/>
      <c r="C23" s="102"/>
      <c r="D23" s="103">
        <f t="shared" ref="D23:D28" si="0">IFERROR(C23/C$28,0)</f>
        <v>0</v>
      </c>
      <c r="E23" s="102"/>
      <c r="F23" s="103">
        <f t="shared" ref="F23:F28" si="1">IFERROR(E23/E$28,0)</f>
        <v>0</v>
      </c>
      <c r="G23" s="102"/>
      <c r="H23" s="103">
        <f t="shared" ref="H23:H28" si="2">IFERROR(G23/G$28,0)</f>
        <v>0</v>
      </c>
      <c r="I23" s="102"/>
      <c r="J23" s="103">
        <f t="shared" ref="J23:J28" si="3">IFERROR(I23/I$28,0)</f>
        <v>0</v>
      </c>
      <c r="K23" s="102"/>
      <c r="L23" s="103">
        <f t="shared" ref="L23:L28" si="4">IFERROR(K23/K$28,0)</f>
        <v>0</v>
      </c>
      <c r="M23" s="102"/>
      <c r="N23" s="103">
        <f t="shared" ref="N23:N28" si="5">IFERROR(M23/M$28,0)</f>
        <v>0</v>
      </c>
      <c r="O23" s="102"/>
      <c r="P23" s="103">
        <f t="shared" ref="P23:P28" si="6">IFERROR(O23/O$28,0)</f>
        <v>0</v>
      </c>
      <c r="Q23" s="102"/>
      <c r="R23" s="103">
        <f t="shared" ref="R23:R28" si="7">IFERROR(Q23/Q$28,0)</f>
        <v>0</v>
      </c>
      <c r="S23" s="102"/>
      <c r="T23" s="103">
        <f t="shared" ref="T23:T28" si="8">IFERROR(S23/S$28,0)</f>
        <v>0</v>
      </c>
      <c r="U23" s="102"/>
      <c r="V23" s="103">
        <f t="shared" ref="V23:V28" si="9">IFERROR(U23/U$28,0)</f>
        <v>0</v>
      </c>
    </row>
    <row r="24" spans="1:24" ht="12.75" customHeight="1" x14ac:dyDescent="0.3">
      <c r="A24" s="151" t="s">
        <v>241</v>
      </c>
      <c r="B24" s="152"/>
      <c r="C24" s="102"/>
      <c r="D24" s="103">
        <f t="shared" si="0"/>
        <v>0</v>
      </c>
      <c r="E24" s="102"/>
      <c r="F24" s="103">
        <f t="shared" si="1"/>
        <v>0</v>
      </c>
      <c r="G24" s="102"/>
      <c r="H24" s="103">
        <f t="shared" si="2"/>
        <v>0</v>
      </c>
      <c r="I24" s="102"/>
      <c r="J24" s="103">
        <f t="shared" si="3"/>
        <v>0</v>
      </c>
      <c r="K24" s="102"/>
      <c r="L24" s="103">
        <f t="shared" si="4"/>
        <v>0</v>
      </c>
      <c r="M24" s="102"/>
      <c r="N24" s="103">
        <f t="shared" si="5"/>
        <v>0</v>
      </c>
      <c r="O24" s="102"/>
      <c r="P24" s="103">
        <f t="shared" si="6"/>
        <v>0</v>
      </c>
      <c r="Q24" s="102"/>
      <c r="R24" s="103">
        <f t="shared" si="7"/>
        <v>0</v>
      </c>
      <c r="S24" s="102"/>
      <c r="T24" s="103">
        <f t="shared" si="8"/>
        <v>0</v>
      </c>
      <c r="U24" s="102"/>
      <c r="V24" s="103">
        <f t="shared" si="9"/>
        <v>0</v>
      </c>
      <c r="X24" s="102"/>
    </row>
    <row r="25" spans="1:24" ht="12.75" customHeight="1" x14ac:dyDescent="0.3">
      <c r="A25" s="38" t="s">
        <v>242</v>
      </c>
      <c r="B25" s="50"/>
      <c r="C25" s="136"/>
      <c r="D25" s="103">
        <f t="shared" si="0"/>
        <v>0</v>
      </c>
      <c r="E25" s="136"/>
      <c r="F25" s="103">
        <f t="shared" si="1"/>
        <v>0</v>
      </c>
      <c r="G25" s="136"/>
      <c r="H25" s="103">
        <f t="shared" si="2"/>
        <v>0</v>
      </c>
      <c r="I25" s="136"/>
      <c r="J25" s="103">
        <f t="shared" si="3"/>
        <v>0</v>
      </c>
      <c r="K25" s="136"/>
      <c r="L25" s="103">
        <f t="shared" si="4"/>
        <v>0</v>
      </c>
      <c r="M25" s="136"/>
      <c r="N25" s="103">
        <f t="shared" si="5"/>
        <v>0</v>
      </c>
      <c r="O25" s="136"/>
      <c r="P25" s="103">
        <f t="shared" si="6"/>
        <v>0</v>
      </c>
      <c r="Q25" s="136"/>
      <c r="R25" s="103">
        <f t="shared" si="7"/>
        <v>0</v>
      </c>
      <c r="S25" s="136"/>
      <c r="T25" s="103">
        <f t="shared" si="8"/>
        <v>0</v>
      </c>
      <c r="U25" s="136"/>
      <c r="V25" s="103">
        <f t="shared" si="9"/>
        <v>0</v>
      </c>
      <c r="X25" s="102"/>
    </row>
    <row r="26" spans="1:24" ht="12.75" customHeight="1" x14ac:dyDescent="0.3">
      <c r="A26" s="151" t="s">
        <v>243</v>
      </c>
      <c r="B26" s="50"/>
      <c r="C26" s="102"/>
      <c r="D26" s="103">
        <f t="shared" si="0"/>
        <v>0</v>
      </c>
      <c r="E26" s="102"/>
      <c r="F26" s="103">
        <f t="shared" si="1"/>
        <v>0</v>
      </c>
      <c r="G26" s="102"/>
      <c r="H26" s="103">
        <f t="shared" si="2"/>
        <v>0</v>
      </c>
      <c r="I26" s="102"/>
      <c r="J26" s="103">
        <f t="shared" si="3"/>
        <v>0</v>
      </c>
      <c r="K26" s="102"/>
      <c r="L26" s="103">
        <f t="shared" si="4"/>
        <v>0</v>
      </c>
      <c r="M26" s="102"/>
      <c r="N26" s="103">
        <f t="shared" si="5"/>
        <v>0</v>
      </c>
      <c r="O26" s="102"/>
      <c r="P26" s="103">
        <f t="shared" si="6"/>
        <v>0</v>
      </c>
      <c r="Q26" s="102"/>
      <c r="R26" s="103">
        <f t="shared" si="7"/>
        <v>0</v>
      </c>
      <c r="S26" s="102"/>
      <c r="T26" s="103">
        <f t="shared" si="8"/>
        <v>0</v>
      </c>
      <c r="U26" s="102"/>
      <c r="V26" s="103">
        <f t="shared" si="9"/>
        <v>0</v>
      </c>
    </row>
    <row r="27" spans="1:24" ht="12.75" customHeight="1" x14ac:dyDescent="0.3">
      <c r="A27" s="38" t="s">
        <v>40</v>
      </c>
      <c r="B27" s="50"/>
      <c r="C27" s="137"/>
      <c r="D27" s="103">
        <f t="shared" si="0"/>
        <v>0</v>
      </c>
      <c r="E27" s="137"/>
      <c r="F27" s="103">
        <f t="shared" si="1"/>
        <v>0</v>
      </c>
      <c r="G27" s="137"/>
      <c r="H27" s="103">
        <f t="shared" si="2"/>
        <v>0</v>
      </c>
      <c r="I27" s="137"/>
      <c r="J27" s="103">
        <f t="shared" si="3"/>
        <v>0</v>
      </c>
      <c r="K27" s="137"/>
      <c r="L27" s="103">
        <f t="shared" si="4"/>
        <v>0</v>
      </c>
      <c r="M27" s="137"/>
      <c r="N27" s="103">
        <f t="shared" si="5"/>
        <v>0</v>
      </c>
      <c r="O27" s="137"/>
      <c r="P27" s="103">
        <f t="shared" si="6"/>
        <v>0</v>
      </c>
      <c r="Q27" s="137"/>
      <c r="R27" s="103">
        <f t="shared" si="7"/>
        <v>0</v>
      </c>
      <c r="S27" s="137"/>
      <c r="T27" s="103">
        <f t="shared" si="8"/>
        <v>0</v>
      </c>
      <c r="U27" s="137"/>
      <c r="V27" s="103">
        <f t="shared" si="9"/>
        <v>0</v>
      </c>
    </row>
    <row r="28" spans="1:24" ht="12.75" customHeight="1" x14ac:dyDescent="0.3">
      <c r="A28" s="26" t="s">
        <v>1</v>
      </c>
      <c r="B28" s="69"/>
      <c r="C28" s="105">
        <f>SUM(C19:C27)</f>
        <v>273000</v>
      </c>
      <c r="D28" s="106">
        <f t="shared" si="0"/>
        <v>1</v>
      </c>
      <c r="E28" s="105">
        <f>SUM(E19:E27)</f>
        <v>403000</v>
      </c>
      <c r="F28" s="106">
        <f t="shared" si="1"/>
        <v>1</v>
      </c>
      <c r="G28" s="105">
        <f>SUM(G19:G27)</f>
        <v>0</v>
      </c>
      <c r="H28" s="106">
        <f t="shared" si="2"/>
        <v>0</v>
      </c>
      <c r="I28" s="105">
        <f>SUM(I19:I27)</f>
        <v>0</v>
      </c>
      <c r="J28" s="106">
        <f t="shared" si="3"/>
        <v>0</v>
      </c>
      <c r="K28" s="105">
        <f>SUM(K19:K27)</f>
        <v>0</v>
      </c>
      <c r="L28" s="106">
        <f t="shared" si="4"/>
        <v>0</v>
      </c>
      <c r="M28" s="105">
        <f>SUM(M19:M27)</f>
        <v>0</v>
      </c>
      <c r="N28" s="106">
        <f t="shared" si="5"/>
        <v>0</v>
      </c>
      <c r="O28" s="105">
        <f>SUM(O19:O27)</f>
        <v>0</v>
      </c>
      <c r="P28" s="106">
        <f t="shared" si="6"/>
        <v>0</v>
      </c>
      <c r="Q28" s="105">
        <f>SUM(Q19:Q27)</f>
        <v>0</v>
      </c>
      <c r="R28" s="106">
        <f t="shared" si="7"/>
        <v>0</v>
      </c>
      <c r="S28" s="105">
        <f>SUM(S19:S27)</f>
        <v>0</v>
      </c>
      <c r="T28" s="106">
        <f t="shared" si="8"/>
        <v>0</v>
      </c>
      <c r="U28" s="105">
        <f>SUM(U19:U27)</f>
        <v>0</v>
      </c>
      <c r="V28" s="106">
        <f t="shared" si="9"/>
        <v>0</v>
      </c>
    </row>
    <row r="29" spans="1:24" ht="12.75" customHeight="1" x14ac:dyDescent="0.3">
      <c r="A29" s="26"/>
      <c r="B29" s="69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4" ht="12.75" customHeight="1" x14ac:dyDescent="0.3">
      <c r="A30" s="26" t="s">
        <v>34</v>
      </c>
      <c r="B30" s="69"/>
      <c r="C30" s="25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4" ht="12.75" customHeight="1" x14ac:dyDescent="0.3">
      <c r="A31" s="38" t="s">
        <v>35</v>
      </c>
      <c r="B31" s="50"/>
      <c r="C31" s="217">
        <v>89817</v>
      </c>
      <c r="D31" s="103">
        <f>IFERROR(C31/C$28,0)</f>
        <v>0.32900000000000001</v>
      </c>
      <c r="E31" s="217">
        <v>132587</v>
      </c>
      <c r="F31" s="103">
        <f>IFERROR(E31/E$28,0)</f>
        <v>0.32900000000000001</v>
      </c>
      <c r="G31" s="217">
        <v>0</v>
      </c>
      <c r="H31" s="103">
        <f>IFERROR(G31/G$28,0)</f>
        <v>0</v>
      </c>
      <c r="I31" s="217">
        <v>0</v>
      </c>
      <c r="J31" s="103">
        <f>IFERROR(I31/I$28,0)</f>
        <v>0</v>
      </c>
      <c r="K31" s="217">
        <v>0</v>
      </c>
      <c r="L31" s="103">
        <f>IFERROR(K31/K$28,0)</f>
        <v>0</v>
      </c>
      <c r="M31" s="217">
        <v>0</v>
      </c>
      <c r="N31" s="103">
        <f>IFERROR(M31/M$28,0)</f>
        <v>0</v>
      </c>
      <c r="O31" s="217">
        <v>0</v>
      </c>
      <c r="P31" s="103">
        <f>IFERROR(O31/O$28,0)</f>
        <v>0</v>
      </c>
      <c r="Q31" s="217">
        <v>0</v>
      </c>
      <c r="R31" s="103">
        <f>IFERROR(Q31/Q$28,0)</f>
        <v>0</v>
      </c>
      <c r="S31" s="217">
        <v>0</v>
      </c>
      <c r="T31" s="103">
        <f>IFERROR(S31/S$28,0)</f>
        <v>0</v>
      </c>
      <c r="U31" s="217">
        <v>0</v>
      </c>
      <c r="V31" s="103">
        <f>IFERROR(U31/U$28,0)</f>
        <v>0</v>
      </c>
    </row>
    <row r="32" spans="1:24" ht="12.75" customHeight="1" x14ac:dyDescent="0.3">
      <c r="A32" s="70" t="s">
        <v>75</v>
      </c>
      <c r="B32" s="70"/>
      <c r="C32" s="139"/>
      <c r="D32" s="103">
        <f>IFERROR(C32/C$28,0)</f>
        <v>0</v>
      </c>
      <c r="E32" s="139"/>
      <c r="F32" s="103">
        <f>IFERROR(E32/E$28,0)</f>
        <v>0</v>
      </c>
      <c r="G32" s="139"/>
      <c r="H32" s="103">
        <f>IFERROR(G32/G$28,0)</f>
        <v>0</v>
      </c>
      <c r="I32" s="139"/>
      <c r="J32" s="103">
        <f>IFERROR(I32/I$28,0)</f>
        <v>0</v>
      </c>
      <c r="K32" s="139"/>
      <c r="L32" s="103">
        <f>IFERROR(K32/K$28,0)</f>
        <v>0</v>
      </c>
      <c r="M32" s="139"/>
      <c r="N32" s="103">
        <f>IFERROR(M32/M$28,0)</f>
        <v>0</v>
      </c>
      <c r="O32" s="139"/>
      <c r="P32" s="103">
        <f>IFERROR(O32/O$28,0)</f>
        <v>0</v>
      </c>
      <c r="Q32" s="139"/>
      <c r="R32" s="103">
        <f>IFERROR(Q32/Q$28,0)</f>
        <v>0</v>
      </c>
      <c r="S32" s="139"/>
      <c r="T32" s="103">
        <f>IFERROR(S32/S$28,0)</f>
        <v>0</v>
      </c>
      <c r="U32" s="139"/>
      <c r="V32" s="103">
        <f>IFERROR(U32/U$28,0)</f>
        <v>0</v>
      </c>
    </row>
    <row r="33" spans="1:22" ht="12.75" customHeight="1" x14ac:dyDescent="0.3">
      <c r="A33" s="26" t="s">
        <v>2</v>
      </c>
      <c r="B33" s="69"/>
      <c r="C33" s="105">
        <f>SUM(C31:C32)</f>
        <v>89817</v>
      </c>
      <c r="D33" s="106">
        <f>IFERROR(C33/C$28,0)</f>
        <v>0.32900000000000001</v>
      </c>
      <c r="E33" s="105">
        <f>SUM(E31:E32)</f>
        <v>132587</v>
      </c>
      <c r="F33" s="106">
        <f>IFERROR(E33/E$28,0)</f>
        <v>0.32900000000000001</v>
      </c>
      <c r="G33" s="105">
        <f>SUM(G31:G32)</f>
        <v>0</v>
      </c>
      <c r="H33" s="106">
        <f>IFERROR(G33/G$28,0)</f>
        <v>0</v>
      </c>
      <c r="I33" s="105">
        <f>SUM(I31:I32)</f>
        <v>0</v>
      </c>
      <c r="J33" s="106">
        <f>IFERROR(I33/I$28,0)</f>
        <v>0</v>
      </c>
      <c r="K33" s="105">
        <f>SUM(K31:K32)</f>
        <v>0</v>
      </c>
      <c r="L33" s="106">
        <f>IFERROR(K33/K$28,0)</f>
        <v>0</v>
      </c>
      <c r="M33" s="105">
        <f>SUM(M31:M32)</f>
        <v>0</v>
      </c>
      <c r="N33" s="106">
        <f>IFERROR(M33/M$28,0)</f>
        <v>0</v>
      </c>
      <c r="O33" s="105">
        <f>SUM(O31:O32)</f>
        <v>0</v>
      </c>
      <c r="P33" s="106">
        <f>IFERROR(O33/O$28,0)</f>
        <v>0</v>
      </c>
      <c r="Q33" s="105">
        <f>SUM(Q31:Q32)</f>
        <v>0</v>
      </c>
      <c r="R33" s="106">
        <f>IFERROR(Q33/Q$28,0)</f>
        <v>0</v>
      </c>
      <c r="S33" s="105">
        <f>SUM(S31:S32)</f>
        <v>0</v>
      </c>
      <c r="T33" s="106">
        <f>IFERROR(S33/S$28,0)</f>
        <v>0</v>
      </c>
      <c r="U33" s="105">
        <f>SUM(U31:U32)</f>
        <v>0</v>
      </c>
      <c r="V33" s="106">
        <f>IFERROR(U33/U$28,0)</f>
        <v>0</v>
      </c>
    </row>
    <row r="34" spans="1:22" ht="12.75" customHeight="1" x14ac:dyDescent="0.3">
      <c r="A34" s="38"/>
      <c r="B34" s="5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2.75" customHeight="1" x14ac:dyDescent="0.3">
      <c r="A35" s="26" t="s">
        <v>3</v>
      </c>
      <c r="B35" s="69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2.75" customHeight="1" x14ac:dyDescent="0.3">
      <c r="A36" s="38" t="s">
        <v>22</v>
      </c>
      <c r="B36" s="50"/>
      <c r="C36" s="217"/>
      <c r="D36" s="103">
        <f t="shared" ref="D36:D46" si="10">IFERROR(C36/C$28,0)</f>
        <v>0</v>
      </c>
      <c r="E36" s="217"/>
      <c r="F36" s="103">
        <f t="shared" ref="F36:F46" si="11">IFERROR(E36/E$28,0)</f>
        <v>0</v>
      </c>
      <c r="G36" s="217"/>
      <c r="H36" s="103">
        <f t="shared" ref="H36:H46" si="12">IFERROR(G36/G$28,0)</f>
        <v>0</v>
      </c>
      <c r="I36" s="217"/>
      <c r="J36" s="103">
        <f t="shared" ref="J36:J46" si="13">IFERROR(I36/I$28,0)</f>
        <v>0</v>
      </c>
      <c r="K36" s="217"/>
      <c r="L36" s="103">
        <f t="shared" ref="L36:L46" si="14">IFERROR(K36/K$28,0)</f>
        <v>0</v>
      </c>
      <c r="M36" s="217"/>
      <c r="N36" s="103">
        <f t="shared" ref="N36:N46" si="15">IFERROR(M36/M$28,0)</f>
        <v>0</v>
      </c>
      <c r="O36" s="217"/>
      <c r="P36" s="103">
        <f t="shared" ref="P36:P46" si="16">IFERROR(O36/O$28,0)</f>
        <v>0</v>
      </c>
      <c r="Q36" s="217"/>
      <c r="R36" s="103">
        <f t="shared" ref="R36:R46" si="17">IFERROR(Q36/Q$28,0)</f>
        <v>0</v>
      </c>
      <c r="S36" s="217"/>
      <c r="T36" s="103">
        <f t="shared" ref="T36:T46" si="18">IFERROR(S36/S$28,0)</f>
        <v>0</v>
      </c>
      <c r="U36" s="217"/>
      <c r="V36" s="103">
        <f t="shared" ref="V36:V46" si="19">IFERROR(U36/U$28,0)</f>
        <v>0</v>
      </c>
    </row>
    <row r="37" spans="1:22" ht="12.75" customHeight="1" x14ac:dyDescent="0.3">
      <c r="A37" s="38" t="s">
        <v>23</v>
      </c>
      <c r="B37" s="50"/>
      <c r="C37" s="217">
        <v>64244</v>
      </c>
      <c r="D37" s="103">
        <f t="shared" si="10"/>
        <v>0.23532600732600734</v>
      </c>
      <c r="E37" s="217">
        <v>71439.328000000009</v>
      </c>
      <c r="F37" s="103">
        <f t="shared" si="11"/>
        <v>0.17726880397022335</v>
      </c>
      <c r="G37" s="217"/>
      <c r="H37" s="103">
        <f t="shared" si="12"/>
        <v>0</v>
      </c>
      <c r="I37" s="217">
        <v>0</v>
      </c>
      <c r="J37" s="103">
        <f t="shared" si="13"/>
        <v>0</v>
      </c>
      <c r="K37" s="217">
        <v>0</v>
      </c>
      <c r="L37" s="103">
        <f t="shared" si="14"/>
        <v>0</v>
      </c>
      <c r="M37" s="217">
        <v>0</v>
      </c>
      <c r="N37" s="103">
        <f t="shared" si="15"/>
        <v>0</v>
      </c>
      <c r="O37" s="217">
        <v>0</v>
      </c>
      <c r="P37" s="103">
        <f t="shared" si="16"/>
        <v>0</v>
      </c>
      <c r="Q37" s="217">
        <v>0</v>
      </c>
      <c r="R37" s="103">
        <f t="shared" si="17"/>
        <v>0</v>
      </c>
      <c r="S37" s="217">
        <v>0</v>
      </c>
      <c r="T37" s="103">
        <f t="shared" si="18"/>
        <v>0</v>
      </c>
      <c r="U37" s="217">
        <v>0</v>
      </c>
      <c r="V37" s="103">
        <f t="shared" si="19"/>
        <v>0</v>
      </c>
    </row>
    <row r="38" spans="1:22" ht="12.75" customHeight="1" x14ac:dyDescent="0.3">
      <c r="A38" s="38" t="s">
        <v>24</v>
      </c>
      <c r="B38" s="50"/>
      <c r="C38" s="217">
        <v>11583</v>
      </c>
      <c r="D38" s="103">
        <f t="shared" si="10"/>
        <v>4.2428571428571427E-2</v>
      </c>
      <c r="E38" s="217">
        <v>12880.296</v>
      </c>
      <c r="F38" s="103">
        <f t="shared" si="11"/>
        <v>3.1961032258064515E-2</v>
      </c>
      <c r="G38" s="217"/>
      <c r="H38" s="103">
        <f t="shared" si="12"/>
        <v>0</v>
      </c>
      <c r="I38" s="217">
        <v>0</v>
      </c>
      <c r="J38" s="103">
        <f t="shared" si="13"/>
        <v>0</v>
      </c>
      <c r="K38" s="217">
        <v>0</v>
      </c>
      <c r="L38" s="103">
        <f t="shared" si="14"/>
        <v>0</v>
      </c>
      <c r="M38" s="217">
        <v>0</v>
      </c>
      <c r="N38" s="103">
        <f t="shared" si="15"/>
        <v>0</v>
      </c>
      <c r="O38" s="217">
        <v>0</v>
      </c>
      <c r="P38" s="103">
        <f t="shared" si="16"/>
        <v>0</v>
      </c>
      <c r="Q38" s="217">
        <v>0</v>
      </c>
      <c r="R38" s="103">
        <f t="shared" si="17"/>
        <v>0</v>
      </c>
      <c r="S38" s="217">
        <v>0</v>
      </c>
      <c r="T38" s="103">
        <f t="shared" si="18"/>
        <v>0</v>
      </c>
      <c r="U38" s="217">
        <v>0</v>
      </c>
      <c r="V38" s="103">
        <f t="shared" si="19"/>
        <v>0</v>
      </c>
    </row>
    <row r="39" spans="1:22" ht="12.75" customHeight="1" x14ac:dyDescent="0.3">
      <c r="A39" s="38" t="s">
        <v>28</v>
      </c>
      <c r="B39" s="50"/>
      <c r="C39" s="217">
        <v>6864</v>
      </c>
      <c r="D39" s="103">
        <f t="shared" si="10"/>
        <v>2.5142857142857144E-2</v>
      </c>
      <c r="E39" s="217">
        <v>7632.7680000000009</v>
      </c>
      <c r="F39" s="103">
        <f t="shared" si="11"/>
        <v>1.8939870967741936E-2</v>
      </c>
      <c r="G39" s="217"/>
      <c r="H39" s="103">
        <f t="shared" si="12"/>
        <v>0</v>
      </c>
      <c r="I39" s="217">
        <v>0</v>
      </c>
      <c r="J39" s="103">
        <f t="shared" si="13"/>
        <v>0</v>
      </c>
      <c r="K39" s="217">
        <v>0</v>
      </c>
      <c r="L39" s="103">
        <f t="shared" si="14"/>
        <v>0</v>
      </c>
      <c r="M39" s="217">
        <v>0</v>
      </c>
      <c r="N39" s="103">
        <f t="shared" si="15"/>
        <v>0</v>
      </c>
      <c r="O39" s="217">
        <v>0</v>
      </c>
      <c r="P39" s="103">
        <f t="shared" si="16"/>
        <v>0</v>
      </c>
      <c r="Q39" s="217">
        <v>0</v>
      </c>
      <c r="R39" s="103">
        <f t="shared" si="17"/>
        <v>0</v>
      </c>
      <c r="S39" s="217">
        <v>0</v>
      </c>
      <c r="T39" s="103">
        <f t="shared" si="18"/>
        <v>0</v>
      </c>
      <c r="U39" s="217">
        <v>0</v>
      </c>
      <c r="V39" s="103">
        <f t="shared" si="19"/>
        <v>0</v>
      </c>
    </row>
    <row r="40" spans="1:22" ht="12.75" customHeight="1" x14ac:dyDescent="0.3">
      <c r="A40" s="38" t="s">
        <v>25</v>
      </c>
      <c r="B40" s="50"/>
      <c r="C40" s="217">
        <v>0</v>
      </c>
      <c r="D40" s="103">
        <f t="shared" si="10"/>
        <v>0</v>
      </c>
      <c r="E40" s="246">
        <v>0</v>
      </c>
      <c r="F40" s="103">
        <f t="shared" si="11"/>
        <v>0</v>
      </c>
      <c r="G40" s="138"/>
      <c r="H40" s="103">
        <f t="shared" si="12"/>
        <v>0</v>
      </c>
      <c r="I40" s="138">
        <v>0</v>
      </c>
      <c r="J40" s="103">
        <f t="shared" si="13"/>
        <v>0</v>
      </c>
      <c r="K40" s="138">
        <v>0</v>
      </c>
      <c r="L40" s="103">
        <f t="shared" si="14"/>
        <v>0</v>
      </c>
      <c r="M40" s="138">
        <v>0</v>
      </c>
      <c r="N40" s="103">
        <f t="shared" si="15"/>
        <v>0</v>
      </c>
      <c r="O40" s="138">
        <v>0</v>
      </c>
      <c r="P40" s="103">
        <f t="shared" si="16"/>
        <v>0</v>
      </c>
      <c r="Q40" s="138">
        <v>0</v>
      </c>
      <c r="R40" s="103">
        <f t="shared" si="17"/>
        <v>0</v>
      </c>
      <c r="S40" s="138">
        <v>0</v>
      </c>
      <c r="T40" s="103">
        <f t="shared" si="18"/>
        <v>0</v>
      </c>
      <c r="U40" s="138">
        <v>0</v>
      </c>
      <c r="V40" s="103">
        <f t="shared" si="19"/>
        <v>0</v>
      </c>
    </row>
    <row r="41" spans="1:22" ht="12.75" customHeight="1" x14ac:dyDescent="0.3">
      <c r="A41" s="38" t="s">
        <v>26</v>
      </c>
      <c r="B41" s="50"/>
      <c r="C41" s="217">
        <v>7966.2560000000003</v>
      </c>
      <c r="D41" s="103">
        <f t="shared" si="10"/>
        <v>2.9180424908424908E-2</v>
      </c>
      <c r="E41" s="217">
        <v>8858.4766720000007</v>
      </c>
      <c r="F41" s="103">
        <f t="shared" si="11"/>
        <v>2.1981331692307694E-2</v>
      </c>
      <c r="G41" s="138"/>
      <c r="H41" s="103">
        <f t="shared" si="12"/>
        <v>0</v>
      </c>
      <c r="I41" s="138">
        <v>0</v>
      </c>
      <c r="J41" s="103">
        <f t="shared" si="13"/>
        <v>0</v>
      </c>
      <c r="K41" s="138">
        <v>0</v>
      </c>
      <c r="L41" s="103">
        <f t="shared" si="14"/>
        <v>0</v>
      </c>
      <c r="M41" s="138">
        <v>0</v>
      </c>
      <c r="N41" s="103">
        <f t="shared" si="15"/>
        <v>0</v>
      </c>
      <c r="O41" s="138">
        <v>0</v>
      </c>
      <c r="P41" s="103">
        <f t="shared" si="16"/>
        <v>0</v>
      </c>
      <c r="Q41" s="138">
        <v>0</v>
      </c>
      <c r="R41" s="103">
        <f t="shared" si="17"/>
        <v>0</v>
      </c>
      <c r="S41" s="138">
        <v>0</v>
      </c>
      <c r="T41" s="103">
        <f t="shared" si="18"/>
        <v>0</v>
      </c>
      <c r="U41" s="138">
        <v>0</v>
      </c>
      <c r="V41" s="103">
        <f t="shared" si="19"/>
        <v>0</v>
      </c>
    </row>
    <row r="42" spans="1:22" ht="12.75" customHeight="1" x14ac:dyDescent="0.3">
      <c r="A42" s="38" t="s">
        <v>27</v>
      </c>
      <c r="B42" s="50"/>
      <c r="C42" s="217"/>
      <c r="D42" s="103">
        <f t="shared" si="10"/>
        <v>0</v>
      </c>
      <c r="E42" s="217"/>
      <c r="F42" s="103">
        <f t="shared" si="11"/>
        <v>0</v>
      </c>
      <c r="G42" s="217"/>
      <c r="H42" s="103">
        <f t="shared" si="12"/>
        <v>0</v>
      </c>
      <c r="I42" s="217"/>
      <c r="J42" s="103">
        <f t="shared" si="13"/>
        <v>0</v>
      </c>
      <c r="K42" s="217"/>
      <c r="L42" s="103">
        <f t="shared" si="14"/>
        <v>0</v>
      </c>
      <c r="M42" s="217"/>
      <c r="N42" s="103">
        <f t="shared" si="15"/>
        <v>0</v>
      </c>
      <c r="O42" s="217"/>
      <c r="P42" s="103">
        <f t="shared" si="16"/>
        <v>0</v>
      </c>
      <c r="Q42" s="217"/>
      <c r="R42" s="103">
        <f t="shared" si="17"/>
        <v>0</v>
      </c>
      <c r="S42" s="217"/>
      <c r="T42" s="103">
        <f t="shared" si="18"/>
        <v>0</v>
      </c>
      <c r="U42" s="217"/>
      <c r="V42" s="103">
        <f t="shared" si="19"/>
        <v>0</v>
      </c>
    </row>
    <row r="43" spans="1:22" ht="12.75" customHeight="1" x14ac:dyDescent="0.3">
      <c r="A43" s="38" t="s">
        <v>76</v>
      </c>
      <c r="B43" s="50"/>
      <c r="C43" s="217"/>
      <c r="D43" s="103">
        <f t="shared" si="10"/>
        <v>0</v>
      </c>
      <c r="E43" s="217"/>
      <c r="F43" s="103">
        <f t="shared" si="11"/>
        <v>0</v>
      </c>
      <c r="G43" s="217"/>
      <c r="H43" s="103">
        <f t="shared" si="12"/>
        <v>0</v>
      </c>
      <c r="I43" s="217"/>
      <c r="J43" s="103">
        <f t="shared" si="13"/>
        <v>0</v>
      </c>
      <c r="K43" s="217"/>
      <c r="L43" s="103">
        <f t="shared" si="14"/>
        <v>0</v>
      </c>
      <c r="M43" s="217"/>
      <c r="N43" s="103">
        <f t="shared" si="15"/>
        <v>0</v>
      </c>
      <c r="O43" s="217"/>
      <c r="P43" s="103">
        <f t="shared" si="16"/>
        <v>0</v>
      </c>
      <c r="Q43" s="217"/>
      <c r="R43" s="103">
        <f t="shared" si="17"/>
        <v>0</v>
      </c>
      <c r="S43" s="217"/>
      <c r="T43" s="103">
        <f t="shared" si="18"/>
        <v>0</v>
      </c>
      <c r="U43" s="217"/>
      <c r="V43" s="103">
        <f t="shared" si="19"/>
        <v>0</v>
      </c>
    </row>
    <row r="44" spans="1:22" ht="12.75" customHeight="1" x14ac:dyDescent="0.3">
      <c r="A44" s="38" t="s">
        <v>11</v>
      </c>
      <c r="B44" s="50"/>
      <c r="C44" s="217"/>
      <c r="D44" s="103">
        <f t="shared" si="10"/>
        <v>0</v>
      </c>
      <c r="E44" s="217"/>
      <c r="F44" s="103">
        <f t="shared" si="11"/>
        <v>0</v>
      </c>
      <c r="G44" s="217"/>
      <c r="H44" s="103">
        <f t="shared" si="12"/>
        <v>0</v>
      </c>
      <c r="I44" s="217"/>
      <c r="J44" s="103">
        <f t="shared" si="13"/>
        <v>0</v>
      </c>
      <c r="K44" s="217"/>
      <c r="L44" s="103">
        <f t="shared" si="14"/>
        <v>0</v>
      </c>
      <c r="M44" s="217"/>
      <c r="N44" s="103">
        <f t="shared" si="15"/>
        <v>0</v>
      </c>
      <c r="O44" s="217"/>
      <c r="P44" s="103">
        <f t="shared" si="16"/>
        <v>0</v>
      </c>
      <c r="Q44" s="217"/>
      <c r="R44" s="103">
        <f t="shared" si="17"/>
        <v>0</v>
      </c>
      <c r="S44" s="217"/>
      <c r="T44" s="103">
        <f t="shared" si="18"/>
        <v>0</v>
      </c>
      <c r="U44" s="217"/>
      <c r="V44" s="103">
        <f t="shared" si="19"/>
        <v>0</v>
      </c>
    </row>
    <row r="45" spans="1:22" ht="12.75" customHeight="1" x14ac:dyDescent="0.3">
      <c r="A45" s="38" t="s">
        <v>4</v>
      </c>
      <c r="B45" s="50"/>
      <c r="C45" s="220">
        <v>7772.9539999999997</v>
      </c>
      <c r="D45" s="103">
        <f t="shared" si="10"/>
        <v>2.8472358974358972E-2</v>
      </c>
      <c r="E45" s="220">
        <v>8643.5248480000009</v>
      </c>
      <c r="F45" s="103">
        <f t="shared" si="11"/>
        <v>2.14479524764268E-2</v>
      </c>
      <c r="G45" s="139"/>
      <c r="H45" s="103">
        <f t="shared" si="12"/>
        <v>0</v>
      </c>
      <c r="I45" s="139">
        <v>0</v>
      </c>
      <c r="J45" s="103">
        <f t="shared" si="13"/>
        <v>0</v>
      </c>
      <c r="K45" s="139">
        <v>0</v>
      </c>
      <c r="L45" s="103">
        <f t="shared" si="14"/>
        <v>0</v>
      </c>
      <c r="M45" s="139">
        <v>0</v>
      </c>
      <c r="N45" s="103">
        <f t="shared" si="15"/>
        <v>0</v>
      </c>
      <c r="O45" s="139">
        <v>0</v>
      </c>
      <c r="P45" s="103">
        <f t="shared" si="16"/>
        <v>0</v>
      </c>
      <c r="Q45" s="139">
        <v>0</v>
      </c>
      <c r="R45" s="103">
        <f t="shared" si="17"/>
        <v>0</v>
      </c>
      <c r="S45" s="139">
        <v>0</v>
      </c>
      <c r="T45" s="103">
        <f t="shared" si="18"/>
        <v>0</v>
      </c>
      <c r="U45" s="139">
        <v>0</v>
      </c>
      <c r="V45" s="103">
        <f t="shared" si="19"/>
        <v>0</v>
      </c>
    </row>
    <row r="46" spans="1:22" ht="12.75" customHeight="1" x14ac:dyDescent="0.3">
      <c r="A46" s="26" t="s">
        <v>5</v>
      </c>
      <c r="B46" s="69"/>
      <c r="C46" s="105">
        <f>SUM(C36:C45)</f>
        <v>98430.209999999992</v>
      </c>
      <c r="D46" s="106">
        <f t="shared" si="10"/>
        <v>0.36055021978021973</v>
      </c>
      <c r="E46" s="105">
        <f>SUM(E36:E45)</f>
        <v>109454.39352000001</v>
      </c>
      <c r="F46" s="106">
        <f t="shared" si="11"/>
        <v>0.27159899136476429</v>
      </c>
      <c r="G46" s="105">
        <f>SUM(G36:G45)</f>
        <v>0</v>
      </c>
      <c r="H46" s="106">
        <f t="shared" si="12"/>
        <v>0</v>
      </c>
      <c r="I46" s="105">
        <f>SUM(I36:I45)</f>
        <v>0</v>
      </c>
      <c r="J46" s="106">
        <f t="shared" si="13"/>
        <v>0</v>
      </c>
      <c r="K46" s="105">
        <f>SUM(K36:K45)</f>
        <v>0</v>
      </c>
      <c r="L46" s="106">
        <f t="shared" si="14"/>
        <v>0</v>
      </c>
      <c r="M46" s="105">
        <f>SUM(M36:M45)</f>
        <v>0</v>
      </c>
      <c r="N46" s="106">
        <f t="shared" si="15"/>
        <v>0</v>
      </c>
      <c r="O46" s="105">
        <f>SUM(O36:O45)</f>
        <v>0</v>
      </c>
      <c r="P46" s="106">
        <f t="shared" si="16"/>
        <v>0</v>
      </c>
      <c r="Q46" s="105">
        <f>SUM(Q36:Q45)</f>
        <v>0</v>
      </c>
      <c r="R46" s="106">
        <f t="shared" si="17"/>
        <v>0</v>
      </c>
      <c r="S46" s="105">
        <f>SUM(S36:S45)</f>
        <v>0</v>
      </c>
      <c r="T46" s="106">
        <f t="shared" si="18"/>
        <v>0</v>
      </c>
      <c r="U46" s="105">
        <f>SUM(U36:U45)</f>
        <v>0</v>
      </c>
      <c r="V46" s="106">
        <f t="shared" si="19"/>
        <v>0</v>
      </c>
    </row>
    <row r="47" spans="1:22" ht="12.75" customHeight="1" x14ac:dyDescent="0.3">
      <c r="A47" s="26"/>
      <c r="B47" s="26"/>
      <c r="C47" s="53"/>
      <c r="D47" s="111"/>
      <c r="E47" s="53"/>
      <c r="F47" s="111"/>
      <c r="G47" s="53"/>
      <c r="H47" s="111"/>
      <c r="I47" s="53"/>
      <c r="J47" s="111"/>
      <c r="K47" s="53"/>
      <c r="L47" s="111"/>
      <c r="M47" s="53"/>
      <c r="N47" s="111"/>
      <c r="O47" s="53"/>
      <c r="P47" s="111"/>
      <c r="Q47" s="53"/>
      <c r="R47" s="111"/>
      <c r="S47" s="53"/>
      <c r="T47" s="111"/>
      <c r="U47" s="53"/>
      <c r="V47" s="111"/>
    </row>
    <row r="48" spans="1:22" ht="12.75" customHeight="1" x14ac:dyDescent="0.3">
      <c r="A48" s="26" t="str">
        <f>A4</f>
        <v xml:space="preserve">VENDOR:  </v>
      </c>
      <c r="B48" s="46" t="str">
        <f>B4</f>
        <v>Aramark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4" ht="12.75" customHeight="1" x14ac:dyDescent="0.3">
      <c r="A49" s="26"/>
      <c r="B49" s="14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4" ht="12.75" customHeight="1" x14ac:dyDescent="0.3">
      <c r="A50" s="38"/>
      <c r="B50" s="38"/>
      <c r="C50" s="109" t="str">
        <f>C6</f>
        <v>FY 2018-19</v>
      </c>
      <c r="D50" s="109" t="s">
        <v>9</v>
      </c>
      <c r="E50" s="109" t="str">
        <f>E6</f>
        <v>FY 2019-20</v>
      </c>
      <c r="F50" s="109" t="s">
        <v>9</v>
      </c>
      <c r="G50" s="109" t="str">
        <f>G6</f>
        <v>FY 2020-21</v>
      </c>
      <c r="H50" s="109" t="s">
        <v>9</v>
      </c>
      <c r="I50" s="109" t="str">
        <f>I6</f>
        <v>FY 2021-22</v>
      </c>
      <c r="J50" s="109" t="s">
        <v>9</v>
      </c>
      <c r="K50" s="109" t="str">
        <f>K6</f>
        <v>FY 2022-23</v>
      </c>
      <c r="L50" s="109" t="s">
        <v>9</v>
      </c>
      <c r="M50" s="109" t="str">
        <f>M6</f>
        <v>FY 2023-24</v>
      </c>
      <c r="N50" s="109" t="s">
        <v>9</v>
      </c>
      <c r="O50" s="109" t="str">
        <f>O6</f>
        <v>FY 2024-25</v>
      </c>
      <c r="P50" s="109" t="s">
        <v>9</v>
      </c>
      <c r="Q50" s="109" t="str">
        <f>Q6</f>
        <v>FY 2025-26</v>
      </c>
      <c r="R50" s="109" t="s">
        <v>9</v>
      </c>
      <c r="S50" s="109" t="str">
        <f>S6</f>
        <v>FY 2026-27</v>
      </c>
      <c r="T50" s="109" t="s">
        <v>9</v>
      </c>
      <c r="U50" s="109" t="str">
        <f>U6</f>
        <v>FY 2027-28</v>
      </c>
      <c r="V50" s="109" t="s">
        <v>9</v>
      </c>
    </row>
    <row r="51" spans="1:24" ht="12.75" customHeight="1" x14ac:dyDescent="0.3">
      <c r="A51" s="26" t="s">
        <v>38</v>
      </c>
      <c r="B51" s="69"/>
      <c r="C51" s="101"/>
      <c r="D51" s="103"/>
      <c r="E51" s="101"/>
      <c r="F51" s="103"/>
      <c r="G51" s="101"/>
      <c r="H51" s="103"/>
      <c r="I51" s="101"/>
      <c r="J51" s="103"/>
      <c r="K51" s="101"/>
      <c r="L51" s="103"/>
      <c r="M51" s="101"/>
      <c r="N51" s="103"/>
      <c r="O51" s="101"/>
      <c r="P51" s="103"/>
      <c r="Q51" s="101"/>
      <c r="R51" s="103"/>
      <c r="S51" s="101"/>
      <c r="T51" s="103"/>
      <c r="U51" s="101"/>
      <c r="V51" s="103"/>
    </row>
    <row r="52" spans="1:24" ht="12.75" customHeight="1" x14ac:dyDescent="0.3">
      <c r="A52" s="38" t="s">
        <v>229</v>
      </c>
      <c r="B52" s="50"/>
      <c r="C52" s="217">
        <v>0</v>
      </c>
      <c r="D52" s="103">
        <f t="shared" ref="D52:D104" si="20">IFERROR(C52/C$28,0)</f>
        <v>0</v>
      </c>
      <c r="E52" s="217">
        <v>0</v>
      </c>
      <c r="F52" s="103">
        <f t="shared" ref="F52:F104" si="21">IFERROR(E52/E$28,0)</f>
        <v>0</v>
      </c>
      <c r="G52" s="217">
        <v>0</v>
      </c>
      <c r="H52" s="103">
        <f t="shared" ref="H52:H104" si="22">IFERROR(G52/G$28,0)</f>
        <v>0</v>
      </c>
      <c r="I52" s="217">
        <v>0</v>
      </c>
      <c r="J52" s="103">
        <f t="shared" ref="J52:J104" si="23">IFERROR(I52/I$28,0)</f>
        <v>0</v>
      </c>
      <c r="K52" s="217">
        <v>0</v>
      </c>
      <c r="L52" s="103">
        <f t="shared" ref="L52:L104" si="24">IFERROR(K52/K$28,0)</f>
        <v>0</v>
      </c>
      <c r="M52" s="217">
        <v>0</v>
      </c>
      <c r="N52" s="103">
        <f t="shared" ref="N52:N104" si="25">IFERROR(M52/M$28,0)</f>
        <v>0</v>
      </c>
      <c r="O52" s="217">
        <v>0</v>
      </c>
      <c r="P52" s="103">
        <f t="shared" ref="P52:P104" si="26">IFERROR(O52/O$28,0)</f>
        <v>0</v>
      </c>
      <c r="Q52" s="217">
        <v>0</v>
      </c>
      <c r="R52" s="103">
        <f t="shared" ref="R52:R104" si="27">IFERROR(Q52/Q$28,0)</f>
        <v>0</v>
      </c>
      <c r="S52" s="217">
        <v>0</v>
      </c>
      <c r="T52" s="103">
        <f t="shared" ref="T52:T104" si="28">IFERROR(S52/S$28,0)</f>
        <v>0</v>
      </c>
      <c r="U52" s="217">
        <v>0</v>
      </c>
      <c r="V52" s="103">
        <f t="shared" ref="V52:V105" si="29">IFERROR(U52/U$28,0)</f>
        <v>0</v>
      </c>
      <c r="X52" s="245"/>
    </row>
    <row r="53" spans="1:24" ht="12.75" customHeight="1" x14ac:dyDescent="0.3">
      <c r="A53" s="38" t="s">
        <v>97</v>
      </c>
      <c r="B53" s="50"/>
      <c r="C53" s="217">
        <v>0</v>
      </c>
      <c r="D53" s="103">
        <f t="shared" si="20"/>
        <v>0</v>
      </c>
      <c r="E53" s="217">
        <v>0</v>
      </c>
      <c r="F53" s="103">
        <f t="shared" si="21"/>
        <v>0</v>
      </c>
      <c r="G53" s="217">
        <v>0</v>
      </c>
      <c r="H53" s="103">
        <f t="shared" si="22"/>
        <v>0</v>
      </c>
      <c r="I53" s="217">
        <v>0</v>
      </c>
      <c r="J53" s="103">
        <f t="shared" si="23"/>
        <v>0</v>
      </c>
      <c r="K53" s="217">
        <v>0</v>
      </c>
      <c r="L53" s="103">
        <f t="shared" si="24"/>
        <v>0</v>
      </c>
      <c r="M53" s="217">
        <v>0</v>
      </c>
      <c r="N53" s="103">
        <f t="shared" si="25"/>
        <v>0</v>
      </c>
      <c r="O53" s="217">
        <v>0</v>
      </c>
      <c r="P53" s="103">
        <f t="shared" si="26"/>
        <v>0</v>
      </c>
      <c r="Q53" s="217">
        <v>0</v>
      </c>
      <c r="R53" s="103">
        <f t="shared" si="27"/>
        <v>0</v>
      </c>
      <c r="S53" s="217">
        <v>0</v>
      </c>
      <c r="T53" s="103">
        <f t="shared" si="28"/>
        <v>0</v>
      </c>
      <c r="U53" s="217">
        <v>0</v>
      </c>
      <c r="V53" s="103">
        <f t="shared" si="29"/>
        <v>0</v>
      </c>
      <c r="X53" s="245"/>
    </row>
    <row r="54" spans="1:24" ht="12.75" customHeight="1" x14ac:dyDescent="0.3">
      <c r="A54" s="38" t="s">
        <v>30</v>
      </c>
      <c r="B54" s="50"/>
      <c r="C54" s="217">
        <v>191.10000000000002</v>
      </c>
      <c r="D54" s="103">
        <f t="shared" si="20"/>
        <v>7.000000000000001E-4</v>
      </c>
      <c r="E54" s="217">
        <v>282.09999999999997</v>
      </c>
      <c r="F54" s="103">
        <f t="shared" si="21"/>
        <v>6.9999999999999988E-4</v>
      </c>
      <c r="G54" s="217">
        <v>0</v>
      </c>
      <c r="H54" s="103">
        <f t="shared" si="22"/>
        <v>0</v>
      </c>
      <c r="I54" s="217">
        <v>0</v>
      </c>
      <c r="J54" s="103">
        <f t="shared" si="23"/>
        <v>0</v>
      </c>
      <c r="K54" s="217">
        <v>0</v>
      </c>
      <c r="L54" s="103">
        <f t="shared" si="24"/>
        <v>0</v>
      </c>
      <c r="M54" s="217">
        <v>0</v>
      </c>
      <c r="N54" s="103">
        <f t="shared" si="25"/>
        <v>0</v>
      </c>
      <c r="O54" s="217">
        <v>0</v>
      </c>
      <c r="P54" s="103">
        <f t="shared" si="26"/>
        <v>0</v>
      </c>
      <c r="Q54" s="217">
        <v>0</v>
      </c>
      <c r="R54" s="103">
        <f t="shared" si="27"/>
        <v>0</v>
      </c>
      <c r="S54" s="217">
        <v>0</v>
      </c>
      <c r="T54" s="103">
        <f t="shared" si="28"/>
        <v>0</v>
      </c>
      <c r="U54" s="217">
        <v>0</v>
      </c>
      <c r="V54" s="103">
        <f t="shared" si="29"/>
        <v>0</v>
      </c>
      <c r="X54" s="245"/>
    </row>
    <row r="55" spans="1:24" ht="12.75" customHeight="1" x14ac:dyDescent="0.3">
      <c r="A55" s="38" t="s">
        <v>153</v>
      </c>
      <c r="B55" s="50"/>
      <c r="C55" s="217">
        <v>21840</v>
      </c>
      <c r="D55" s="103">
        <f t="shared" si="20"/>
        <v>0.08</v>
      </c>
      <c r="E55" s="217">
        <v>32240</v>
      </c>
      <c r="F55" s="103">
        <f t="shared" si="21"/>
        <v>0.08</v>
      </c>
      <c r="G55" s="217">
        <v>0</v>
      </c>
      <c r="H55" s="103">
        <f t="shared" si="22"/>
        <v>0</v>
      </c>
      <c r="I55" s="217">
        <v>0</v>
      </c>
      <c r="J55" s="103">
        <f t="shared" si="23"/>
        <v>0</v>
      </c>
      <c r="K55" s="217">
        <v>0</v>
      </c>
      <c r="L55" s="103">
        <f t="shared" si="24"/>
        <v>0</v>
      </c>
      <c r="M55" s="217">
        <v>0</v>
      </c>
      <c r="N55" s="103">
        <f t="shared" si="25"/>
        <v>0</v>
      </c>
      <c r="O55" s="217">
        <v>0</v>
      </c>
      <c r="P55" s="103">
        <f t="shared" si="26"/>
        <v>0</v>
      </c>
      <c r="Q55" s="217">
        <v>0</v>
      </c>
      <c r="R55" s="103">
        <f t="shared" si="27"/>
        <v>0</v>
      </c>
      <c r="S55" s="217">
        <v>0</v>
      </c>
      <c r="T55" s="103">
        <f t="shared" si="28"/>
        <v>0</v>
      </c>
      <c r="U55" s="217">
        <v>0</v>
      </c>
      <c r="V55" s="103">
        <f t="shared" si="29"/>
        <v>0</v>
      </c>
      <c r="X55" s="245"/>
    </row>
    <row r="56" spans="1:24" ht="12.75" customHeight="1" x14ac:dyDescent="0.3">
      <c r="A56" s="38" t="s">
        <v>88</v>
      </c>
      <c r="B56" s="50"/>
      <c r="C56" s="217">
        <v>139.23000000000002</v>
      </c>
      <c r="D56" s="103">
        <f t="shared" si="20"/>
        <v>5.1000000000000004E-4</v>
      </c>
      <c r="E56" s="217">
        <v>205.53</v>
      </c>
      <c r="F56" s="103">
        <f t="shared" si="21"/>
        <v>5.1000000000000004E-4</v>
      </c>
      <c r="G56" s="217">
        <v>0</v>
      </c>
      <c r="H56" s="103">
        <f t="shared" si="22"/>
        <v>0</v>
      </c>
      <c r="I56" s="217">
        <v>0</v>
      </c>
      <c r="J56" s="103">
        <f t="shared" si="23"/>
        <v>0</v>
      </c>
      <c r="K56" s="217">
        <v>0</v>
      </c>
      <c r="L56" s="103">
        <f t="shared" si="24"/>
        <v>0</v>
      </c>
      <c r="M56" s="217">
        <v>0</v>
      </c>
      <c r="N56" s="103">
        <f t="shared" si="25"/>
        <v>0</v>
      </c>
      <c r="O56" s="217">
        <v>0</v>
      </c>
      <c r="P56" s="103">
        <f t="shared" si="26"/>
        <v>0</v>
      </c>
      <c r="Q56" s="217">
        <v>0</v>
      </c>
      <c r="R56" s="103">
        <f t="shared" si="27"/>
        <v>0</v>
      </c>
      <c r="S56" s="217">
        <v>0</v>
      </c>
      <c r="T56" s="103">
        <f t="shared" si="28"/>
        <v>0</v>
      </c>
      <c r="U56" s="217">
        <v>0</v>
      </c>
      <c r="V56" s="103">
        <f t="shared" si="29"/>
        <v>0</v>
      </c>
      <c r="X56" s="245"/>
    </row>
    <row r="57" spans="1:24" ht="12.75" customHeight="1" x14ac:dyDescent="0.3">
      <c r="A57" s="38" t="s">
        <v>14</v>
      </c>
      <c r="B57" s="50"/>
      <c r="C57" s="217">
        <v>0</v>
      </c>
      <c r="D57" s="103">
        <f t="shared" si="20"/>
        <v>0</v>
      </c>
      <c r="E57" s="217">
        <v>0</v>
      </c>
      <c r="F57" s="103">
        <f t="shared" si="21"/>
        <v>0</v>
      </c>
      <c r="G57" s="217">
        <v>0</v>
      </c>
      <c r="H57" s="103">
        <f t="shared" si="22"/>
        <v>0</v>
      </c>
      <c r="I57" s="217">
        <v>0</v>
      </c>
      <c r="J57" s="103">
        <f t="shared" si="23"/>
        <v>0</v>
      </c>
      <c r="K57" s="217">
        <v>0</v>
      </c>
      <c r="L57" s="103">
        <f t="shared" si="24"/>
        <v>0</v>
      </c>
      <c r="M57" s="217">
        <v>0</v>
      </c>
      <c r="N57" s="103">
        <f t="shared" si="25"/>
        <v>0</v>
      </c>
      <c r="O57" s="217">
        <v>0</v>
      </c>
      <c r="P57" s="103">
        <f t="shared" si="26"/>
        <v>0</v>
      </c>
      <c r="Q57" s="217">
        <v>0</v>
      </c>
      <c r="R57" s="103">
        <f t="shared" si="27"/>
        <v>0</v>
      </c>
      <c r="S57" s="217">
        <v>0</v>
      </c>
      <c r="T57" s="103">
        <f t="shared" si="28"/>
        <v>0</v>
      </c>
      <c r="U57" s="217">
        <v>0</v>
      </c>
      <c r="V57" s="103">
        <f t="shared" si="29"/>
        <v>0</v>
      </c>
      <c r="X57" s="245"/>
    </row>
    <row r="58" spans="1:24" ht="12.75" customHeight="1" x14ac:dyDescent="0.3">
      <c r="A58" s="38" t="s">
        <v>31</v>
      </c>
      <c r="B58" s="50"/>
      <c r="C58" s="217">
        <v>0</v>
      </c>
      <c r="D58" s="103">
        <f t="shared" si="20"/>
        <v>0</v>
      </c>
      <c r="E58" s="217">
        <v>0</v>
      </c>
      <c r="F58" s="103">
        <f t="shared" si="21"/>
        <v>0</v>
      </c>
      <c r="G58" s="217">
        <v>0</v>
      </c>
      <c r="H58" s="103">
        <f t="shared" si="22"/>
        <v>0</v>
      </c>
      <c r="I58" s="217">
        <v>0</v>
      </c>
      <c r="J58" s="103">
        <f t="shared" si="23"/>
        <v>0</v>
      </c>
      <c r="K58" s="217">
        <v>0</v>
      </c>
      <c r="L58" s="103">
        <f t="shared" si="24"/>
        <v>0</v>
      </c>
      <c r="M58" s="217">
        <v>0</v>
      </c>
      <c r="N58" s="103">
        <f t="shared" si="25"/>
        <v>0</v>
      </c>
      <c r="O58" s="217">
        <v>0</v>
      </c>
      <c r="P58" s="103">
        <f t="shared" si="26"/>
        <v>0</v>
      </c>
      <c r="Q58" s="217">
        <v>0</v>
      </c>
      <c r="R58" s="103">
        <f t="shared" si="27"/>
        <v>0</v>
      </c>
      <c r="S58" s="217">
        <v>0</v>
      </c>
      <c r="T58" s="103">
        <f t="shared" si="28"/>
        <v>0</v>
      </c>
      <c r="U58" s="217">
        <v>0</v>
      </c>
      <c r="V58" s="103">
        <f t="shared" si="29"/>
        <v>0</v>
      </c>
      <c r="X58" s="245"/>
    </row>
    <row r="59" spans="1:24" ht="12.75" customHeight="1" x14ac:dyDescent="0.3">
      <c r="A59" s="38" t="s">
        <v>141</v>
      </c>
      <c r="B59" s="50"/>
      <c r="C59" s="217">
        <v>16663.919999999998</v>
      </c>
      <c r="D59" s="103">
        <f t="shared" si="20"/>
        <v>6.1039999999999997E-2</v>
      </c>
      <c r="E59" s="217">
        <v>24599.119999999999</v>
      </c>
      <c r="F59" s="103">
        <f t="shared" si="21"/>
        <v>6.1039999999999997E-2</v>
      </c>
      <c r="G59" s="217">
        <v>0</v>
      </c>
      <c r="H59" s="103">
        <f t="shared" si="22"/>
        <v>0</v>
      </c>
      <c r="I59" s="217">
        <v>0</v>
      </c>
      <c r="J59" s="103">
        <f t="shared" si="23"/>
        <v>0</v>
      </c>
      <c r="K59" s="217">
        <v>0</v>
      </c>
      <c r="L59" s="103">
        <f t="shared" si="24"/>
        <v>0</v>
      </c>
      <c r="M59" s="217">
        <v>0</v>
      </c>
      <c r="N59" s="103">
        <f t="shared" si="25"/>
        <v>0</v>
      </c>
      <c r="O59" s="217">
        <v>0</v>
      </c>
      <c r="P59" s="103">
        <f t="shared" si="26"/>
        <v>0</v>
      </c>
      <c r="Q59" s="217">
        <v>0</v>
      </c>
      <c r="R59" s="103">
        <f t="shared" si="27"/>
        <v>0</v>
      </c>
      <c r="S59" s="217">
        <v>0</v>
      </c>
      <c r="T59" s="103">
        <f t="shared" si="28"/>
        <v>0</v>
      </c>
      <c r="U59" s="217">
        <v>0</v>
      </c>
      <c r="V59" s="103">
        <f t="shared" si="29"/>
        <v>0</v>
      </c>
      <c r="X59" s="245"/>
    </row>
    <row r="60" spans="1:24" ht="12.75" customHeight="1" x14ac:dyDescent="0.3">
      <c r="A60" s="38" t="s">
        <v>149</v>
      </c>
      <c r="B60" s="50"/>
      <c r="C60" s="217">
        <v>0</v>
      </c>
      <c r="D60" s="103">
        <f t="shared" si="20"/>
        <v>0</v>
      </c>
      <c r="E60" s="217">
        <v>0</v>
      </c>
      <c r="F60" s="103">
        <f t="shared" si="21"/>
        <v>0</v>
      </c>
      <c r="G60" s="217">
        <v>0</v>
      </c>
      <c r="H60" s="103">
        <f t="shared" si="22"/>
        <v>0</v>
      </c>
      <c r="I60" s="217">
        <v>0</v>
      </c>
      <c r="J60" s="103">
        <f t="shared" si="23"/>
        <v>0</v>
      </c>
      <c r="K60" s="217">
        <v>0</v>
      </c>
      <c r="L60" s="103">
        <f t="shared" si="24"/>
        <v>0</v>
      </c>
      <c r="M60" s="217">
        <v>0</v>
      </c>
      <c r="N60" s="103">
        <f t="shared" si="25"/>
        <v>0</v>
      </c>
      <c r="O60" s="217">
        <v>0</v>
      </c>
      <c r="P60" s="103">
        <f t="shared" si="26"/>
        <v>0</v>
      </c>
      <c r="Q60" s="217">
        <v>0</v>
      </c>
      <c r="R60" s="103">
        <f t="shared" si="27"/>
        <v>0</v>
      </c>
      <c r="S60" s="217">
        <v>0</v>
      </c>
      <c r="T60" s="103">
        <f t="shared" si="28"/>
        <v>0</v>
      </c>
      <c r="U60" s="217">
        <v>0</v>
      </c>
      <c r="V60" s="103">
        <f t="shared" si="29"/>
        <v>0</v>
      </c>
      <c r="X60" s="245"/>
    </row>
    <row r="61" spans="1:24" ht="12.75" customHeight="1" x14ac:dyDescent="0.3">
      <c r="A61" s="38" t="s">
        <v>157</v>
      </c>
      <c r="B61" s="50"/>
      <c r="C61" s="217">
        <v>0</v>
      </c>
      <c r="D61" s="103">
        <f t="shared" si="20"/>
        <v>0</v>
      </c>
      <c r="E61" s="217">
        <v>0</v>
      </c>
      <c r="F61" s="103">
        <f t="shared" si="21"/>
        <v>0</v>
      </c>
      <c r="G61" s="217">
        <v>0</v>
      </c>
      <c r="H61" s="103">
        <f t="shared" si="22"/>
        <v>0</v>
      </c>
      <c r="I61" s="217">
        <v>0</v>
      </c>
      <c r="J61" s="103">
        <f t="shared" si="23"/>
        <v>0</v>
      </c>
      <c r="K61" s="217">
        <v>0</v>
      </c>
      <c r="L61" s="103">
        <f t="shared" si="24"/>
        <v>0</v>
      </c>
      <c r="M61" s="217">
        <v>0</v>
      </c>
      <c r="N61" s="103">
        <f t="shared" si="25"/>
        <v>0</v>
      </c>
      <c r="O61" s="217">
        <v>0</v>
      </c>
      <c r="P61" s="103">
        <f t="shared" si="26"/>
        <v>0</v>
      </c>
      <c r="Q61" s="217">
        <v>0</v>
      </c>
      <c r="R61" s="103">
        <f t="shared" si="27"/>
        <v>0</v>
      </c>
      <c r="S61" s="217">
        <v>0</v>
      </c>
      <c r="T61" s="103">
        <f t="shared" si="28"/>
        <v>0</v>
      </c>
      <c r="U61" s="217">
        <v>0</v>
      </c>
      <c r="V61" s="103">
        <f t="shared" si="29"/>
        <v>0</v>
      </c>
      <c r="X61" s="245"/>
    </row>
    <row r="62" spans="1:24" ht="12.75" customHeight="1" x14ac:dyDescent="0.3">
      <c r="A62" s="38" t="s">
        <v>294</v>
      </c>
      <c r="B62" s="50"/>
      <c r="C62" s="217">
        <v>0</v>
      </c>
      <c r="D62" s="103">
        <f t="shared" si="20"/>
        <v>0</v>
      </c>
      <c r="E62" s="217">
        <v>0</v>
      </c>
      <c r="F62" s="103">
        <f t="shared" si="21"/>
        <v>0</v>
      </c>
      <c r="G62" s="217">
        <v>0</v>
      </c>
      <c r="H62" s="103">
        <f t="shared" si="22"/>
        <v>0</v>
      </c>
      <c r="I62" s="217">
        <v>0</v>
      </c>
      <c r="J62" s="103">
        <f t="shared" si="23"/>
        <v>0</v>
      </c>
      <c r="K62" s="217">
        <v>0</v>
      </c>
      <c r="L62" s="103">
        <f t="shared" si="24"/>
        <v>0</v>
      </c>
      <c r="M62" s="217">
        <v>0</v>
      </c>
      <c r="N62" s="103">
        <f t="shared" si="25"/>
        <v>0</v>
      </c>
      <c r="O62" s="217">
        <v>0</v>
      </c>
      <c r="P62" s="103">
        <f t="shared" si="26"/>
        <v>0</v>
      </c>
      <c r="Q62" s="217">
        <v>0</v>
      </c>
      <c r="R62" s="103">
        <f t="shared" si="27"/>
        <v>0</v>
      </c>
      <c r="S62" s="217">
        <v>0</v>
      </c>
      <c r="T62" s="103">
        <f t="shared" si="28"/>
        <v>0</v>
      </c>
      <c r="U62" s="217">
        <v>0</v>
      </c>
      <c r="V62" s="103">
        <f t="shared" si="29"/>
        <v>0</v>
      </c>
      <c r="X62" s="245"/>
    </row>
    <row r="63" spans="1:24" ht="12.75" customHeight="1" x14ac:dyDescent="0.3">
      <c r="A63" s="38" t="s">
        <v>29</v>
      </c>
      <c r="B63" s="50"/>
      <c r="C63" s="217">
        <v>4265.7973824024702</v>
      </c>
      <c r="D63" s="103">
        <f t="shared" si="20"/>
        <v>1.5625631437371685E-2</v>
      </c>
      <c r="E63" s="217">
        <v>4042.0563270568546</v>
      </c>
      <c r="F63" s="103">
        <f t="shared" si="21"/>
        <v>1.0029916444309813E-2</v>
      </c>
      <c r="G63" s="217">
        <v>0</v>
      </c>
      <c r="H63" s="103">
        <f t="shared" si="22"/>
        <v>0</v>
      </c>
      <c r="I63" s="217">
        <v>0</v>
      </c>
      <c r="J63" s="103">
        <f t="shared" si="23"/>
        <v>0</v>
      </c>
      <c r="K63" s="217">
        <v>0</v>
      </c>
      <c r="L63" s="103">
        <f t="shared" si="24"/>
        <v>0</v>
      </c>
      <c r="M63" s="217">
        <v>0</v>
      </c>
      <c r="N63" s="103">
        <f t="shared" si="25"/>
        <v>0</v>
      </c>
      <c r="O63" s="217">
        <v>0</v>
      </c>
      <c r="P63" s="103">
        <f t="shared" si="26"/>
        <v>0</v>
      </c>
      <c r="Q63" s="217">
        <v>0</v>
      </c>
      <c r="R63" s="103">
        <f t="shared" si="27"/>
        <v>0</v>
      </c>
      <c r="S63" s="217">
        <v>0</v>
      </c>
      <c r="T63" s="103">
        <f t="shared" si="28"/>
        <v>0</v>
      </c>
      <c r="U63" s="217">
        <v>0</v>
      </c>
      <c r="V63" s="103">
        <f t="shared" si="29"/>
        <v>0</v>
      </c>
      <c r="X63" s="245"/>
    </row>
    <row r="64" spans="1:24" ht="12.75" customHeight="1" x14ac:dyDescent="0.3">
      <c r="A64" s="38" t="s">
        <v>148</v>
      </c>
      <c r="B64" s="50"/>
      <c r="C64" s="217">
        <v>1310.4000000000001</v>
      </c>
      <c r="D64" s="103">
        <f t="shared" si="20"/>
        <v>4.8000000000000004E-3</v>
      </c>
      <c r="E64" s="217">
        <v>1934.3999999999999</v>
      </c>
      <c r="F64" s="103">
        <f t="shared" si="21"/>
        <v>4.7999999999999996E-3</v>
      </c>
      <c r="G64" s="217">
        <v>0</v>
      </c>
      <c r="H64" s="103">
        <f t="shared" si="22"/>
        <v>0</v>
      </c>
      <c r="I64" s="217">
        <v>0</v>
      </c>
      <c r="J64" s="103">
        <f t="shared" si="23"/>
        <v>0</v>
      </c>
      <c r="K64" s="217">
        <v>0</v>
      </c>
      <c r="L64" s="103">
        <f t="shared" si="24"/>
        <v>0</v>
      </c>
      <c r="M64" s="217">
        <v>0</v>
      </c>
      <c r="N64" s="103">
        <f t="shared" si="25"/>
        <v>0</v>
      </c>
      <c r="O64" s="217">
        <v>0</v>
      </c>
      <c r="P64" s="103">
        <f t="shared" si="26"/>
        <v>0</v>
      </c>
      <c r="Q64" s="217">
        <v>0</v>
      </c>
      <c r="R64" s="103">
        <f t="shared" si="27"/>
        <v>0</v>
      </c>
      <c r="S64" s="217">
        <v>0</v>
      </c>
      <c r="T64" s="103">
        <f t="shared" si="28"/>
        <v>0</v>
      </c>
      <c r="U64" s="217">
        <v>0</v>
      </c>
      <c r="V64" s="103">
        <f t="shared" si="29"/>
        <v>0</v>
      </c>
      <c r="X64" s="245"/>
    </row>
    <row r="65" spans="1:24" ht="12.75" customHeight="1" x14ac:dyDescent="0.3">
      <c r="A65" s="38" t="s">
        <v>39</v>
      </c>
      <c r="B65" s="50"/>
      <c r="C65" s="217">
        <v>136.5</v>
      </c>
      <c r="D65" s="103">
        <f t="shared" si="20"/>
        <v>5.0000000000000001E-4</v>
      </c>
      <c r="E65" s="217">
        <v>201.5</v>
      </c>
      <c r="F65" s="103">
        <f t="shared" si="21"/>
        <v>5.0000000000000001E-4</v>
      </c>
      <c r="G65" s="217">
        <v>0</v>
      </c>
      <c r="H65" s="103">
        <f t="shared" si="22"/>
        <v>0</v>
      </c>
      <c r="I65" s="217">
        <v>0</v>
      </c>
      <c r="J65" s="103">
        <f t="shared" si="23"/>
        <v>0</v>
      </c>
      <c r="K65" s="217">
        <v>0</v>
      </c>
      <c r="L65" s="103">
        <f t="shared" si="24"/>
        <v>0</v>
      </c>
      <c r="M65" s="217">
        <v>0</v>
      </c>
      <c r="N65" s="103">
        <f t="shared" si="25"/>
        <v>0</v>
      </c>
      <c r="O65" s="217">
        <v>0</v>
      </c>
      <c r="P65" s="103">
        <f t="shared" si="26"/>
        <v>0</v>
      </c>
      <c r="Q65" s="217">
        <v>0</v>
      </c>
      <c r="R65" s="103">
        <f t="shared" si="27"/>
        <v>0</v>
      </c>
      <c r="S65" s="217">
        <v>0</v>
      </c>
      <c r="T65" s="103">
        <f t="shared" si="28"/>
        <v>0</v>
      </c>
      <c r="U65" s="217">
        <v>0</v>
      </c>
      <c r="V65" s="103">
        <f t="shared" si="29"/>
        <v>0</v>
      </c>
      <c r="X65" s="245"/>
    </row>
    <row r="66" spans="1:24" ht="12.75" customHeight="1" x14ac:dyDescent="0.3">
      <c r="A66" s="38" t="s">
        <v>147</v>
      </c>
      <c r="B66" s="50"/>
      <c r="C66" s="217">
        <v>764.40000000000009</v>
      </c>
      <c r="D66" s="103">
        <f t="shared" si="20"/>
        <v>2.8000000000000004E-3</v>
      </c>
      <c r="E66" s="217">
        <v>1128.3999999999999</v>
      </c>
      <c r="F66" s="103">
        <f t="shared" si="21"/>
        <v>2.7999999999999995E-3</v>
      </c>
      <c r="G66" s="217">
        <v>0</v>
      </c>
      <c r="H66" s="103">
        <f t="shared" si="22"/>
        <v>0</v>
      </c>
      <c r="I66" s="217">
        <v>0</v>
      </c>
      <c r="J66" s="103">
        <f t="shared" si="23"/>
        <v>0</v>
      </c>
      <c r="K66" s="217">
        <v>0</v>
      </c>
      <c r="L66" s="103">
        <f t="shared" si="24"/>
        <v>0</v>
      </c>
      <c r="M66" s="217">
        <v>0</v>
      </c>
      <c r="N66" s="103">
        <f t="shared" si="25"/>
        <v>0</v>
      </c>
      <c r="O66" s="217">
        <v>0</v>
      </c>
      <c r="P66" s="103">
        <f t="shared" si="26"/>
        <v>0</v>
      </c>
      <c r="Q66" s="217">
        <v>0</v>
      </c>
      <c r="R66" s="103">
        <f t="shared" si="27"/>
        <v>0</v>
      </c>
      <c r="S66" s="217">
        <v>0</v>
      </c>
      <c r="T66" s="103">
        <f t="shared" si="28"/>
        <v>0</v>
      </c>
      <c r="U66" s="217">
        <v>0</v>
      </c>
      <c r="V66" s="103">
        <f t="shared" si="29"/>
        <v>0</v>
      </c>
      <c r="X66" s="245"/>
    </row>
    <row r="67" spans="1:24" ht="12.75" customHeight="1" x14ac:dyDescent="0.3">
      <c r="A67" s="38" t="s">
        <v>140</v>
      </c>
      <c r="B67" s="50"/>
      <c r="C67" s="217">
        <v>4095</v>
      </c>
      <c r="D67" s="103">
        <f t="shared" si="20"/>
        <v>1.4999999999999999E-2</v>
      </c>
      <c r="E67" s="217">
        <v>6045</v>
      </c>
      <c r="F67" s="103">
        <f t="shared" si="21"/>
        <v>1.4999999999999999E-2</v>
      </c>
      <c r="G67" s="217">
        <v>0</v>
      </c>
      <c r="H67" s="103">
        <f t="shared" si="22"/>
        <v>0</v>
      </c>
      <c r="I67" s="217">
        <v>0</v>
      </c>
      <c r="J67" s="103">
        <f t="shared" si="23"/>
        <v>0</v>
      </c>
      <c r="K67" s="217">
        <v>0</v>
      </c>
      <c r="L67" s="103">
        <f t="shared" si="24"/>
        <v>0</v>
      </c>
      <c r="M67" s="217">
        <v>0</v>
      </c>
      <c r="N67" s="103">
        <f t="shared" si="25"/>
        <v>0</v>
      </c>
      <c r="O67" s="217">
        <v>0</v>
      </c>
      <c r="P67" s="103">
        <f t="shared" si="26"/>
        <v>0</v>
      </c>
      <c r="Q67" s="217">
        <v>0</v>
      </c>
      <c r="R67" s="103">
        <f t="shared" si="27"/>
        <v>0</v>
      </c>
      <c r="S67" s="217">
        <v>0</v>
      </c>
      <c r="T67" s="103">
        <f t="shared" si="28"/>
        <v>0</v>
      </c>
      <c r="U67" s="217">
        <v>0</v>
      </c>
      <c r="V67" s="103">
        <f t="shared" si="29"/>
        <v>0</v>
      </c>
      <c r="X67" s="245"/>
    </row>
    <row r="68" spans="1:24" ht="12.75" customHeight="1" x14ac:dyDescent="0.3">
      <c r="A68" s="38" t="s">
        <v>6</v>
      </c>
      <c r="B68" s="50"/>
      <c r="C68" s="217">
        <v>464.1</v>
      </c>
      <c r="D68" s="103">
        <f t="shared" si="20"/>
        <v>1.7000000000000001E-3</v>
      </c>
      <c r="E68" s="217">
        <v>685.09999999999991</v>
      </c>
      <c r="F68" s="103">
        <f t="shared" si="21"/>
        <v>1.6999999999999997E-3</v>
      </c>
      <c r="G68" s="217">
        <v>0</v>
      </c>
      <c r="H68" s="103">
        <f t="shared" si="22"/>
        <v>0</v>
      </c>
      <c r="I68" s="217">
        <v>0</v>
      </c>
      <c r="J68" s="103">
        <f t="shared" si="23"/>
        <v>0</v>
      </c>
      <c r="K68" s="217">
        <v>0</v>
      </c>
      <c r="L68" s="103">
        <f t="shared" si="24"/>
        <v>0</v>
      </c>
      <c r="M68" s="217">
        <v>0</v>
      </c>
      <c r="N68" s="103">
        <f t="shared" si="25"/>
        <v>0</v>
      </c>
      <c r="O68" s="217">
        <v>0</v>
      </c>
      <c r="P68" s="103">
        <f t="shared" si="26"/>
        <v>0</v>
      </c>
      <c r="Q68" s="217">
        <v>0</v>
      </c>
      <c r="R68" s="103">
        <f t="shared" si="27"/>
        <v>0</v>
      </c>
      <c r="S68" s="217">
        <v>0</v>
      </c>
      <c r="T68" s="103">
        <f t="shared" si="28"/>
        <v>0</v>
      </c>
      <c r="U68" s="217">
        <v>0</v>
      </c>
      <c r="V68" s="103">
        <f t="shared" si="29"/>
        <v>0</v>
      </c>
      <c r="X68" s="245"/>
    </row>
    <row r="69" spans="1:24" ht="12.75" customHeight="1" x14ac:dyDescent="0.3">
      <c r="A69" s="38" t="s">
        <v>142</v>
      </c>
      <c r="B69" s="50"/>
      <c r="C69" s="217">
        <v>0</v>
      </c>
      <c r="D69" s="103">
        <f t="shared" si="20"/>
        <v>0</v>
      </c>
      <c r="E69" s="217">
        <v>0</v>
      </c>
      <c r="F69" s="103">
        <f t="shared" si="21"/>
        <v>0</v>
      </c>
      <c r="G69" s="217">
        <v>0</v>
      </c>
      <c r="H69" s="103">
        <f t="shared" si="22"/>
        <v>0</v>
      </c>
      <c r="I69" s="217">
        <v>0</v>
      </c>
      <c r="J69" s="103">
        <f t="shared" si="23"/>
        <v>0</v>
      </c>
      <c r="K69" s="217">
        <v>0</v>
      </c>
      <c r="L69" s="103">
        <f t="shared" si="24"/>
        <v>0</v>
      </c>
      <c r="M69" s="217">
        <v>0</v>
      </c>
      <c r="N69" s="103">
        <f t="shared" si="25"/>
        <v>0</v>
      </c>
      <c r="O69" s="217">
        <v>0</v>
      </c>
      <c r="P69" s="103">
        <f t="shared" si="26"/>
        <v>0</v>
      </c>
      <c r="Q69" s="217">
        <v>0</v>
      </c>
      <c r="R69" s="103">
        <f t="shared" si="27"/>
        <v>0</v>
      </c>
      <c r="S69" s="217">
        <v>0</v>
      </c>
      <c r="T69" s="103">
        <f t="shared" si="28"/>
        <v>0</v>
      </c>
      <c r="U69" s="217">
        <v>0</v>
      </c>
      <c r="V69" s="103">
        <f t="shared" si="29"/>
        <v>0</v>
      </c>
      <c r="X69" s="245"/>
    </row>
    <row r="70" spans="1:24" ht="12.75" customHeight="1" x14ac:dyDescent="0.3">
      <c r="A70" s="38" t="s">
        <v>32</v>
      </c>
      <c r="B70" s="50"/>
      <c r="C70" s="217">
        <v>27.3</v>
      </c>
      <c r="D70" s="103">
        <f t="shared" si="20"/>
        <v>1E-4</v>
      </c>
      <c r="E70" s="217">
        <v>40.299999999999997</v>
      </c>
      <c r="F70" s="103">
        <f t="shared" si="21"/>
        <v>9.9999999999999991E-5</v>
      </c>
      <c r="G70" s="217">
        <v>0</v>
      </c>
      <c r="H70" s="103">
        <f t="shared" si="22"/>
        <v>0</v>
      </c>
      <c r="I70" s="217">
        <v>0</v>
      </c>
      <c r="J70" s="103">
        <f t="shared" si="23"/>
        <v>0</v>
      </c>
      <c r="K70" s="217">
        <v>0</v>
      </c>
      <c r="L70" s="103">
        <f t="shared" si="24"/>
        <v>0</v>
      </c>
      <c r="M70" s="217">
        <v>0</v>
      </c>
      <c r="N70" s="103">
        <f t="shared" si="25"/>
        <v>0</v>
      </c>
      <c r="O70" s="217">
        <v>0</v>
      </c>
      <c r="P70" s="103">
        <f t="shared" si="26"/>
        <v>0</v>
      </c>
      <c r="Q70" s="217">
        <v>0</v>
      </c>
      <c r="R70" s="103">
        <f t="shared" si="27"/>
        <v>0</v>
      </c>
      <c r="S70" s="217">
        <v>0</v>
      </c>
      <c r="T70" s="103">
        <f t="shared" si="28"/>
        <v>0</v>
      </c>
      <c r="U70" s="217">
        <v>0</v>
      </c>
      <c r="V70" s="103">
        <f t="shared" si="29"/>
        <v>0</v>
      </c>
      <c r="X70" s="245"/>
    </row>
    <row r="71" spans="1:24" ht="12.75" customHeight="1" x14ac:dyDescent="0.3">
      <c r="A71" s="38" t="s">
        <v>138</v>
      </c>
      <c r="B71" s="50"/>
      <c r="C71" s="217">
        <v>0</v>
      </c>
      <c r="D71" s="103">
        <f t="shared" si="20"/>
        <v>0</v>
      </c>
      <c r="E71" s="217">
        <v>0</v>
      </c>
      <c r="F71" s="103">
        <f t="shared" si="21"/>
        <v>0</v>
      </c>
      <c r="G71" s="217">
        <v>0</v>
      </c>
      <c r="H71" s="103">
        <f t="shared" si="22"/>
        <v>0</v>
      </c>
      <c r="I71" s="217">
        <v>0</v>
      </c>
      <c r="J71" s="103">
        <f t="shared" si="23"/>
        <v>0</v>
      </c>
      <c r="K71" s="217">
        <v>0</v>
      </c>
      <c r="L71" s="103">
        <f t="shared" si="24"/>
        <v>0</v>
      </c>
      <c r="M71" s="217">
        <v>0</v>
      </c>
      <c r="N71" s="103">
        <f t="shared" si="25"/>
        <v>0</v>
      </c>
      <c r="O71" s="217">
        <v>0</v>
      </c>
      <c r="P71" s="103">
        <f t="shared" si="26"/>
        <v>0</v>
      </c>
      <c r="Q71" s="217">
        <v>0</v>
      </c>
      <c r="R71" s="103">
        <f t="shared" si="27"/>
        <v>0</v>
      </c>
      <c r="S71" s="217">
        <v>0</v>
      </c>
      <c r="T71" s="103">
        <f t="shared" si="28"/>
        <v>0</v>
      </c>
      <c r="U71" s="217">
        <v>0</v>
      </c>
      <c r="V71" s="103">
        <f t="shared" si="29"/>
        <v>0</v>
      </c>
      <c r="X71" s="245"/>
    </row>
    <row r="72" spans="1:24" ht="12.75" customHeight="1" x14ac:dyDescent="0.3">
      <c r="A72" s="38" t="s">
        <v>154</v>
      </c>
      <c r="B72" s="50"/>
      <c r="C72" s="217">
        <v>0</v>
      </c>
      <c r="D72" s="103">
        <f t="shared" si="20"/>
        <v>0</v>
      </c>
      <c r="E72" s="217">
        <v>0</v>
      </c>
      <c r="F72" s="103">
        <f t="shared" si="21"/>
        <v>0</v>
      </c>
      <c r="G72" s="217">
        <v>0</v>
      </c>
      <c r="H72" s="103">
        <f t="shared" si="22"/>
        <v>0</v>
      </c>
      <c r="I72" s="217">
        <v>0</v>
      </c>
      <c r="J72" s="103">
        <f t="shared" si="23"/>
        <v>0</v>
      </c>
      <c r="K72" s="217">
        <v>0</v>
      </c>
      <c r="L72" s="103">
        <f t="shared" si="24"/>
        <v>0</v>
      </c>
      <c r="M72" s="217">
        <v>0</v>
      </c>
      <c r="N72" s="103">
        <f t="shared" si="25"/>
        <v>0</v>
      </c>
      <c r="O72" s="217">
        <v>0</v>
      </c>
      <c r="P72" s="103">
        <f t="shared" si="26"/>
        <v>0</v>
      </c>
      <c r="Q72" s="217">
        <v>0</v>
      </c>
      <c r="R72" s="103">
        <f t="shared" si="27"/>
        <v>0</v>
      </c>
      <c r="S72" s="217">
        <v>0</v>
      </c>
      <c r="T72" s="103">
        <f t="shared" si="28"/>
        <v>0</v>
      </c>
      <c r="U72" s="217">
        <v>0</v>
      </c>
      <c r="V72" s="103">
        <f t="shared" si="29"/>
        <v>0</v>
      </c>
      <c r="X72" s="245"/>
    </row>
    <row r="73" spans="1:24" ht="12.75" customHeight="1" x14ac:dyDescent="0.3">
      <c r="A73" s="38" t="s">
        <v>145</v>
      </c>
      <c r="B73" s="50"/>
      <c r="C73" s="217">
        <v>0</v>
      </c>
      <c r="D73" s="103">
        <f t="shared" si="20"/>
        <v>0</v>
      </c>
      <c r="E73" s="217">
        <v>0</v>
      </c>
      <c r="F73" s="103">
        <f t="shared" si="21"/>
        <v>0</v>
      </c>
      <c r="G73" s="217">
        <v>0</v>
      </c>
      <c r="H73" s="103">
        <f t="shared" si="22"/>
        <v>0</v>
      </c>
      <c r="I73" s="217">
        <v>0</v>
      </c>
      <c r="J73" s="103">
        <f t="shared" si="23"/>
        <v>0</v>
      </c>
      <c r="K73" s="217">
        <v>0</v>
      </c>
      <c r="L73" s="103">
        <f t="shared" si="24"/>
        <v>0</v>
      </c>
      <c r="M73" s="217">
        <v>0</v>
      </c>
      <c r="N73" s="103">
        <f t="shared" si="25"/>
        <v>0</v>
      </c>
      <c r="O73" s="217">
        <v>0</v>
      </c>
      <c r="P73" s="103">
        <f t="shared" si="26"/>
        <v>0</v>
      </c>
      <c r="Q73" s="217">
        <v>0</v>
      </c>
      <c r="R73" s="103">
        <f t="shared" si="27"/>
        <v>0</v>
      </c>
      <c r="S73" s="217">
        <v>0</v>
      </c>
      <c r="T73" s="103">
        <f t="shared" si="28"/>
        <v>0</v>
      </c>
      <c r="U73" s="217">
        <v>0</v>
      </c>
      <c r="V73" s="103">
        <f t="shared" si="29"/>
        <v>0</v>
      </c>
      <c r="X73" s="245"/>
    </row>
    <row r="74" spans="1:24" ht="12.75" customHeight="1" x14ac:dyDescent="0.3">
      <c r="A74" s="38" t="s">
        <v>134</v>
      </c>
      <c r="B74" s="50"/>
      <c r="C74" s="217">
        <v>0</v>
      </c>
      <c r="D74" s="103">
        <f t="shared" si="20"/>
        <v>0</v>
      </c>
      <c r="E74" s="217">
        <v>0</v>
      </c>
      <c r="F74" s="103">
        <f t="shared" si="21"/>
        <v>0</v>
      </c>
      <c r="G74" s="217">
        <v>0</v>
      </c>
      <c r="H74" s="103">
        <f t="shared" si="22"/>
        <v>0</v>
      </c>
      <c r="I74" s="217">
        <v>0</v>
      </c>
      <c r="J74" s="103">
        <f t="shared" si="23"/>
        <v>0</v>
      </c>
      <c r="K74" s="217">
        <v>0</v>
      </c>
      <c r="L74" s="103">
        <f t="shared" si="24"/>
        <v>0</v>
      </c>
      <c r="M74" s="217">
        <v>0</v>
      </c>
      <c r="N74" s="103">
        <f t="shared" si="25"/>
        <v>0</v>
      </c>
      <c r="O74" s="217">
        <v>0</v>
      </c>
      <c r="P74" s="103">
        <f t="shared" si="26"/>
        <v>0</v>
      </c>
      <c r="Q74" s="217">
        <v>0</v>
      </c>
      <c r="R74" s="103">
        <f t="shared" si="27"/>
        <v>0</v>
      </c>
      <c r="S74" s="217">
        <v>0</v>
      </c>
      <c r="T74" s="103">
        <f t="shared" si="28"/>
        <v>0</v>
      </c>
      <c r="U74" s="217">
        <v>0</v>
      </c>
      <c r="V74" s="103">
        <f t="shared" si="29"/>
        <v>0</v>
      </c>
      <c r="X74" s="245"/>
    </row>
    <row r="75" spans="1:24" ht="12.75" customHeight="1" x14ac:dyDescent="0.3">
      <c r="A75" s="38" t="s">
        <v>151</v>
      </c>
      <c r="B75" s="50"/>
      <c r="C75" s="217">
        <v>2730.0000000000005</v>
      </c>
      <c r="D75" s="103">
        <f t="shared" si="20"/>
        <v>1.0000000000000002E-2</v>
      </c>
      <c r="E75" s="217">
        <v>4030</v>
      </c>
      <c r="F75" s="103">
        <f t="shared" si="21"/>
        <v>0.01</v>
      </c>
      <c r="G75" s="217">
        <v>0</v>
      </c>
      <c r="H75" s="103">
        <f t="shared" si="22"/>
        <v>0</v>
      </c>
      <c r="I75" s="217">
        <v>0</v>
      </c>
      <c r="J75" s="103">
        <f t="shared" si="23"/>
        <v>0</v>
      </c>
      <c r="K75" s="217">
        <v>0</v>
      </c>
      <c r="L75" s="103">
        <f t="shared" si="24"/>
        <v>0</v>
      </c>
      <c r="M75" s="217">
        <v>0</v>
      </c>
      <c r="N75" s="103">
        <f t="shared" si="25"/>
        <v>0</v>
      </c>
      <c r="O75" s="217">
        <v>0</v>
      </c>
      <c r="P75" s="103">
        <f t="shared" si="26"/>
        <v>0</v>
      </c>
      <c r="Q75" s="217">
        <v>0</v>
      </c>
      <c r="R75" s="103">
        <f t="shared" si="27"/>
        <v>0</v>
      </c>
      <c r="S75" s="217">
        <v>0</v>
      </c>
      <c r="T75" s="103">
        <f t="shared" si="28"/>
        <v>0</v>
      </c>
      <c r="U75" s="217">
        <v>0</v>
      </c>
      <c r="V75" s="103">
        <f t="shared" si="29"/>
        <v>0</v>
      </c>
      <c r="X75" s="245"/>
    </row>
    <row r="76" spans="1:24" ht="12.75" customHeight="1" x14ac:dyDescent="0.3">
      <c r="A76" s="38" t="s">
        <v>137</v>
      </c>
      <c r="B76" s="50"/>
      <c r="C76" s="217">
        <v>109.2</v>
      </c>
      <c r="D76" s="103">
        <f t="shared" si="20"/>
        <v>4.0000000000000002E-4</v>
      </c>
      <c r="E76" s="217">
        <v>161.19999999999999</v>
      </c>
      <c r="F76" s="103">
        <f t="shared" si="21"/>
        <v>3.9999999999999996E-4</v>
      </c>
      <c r="G76" s="217">
        <v>0</v>
      </c>
      <c r="H76" s="103">
        <f t="shared" si="22"/>
        <v>0</v>
      </c>
      <c r="I76" s="217">
        <v>0</v>
      </c>
      <c r="J76" s="103">
        <f t="shared" si="23"/>
        <v>0</v>
      </c>
      <c r="K76" s="217">
        <v>0</v>
      </c>
      <c r="L76" s="103">
        <f t="shared" si="24"/>
        <v>0</v>
      </c>
      <c r="M76" s="217">
        <v>0</v>
      </c>
      <c r="N76" s="103">
        <f t="shared" si="25"/>
        <v>0</v>
      </c>
      <c r="O76" s="217">
        <v>0</v>
      </c>
      <c r="P76" s="103">
        <f t="shared" si="26"/>
        <v>0</v>
      </c>
      <c r="Q76" s="217">
        <v>0</v>
      </c>
      <c r="R76" s="103">
        <f t="shared" si="27"/>
        <v>0</v>
      </c>
      <c r="S76" s="217">
        <v>0</v>
      </c>
      <c r="T76" s="103">
        <f t="shared" si="28"/>
        <v>0</v>
      </c>
      <c r="U76" s="217">
        <v>0</v>
      </c>
      <c r="V76" s="103">
        <f t="shared" si="29"/>
        <v>0</v>
      </c>
      <c r="X76" s="245"/>
    </row>
    <row r="77" spans="1:24" ht="12.75" customHeight="1" x14ac:dyDescent="0.3">
      <c r="A77" s="38" t="s">
        <v>136</v>
      </c>
      <c r="B77" s="50"/>
      <c r="C77" s="217">
        <v>354.90000000000003</v>
      </c>
      <c r="D77" s="103">
        <f t="shared" si="20"/>
        <v>1.3000000000000002E-3</v>
      </c>
      <c r="E77" s="217">
        <v>523.9</v>
      </c>
      <c r="F77" s="103">
        <f t="shared" si="21"/>
        <v>1.2999999999999999E-3</v>
      </c>
      <c r="G77" s="217">
        <v>0</v>
      </c>
      <c r="H77" s="103">
        <f t="shared" si="22"/>
        <v>0</v>
      </c>
      <c r="I77" s="217">
        <v>0</v>
      </c>
      <c r="J77" s="103">
        <f t="shared" si="23"/>
        <v>0</v>
      </c>
      <c r="K77" s="217">
        <v>0</v>
      </c>
      <c r="L77" s="103">
        <f t="shared" si="24"/>
        <v>0</v>
      </c>
      <c r="M77" s="217">
        <v>0</v>
      </c>
      <c r="N77" s="103">
        <f t="shared" si="25"/>
        <v>0</v>
      </c>
      <c r="O77" s="217">
        <v>0</v>
      </c>
      <c r="P77" s="103">
        <f t="shared" si="26"/>
        <v>0</v>
      </c>
      <c r="Q77" s="217">
        <v>0</v>
      </c>
      <c r="R77" s="103">
        <f t="shared" si="27"/>
        <v>0</v>
      </c>
      <c r="S77" s="217">
        <v>0</v>
      </c>
      <c r="T77" s="103">
        <f t="shared" si="28"/>
        <v>0</v>
      </c>
      <c r="U77" s="217">
        <v>0</v>
      </c>
      <c r="V77" s="103">
        <f t="shared" si="29"/>
        <v>0</v>
      </c>
      <c r="X77" s="245"/>
    </row>
    <row r="78" spans="1:24" ht="12.75" customHeight="1" x14ac:dyDescent="0.3">
      <c r="A78" s="38" t="s">
        <v>135</v>
      </c>
      <c r="B78" s="50"/>
      <c r="C78" s="217">
        <v>6006</v>
      </c>
      <c r="D78" s="103">
        <f t="shared" si="20"/>
        <v>2.1999999999999999E-2</v>
      </c>
      <c r="E78" s="217">
        <v>8865.9999999999982</v>
      </c>
      <c r="F78" s="103">
        <f t="shared" si="21"/>
        <v>2.1999999999999995E-2</v>
      </c>
      <c r="G78" s="217">
        <v>0</v>
      </c>
      <c r="H78" s="103">
        <f t="shared" si="22"/>
        <v>0</v>
      </c>
      <c r="I78" s="217">
        <v>0</v>
      </c>
      <c r="J78" s="103">
        <f t="shared" si="23"/>
        <v>0</v>
      </c>
      <c r="K78" s="217">
        <v>0</v>
      </c>
      <c r="L78" s="103">
        <f t="shared" si="24"/>
        <v>0</v>
      </c>
      <c r="M78" s="217">
        <v>0</v>
      </c>
      <c r="N78" s="103">
        <f t="shared" si="25"/>
        <v>0</v>
      </c>
      <c r="O78" s="217">
        <v>0</v>
      </c>
      <c r="P78" s="103">
        <f t="shared" si="26"/>
        <v>0</v>
      </c>
      <c r="Q78" s="217">
        <v>0</v>
      </c>
      <c r="R78" s="103">
        <f t="shared" si="27"/>
        <v>0</v>
      </c>
      <c r="S78" s="217">
        <v>0</v>
      </c>
      <c r="T78" s="103">
        <f t="shared" si="28"/>
        <v>0</v>
      </c>
      <c r="U78" s="217">
        <v>0</v>
      </c>
      <c r="V78" s="103">
        <f t="shared" si="29"/>
        <v>0</v>
      </c>
      <c r="X78" s="245"/>
    </row>
    <row r="79" spans="1:24" ht="12.75" customHeight="1" x14ac:dyDescent="0.3">
      <c r="A79" s="38" t="s">
        <v>100</v>
      </c>
      <c r="B79" s="50"/>
      <c r="C79" s="217">
        <v>0</v>
      </c>
      <c r="D79" s="103">
        <f t="shared" si="20"/>
        <v>0</v>
      </c>
      <c r="E79" s="217">
        <v>0</v>
      </c>
      <c r="F79" s="103">
        <f t="shared" si="21"/>
        <v>0</v>
      </c>
      <c r="G79" s="217">
        <v>0</v>
      </c>
      <c r="H79" s="103">
        <f t="shared" si="22"/>
        <v>0</v>
      </c>
      <c r="I79" s="217">
        <v>0</v>
      </c>
      <c r="J79" s="103">
        <f t="shared" si="23"/>
        <v>0</v>
      </c>
      <c r="K79" s="217">
        <v>0</v>
      </c>
      <c r="L79" s="103">
        <f t="shared" si="24"/>
        <v>0</v>
      </c>
      <c r="M79" s="217">
        <v>0</v>
      </c>
      <c r="N79" s="103">
        <f t="shared" si="25"/>
        <v>0</v>
      </c>
      <c r="O79" s="217">
        <v>0</v>
      </c>
      <c r="P79" s="103">
        <f t="shared" si="26"/>
        <v>0</v>
      </c>
      <c r="Q79" s="217">
        <v>0</v>
      </c>
      <c r="R79" s="103">
        <f t="shared" si="27"/>
        <v>0</v>
      </c>
      <c r="S79" s="217">
        <v>0</v>
      </c>
      <c r="T79" s="103">
        <f t="shared" si="28"/>
        <v>0</v>
      </c>
      <c r="U79" s="217">
        <v>0</v>
      </c>
      <c r="V79" s="103">
        <f t="shared" si="29"/>
        <v>0</v>
      </c>
      <c r="X79" s="245"/>
    </row>
    <row r="80" spans="1:24" ht="12.75" customHeight="1" x14ac:dyDescent="0.3">
      <c r="A80" s="38" t="s">
        <v>101</v>
      </c>
      <c r="B80" s="50"/>
      <c r="C80" s="217">
        <v>0</v>
      </c>
      <c r="D80" s="103">
        <f t="shared" si="20"/>
        <v>0</v>
      </c>
      <c r="E80" s="217">
        <v>0</v>
      </c>
      <c r="F80" s="103">
        <f t="shared" si="21"/>
        <v>0</v>
      </c>
      <c r="G80" s="217">
        <v>0</v>
      </c>
      <c r="H80" s="103">
        <f t="shared" si="22"/>
        <v>0</v>
      </c>
      <c r="I80" s="217">
        <v>0</v>
      </c>
      <c r="J80" s="103">
        <f t="shared" si="23"/>
        <v>0</v>
      </c>
      <c r="K80" s="217">
        <v>0</v>
      </c>
      <c r="L80" s="103">
        <f t="shared" si="24"/>
        <v>0</v>
      </c>
      <c r="M80" s="217">
        <v>0</v>
      </c>
      <c r="N80" s="103">
        <f t="shared" si="25"/>
        <v>0</v>
      </c>
      <c r="O80" s="217">
        <v>0</v>
      </c>
      <c r="P80" s="103">
        <f t="shared" si="26"/>
        <v>0</v>
      </c>
      <c r="Q80" s="217">
        <v>0</v>
      </c>
      <c r="R80" s="103">
        <f t="shared" si="27"/>
        <v>0</v>
      </c>
      <c r="S80" s="217">
        <v>0</v>
      </c>
      <c r="T80" s="103">
        <f t="shared" si="28"/>
        <v>0</v>
      </c>
      <c r="U80" s="217">
        <v>0</v>
      </c>
      <c r="V80" s="103">
        <f t="shared" si="29"/>
        <v>0</v>
      </c>
      <c r="X80" s="245"/>
    </row>
    <row r="81" spans="1:24" ht="12.75" customHeight="1" x14ac:dyDescent="0.3">
      <c r="A81" s="38" t="s">
        <v>139</v>
      </c>
      <c r="B81" s="50"/>
      <c r="C81" s="217">
        <v>0</v>
      </c>
      <c r="D81" s="103">
        <f t="shared" si="20"/>
        <v>0</v>
      </c>
      <c r="E81" s="217">
        <v>0</v>
      </c>
      <c r="F81" s="103">
        <f t="shared" si="21"/>
        <v>0</v>
      </c>
      <c r="G81" s="217">
        <v>0</v>
      </c>
      <c r="H81" s="103">
        <f t="shared" si="22"/>
        <v>0</v>
      </c>
      <c r="I81" s="217">
        <v>0</v>
      </c>
      <c r="J81" s="103">
        <f t="shared" si="23"/>
        <v>0</v>
      </c>
      <c r="K81" s="217">
        <v>0</v>
      </c>
      <c r="L81" s="103">
        <f t="shared" si="24"/>
        <v>0</v>
      </c>
      <c r="M81" s="217">
        <v>0</v>
      </c>
      <c r="N81" s="103">
        <f t="shared" si="25"/>
        <v>0</v>
      </c>
      <c r="O81" s="217">
        <v>0</v>
      </c>
      <c r="P81" s="103">
        <f t="shared" si="26"/>
        <v>0</v>
      </c>
      <c r="Q81" s="217">
        <v>0</v>
      </c>
      <c r="R81" s="103">
        <f t="shared" si="27"/>
        <v>0</v>
      </c>
      <c r="S81" s="217">
        <v>0</v>
      </c>
      <c r="T81" s="103">
        <f t="shared" si="28"/>
        <v>0</v>
      </c>
      <c r="U81" s="217">
        <v>0</v>
      </c>
      <c r="V81" s="103">
        <f t="shared" si="29"/>
        <v>0</v>
      </c>
      <c r="X81" s="245"/>
    </row>
    <row r="82" spans="1:24" ht="12.75" customHeight="1" x14ac:dyDescent="0.3">
      <c r="A82" s="38" t="s">
        <v>155</v>
      </c>
      <c r="B82" s="50"/>
      <c r="C82" s="217">
        <v>0</v>
      </c>
      <c r="D82" s="103">
        <f t="shared" si="20"/>
        <v>0</v>
      </c>
      <c r="E82" s="217">
        <v>0</v>
      </c>
      <c r="F82" s="103">
        <f t="shared" si="21"/>
        <v>0</v>
      </c>
      <c r="G82" s="217">
        <v>0</v>
      </c>
      <c r="H82" s="103">
        <f t="shared" si="22"/>
        <v>0</v>
      </c>
      <c r="I82" s="217">
        <v>0</v>
      </c>
      <c r="J82" s="103">
        <f t="shared" si="23"/>
        <v>0</v>
      </c>
      <c r="K82" s="217">
        <v>0</v>
      </c>
      <c r="L82" s="103">
        <f t="shared" si="24"/>
        <v>0</v>
      </c>
      <c r="M82" s="217">
        <v>0</v>
      </c>
      <c r="N82" s="103">
        <f t="shared" si="25"/>
        <v>0</v>
      </c>
      <c r="O82" s="217">
        <v>0</v>
      </c>
      <c r="P82" s="103">
        <f t="shared" si="26"/>
        <v>0</v>
      </c>
      <c r="Q82" s="217">
        <v>0</v>
      </c>
      <c r="R82" s="103">
        <f t="shared" si="27"/>
        <v>0</v>
      </c>
      <c r="S82" s="217">
        <v>0</v>
      </c>
      <c r="T82" s="103">
        <f t="shared" si="28"/>
        <v>0</v>
      </c>
      <c r="U82" s="217">
        <v>0</v>
      </c>
      <c r="V82" s="103">
        <f t="shared" si="29"/>
        <v>0</v>
      </c>
      <c r="X82" s="245"/>
    </row>
    <row r="83" spans="1:24" ht="12.75" customHeight="1" x14ac:dyDescent="0.3">
      <c r="A83" s="38" t="s">
        <v>77</v>
      </c>
      <c r="B83" s="50"/>
      <c r="C83" s="217">
        <v>0</v>
      </c>
      <c r="D83" s="103">
        <f t="shared" si="20"/>
        <v>0</v>
      </c>
      <c r="E83" s="217">
        <v>0</v>
      </c>
      <c r="F83" s="103">
        <f t="shared" si="21"/>
        <v>0</v>
      </c>
      <c r="G83" s="217">
        <v>0</v>
      </c>
      <c r="H83" s="103">
        <f t="shared" si="22"/>
        <v>0</v>
      </c>
      <c r="I83" s="217">
        <v>0</v>
      </c>
      <c r="J83" s="103">
        <f t="shared" si="23"/>
        <v>0</v>
      </c>
      <c r="K83" s="217">
        <v>0</v>
      </c>
      <c r="L83" s="103">
        <f t="shared" si="24"/>
        <v>0</v>
      </c>
      <c r="M83" s="217">
        <v>0</v>
      </c>
      <c r="N83" s="103">
        <f t="shared" si="25"/>
        <v>0</v>
      </c>
      <c r="O83" s="217">
        <v>0</v>
      </c>
      <c r="P83" s="103">
        <f t="shared" si="26"/>
        <v>0</v>
      </c>
      <c r="Q83" s="217">
        <v>0</v>
      </c>
      <c r="R83" s="103">
        <f t="shared" si="27"/>
        <v>0</v>
      </c>
      <c r="S83" s="217">
        <v>0</v>
      </c>
      <c r="T83" s="103">
        <f t="shared" si="28"/>
        <v>0</v>
      </c>
      <c r="U83" s="217">
        <v>0</v>
      </c>
      <c r="V83" s="103">
        <f t="shared" si="29"/>
        <v>0</v>
      </c>
      <c r="X83" s="245"/>
    </row>
    <row r="84" spans="1:24" ht="12.75" customHeight="1" x14ac:dyDescent="0.3">
      <c r="A84" s="38" t="s">
        <v>98</v>
      </c>
      <c r="B84" s="50"/>
      <c r="C84" s="217">
        <v>0</v>
      </c>
      <c r="D84" s="103">
        <f t="shared" si="20"/>
        <v>0</v>
      </c>
      <c r="E84" s="217">
        <v>0</v>
      </c>
      <c r="F84" s="103">
        <f t="shared" si="21"/>
        <v>0</v>
      </c>
      <c r="G84" s="217">
        <v>0</v>
      </c>
      <c r="H84" s="103">
        <f t="shared" si="22"/>
        <v>0</v>
      </c>
      <c r="I84" s="217">
        <v>0</v>
      </c>
      <c r="J84" s="103">
        <f t="shared" si="23"/>
        <v>0</v>
      </c>
      <c r="K84" s="217">
        <v>0</v>
      </c>
      <c r="L84" s="103">
        <f t="shared" si="24"/>
        <v>0</v>
      </c>
      <c r="M84" s="217">
        <v>0</v>
      </c>
      <c r="N84" s="103">
        <f t="shared" si="25"/>
        <v>0</v>
      </c>
      <c r="O84" s="217">
        <v>0</v>
      </c>
      <c r="P84" s="103">
        <f t="shared" si="26"/>
        <v>0</v>
      </c>
      <c r="Q84" s="217">
        <v>0</v>
      </c>
      <c r="R84" s="103">
        <f t="shared" si="27"/>
        <v>0</v>
      </c>
      <c r="S84" s="217">
        <v>0</v>
      </c>
      <c r="T84" s="103">
        <f t="shared" si="28"/>
        <v>0</v>
      </c>
      <c r="U84" s="217">
        <v>0</v>
      </c>
      <c r="V84" s="103">
        <f t="shared" si="29"/>
        <v>0</v>
      </c>
      <c r="X84" s="245"/>
    </row>
    <row r="85" spans="1:24" ht="12.75" customHeight="1" x14ac:dyDescent="0.3">
      <c r="A85" s="38" t="s">
        <v>79</v>
      </c>
      <c r="B85" s="50"/>
      <c r="C85" s="217">
        <v>0</v>
      </c>
      <c r="D85" s="103">
        <f t="shared" si="20"/>
        <v>0</v>
      </c>
      <c r="E85" s="217">
        <v>0</v>
      </c>
      <c r="F85" s="103">
        <f t="shared" si="21"/>
        <v>0</v>
      </c>
      <c r="G85" s="217">
        <v>0</v>
      </c>
      <c r="H85" s="103">
        <f t="shared" si="22"/>
        <v>0</v>
      </c>
      <c r="I85" s="217">
        <v>0</v>
      </c>
      <c r="J85" s="103">
        <f t="shared" si="23"/>
        <v>0</v>
      </c>
      <c r="K85" s="217">
        <v>0</v>
      </c>
      <c r="L85" s="103">
        <f t="shared" si="24"/>
        <v>0</v>
      </c>
      <c r="M85" s="217">
        <v>0</v>
      </c>
      <c r="N85" s="103">
        <f t="shared" si="25"/>
        <v>0</v>
      </c>
      <c r="O85" s="217">
        <v>0</v>
      </c>
      <c r="P85" s="103">
        <f t="shared" si="26"/>
        <v>0</v>
      </c>
      <c r="Q85" s="217">
        <v>0</v>
      </c>
      <c r="R85" s="103">
        <f t="shared" si="27"/>
        <v>0</v>
      </c>
      <c r="S85" s="217">
        <v>0</v>
      </c>
      <c r="T85" s="103">
        <f t="shared" si="28"/>
        <v>0</v>
      </c>
      <c r="U85" s="217">
        <v>0</v>
      </c>
      <c r="V85" s="103">
        <f t="shared" si="29"/>
        <v>0</v>
      </c>
      <c r="X85" s="245"/>
    </row>
    <row r="86" spans="1:24" ht="12.75" customHeight="1" x14ac:dyDescent="0.3">
      <c r="A86" s="38" t="s">
        <v>15</v>
      </c>
      <c r="B86" s="50"/>
      <c r="C86" s="217">
        <v>1092</v>
      </c>
      <c r="D86" s="103">
        <f t="shared" si="20"/>
        <v>4.0000000000000001E-3</v>
      </c>
      <c r="E86" s="217">
        <v>1612</v>
      </c>
      <c r="F86" s="103">
        <f t="shared" si="21"/>
        <v>4.0000000000000001E-3</v>
      </c>
      <c r="G86" s="217">
        <v>0</v>
      </c>
      <c r="H86" s="103">
        <f t="shared" si="22"/>
        <v>0</v>
      </c>
      <c r="I86" s="217">
        <v>0</v>
      </c>
      <c r="J86" s="103">
        <f t="shared" si="23"/>
        <v>0</v>
      </c>
      <c r="K86" s="217">
        <v>0</v>
      </c>
      <c r="L86" s="103">
        <f t="shared" si="24"/>
        <v>0</v>
      </c>
      <c r="M86" s="217">
        <v>0</v>
      </c>
      <c r="N86" s="103">
        <f t="shared" si="25"/>
        <v>0</v>
      </c>
      <c r="O86" s="217">
        <v>0</v>
      </c>
      <c r="P86" s="103">
        <f t="shared" si="26"/>
        <v>0</v>
      </c>
      <c r="Q86" s="217">
        <v>0</v>
      </c>
      <c r="R86" s="103">
        <f t="shared" si="27"/>
        <v>0</v>
      </c>
      <c r="S86" s="217">
        <v>0</v>
      </c>
      <c r="T86" s="103">
        <f t="shared" si="28"/>
        <v>0</v>
      </c>
      <c r="U86" s="217">
        <v>0</v>
      </c>
      <c r="V86" s="103">
        <f t="shared" si="29"/>
        <v>0</v>
      </c>
      <c r="X86" s="245"/>
    </row>
    <row r="87" spans="1:24" ht="12.75" customHeight="1" x14ac:dyDescent="0.3">
      <c r="A87" s="38" t="s">
        <v>152</v>
      </c>
      <c r="B87" s="50"/>
      <c r="C87" s="217">
        <v>0</v>
      </c>
      <c r="D87" s="103">
        <f t="shared" si="20"/>
        <v>0</v>
      </c>
      <c r="E87" s="217">
        <v>0</v>
      </c>
      <c r="F87" s="103">
        <f t="shared" si="21"/>
        <v>0</v>
      </c>
      <c r="G87" s="217">
        <v>0</v>
      </c>
      <c r="H87" s="103">
        <f t="shared" si="22"/>
        <v>0</v>
      </c>
      <c r="I87" s="217">
        <v>0</v>
      </c>
      <c r="J87" s="103">
        <f t="shared" si="23"/>
        <v>0</v>
      </c>
      <c r="K87" s="217">
        <v>0</v>
      </c>
      <c r="L87" s="103">
        <f t="shared" si="24"/>
        <v>0</v>
      </c>
      <c r="M87" s="217">
        <v>0</v>
      </c>
      <c r="N87" s="103">
        <f t="shared" si="25"/>
        <v>0</v>
      </c>
      <c r="O87" s="217">
        <v>0</v>
      </c>
      <c r="P87" s="103">
        <f t="shared" si="26"/>
        <v>0</v>
      </c>
      <c r="Q87" s="217">
        <v>0</v>
      </c>
      <c r="R87" s="103">
        <f t="shared" si="27"/>
        <v>0</v>
      </c>
      <c r="S87" s="217">
        <v>0</v>
      </c>
      <c r="T87" s="103">
        <f t="shared" si="28"/>
        <v>0</v>
      </c>
      <c r="U87" s="217">
        <v>0</v>
      </c>
      <c r="V87" s="103">
        <f t="shared" si="29"/>
        <v>0</v>
      </c>
      <c r="X87" s="245"/>
    </row>
    <row r="88" spans="1:24" ht="12.75" customHeight="1" x14ac:dyDescent="0.3">
      <c r="A88" s="38" t="s">
        <v>12</v>
      </c>
      <c r="B88" s="50"/>
      <c r="C88" s="217">
        <v>1392.3000000000002</v>
      </c>
      <c r="D88" s="103">
        <f t="shared" si="20"/>
        <v>5.1000000000000004E-3</v>
      </c>
      <c r="E88" s="217">
        <v>2055.3000000000002</v>
      </c>
      <c r="F88" s="103">
        <f t="shared" si="21"/>
        <v>5.1000000000000004E-3</v>
      </c>
      <c r="G88" s="217">
        <v>0</v>
      </c>
      <c r="H88" s="103">
        <f t="shared" si="22"/>
        <v>0</v>
      </c>
      <c r="I88" s="217">
        <v>0</v>
      </c>
      <c r="J88" s="103">
        <f t="shared" si="23"/>
        <v>0</v>
      </c>
      <c r="K88" s="217">
        <v>0</v>
      </c>
      <c r="L88" s="103">
        <f t="shared" si="24"/>
        <v>0</v>
      </c>
      <c r="M88" s="217">
        <v>0</v>
      </c>
      <c r="N88" s="103">
        <f t="shared" si="25"/>
        <v>0</v>
      </c>
      <c r="O88" s="217">
        <v>0</v>
      </c>
      <c r="P88" s="103">
        <f t="shared" si="26"/>
        <v>0</v>
      </c>
      <c r="Q88" s="217">
        <v>0</v>
      </c>
      <c r="R88" s="103">
        <f t="shared" si="27"/>
        <v>0</v>
      </c>
      <c r="S88" s="217">
        <v>0</v>
      </c>
      <c r="T88" s="103">
        <f t="shared" si="28"/>
        <v>0</v>
      </c>
      <c r="U88" s="217">
        <v>0</v>
      </c>
      <c r="V88" s="103">
        <f t="shared" si="29"/>
        <v>0</v>
      </c>
      <c r="X88" s="245"/>
    </row>
    <row r="89" spans="1:24" ht="12.75" customHeight="1" x14ac:dyDescent="0.3">
      <c r="A89" s="38" t="s">
        <v>172</v>
      </c>
      <c r="B89" s="50"/>
      <c r="C89" s="217">
        <v>0</v>
      </c>
      <c r="D89" s="103">
        <f t="shared" si="20"/>
        <v>0</v>
      </c>
      <c r="E89" s="217">
        <v>0</v>
      </c>
      <c r="F89" s="103">
        <f t="shared" si="21"/>
        <v>0</v>
      </c>
      <c r="G89" s="217">
        <v>0</v>
      </c>
      <c r="H89" s="103">
        <f t="shared" si="22"/>
        <v>0</v>
      </c>
      <c r="I89" s="217">
        <v>0</v>
      </c>
      <c r="J89" s="103">
        <f t="shared" si="23"/>
        <v>0</v>
      </c>
      <c r="K89" s="217">
        <v>0</v>
      </c>
      <c r="L89" s="103">
        <f t="shared" si="24"/>
        <v>0</v>
      </c>
      <c r="M89" s="217">
        <v>0</v>
      </c>
      <c r="N89" s="103">
        <f t="shared" si="25"/>
        <v>0</v>
      </c>
      <c r="O89" s="217">
        <v>0</v>
      </c>
      <c r="P89" s="103">
        <f t="shared" si="26"/>
        <v>0</v>
      </c>
      <c r="Q89" s="217">
        <v>0</v>
      </c>
      <c r="R89" s="103">
        <f t="shared" si="27"/>
        <v>0</v>
      </c>
      <c r="S89" s="217">
        <v>0</v>
      </c>
      <c r="T89" s="103">
        <f t="shared" si="28"/>
        <v>0</v>
      </c>
      <c r="U89" s="217">
        <v>0</v>
      </c>
      <c r="V89" s="103">
        <f t="shared" si="29"/>
        <v>0</v>
      </c>
      <c r="X89" s="245"/>
    </row>
    <row r="90" spans="1:24" ht="12.75" customHeight="1" x14ac:dyDescent="0.3">
      <c r="A90" s="38" t="s">
        <v>17</v>
      </c>
      <c r="B90" s="50"/>
      <c r="C90" s="217">
        <v>54.6</v>
      </c>
      <c r="D90" s="103">
        <f t="shared" si="20"/>
        <v>2.0000000000000001E-4</v>
      </c>
      <c r="E90" s="217">
        <v>80.599999999999994</v>
      </c>
      <c r="F90" s="103">
        <f t="shared" si="21"/>
        <v>1.9999999999999998E-4</v>
      </c>
      <c r="G90" s="217">
        <v>0</v>
      </c>
      <c r="H90" s="103">
        <f t="shared" si="22"/>
        <v>0</v>
      </c>
      <c r="I90" s="217">
        <v>0</v>
      </c>
      <c r="J90" s="103">
        <f t="shared" si="23"/>
        <v>0</v>
      </c>
      <c r="K90" s="217">
        <v>0</v>
      </c>
      <c r="L90" s="103">
        <f t="shared" si="24"/>
        <v>0</v>
      </c>
      <c r="M90" s="217">
        <v>0</v>
      </c>
      <c r="N90" s="103">
        <f t="shared" si="25"/>
        <v>0</v>
      </c>
      <c r="O90" s="217">
        <v>0</v>
      </c>
      <c r="P90" s="103">
        <f t="shared" si="26"/>
        <v>0</v>
      </c>
      <c r="Q90" s="217">
        <v>0</v>
      </c>
      <c r="R90" s="103">
        <f t="shared" si="27"/>
        <v>0</v>
      </c>
      <c r="S90" s="217">
        <v>0</v>
      </c>
      <c r="T90" s="103">
        <f t="shared" si="28"/>
        <v>0</v>
      </c>
      <c r="U90" s="217">
        <v>0</v>
      </c>
      <c r="V90" s="103">
        <f t="shared" si="29"/>
        <v>0</v>
      </c>
      <c r="X90" s="245"/>
    </row>
    <row r="91" spans="1:24" ht="12.75" customHeight="1" x14ac:dyDescent="0.3">
      <c r="A91" s="38" t="s">
        <v>143</v>
      </c>
      <c r="B91" s="38"/>
      <c r="C91" s="217">
        <v>0</v>
      </c>
      <c r="D91" s="103">
        <f t="shared" si="20"/>
        <v>0</v>
      </c>
      <c r="E91" s="217">
        <v>0</v>
      </c>
      <c r="F91" s="103">
        <f t="shared" si="21"/>
        <v>0</v>
      </c>
      <c r="G91" s="217">
        <v>0</v>
      </c>
      <c r="H91" s="103">
        <f t="shared" si="22"/>
        <v>0</v>
      </c>
      <c r="I91" s="217">
        <v>0</v>
      </c>
      <c r="J91" s="103">
        <f t="shared" si="23"/>
        <v>0</v>
      </c>
      <c r="K91" s="217">
        <v>0</v>
      </c>
      <c r="L91" s="103">
        <f t="shared" si="24"/>
        <v>0</v>
      </c>
      <c r="M91" s="217">
        <v>0</v>
      </c>
      <c r="N91" s="103">
        <f t="shared" si="25"/>
        <v>0</v>
      </c>
      <c r="O91" s="217">
        <v>0</v>
      </c>
      <c r="P91" s="103">
        <f t="shared" si="26"/>
        <v>0</v>
      </c>
      <c r="Q91" s="217">
        <v>0</v>
      </c>
      <c r="R91" s="103">
        <f t="shared" si="27"/>
        <v>0</v>
      </c>
      <c r="S91" s="217">
        <v>0</v>
      </c>
      <c r="T91" s="103">
        <f t="shared" si="28"/>
        <v>0</v>
      </c>
      <c r="U91" s="217">
        <v>0</v>
      </c>
      <c r="V91" s="103">
        <f t="shared" si="29"/>
        <v>0</v>
      </c>
      <c r="X91" s="245"/>
    </row>
    <row r="92" spans="1:24" ht="12.75" customHeight="1" x14ac:dyDescent="0.3">
      <c r="A92" s="38" t="s">
        <v>13</v>
      </c>
      <c r="B92" s="50"/>
      <c r="C92" s="217">
        <v>1419.6000000000001</v>
      </c>
      <c r="D92" s="103">
        <f t="shared" si="20"/>
        <v>5.2000000000000006E-3</v>
      </c>
      <c r="E92" s="217">
        <v>2095.6</v>
      </c>
      <c r="F92" s="103">
        <f t="shared" si="21"/>
        <v>5.1999999999999998E-3</v>
      </c>
      <c r="G92" s="217">
        <v>0</v>
      </c>
      <c r="H92" s="103">
        <f t="shared" si="22"/>
        <v>0</v>
      </c>
      <c r="I92" s="217">
        <v>0</v>
      </c>
      <c r="J92" s="103">
        <f t="shared" si="23"/>
        <v>0</v>
      </c>
      <c r="K92" s="217">
        <v>0</v>
      </c>
      <c r="L92" s="103">
        <f t="shared" si="24"/>
        <v>0</v>
      </c>
      <c r="M92" s="217">
        <v>0</v>
      </c>
      <c r="N92" s="103">
        <f t="shared" si="25"/>
        <v>0</v>
      </c>
      <c r="O92" s="217">
        <v>0</v>
      </c>
      <c r="P92" s="103">
        <f t="shared" si="26"/>
        <v>0</v>
      </c>
      <c r="Q92" s="217">
        <v>0</v>
      </c>
      <c r="R92" s="103">
        <f t="shared" si="27"/>
        <v>0</v>
      </c>
      <c r="S92" s="217">
        <v>0</v>
      </c>
      <c r="T92" s="103">
        <f t="shared" si="28"/>
        <v>0</v>
      </c>
      <c r="U92" s="217">
        <v>0</v>
      </c>
      <c r="V92" s="103">
        <f t="shared" si="29"/>
        <v>0</v>
      </c>
      <c r="X92" s="245"/>
    </row>
    <row r="93" spans="1:24" ht="12.75" customHeight="1" x14ac:dyDescent="0.3">
      <c r="A93" s="38" t="s">
        <v>144</v>
      </c>
      <c r="B93" s="50"/>
      <c r="C93" s="217">
        <v>0</v>
      </c>
      <c r="D93" s="103">
        <f t="shared" si="20"/>
        <v>0</v>
      </c>
      <c r="E93" s="217">
        <v>0</v>
      </c>
      <c r="F93" s="103">
        <f t="shared" si="21"/>
        <v>0</v>
      </c>
      <c r="G93" s="217">
        <v>0</v>
      </c>
      <c r="H93" s="103">
        <f t="shared" si="22"/>
        <v>0</v>
      </c>
      <c r="I93" s="217">
        <v>0</v>
      </c>
      <c r="J93" s="103">
        <f t="shared" si="23"/>
        <v>0</v>
      </c>
      <c r="K93" s="217">
        <v>0</v>
      </c>
      <c r="L93" s="103">
        <f t="shared" si="24"/>
        <v>0</v>
      </c>
      <c r="M93" s="217">
        <v>0</v>
      </c>
      <c r="N93" s="103">
        <f t="shared" si="25"/>
        <v>0</v>
      </c>
      <c r="O93" s="217">
        <v>0</v>
      </c>
      <c r="P93" s="103">
        <f t="shared" si="26"/>
        <v>0</v>
      </c>
      <c r="Q93" s="217">
        <v>0</v>
      </c>
      <c r="R93" s="103">
        <f t="shared" si="27"/>
        <v>0</v>
      </c>
      <c r="S93" s="217">
        <v>0</v>
      </c>
      <c r="T93" s="103">
        <f t="shared" si="28"/>
        <v>0</v>
      </c>
      <c r="U93" s="217">
        <v>0</v>
      </c>
      <c r="V93" s="103">
        <f t="shared" si="29"/>
        <v>0</v>
      </c>
      <c r="X93" s="245"/>
    </row>
    <row r="94" spans="1:24" ht="12.75" customHeight="1" x14ac:dyDescent="0.3">
      <c r="A94" s="38" t="s">
        <v>156</v>
      </c>
      <c r="B94" s="50"/>
      <c r="C94" s="217">
        <v>0</v>
      </c>
      <c r="D94" s="103">
        <f t="shared" si="20"/>
        <v>0</v>
      </c>
      <c r="E94" s="217">
        <v>0</v>
      </c>
      <c r="F94" s="103">
        <f t="shared" si="21"/>
        <v>0</v>
      </c>
      <c r="G94" s="217">
        <v>0</v>
      </c>
      <c r="H94" s="103">
        <f t="shared" si="22"/>
        <v>0</v>
      </c>
      <c r="I94" s="217">
        <v>0</v>
      </c>
      <c r="J94" s="103">
        <f t="shared" si="23"/>
        <v>0</v>
      </c>
      <c r="K94" s="217">
        <v>0</v>
      </c>
      <c r="L94" s="103">
        <f t="shared" si="24"/>
        <v>0</v>
      </c>
      <c r="M94" s="217">
        <v>0</v>
      </c>
      <c r="N94" s="103">
        <f t="shared" si="25"/>
        <v>0</v>
      </c>
      <c r="O94" s="217">
        <v>0</v>
      </c>
      <c r="P94" s="103">
        <f t="shared" si="26"/>
        <v>0</v>
      </c>
      <c r="Q94" s="217">
        <v>0</v>
      </c>
      <c r="R94" s="103">
        <f t="shared" si="27"/>
        <v>0</v>
      </c>
      <c r="S94" s="217">
        <v>0</v>
      </c>
      <c r="T94" s="103">
        <f t="shared" si="28"/>
        <v>0</v>
      </c>
      <c r="U94" s="217">
        <v>0</v>
      </c>
      <c r="V94" s="103">
        <f t="shared" si="29"/>
        <v>0</v>
      </c>
      <c r="X94" s="245"/>
    </row>
    <row r="95" spans="1:24" ht="12.75" customHeight="1" x14ac:dyDescent="0.3">
      <c r="A95" s="38" t="s">
        <v>150</v>
      </c>
      <c r="B95" s="50"/>
      <c r="C95" s="217">
        <v>0</v>
      </c>
      <c r="D95" s="103">
        <f t="shared" si="20"/>
        <v>0</v>
      </c>
      <c r="E95" s="217">
        <v>0</v>
      </c>
      <c r="F95" s="103">
        <f t="shared" si="21"/>
        <v>0</v>
      </c>
      <c r="G95" s="217">
        <v>0</v>
      </c>
      <c r="H95" s="103">
        <f t="shared" si="22"/>
        <v>0</v>
      </c>
      <c r="I95" s="217">
        <v>0</v>
      </c>
      <c r="J95" s="103">
        <f t="shared" si="23"/>
        <v>0</v>
      </c>
      <c r="K95" s="217">
        <v>0</v>
      </c>
      <c r="L95" s="103">
        <f t="shared" si="24"/>
        <v>0</v>
      </c>
      <c r="M95" s="217">
        <v>0</v>
      </c>
      <c r="N95" s="103">
        <f t="shared" si="25"/>
        <v>0</v>
      </c>
      <c r="O95" s="217">
        <v>0</v>
      </c>
      <c r="P95" s="103">
        <f t="shared" si="26"/>
        <v>0</v>
      </c>
      <c r="Q95" s="217">
        <v>0</v>
      </c>
      <c r="R95" s="103">
        <f t="shared" si="27"/>
        <v>0</v>
      </c>
      <c r="S95" s="217">
        <v>0</v>
      </c>
      <c r="T95" s="103">
        <f t="shared" si="28"/>
        <v>0</v>
      </c>
      <c r="U95" s="217">
        <v>0</v>
      </c>
      <c r="V95" s="103">
        <f t="shared" si="29"/>
        <v>0</v>
      </c>
      <c r="X95" s="245"/>
    </row>
    <row r="96" spans="1:24" ht="12.75" customHeight="1" x14ac:dyDescent="0.3">
      <c r="A96" s="38" t="s">
        <v>146</v>
      </c>
      <c r="B96" s="50"/>
      <c r="C96" s="217">
        <v>0</v>
      </c>
      <c r="D96" s="103">
        <f t="shared" si="20"/>
        <v>0</v>
      </c>
      <c r="E96" s="217">
        <v>0</v>
      </c>
      <c r="F96" s="103">
        <f t="shared" si="21"/>
        <v>0</v>
      </c>
      <c r="G96" s="217">
        <v>0</v>
      </c>
      <c r="H96" s="103">
        <f t="shared" si="22"/>
        <v>0</v>
      </c>
      <c r="I96" s="217">
        <v>0</v>
      </c>
      <c r="J96" s="103">
        <f t="shared" si="23"/>
        <v>0</v>
      </c>
      <c r="K96" s="217">
        <v>0</v>
      </c>
      <c r="L96" s="103">
        <f t="shared" si="24"/>
        <v>0</v>
      </c>
      <c r="M96" s="217">
        <v>0</v>
      </c>
      <c r="N96" s="103">
        <f t="shared" si="25"/>
        <v>0</v>
      </c>
      <c r="O96" s="217">
        <v>0</v>
      </c>
      <c r="P96" s="103">
        <f t="shared" si="26"/>
        <v>0</v>
      </c>
      <c r="Q96" s="217">
        <v>0</v>
      </c>
      <c r="R96" s="103">
        <f t="shared" si="27"/>
        <v>0</v>
      </c>
      <c r="S96" s="217">
        <v>0</v>
      </c>
      <c r="T96" s="103">
        <f t="shared" si="28"/>
        <v>0</v>
      </c>
      <c r="U96" s="217">
        <v>0</v>
      </c>
      <c r="V96" s="103">
        <f t="shared" si="29"/>
        <v>0</v>
      </c>
      <c r="X96" s="245"/>
    </row>
    <row r="97" spans="1:24" ht="12.75" customHeight="1" x14ac:dyDescent="0.3">
      <c r="A97" s="38" t="s">
        <v>7</v>
      </c>
      <c r="B97" s="50"/>
      <c r="C97" s="217">
        <v>3663.2112999999999</v>
      </c>
      <c r="D97" s="103">
        <f t="shared" si="20"/>
        <v>1.341835641025641E-2</v>
      </c>
      <c r="E97" s="217">
        <v>4073.4909656000004</v>
      </c>
      <c r="F97" s="103">
        <f t="shared" si="21"/>
        <v>1.010791802878412E-2</v>
      </c>
      <c r="G97" s="217">
        <v>0</v>
      </c>
      <c r="H97" s="103">
        <f t="shared" si="22"/>
        <v>0</v>
      </c>
      <c r="I97" s="217">
        <v>0</v>
      </c>
      <c r="J97" s="103">
        <f t="shared" si="23"/>
        <v>0</v>
      </c>
      <c r="K97" s="217">
        <v>0</v>
      </c>
      <c r="L97" s="103">
        <f t="shared" si="24"/>
        <v>0</v>
      </c>
      <c r="M97" s="217">
        <v>0</v>
      </c>
      <c r="N97" s="103">
        <f t="shared" si="25"/>
        <v>0</v>
      </c>
      <c r="O97" s="217">
        <v>0</v>
      </c>
      <c r="P97" s="103">
        <f t="shared" si="26"/>
        <v>0</v>
      </c>
      <c r="Q97" s="217">
        <v>0</v>
      </c>
      <c r="R97" s="103">
        <f t="shared" si="27"/>
        <v>0</v>
      </c>
      <c r="S97" s="217">
        <v>0</v>
      </c>
      <c r="T97" s="103">
        <f t="shared" si="28"/>
        <v>0</v>
      </c>
      <c r="U97" s="217">
        <v>0</v>
      </c>
      <c r="V97" s="103">
        <f t="shared" si="29"/>
        <v>0</v>
      </c>
      <c r="X97" s="245"/>
    </row>
    <row r="98" spans="1:24" ht="12.75" customHeight="1" x14ac:dyDescent="0.3">
      <c r="A98" s="145" t="s">
        <v>245</v>
      </c>
      <c r="B98" s="50"/>
      <c r="C98" s="217">
        <v>327.60000000000002</v>
      </c>
      <c r="D98" s="103">
        <f t="shared" si="20"/>
        <v>1.2000000000000001E-3</v>
      </c>
      <c r="E98" s="217">
        <v>483.59999999999997</v>
      </c>
      <c r="F98" s="103">
        <f t="shared" si="21"/>
        <v>1.1999999999999999E-3</v>
      </c>
      <c r="G98" s="217">
        <v>0</v>
      </c>
      <c r="H98" s="103">
        <f t="shared" si="22"/>
        <v>0</v>
      </c>
      <c r="I98" s="217">
        <v>0</v>
      </c>
      <c r="J98" s="103">
        <f t="shared" si="23"/>
        <v>0</v>
      </c>
      <c r="K98" s="217">
        <v>0</v>
      </c>
      <c r="L98" s="103">
        <f t="shared" si="24"/>
        <v>0</v>
      </c>
      <c r="M98" s="217">
        <v>0</v>
      </c>
      <c r="N98" s="103">
        <f t="shared" si="25"/>
        <v>0</v>
      </c>
      <c r="O98" s="217">
        <v>0</v>
      </c>
      <c r="P98" s="103">
        <f t="shared" si="26"/>
        <v>0</v>
      </c>
      <c r="Q98" s="217">
        <v>0</v>
      </c>
      <c r="R98" s="103">
        <f t="shared" si="27"/>
        <v>0</v>
      </c>
      <c r="S98" s="217">
        <v>0</v>
      </c>
      <c r="T98" s="103">
        <f t="shared" si="28"/>
        <v>0</v>
      </c>
      <c r="U98" s="217">
        <v>0</v>
      </c>
      <c r="V98" s="103">
        <f t="shared" si="29"/>
        <v>0</v>
      </c>
      <c r="X98" s="245"/>
    </row>
    <row r="99" spans="1:24" ht="12.75" customHeight="1" x14ac:dyDescent="0.3">
      <c r="A99" s="145" t="s">
        <v>245</v>
      </c>
      <c r="B99" s="50"/>
      <c r="C99" s="217">
        <v>0</v>
      </c>
      <c r="D99" s="103">
        <f t="shared" si="20"/>
        <v>0</v>
      </c>
      <c r="E99" s="217">
        <v>0</v>
      </c>
      <c r="F99" s="103">
        <f t="shared" si="21"/>
        <v>0</v>
      </c>
      <c r="G99" s="217">
        <v>0</v>
      </c>
      <c r="H99" s="103">
        <f t="shared" si="22"/>
        <v>0</v>
      </c>
      <c r="I99" s="217">
        <v>0</v>
      </c>
      <c r="J99" s="103">
        <f t="shared" si="23"/>
        <v>0</v>
      </c>
      <c r="K99" s="217">
        <v>0</v>
      </c>
      <c r="L99" s="103">
        <f t="shared" si="24"/>
        <v>0</v>
      </c>
      <c r="M99" s="217">
        <v>0</v>
      </c>
      <c r="N99" s="103">
        <f t="shared" si="25"/>
        <v>0</v>
      </c>
      <c r="O99" s="217">
        <v>0</v>
      </c>
      <c r="P99" s="103">
        <f t="shared" si="26"/>
        <v>0</v>
      </c>
      <c r="Q99" s="217">
        <v>0</v>
      </c>
      <c r="R99" s="103">
        <f t="shared" si="27"/>
        <v>0</v>
      </c>
      <c r="S99" s="217">
        <v>0</v>
      </c>
      <c r="T99" s="103">
        <f t="shared" si="28"/>
        <v>0</v>
      </c>
      <c r="U99" s="217">
        <v>0</v>
      </c>
      <c r="V99" s="103">
        <f t="shared" si="29"/>
        <v>0</v>
      </c>
      <c r="X99" s="245"/>
    </row>
    <row r="100" spans="1:24" ht="12.75" customHeight="1" x14ac:dyDescent="0.3">
      <c r="A100" s="145" t="s">
        <v>245</v>
      </c>
      <c r="B100" s="50"/>
      <c r="C100" s="217">
        <v>0</v>
      </c>
      <c r="D100" s="103">
        <f t="shared" si="20"/>
        <v>0</v>
      </c>
      <c r="E100" s="217">
        <v>0</v>
      </c>
      <c r="F100" s="103">
        <f t="shared" si="21"/>
        <v>0</v>
      </c>
      <c r="G100" s="217">
        <v>0</v>
      </c>
      <c r="H100" s="103">
        <f t="shared" si="22"/>
        <v>0</v>
      </c>
      <c r="I100" s="217">
        <v>0</v>
      </c>
      <c r="J100" s="103">
        <f t="shared" si="23"/>
        <v>0</v>
      </c>
      <c r="K100" s="217">
        <v>0</v>
      </c>
      <c r="L100" s="103">
        <f t="shared" si="24"/>
        <v>0</v>
      </c>
      <c r="M100" s="217">
        <v>0</v>
      </c>
      <c r="N100" s="103">
        <f t="shared" si="25"/>
        <v>0</v>
      </c>
      <c r="O100" s="217">
        <v>0</v>
      </c>
      <c r="P100" s="103">
        <f t="shared" si="26"/>
        <v>0</v>
      </c>
      <c r="Q100" s="217">
        <v>0</v>
      </c>
      <c r="R100" s="103">
        <f t="shared" si="27"/>
        <v>0</v>
      </c>
      <c r="S100" s="217">
        <v>0</v>
      </c>
      <c r="T100" s="103">
        <f t="shared" si="28"/>
        <v>0</v>
      </c>
      <c r="U100" s="217">
        <v>0</v>
      </c>
      <c r="V100" s="103">
        <f t="shared" si="29"/>
        <v>0</v>
      </c>
      <c r="X100" s="245"/>
    </row>
    <row r="101" spans="1:24" ht="12.75" customHeight="1" x14ac:dyDescent="0.3">
      <c r="A101" s="38" t="s">
        <v>99</v>
      </c>
      <c r="B101" s="50"/>
      <c r="C101" s="217"/>
      <c r="D101" s="103">
        <f t="shared" si="20"/>
        <v>0</v>
      </c>
      <c r="E101" s="217"/>
      <c r="F101" s="103">
        <f t="shared" si="21"/>
        <v>0</v>
      </c>
      <c r="G101" s="217"/>
      <c r="H101" s="103">
        <f t="shared" si="22"/>
        <v>0</v>
      </c>
      <c r="I101" s="217">
        <v>0</v>
      </c>
      <c r="J101" s="103">
        <f t="shared" si="23"/>
        <v>0</v>
      </c>
      <c r="K101" s="217">
        <v>0</v>
      </c>
      <c r="L101" s="103">
        <f t="shared" si="24"/>
        <v>0</v>
      </c>
      <c r="M101" s="217">
        <v>0</v>
      </c>
      <c r="N101" s="103">
        <f t="shared" si="25"/>
        <v>0</v>
      </c>
      <c r="O101" s="217">
        <v>0</v>
      </c>
      <c r="P101" s="103">
        <f t="shared" si="26"/>
        <v>0</v>
      </c>
      <c r="Q101" s="217">
        <v>0</v>
      </c>
      <c r="R101" s="103">
        <f t="shared" si="27"/>
        <v>0</v>
      </c>
      <c r="S101" s="217">
        <v>0</v>
      </c>
      <c r="T101" s="103">
        <f t="shared" si="28"/>
        <v>0</v>
      </c>
      <c r="U101" s="217">
        <v>0</v>
      </c>
      <c r="V101" s="103">
        <f t="shared" si="29"/>
        <v>0</v>
      </c>
      <c r="X101" s="245"/>
    </row>
    <row r="102" spans="1:24" ht="12.75" customHeight="1" x14ac:dyDescent="0.3">
      <c r="A102" s="145" t="s">
        <v>78</v>
      </c>
      <c r="B102" s="50"/>
      <c r="C102" s="217">
        <v>0</v>
      </c>
      <c r="D102" s="103">
        <f t="shared" si="20"/>
        <v>0</v>
      </c>
      <c r="E102" s="217">
        <v>0</v>
      </c>
      <c r="F102" s="103">
        <f t="shared" si="21"/>
        <v>0</v>
      </c>
      <c r="G102" s="217">
        <v>0</v>
      </c>
      <c r="H102" s="103">
        <f t="shared" si="22"/>
        <v>0</v>
      </c>
      <c r="I102" s="217">
        <v>0</v>
      </c>
      <c r="J102" s="103">
        <f t="shared" si="23"/>
        <v>0</v>
      </c>
      <c r="K102" s="217">
        <v>0</v>
      </c>
      <c r="L102" s="103">
        <f t="shared" si="24"/>
        <v>0</v>
      </c>
      <c r="M102" s="217">
        <v>0</v>
      </c>
      <c r="N102" s="103">
        <f t="shared" si="25"/>
        <v>0</v>
      </c>
      <c r="O102" s="217">
        <v>0</v>
      </c>
      <c r="P102" s="103">
        <f t="shared" si="26"/>
        <v>0</v>
      </c>
      <c r="Q102" s="217">
        <v>0</v>
      </c>
      <c r="R102" s="103">
        <f t="shared" si="27"/>
        <v>0</v>
      </c>
      <c r="S102" s="217">
        <v>0</v>
      </c>
      <c r="T102" s="103">
        <f t="shared" si="28"/>
        <v>0</v>
      </c>
      <c r="U102" s="217">
        <v>0</v>
      </c>
      <c r="V102" s="103">
        <f t="shared" si="29"/>
        <v>0</v>
      </c>
      <c r="X102" s="245"/>
    </row>
    <row r="103" spans="1:24" ht="12.75" customHeight="1" x14ac:dyDescent="0.3">
      <c r="A103" s="145" t="s">
        <v>78</v>
      </c>
      <c r="B103" s="50"/>
      <c r="C103" s="217">
        <v>0</v>
      </c>
      <c r="D103" s="103">
        <f t="shared" si="20"/>
        <v>0</v>
      </c>
      <c r="E103" s="217">
        <v>0</v>
      </c>
      <c r="F103" s="103">
        <f t="shared" si="21"/>
        <v>0</v>
      </c>
      <c r="G103" s="217">
        <v>0</v>
      </c>
      <c r="H103" s="103">
        <f t="shared" si="22"/>
        <v>0</v>
      </c>
      <c r="I103" s="217">
        <v>0</v>
      </c>
      <c r="J103" s="103">
        <f t="shared" si="23"/>
        <v>0</v>
      </c>
      <c r="K103" s="217">
        <v>0</v>
      </c>
      <c r="L103" s="103">
        <f t="shared" si="24"/>
        <v>0</v>
      </c>
      <c r="M103" s="217">
        <v>0</v>
      </c>
      <c r="N103" s="103">
        <f t="shared" si="25"/>
        <v>0</v>
      </c>
      <c r="O103" s="217">
        <v>0</v>
      </c>
      <c r="P103" s="103">
        <f t="shared" si="26"/>
        <v>0</v>
      </c>
      <c r="Q103" s="217">
        <v>0</v>
      </c>
      <c r="R103" s="103">
        <f t="shared" si="27"/>
        <v>0</v>
      </c>
      <c r="S103" s="217">
        <v>0</v>
      </c>
      <c r="T103" s="103">
        <f t="shared" si="28"/>
        <v>0</v>
      </c>
      <c r="U103" s="217">
        <v>0</v>
      </c>
      <c r="V103" s="103">
        <f t="shared" si="29"/>
        <v>0</v>
      </c>
      <c r="X103" s="245"/>
    </row>
    <row r="104" spans="1:24" ht="12.75" customHeight="1" x14ac:dyDescent="0.3">
      <c r="A104" s="145" t="s">
        <v>78</v>
      </c>
      <c r="B104" s="26"/>
      <c r="C104" s="217">
        <v>0</v>
      </c>
      <c r="D104" s="103">
        <f t="shared" si="20"/>
        <v>0</v>
      </c>
      <c r="E104" s="217">
        <v>0</v>
      </c>
      <c r="F104" s="103">
        <f t="shared" si="21"/>
        <v>0</v>
      </c>
      <c r="G104" s="217">
        <v>0</v>
      </c>
      <c r="H104" s="103">
        <f t="shared" si="22"/>
        <v>0</v>
      </c>
      <c r="I104" s="217">
        <v>0</v>
      </c>
      <c r="J104" s="103">
        <f t="shared" si="23"/>
        <v>0</v>
      </c>
      <c r="K104" s="217">
        <v>0</v>
      </c>
      <c r="L104" s="103">
        <f t="shared" si="24"/>
        <v>0</v>
      </c>
      <c r="M104" s="217">
        <v>0</v>
      </c>
      <c r="N104" s="103">
        <f t="shared" si="25"/>
        <v>0</v>
      </c>
      <c r="O104" s="217">
        <v>0</v>
      </c>
      <c r="P104" s="103">
        <f t="shared" si="26"/>
        <v>0</v>
      </c>
      <c r="Q104" s="217">
        <v>0</v>
      </c>
      <c r="R104" s="103">
        <f t="shared" si="27"/>
        <v>0</v>
      </c>
      <c r="S104" s="217">
        <v>0</v>
      </c>
      <c r="T104" s="103">
        <f t="shared" si="28"/>
        <v>0</v>
      </c>
      <c r="U104" s="217">
        <v>0</v>
      </c>
      <c r="V104" s="103">
        <f t="shared" si="29"/>
        <v>0</v>
      </c>
      <c r="X104" s="245"/>
    </row>
    <row r="105" spans="1:24" ht="12.75" customHeight="1" x14ac:dyDescent="0.3">
      <c r="A105" s="26" t="s">
        <v>36</v>
      </c>
      <c r="B105" s="69"/>
      <c r="C105" s="105">
        <f>SUM(C52:C104)</f>
        <v>67047.158682402471</v>
      </c>
      <c r="D105" s="106">
        <f t="shared" ref="D105" si="30">IFERROR(C105/C$28,0)</f>
        <v>0.24559398784762809</v>
      </c>
      <c r="E105" s="105">
        <f>SUM(E52:E104)</f>
        <v>95385.197292656871</v>
      </c>
      <c r="F105" s="106">
        <f t="shared" ref="F105" si="31">IFERROR(E105/E$28,0)</f>
        <v>0.23668783447309397</v>
      </c>
      <c r="G105" s="105">
        <f>SUM(G52:G104)</f>
        <v>0</v>
      </c>
      <c r="H105" s="106">
        <f t="shared" ref="H105" si="32">IFERROR(G105/G$28,0)</f>
        <v>0</v>
      </c>
      <c r="I105" s="105">
        <f>SUM(I52:I104)</f>
        <v>0</v>
      </c>
      <c r="J105" s="106">
        <f t="shared" ref="J105" si="33">IFERROR(I105/I$28,0)</f>
        <v>0</v>
      </c>
      <c r="K105" s="105">
        <f>SUM(K52:K104)</f>
        <v>0</v>
      </c>
      <c r="L105" s="106">
        <f t="shared" ref="L105" si="34">IFERROR(K105/K$28,0)</f>
        <v>0</v>
      </c>
      <c r="M105" s="105">
        <f>SUM(M52:M104)</f>
        <v>0</v>
      </c>
      <c r="N105" s="106">
        <f t="shared" ref="N105" si="35">IFERROR(M105/M$28,0)</f>
        <v>0</v>
      </c>
      <c r="O105" s="105">
        <f>SUM(O52:O104)</f>
        <v>0</v>
      </c>
      <c r="P105" s="106">
        <f t="shared" ref="P105" si="36">IFERROR(O105/O$28,0)</f>
        <v>0</v>
      </c>
      <c r="Q105" s="105">
        <f>SUM(Q52:Q104)</f>
        <v>0</v>
      </c>
      <c r="R105" s="106">
        <f t="shared" ref="R105" si="37">IFERROR(Q105/Q$28,0)</f>
        <v>0</v>
      </c>
      <c r="S105" s="105">
        <f>SUM(S52:S104)</f>
        <v>0</v>
      </c>
      <c r="T105" s="106">
        <f t="shared" ref="T105" si="38">IFERROR(S105/S$28,0)</f>
        <v>0</v>
      </c>
      <c r="U105" s="105">
        <f>SUM(U52:U104)</f>
        <v>0</v>
      </c>
      <c r="V105" s="106">
        <f t="shared" si="29"/>
        <v>0</v>
      </c>
    </row>
    <row r="106" spans="1:24" ht="12.75" customHeight="1" x14ac:dyDescent="0.3">
      <c r="A106" s="26"/>
      <c r="B106" s="26"/>
      <c r="C106" s="51"/>
      <c r="D106" s="52"/>
      <c r="E106" s="51"/>
      <c r="F106" s="52"/>
      <c r="G106" s="51"/>
      <c r="H106" s="52"/>
      <c r="I106" s="51"/>
      <c r="J106" s="52"/>
      <c r="K106" s="51"/>
      <c r="L106" s="52"/>
      <c r="M106" s="51"/>
      <c r="N106" s="52"/>
      <c r="O106" s="51"/>
      <c r="P106" s="52"/>
      <c r="Q106" s="51"/>
      <c r="R106" s="52"/>
      <c r="S106" s="51"/>
      <c r="T106" s="52"/>
      <c r="U106" s="51"/>
      <c r="V106" s="52"/>
    </row>
    <row r="107" spans="1:24" ht="12.75" customHeight="1" x14ac:dyDescent="0.3">
      <c r="A107" s="26" t="s">
        <v>19</v>
      </c>
      <c r="B107" s="69"/>
      <c r="C107" s="105">
        <f>C28-C33-C46-C105</f>
        <v>17705.631317597537</v>
      </c>
      <c r="D107" s="106">
        <f>IFERROR(C107/C$28,0)</f>
        <v>6.4855792372152152E-2</v>
      </c>
      <c r="E107" s="105">
        <f>E28-E33-E46-E105</f>
        <v>65573.409187343117</v>
      </c>
      <c r="F107" s="106">
        <f>IFERROR(E107/E$28,0)</f>
        <v>0.16271317416214173</v>
      </c>
      <c r="G107" s="105">
        <f>G28-G33-G46-G105</f>
        <v>0</v>
      </c>
      <c r="H107" s="106">
        <f>IFERROR(G107/G$28,0)</f>
        <v>0</v>
      </c>
      <c r="I107" s="105">
        <f>I28-I33-I46-I105</f>
        <v>0</v>
      </c>
      <c r="J107" s="106">
        <f>IFERROR(I107/I$28,0)</f>
        <v>0</v>
      </c>
      <c r="K107" s="105">
        <f>K28-K33-K46-K105</f>
        <v>0</v>
      </c>
      <c r="L107" s="106">
        <f>IFERROR(K107/K$28,0)</f>
        <v>0</v>
      </c>
      <c r="M107" s="105">
        <f>M28-M33-M46-M105</f>
        <v>0</v>
      </c>
      <c r="N107" s="106">
        <f>IFERROR(M107/M$28,0)</f>
        <v>0</v>
      </c>
      <c r="O107" s="105">
        <f>O28-O33-O46-O105</f>
        <v>0</v>
      </c>
      <c r="P107" s="106">
        <f>IFERROR(O107/O$28,0)</f>
        <v>0</v>
      </c>
      <c r="Q107" s="105">
        <f>Q28-Q33-Q46-Q105</f>
        <v>0</v>
      </c>
      <c r="R107" s="106">
        <f>IFERROR(Q107/Q$28,0)</f>
        <v>0</v>
      </c>
      <c r="S107" s="105">
        <f>S28-S33-S46-S105</f>
        <v>0</v>
      </c>
      <c r="T107" s="106">
        <f>IFERROR(S107/S$28,0)</f>
        <v>0</v>
      </c>
      <c r="U107" s="105">
        <f>U28-U33-U46-U105</f>
        <v>0</v>
      </c>
      <c r="V107" s="106">
        <f>IFERROR(U107/U$28,0)</f>
        <v>0</v>
      </c>
    </row>
    <row r="108" spans="1:24" ht="12.75" customHeight="1" x14ac:dyDescent="0.3">
      <c r="A108" s="26"/>
      <c r="B108" s="26"/>
      <c r="C108" s="53"/>
      <c r="D108" s="54"/>
      <c r="E108" s="53"/>
      <c r="F108" s="54"/>
      <c r="G108" s="53"/>
      <c r="H108" s="54"/>
      <c r="I108" s="53"/>
      <c r="J108" s="54"/>
      <c r="K108" s="53"/>
      <c r="L108" s="54"/>
      <c r="M108" s="53"/>
      <c r="N108" s="54"/>
      <c r="O108" s="53"/>
      <c r="P108" s="54"/>
      <c r="Q108" s="53"/>
      <c r="R108" s="54"/>
      <c r="S108" s="53"/>
      <c r="T108" s="54"/>
      <c r="U108" s="53"/>
      <c r="V108" s="54"/>
    </row>
    <row r="109" spans="1:24" ht="12.75" customHeight="1" x14ac:dyDescent="0.3">
      <c r="A109" s="26"/>
      <c r="B109" s="26"/>
      <c r="C109" s="53"/>
      <c r="D109" s="54"/>
      <c r="E109" s="53"/>
      <c r="F109" s="54"/>
      <c r="G109" s="53"/>
      <c r="H109" s="54"/>
      <c r="I109" s="53"/>
      <c r="J109" s="54"/>
      <c r="K109" s="53"/>
      <c r="L109" s="54"/>
      <c r="M109" s="53"/>
      <c r="N109" s="54"/>
      <c r="O109" s="53"/>
      <c r="P109" s="54"/>
      <c r="Q109" s="53"/>
      <c r="R109" s="54"/>
      <c r="S109" s="53"/>
      <c r="T109" s="54"/>
      <c r="U109" s="53"/>
      <c r="V109" s="54"/>
    </row>
    <row r="110" spans="1:24" ht="12.75" customHeight="1" x14ac:dyDescent="0.3">
      <c r="A110" s="55" t="s">
        <v>49</v>
      </c>
      <c r="B110" s="55"/>
      <c r="C110" s="109" t="str">
        <f>C50</f>
        <v>FY 2018-19</v>
      </c>
      <c r="D110" s="109" t="s">
        <v>9</v>
      </c>
      <c r="E110" s="109" t="str">
        <f>E50</f>
        <v>FY 2019-20</v>
      </c>
      <c r="F110" s="109" t="s">
        <v>9</v>
      </c>
      <c r="G110" s="109" t="str">
        <f>G50</f>
        <v>FY 2020-21</v>
      </c>
      <c r="H110" s="109" t="s">
        <v>9</v>
      </c>
      <c r="I110" s="109" t="str">
        <f>I50</f>
        <v>FY 2021-22</v>
      </c>
      <c r="J110" s="109" t="s">
        <v>9</v>
      </c>
      <c r="K110" s="109" t="str">
        <f>K50</f>
        <v>FY 2022-23</v>
      </c>
      <c r="L110" s="109" t="s">
        <v>9</v>
      </c>
      <c r="M110" s="109" t="str">
        <f>M50</f>
        <v>FY 2023-24</v>
      </c>
      <c r="N110" s="109" t="s">
        <v>9</v>
      </c>
      <c r="O110" s="109" t="str">
        <f>O50</f>
        <v>FY 2024-25</v>
      </c>
      <c r="P110" s="109" t="s">
        <v>9</v>
      </c>
      <c r="Q110" s="109" t="str">
        <f>Q50</f>
        <v>FY 2025-26</v>
      </c>
      <c r="R110" s="109" t="s">
        <v>9</v>
      </c>
      <c r="S110" s="109" t="str">
        <f>S50</f>
        <v>FY 2026-27</v>
      </c>
      <c r="T110" s="109" t="s">
        <v>9</v>
      </c>
      <c r="U110" s="109" t="str">
        <f>U50</f>
        <v>FY 2027-28</v>
      </c>
      <c r="V110" s="109" t="s">
        <v>9</v>
      </c>
    </row>
    <row r="111" spans="1:24" ht="12.75" customHeight="1" x14ac:dyDescent="0.3">
      <c r="A111" s="38" t="s">
        <v>141</v>
      </c>
      <c r="B111" s="50"/>
      <c r="C111" s="102">
        <f>C59</f>
        <v>16663.919999999998</v>
      </c>
      <c r="D111" s="103">
        <f t="shared" ref="D111:D116" si="39">IFERROR(C111/C$28,0)</f>
        <v>6.1039999999999997E-2</v>
      </c>
      <c r="E111" s="102">
        <f>E59</f>
        <v>24599.119999999999</v>
      </c>
      <c r="F111" s="103">
        <f t="shared" ref="F111:F116" si="40">IFERROR(E111/E$28,0)</f>
        <v>6.1039999999999997E-2</v>
      </c>
      <c r="G111" s="102">
        <f>G59</f>
        <v>0</v>
      </c>
      <c r="H111" s="103">
        <f t="shared" ref="H111:H116" si="41">IFERROR(G111/G$28,0)</f>
        <v>0</v>
      </c>
      <c r="I111" s="102">
        <f>I59</f>
        <v>0</v>
      </c>
      <c r="J111" s="103">
        <f t="shared" ref="J111:J116" si="42">IFERROR(I111/I$28,0)</f>
        <v>0</v>
      </c>
      <c r="K111" s="102">
        <f>K59</f>
        <v>0</v>
      </c>
      <c r="L111" s="103">
        <f t="shared" ref="L111:L116" si="43">IFERROR(K111/K$28,0)</f>
        <v>0</v>
      </c>
      <c r="M111" s="102">
        <f>M59</f>
        <v>0</v>
      </c>
      <c r="N111" s="103">
        <f t="shared" ref="N111:N116" si="44">IFERROR(M111/M$28,0)</f>
        <v>0</v>
      </c>
      <c r="O111" s="102">
        <f>O59</f>
        <v>0</v>
      </c>
      <c r="P111" s="103">
        <f t="shared" ref="P111:P116" si="45">IFERROR(O111/O$28,0)</f>
        <v>0</v>
      </c>
      <c r="Q111" s="102">
        <f>Q59</f>
        <v>0</v>
      </c>
      <c r="R111" s="103">
        <f t="shared" ref="R111:R116" si="46">IFERROR(Q111/Q$28,0)</f>
        <v>0</v>
      </c>
      <c r="S111" s="102">
        <f>S59</f>
        <v>0</v>
      </c>
      <c r="T111" s="103">
        <f t="shared" ref="T111:T116" si="47">IFERROR(S111/S$28,0)</f>
        <v>0</v>
      </c>
      <c r="U111" s="102">
        <f>U59</f>
        <v>0</v>
      </c>
      <c r="V111" s="103">
        <f t="shared" ref="V111:V116" si="48">IFERROR(U111/U$28,0)</f>
        <v>0</v>
      </c>
    </row>
    <row r="112" spans="1:24" ht="12.75" customHeight="1" x14ac:dyDescent="0.3">
      <c r="A112" s="38" t="s">
        <v>96</v>
      </c>
      <c r="B112" s="50"/>
      <c r="C112" s="102">
        <f>C62</f>
        <v>0</v>
      </c>
      <c r="D112" s="103">
        <f t="shared" si="39"/>
        <v>0</v>
      </c>
      <c r="E112" s="102">
        <f>E62</f>
        <v>0</v>
      </c>
      <c r="F112" s="103">
        <f t="shared" si="40"/>
        <v>0</v>
      </c>
      <c r="G112" s="102">
        <f>G62</f>
        <v>0</v>
      </c>
      <c r="H112" s="103">
        <f t="shared" si="41"/>
        <v>0</v>
      </c>
      <c r="I112" s="102">
        <f>I62</f>
        <v>0</v>
      </c>
      <c r="J112" s="103">
        <f t="shared" si="42"/>
        <v>0</v>
      </c>
      <c r="K112" s="102">
        <f>K62</f>
        <v>0</v>
      </c>
      <c r="L112" s="103">
        <f t="shared" si="43"/>
        <v>0</v>
      </c>
      <c r="M112" s="102">
        <f>M62</f>
        <v>0</v>
      </c>
      <c r="N112" s="103">
        <f t="shared" si="44"/>
        <v>0</v>
      </c>
      <c r="O112" s="102">
        <f>O62</f>
        <v>0</v>
      </c>
      <c r="P112" s="103">
        <f t="shared" si="45"/>
        <v>0</v>
      </c>
      <c r="Q112" s="102">
        <f>Q62</f>
        <v>0</v>
      </c>
      <c r="R112" s="103">
        <f t="shared" si="46"/>
        <v>0</v>
      </c>
      <c r="S112" s="102">
        <f>S62</f>
        <v>0</v>
      </c>
      <c r="T112" s="103">
        <f t="shared" si="47"/>
        <v>0</v>
      </c>
      <c r="U112" s="102">
        <f>U62</f>
        <v>0</v>
      </c>
      <c r="V112" s="103">
        <f t="shared" si="48"/>
        <v>0</v>
      </c>
    </row>
    <row r="113" spans="1:22" ht="12.75" customHeight="1" x14ac:dyDescent="0.3">
      <c r="A113" s="145" t="s">
        <v>78</v>
      </c>
      <c r="B113" s="56"/>
      <c r="C113" s="136">
        <v>0</v>
      </c>
      <c r="D113" s="103">
        <f t="shared" si="39"/>
        <v>0</v>
      </c>
      <c r="E113" s="136">
        <v>0</v>
      </c>
      <c r="F113" s="103">
        <f t="shared" si="40"/>
        <v>0</v>
      </c>
      <c r="G113" s="136">
        <v>0</v>
      </c>
      <c r="H113" s="103">
        <f t="shared" si="41"/>
        <v>0</v>
      </c>
      <c r="I113" s="136">
        <v>0</v>
      </c>
      <c r="J113" s="103">
        <f t="shared" si="42"/>
        <v>0</v>
      </c>
      <c r="K113" s="136">
        <v>0</v>
      </c>
      <c r="L113" s="103">
        <f t="shared" si="43"/>
        <v>0</v>
      </c>
      <c r="M113" s="136">
        <v>0</v>
      </c>
      <c r="N113" s="103">
        <f t="shared" si="44"/>
        <v>0</v>
      </c>
      <c r="O113" s="136">
        <v>0</v>
      </c>
      <c r="P113" s="103">
        <f t="shared" si="45"/>
        <v>0</v>
      </c>
      <c r="Q113" s="136">
        <v>0</v>
      </c>
      <c r="R113" s="103">
        <f t="shared" si="46"/>
        <v>0</v>
      </c>
      <c r="S113" s="136">
        <v>0</v>
      </c>
      <c r="T113" s="103">
        <f t="shared" si="47"/>
        <v>0</v>
      </c>
      <c r="U113" s="136">
        <v>0</v>
      </c>
      <c r="V113" s="103">
        <f t="shared" si="48"/>
        <v>0</v>
      </c>
    </row>
    <row r="114" spans="1:22" ht="12.75" customHeight="1" x14ac:dyDescent="0.3">
      <c r="A114" s="145" t="s">
        <v>78</v>
      </c>
      <c r="B114" s="56"/>
      <c r="C114" s="136">
        <v>0</v>
      </c>
      <c r="D114" s="103">
        <f t="shared" si="39"/>
        <v>0</v>
      </c>
      <c r="E114" s="136">
        <v>0</v>
      </c>
      <c r="F114" s="103">
        <f t="shared" si="40"/>
        <v>0</v>
      </c>
      <c r="G114" s="136">
        <v>0</v>
      </c>
      <c r="H114" s="103">
        <f t="shared" si="41"/>
        <v>0</v>
      </c>
      <c r="I114" s="136">
        <v>0</v>
      </c>
      <c r="J114" s="103">
        <f t="shared" si="42"/>
        <v>0</v>
      </c>
      <c r="K114" s="136">
        <v>0</v>
      </c>
      <c r="L114" s="103">
        <f t="shared" si="43"/>
        <v>0</v>
      </c>
      <c r="M114" s="136">
        <v>0</v>
      </c>
      <c r="N114" s="103">
        <f t="shared" si="44"/>
        <v>0</v>
      </c>
      <c r="O114" s="136">
        <v>0</v>
      </c>
      <c r="P114" s="103">
        <f t="shared" si="45"/>
        <v>0</v>
      </c>
      <c r="Q114" s="136">
        <v>0</v>
      </c>
      <c r="R114" s="103">
        <f t="shared" si="46"/>
        <v>0</v>
      </c>
      <c r="S114" s="136">
        <v>0</v>
      </c>
      <c r="T114" s="103">
        <f t="shared" si="47"/>
        <v>0</v>
      </c>
      <c r="U114" s="136">
        <v>0</v>
      </c>
      <c r="V114" s="103">
        <f t="shared" si="48"/>
        <v>0</v>
      </c>
    </row>
    <row r="115" spans="1:22" ht="12.75" customHeight="1" x14ac:dyDescent="0.3">
      <c r="A115" s="145" t="s">
        <v>78</v>
      </c>
      <c r="B115" s="56"/>
      <c r="C115" s="137">
        <v>0</v>
      </c>
      <c r="D115" s="103">
        <f t="shared" si="39"/>
        <v>0</v>
      </c>
      <c r="E115" s="137">
        <v>0</v>
      </c>
      <c r="F115" s="103">
        <f t="shared" si="40"/>
        <v>0</v>
      </c>
      <c r="G115" s="137">
        <v>0</v>
      </c>
      <c r="H115" s="103">
        <f t="shared" si="41"/>
        <v>0</v>
      </c>
      <c r="I115" s="137">
        <v>0</v>
      </c>
      <c r="J115" s="103">
        <f t="shared" si="42"/>
        <v>0</v>
      </c>
      <c r="K115" s="137">
        <v>0</v>
      </c>
      <c r="L115" s="103">
        <f t="shared" si="43"/>
        <v>0</v>
      </c>
      <c r="M115" s="137">
        <v>0</v>
      </c>
      <c r="N115" s="103">
        <f t="shared" si="44"/>
        <v>0</v>
      </c>
      <c r="O115" s="137">
        <v>0</v>
      </c>
      <c r="P115" s="103">
        <f t="shared" si="45"/>
        <v>0</v>
      </c>
      <c r="Q115" s="137">
        <v>0</v>
      </c>
      <c r="R115" s="103">
        <f t="shared" si="46"/>
        <v>0</v>
      </c>
      <c r="S115" s="137">
        <v>0</v>
      </c>
      <c r="T115" s="103">
        <f t="shared" si="47"/>
        <v>0</v>
      </c>
      <c r="U115" s="137">
        <v>0</v>
      </c>
      <c r="V115" s="103">
        <f t="shared" si="48"/>
        <v>0</v>
      </c>
    </row>
    <row r="116" spans="1:22" ht="12.75" customHeight="1" x14ac:dyDescent="0.3">
      <c r="A116" s="55" t="s">
        <v>83</v>
      </c>
      <c r="B116" s="57"/>
      <c r="C116" s="108">
        <f>SUM(C111:C115)</f>
        <v>16663.919999999998</v>
      </c>
      <c r="D116" s="106">
        <f t="shared" si="39"/>
        <v>6.1039999999999997E-2</v>
      </c>
      <c r="E116" s="108">
        <f>SUM(E111:E115)</f>
        <v>24599.119999999999</v>
      </c>
      <c r="F116" s="106">
        <f t="shared" si="40"/>
        <v>6.1039999999999997E-2</v>
      </c>
      <c r="G116" s="108">
        <f>SUM(G111:G115)</f>
        <v>0</v>
      </c>
      <c r="H116" s="106">
        <f t="shared" si="41"/>
        <v>0</v>
      </c>
      <c r="I116" s="108">
        <f>SUM(I111:I115)</f>
        <v>0</v>
      </c>
      <c r="J116" s="106">
        <f t="shared" si="42"/>
        <v>0</v>
      </c>
      <c r="K116" s="108">
        <f>SUM(K111:K115)</f>
        <v>0</v>
      </c>
      <c r="L116" s="106">
        <f t="shared" si="43"/>
        <v>0</v>
      </c>
      <c r="M116" s="108">
        <f>SUM(M111:M115)</f>
        <v>0</v>
      </c>
      <c r="N116" s="106">
        <f t="shared" si="44"/>
        <v>0</v>
      </c>
      <c r="O116" s="108">
        <f>SUM(O111:O115)</f>
        <v>0</v>
      </c>
      <c r="P116" s="106">
        <f t="shared" si="45"/>
        <v>0</v>
      </c>
      <c r="Q116" s="108">
        <f>SUM(Q111:Q115)</f>
        <v>0</v>
      </c>
      <c r="R116" s="106">
        <f t="shared" si="46"/>
        <v>0</v>
      </c>
      <c r="S116" s="108">
        <f>SUM(S111:S115)</f>
        <v>0</v>
      </c>
      <c r="T116" s="106">
        <f t="shared" si="47"/>
        <v>0</v>
      </c>
      <c r="U116" s="108">
        <f>SUM(U111:U115)</f>
        <v>0</v>
      </c>
      <c r="V116" s="106">
        <f t="shared" si="48"/>
        <v>0</v>
      </c>
    </row>
    <row r="117" spans="1:22" ht="12.75" customHeight="1" x14ac:dyDescent="0.3">
      <c r="A117" s="38"/>
      <c r="B117" s="38"/>
    </row>
    <row r="118" spans="1:22" ht="12.75" customHeight="1" x14ac:dyDescent="0.3">
      <c r="A118" s="58" t="s">
        <v>8</v>
      </c>
      <c r="B118" s="5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ht="12.75" customHeight="1" x14ac:dyDescent="0.3">
      <c r="A119" s="62" t="s">
        <v>37</v>
      </c>
      <c r="B119" s="6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ht="12.75" customHeight="1" x14ac:dyDescent="0.3">
      <c r="A120" s="38"/>
      <c r="B120" s="38"/>
    </row>
    <row r="121" spans="1:22" ht="12.75" customHeight="1" x14ac:dyDescent="0.3">
      <c r="A121" s="38"/>
      <c r="B121" s="38"/>
    </row>
    <row r="122" spans="1:22" ht="12.75" customHeight="1" x14ac:dyDescent="0.3">
      <c r="A122" s="38"/>
      <c r="B122" s="38"/>
    </row>
    <row r="123" spans="1:22" ht="12.75" customHeight="1" x14ac:dyDescent="0.3">
      <c r="A123" s="38"/>
      <c r="B123" s="38"/>
    </row>
    <row r="124" spans="1:22" ht="12.75" customHeight="1" x14ac:dyDescent="0.3">
      <c r="A124" s="38"/>
      <c r="B124" s="38"/>
    </row>
    <row r="125" spans="1:22" ht="12.75" customHeight="1" x14ac:dyDescent="0.3">
      <c r="A125" s="38"/>
      <c r="B125" s="38"/>
    </row>
    <row r="126" spans="1:22" ht="12.75" customHeight="1" x14ac:dyDescent="0.3">
      <c r="A126" s="38"/>
      <c r="B126" s="38"/>
    </row>
  </sheetData>
  <pageMargins left="0.45" right="0" top="0.5" bottom="0" header="0.3" footer="0.3"/>
  <pageSetup scale="49" orientation="landscape" r:id="rId1"/>
  <rowBreaks count="1" manualBreakCount="1">
    <brk id="47" max="21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X126"/>
  <sheetViews>
    <sheetView topLeftCell="A67" zoomScale="78" zoomScaleNormal="78" workbookViewId="0">
      <selection activeCell="B37" sqref="B37"/>
    </sheetView>
  </sheetViews>
  <sheetFormatPr defaultColWidth="9.109375" defaultRowHeight="12.75" customHeight="1" x14ac:dyDescent="0.3"/>
  <cols>
    <col min="1" max="1" width="9.5546875" style="5" customWidth="1"/>
    <col min="2" max="2" width="42.5546875" style="5" customWidth="1"/>
    <col min="3" max="3" width="14.44140625" style="5" customWidth="1"/>
    <col min="4" max="4" width="8.6640625" style="5" customWidth="1"/>
    <col min="5" max="5" width="12.6640625" style="5" customWidth="1"/>
    <col min="6" max="6" width="8.6640625" style="5" customWidth="1"/>
    <col min="7" max="7" width="12.6640625" style="5" customWidth="1"/>
    <col min="8" max="8" width="8.6640625" style="5" customWidth="1"/>
    <col min="9" max="9" width="12.6640625" style="5" customWidth="1"/>
    <col min="10" max="10" width="8.6640625" style="5" customWidth="1"/>
    <col min="11" max="11" width="12.5546875" style="5" customWidth="1"/>
    <col min="12" max="12" width="8.6640625" style="5" customWidth="1"/>
    <col min="13" max="13" width="12.6640625" style="5" customWidth="1"/>
    <col min="14" max="14" width="8.6640625" style="5" customWidth="1"/>
    <col min="15" max="15" width="12.6640625" style="5" customWidth="1"/>
    <col min="16" max="16" width="8.6640625" style="5" customWidth="1"/>
    <col min="17" max="17" width="12.6640625" style="5" customWidth="1"/>
    <col min="18" max="18" width="8.6640625" style="5" customWidth="1"/>
    <col min="19" max="19" width="12.6640625" style="5" customWidth="1"/>
    <col min="20" max="20" width="8.6640625" style="5" customWidth="1"/>
    <col min="21" max="21" width="12.5546875" style="5" customWidth="1"/>
    <col min="22" max="22" width="8.6640625" style="5" customWidth="1"/>
    <col min="23" max="16384" width="9.109375" style="5"/>
  </cols>
  <sheetData>
    <row r="1" spans="1:22" ht="12.75" customHeight="1" x14ac:dyDescent="0.3">
      <c r="A1" s="1" t="s">
        <v>338</v>
      </c>
      <c r="B1" s="12"/>
    </row>
    <row r="2" spans="1:22" ht="12.75" customHeight="1" x14ac:dyDescent="0.3">
      <c r="A2" s="45" t="s">
        <v>105</v>
      </c>
      <c r="B2" s="45"/>
      <c r="D2" s="147" t="s">
        <v>20</v>
      </c>
      <c r="G2" s="46" t="s">
        <v>216</v>
      </c>
      <c r="H2" s="47"/>
      <c r="I2" s="47"/>
      <c r="V2" s="67"/>
    </row>
    <row r="3" spans="1:22" ht="12.75" customHeight="1" x14ac:dyDescent="0.3">
      <c r="A3" s="48" t="s">
        <v>291</v>
      </c>
      <c r="B3" s="30"/>
      <c r="D3" s="146" t="s">
        <v>21</v>
      </c>
      <c r="G3" s="140" t="str">
        <f>+G2</f>
        <v>Misha's Cupcakes (Parking Garage 5)</v>
      </c>
      <c r="H3" s="141"/>
      <c r="I3" s="141"/>
      <c r="V3" s="67"/>
    </row>
    <row r="4" spans="1:22" ht="12.75" customHeight="1" x14ac:dyDescent="0.3">
      <c r="A4" s="48" t="s">
        <v>230</v>
      </c>
      <c r="B4" s="156" t="s">
        <v>375</v>
      </c>
      <c r="D4" s="146" t="s">
        <v>163</v>
      </c>
      <c r="G4" s="140" t="s">
        <v>442</v>
      </c>
      <c r="H4" s="141"/>
      <c r="I4" s="141"/>
      <c r="V4" s="67"/>
    </row>
    <row r="5" spans="1:22" ht="12.75" customHeight="1" x14ac:dyDescent="0.3">
      <c r="A5" s="143"/>
      <c r="B5" s="100"/>
      <c r="C5" s="45"/>
      <c r="D5" s="45"/>
      <c r="E5" s="45"/>
      <c r="F5" s="45"/>
      <c r="G5" s="67"/>
      <c r="H5" s="67"/>
      <c r="I5" s="48"/>
      <c r="J5" s="48"/>
      <c r="K5" s="48"/>
      <c r="L5" s="48"/>
      <c r="M5" s="45"/>
      <c r="N5" s="45"/>
      <c r="O5" s="45"/>
      <c r="P5" s="45"/>
      <c r="Q5" s="67"/>
      <c r="R5" s="67"/>
      <c r="S5" s="48"/>
      <c r="T5" s="48"/>
      <c r="U5" s="48"/>
      <c r="V5" s="48"/>
    </row>
    <row r="6" spans="1:22" ht="12.75" customHeight="1" x14ac:dyDescent="0.3">
      <c r="A6" s="38"/>
      <c r="B6" s="50"/>
      <c r="C6" s="109" t="s">
        <v>16</v>
      </c>
      <c r="D6" s="49"/>
      <c r="E6" s="109" t="s">
        <v>93</v>
      </c>
      <c r="F6" s="49"/>
      <c r="G6" s="109" t="s">
        <v>94</v>
      </c>
      <c r="H6" s="49"/>
      <c r="I6" s="109" t="s">
        <v>95</v>
      </c>
      <c r="J6" s="49"/>
      <c r="K6" s="109" t="s">
        <v>160</v>
      </c>
      <c r="L6" s="49"/>
      <c r="M6" s="109" t="s">
        <v>133</v>
      </c>
      <c r="N6" s="49"/>
      <c r="O6" s="109" t="s">
        <v>158</v>
      </c>
      <c r="P6" s="49"/>
      <c r="Q6" s="109" t="s">
        <v>159</v>
      </c>
      <c r="R6" s="49"/>
      <c r="S6" s="109" t="s">
        <v>161</v>
      </c>
      <c r="T6" s="49"/>
      <c r="U6" s="109" t="s">
        <v>162</v>
      </c>
      <c r="V6" s="49"/>
    </row>
    <row r="7" spans="1:22" ht="12.75" customHeight="1" x14ac:dyDescent="0.3">
      <c r="A7" s="26" t="s">
        <v>0</v>
      </c>
      <c r="B7" s="26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ht="12.75" customHeight="1" x14ac:dyDescent="0.3">
      <c r="A8" s="38" t="s">
        <v>10</v>
      </c>
      <c r="B8" s="38"/>
      <c r="C8" s="134">
        <v>209</v>
      </c>
      <c r="D8" s="38"/>
      <c r="E8" s="134">
        <v>209</v>
      </c>
      <c r="F8" s="38"/>
      <c r="G8" s="134">
        <v>209</v>
      </c>
      <c r="H8" s="38"/>
      <c r="I8" s="134">
        <v>209</v>
      </c>
      <c r="J8" s="38"/>
      <c r="K8" s="134">
        <v>209</v>
      </c>
      <c r="L8" s="38"/>
      <c r="M8" s="134">
        <v>209</v>
      </c>
      <c r="N8" s="38"/>
      <c r="O8" s="134">
        <v>209</v>
      </c>
      <c r="P8" s="38"/>
      <c r="Q8" s="134">
        <v>209</v>
      </c>
      <c r="R8" s="38"/>
      <c r="S8" s="134">
        <v>209</v>
      </c>
      <c r="T8" s="38"/>
      <c r="U8" s="134">
        <v>209</v>
      </c>
      <c r="V8" s="38"/>
    </row>
    <row r="9" spans="1:22" ht="12.75" customHeight="1" x14ac:dyDescent="0.3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ht="12.75" customHeight="1" x14ac:dyDescent="0.3">
      <c r="A10" s="38" t="s">
        <v>233</v>
      </c>
      <c r="B10" s="38"/>
      <c r="C10" s="134"/>
      <c r="D10" s="38"/>
      <c r="E10" s="134"/>
      <c r="F10" s="38"/>
      <c r="G10" s="134"/>
      <c r="H10" s="38"/>
      <c r="I10" s="134"/>
      <c r="J10" s="38"/>
      <c r="K10" s="134"/>
      <c r="L10" s="38"/>
      <c r="M10" s="134"/>
      <c r="N10" s="38"/>
      <c r="O10" s="134"/>
      <c r="P10" s="38"/>
      <c r="Q10" s="134"/>
      <c r="R10" s="38"/>
      <c r="S10" s="134"/>
      <c r="T10" s="38"/>
      <c r="U10" s="134"/>
      <c r="V10" s="38"/>
    </row>
    <row r="11" spans="1:22" ht="12.75" customHeigh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2" ht="12.75" customHeight="1" x14ac:dyDescent="0.3">
      <c r="A12" s="38" t="s">
        <v>231</v>
      </c>
      <c r="B12" s="38"/>
      <c r="C12" s="135"/>
      <c r="D12" s="38"/>
      <c r="E12" s="135"/>
      <c r="F12" s="38"/>
      <c r="G12" s="135"/>
      <c r="H12" s="38"/>
      <c r="I12" s="135"/>
      <c r="J12" s="38"/>
      <c r="K12" s="135"/>
      <c r="L12" s="38"/>
      <c r="M12" s="135"/>
      <c r="N12" s="38"/>
      <c r="O12" s="135"/>
      <c r="P12" s="38"/>
      <c r="Q12" s="135"/>
      <c r="R12" s="38"/>
      <c r="S12" s="135"/>
      <c r="T12" s="38"/>
      <c r="U12" s="135"/>
      <c r="V12" s="38"/>
    </row>
    <row r="13" spans="1:22" ht="12.75" customHeight="1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ht="12.75" customHeight="1" x14ac:dyDescent="0.3">
      <c r="A14" s="38" t="s">
        <v>234</v>
      </c>
      <c r="B14" s="38"/>
      <c r="C14" s="150">
        <v>0</v>
      </c>
      <c r="D14" s="38"/>
      <c r="E14" s="150">
        <v>0</v>
      </c>
      <c r="F14" s="38"/>
      <c r="G14" s="150">
        <v>0</v>
      </c>
      <c r="H14" s="38"/>
      <c r="I14" s="150">
        <v>0</v>
      </c>
      <c r="J14" s="38"/>
      <c r="K14" s="150">
        <v>0</v>
      </c>
      <c r="L14" s="38"/>
      <c r="M14" s="150">
        <v>0</v>
      </c>
      <c r="N14" s="38"/>
      <c r="O14" s="150">
        <v>0</v>
      </c>
      <c r="P14" s="38"/>
      <c r="Q14" s="150">
        <v>0</v>
      </c>
      <c r="R14" s="38"/>
      <c r="S14" s="150">
        <v>0</v>
      </c>
      <c r="T14" s="38"/>
      <c r="U14" s="150">
        <v>0</v>
      </c>
      <c r="V14" s="38"/>
    </row>
    <row r="15" spans="1:22" ht="12.75" customHeight="1" x14ac:dyDescent="0.3">
      <c r="A15" s="54">
        <v>0.15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ht="12.75" customHeight="1" x14ac:dyDescent="0.3">
      <c r="A16" s="38"/>
      <c r="B16" s="50"/>
      <c r="C16" s="109" t="str">
        <f>C6</f>
        <v>FY 2018-19</v>
      </c>
      <c r="D16" s="109" t="s">
        <v>9</v>
      </c>
      <c r="E16" s="109" t="str">
        <f>E6</f>
        <v>FY 2019-20</v>
      </c>
      <c r="F16" s="109" t="s">
        <v>9</v>
      </c>
      <c r="G16" s="109" t="str">
        <f>G6</f>
        <v>FY 2020-21</v>
      </c>
      <c r="H16" s="109" t="s">
        <v>9</v>
      </c>
      <c r="I16" s="109" t="str">
        <f>I6</f>
        <v>FY 2021-22</v>
      </c>
      <c r="J16" s="109" t="s">
        <v>9</v>
      </c>
      <c r="K16" s="109" t="str">
        <f>K6</f>
        <v>FY 2022-23</v>
      </c>
      <c r="L16" s="109" t="s">
        <v>9</v>
      </c>
      <c r="M16" s="109" t="str">
        <f>M6</f>
        <v>FY 2023-24</v>
      </c>
      <c r="N16" s="109" t="s">
        <v>9</v>
      </c>
      <c r="O16" s="109" t="str">
        <f>O6</f>
        <v>FY 2024-25</v>
      </c>
      <c r="P16" s="109" t="s">
        <v>9</v>
      </c>
      <c r="Q16" s="109" t="str">
        <f>Q6</f>
        <v>FY 2025-26</v>
      </c>
      <c r="R16" s="109" t="s">
        <v>9</v>
      </c>
      <c r="S16" s="109" t="str">
        <f>S6</f>
        <v>FY 2026-27</v>
      </c>
      <c r="T16" s="109" t="s">
        <v>9</v>
      </c>
      <c r="U16" s="109" t="str">
        <f>U6</f>
        <v>FY 2027-28</v>
      </c>
      <c r="V16" s="109" t="s">
        <v>9</v>
      </c>
    </row>
    <row r="17" spans="1:24" ht="12.75" customHeight="1" x14ac:dyDescent="0.3">
      <c r="A17" s="26" t="s">
        <v>33</v>
      </c>
      <c r="B17" s="69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4" ht="12.75" customHeight="1" x14ac:dyDescent="0.3">
      <c r="A18" s="38" t="s">
        <v>236</v>
      </c>
      <c r="B18" s="5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X18" s="244"/>
    </row>
    <row r="19" spans="1:24" ht="12.75" customHeight="1" x14ac:dyDescent="0.3">
      <c r="A19" s="38" t="s">
        <v>237</v>
      </c>
      <c r="B19" s="50"/>
      <c r="C19" s="256">
        <v>0</v>
      </c>
      <c r="D19" s="103">
        <f>IFERROR(C19/C$28,0)</f>
        <v>0</v>
      </c>
      <c r="E19" s="256">
        <v>0</v>
      </c>
      <c r="F19" s="103">
        <f>IFERROR(E19/E$28,0)</f>
        <v>0</v>
      </c>
      <c r="G19" s="256">
        <v>0</v>
      </c>
      <c r="H19" s="103">
        <f>IFERROR(G19/G$28,0)</f>
        <v>0</v>
      </c>
      <c r="I19" s="256">
        <v>0</v>
      </c>
      <c r="J19" s="103">
        <f>IFERROR(I19/I$28,0)</f>
        <v>0</v>
      </c>
      <c r="K19" s="256">
        <v>0</v>
      </c>
      <c r="L19" s="103">
        <f>IFERROR(K19/K$28,0)</f>
        <v>0</v>
      </c>
      <c r="M19" s="256">
        <v>0</v>
      </c>
      <c r="N19" s="103">
        <f>IFERROR(M19/M$28,0)</f>
        <v>0</v>
      </c>
      <c r="O19" s="256">
        <v>0</v>
      </c>
      <c r="P19" s="103">
        <f>IFERROR(O19/O$28,0)</f>
        <v>0</v>
      </c>
      <c r="Q19" s="256">
        <v>0</v>
      </c>
      <c r="R19" s="103">
        <f>IFERROR(Q19/Q$28,0)</f>
        <v>0</v>
      </c>
      <c r="S19" s="256">
        <v>0</v>
      </c>
      <c r="T19" s="103">
        <f>IFERROR(S19/S$28,0)</f>
        <v>0</v>
      </c>
      <c r="U19" s="256">
        <v>0</v>
      </c>
      <c r="V19" s="103">
        <f>IFERROR(U19/U$28,0)</f>
        <v>0</v>
      </c>
    </row>
    <row r="20" spans="1:24" ht="12.75" customHeight="1" x14ac:dyDescent="0.3">
      <c r="A20" s="38" t="s">
        <v>238</v>
      </c>
      <c r="B20" s="50"/>
      <c r="C20" s="136">
        <v>0</v>
      </c>
      <c r="D20" s="103">
        <f>IFERROR(C20/C$28,0)</f>
        <v>0</v>
      </c>
      <c r="E20" s="136">
        <v>0</v>
      </c>
      <c r="F20" s="103">
        <f>IFERROR(E20/E$28,0)</f>
        <v>0</v>
      </c>
      <c r="G20" s="136">
        <v>0</v>
      </c>
      <c r="H20" s="103">
        <f>IFERROR(G20/G$28,0)</f>
        <v>0</v>
      </c>
      <c r="I20" s="136">
        <v>0</v>
      </c>
      <c r="J20" s="103">
        <f>IFERROR(I20/I$28,0)</f>
        <v>0</v>
      </c>
      <c r="K20" s="136">
        <v>0</v>
      </c>
      <c r="L20" s="103">
        <f>IFERROR(K20/K$28,0)</f>
        <v>0</v>
      </c>
      <c r="M20" s="136">
        <v>0</v>
      </c>
      <c r="N20" s="103">
        <f>IFERROR(M20/M$28,0)</f>
        <v>0</v>
      </c>
      <c r="O20" s="136">
        <v>0</v>
      </c>
      <c r="P20" s="103">
        <f>IFERROR(O20/O$28,0)</f>
        <v>0</v>
      </c>
      <c r="Q20" s="136">
        <v>0</v>
      </c>
      <c r="R20" s="103">
        <f>IFERROR(Q20/Q$28,0)</f>
        <v>0</v>
      </c>
      <c r="S20" s="136">
        <v>0</v>
      </c>
      <c r="T20" s="103">
        <f>IFERROR(S20/S$28,0)</f>
        <v>0</v>
      </c>
      <c r="U20" s="136">
        <v>0</v>
      </c>
      <c r="V20" s="103">
        <f>IFERROR(U20/U$28,0)</f>
        <v>0</v>
      </c>
    </row>
    <row r="21" spans="1:24" ht="12.75" customHeight="1" x14ac:dyDescent="0.3">
      <c r="A21" s="38" t="s">
        <v>235</v>
      </c>
      <c r="B21" s="50"/>
      <c r="C21" s="136"/>
      <c r="D21" s="103">
        <f>IFERROR(C21/C$28,0)</f>
        <v>0</v>
      </c>
      <c r="E21" s="136">
        <v>0</v>
      </c>
      <c r="F21" s="103">
        <f>IFERROR(E21/E$28,0)</f>
        <v>0</v>
      </c>
      <c r="G21" s="136">
        <v>0</v>
      </c>
      <c r="H21" s="103">
        <f>IFERROR(G21/G$28,0)</f>
        <v>0</v>
      </c>
      <c r="I21" s="136">
        <v>0</v>
      </c>
      <c r="J21" s="103">
        <f>IFERROR(I21/I$28,0)</f>
        <v>0</v>
      </c>
      <c r="K21" s="136">
        <v>0</v>
      </c>
      <c r="L21" s="103">
        <f>IFERROR(K21/K$28,0)</f>
        <v>0</v>
      </c>
      <c r="M21" s="136">
        <v>0</v>
      </c>
      <c r="N21" s="103">
        <f>IFERROR(M21/M$28,0)</f>
        <v>0</v>
      </c>
      <c r="O21" s="136">
        <v>0</v>
      </c>
      <c r="P21" s="103">
        <f>IFERROR(O21/O$28,0)</f>
        <v>0</v>
      </c>
      <c r="Q21" s="136">
        <v>0</v>
      </c>
      <c r="R21" s="103">
        <f>IFERROR(Q21/Q$28,0)</f>
        <v>0</v>
      </c>
      <c r="S21" s="136">
        <v>0</v>
      </c>
      <c r="T21" s="103">
        <f>IFERROR(S21/S$28,0)</f>
        <v>0</v>
      </c>
      <c r="U21" s="136">
        <v>0</v>
      </c>
      <c r="V21" s="103">
        <f>IFERROR(U21/U$28,0)</f>
        <v>0</v>
      </c>
    </row>
    <row r="22" spans="1:24" ht="12.75" customHeight="1" x14ac:dyDescent="0.3">
      <c r="A22" s="38" t="s">
        <v>239</v>
      </c>
      <c r="B22" s="50"/>
      <c r="C22" s="102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</row>
    <row r="23" spans="1:24" ht="12.75" customHeight="1" x14ac:dyDescent="0.3">
      <c r="A23" s="151" t="s">
        <v>240</v>
      </c>
      <c r="B23" s="152"/>
      <c r="C23" s="102"/>
      <c r="D23" s="103">
        <f t="shared" ref="D23:D28" si="0">IFERROR(C23/C$28,0)</f>
        <v>0</v>
      </c>
      <c r="E23" s="102"/>
      <c r="F23" s="103">
        <f t="shared" ref="F23:F28" si="1">IFERROR(E23/E$28,0)</f>
        <v>0</v>
      </c>
      <c r="G23" s="102"/>
      <c r="H23" s="103">
        <f t="shared" ref="H23:H28" si="2">IFERROR(G23/G$28,0)</f>
        <v>0</v>
      </c>
      <c r="I23" s="102"/>
      <c r="J23" s="103">
        <f t="shared" ref="J23:J28" si="3">IFERROR(I23/I$28,0)</f>
        <v>0</v>
      </c>
      <c r="K23" s="102"/>
      <c r="L23" s="103">
        <f t="shared" ref="L23:L28" si="4">IFERROR(K23/K$28,0)</f>
        <v>0</v>
      </c>
      <c r="M23" s="102"/>
      <c r="N23" s="103">
        <f t="shared" ref="N23:N28" si="5">IFERROR(M23/M$28,0)</f>
        <v>0</v>
      </c>
      <c r="O23" s="102"/>
      <c r="P23" s="103">
        <f t="shared" ref="P23:P28" si="6">IFERROR(O23/O$28,0)</f>
        <v>0</v>
      </c>
      <c r="Q23" s="102"/>
      <c r="R23" s="103">
        <f t="shared" ref="R23:R28" si="7">IFERROR(Q23/Q$28,0)</f>
        <v>0</v>
      </c>
      <c r="S23" s="102"/>
      <c r="T23" s="103">
        <f t="shared" ref="T23:T28" si="8">IFERROR(S23/S$28,0)</f>
        <v>0</v>
      </c>
      <c r="U23" s="102"/>
      <c r="V23" s="103">
        <f t="shared" ref="V23:V28" si="9">IFERROR(U23/U$28,0)</f>
        <v>0</v>
      </c>
    </row>
    <row r="24" spans="1:24" ht="12.75" customHeight="1" x14ac:dyDescent="0.3">
      <c r="A24" s="151" t="s">
        <v>241</v>
      </c>
      <c r="B24" s="152"/>
      <c r="C24" s="102"/>
      <c r="D24" s="103">
        <f t="shared" si="0"/>
        <v>0</v>
      </c>
      <c r="E24" s="102"/>
      <c r="F24" s="103">
        <f t="shared" si="1"/>
        <v>0</v>
      </c>
      <c r="G24" s="102"/>
      <c r="H24" s="103">
        <f t="shared" si="2"/>
        <v>0</v>
      </c>
      <c r="I24" s="102"/>
      <c r="J24" s="103">
        <f t="shared" si="3"/>
        <v>0</v>
      </c>
      <c r="K24" s="102"/>
      <c r="L24" s="103">
        <f t="shared" si="4"/>
        <v>0</v>
      </c>
      <c r="M24" s="102"/>
      <c r="N24" s="103">
        <f t="shared" si="5"/>
        <v>0</v>
      </c>
      <c r="O24" s="102"/>
      <c r="P24" s="103">
        <f t="shared" si="6"/>
        <v>0</v>
      </c>
      <c r="Q24" s="102"/>
      <c r="R24" s="103">
        <f t="shared" si="7"/>
        <v>0</v>
      </c>
      <c r="S24" s="102"/>
      <c r="T24" s="103">
        <f t="shared" si="8"/>
        <v>0</v>
      </c>
      <c r="U24" s="102"/>
      <c r="V24" s="103">
        <f t="shared" si="9"/>
        <v>0</v>
      </c>
      <c r="X24" s="102"/>
    </row>
    <row r="25" spans="1:24" ht="12.75" customHeight="1" x14ac:dyDescent="0.3">
      <c r="A25" s="38" t="s">
        <v>242</v>
      </c>
      <c r="B25" s="50"/>
      <c r="C25" s="136"/>
      <c r="D25" s="103">
        <f t="shared" si="0"/>
        <v>0</v>
      </c>
      <c r="E25" s="136"/>
      <c r="F25" s="103">
        <f t="shared" si="1"/>
        <v>0</v>
      </c>
      <c r="G25" s="136"/>
      <c r="H25" s="103">
        <f t="shared" si="2"/>
        <v>0</v>
      </c>
      <c r="I25" s="136"/>
      <c r="J25" s="103">
        <f t="shared" si="3"/>
        <v>0</v>
      </c>
      <c r="K25" s="136"/>
      <c r="L25" s="103">
        <f t="shared" si="4"/>
        <v>0</v>
      </c>
      <c r="M25" s="136"/>
      <c r="N25" s="103">
        <f t="shared" si="5"/>
        <v>0</v>
      </c>
      <c r="O25" s="136"/>
      <c r="P25" s="103">
        <f t="shared" si="6"/>
        <v>0</v>
      </c>
      <c r="Q25" s="136"/>
      <c r="R25" s="103">
        <f t="shared" si="7"/>
        <v>0</v>
      </c>
      <c r="S25" s="136"/>
      <c r="T25" s="103">
        <f t="shared" si="8"/>
        <v>0</v>
      </c>
      <c r="U25" s="136"/>
      <c r="V25" s="103">
        <f t="shared" si="9"/>
        <v>0</v>
      </c>
      <c r="X25" s="102"/>
    </row>
    <row r="26" spans="1:24" ht="12.75" customHeight="1" x14ac:dyDescent="0.3">
      <c r="A26" s="151" t="s">
        <v>243</v>
      </c>
      <c r="B26" s="50"/>
      <c r="C26" s="102"/>
      <c r="D26" s="103">
        <f t="shared" si="0"/>
        <v>0</v>
      </c>
      <c r="E26" s="102"/>
      <c r="F26" s="103">
        <f t="shared" si="1"/>
        <v>0</v>
      </c>
      <c r="G26" s="102"/>
      <c r="H26" s="103">
        <f t="shared" si="2"/>
        <v>0</v>
      </c>
      <c r="I26" s="102"/>
      <c r="J26" s="103">
        <f t="shared" si="3"/>
        <v>0</v>
      </c>
      <c r="K26" s="102"/>
      <c r="L26" s="103">
        <f t="shared" si="4"/>
        <v>0</v>
      </c>
      <c r="M26" s="102"/>
      <c r="N26" s="103">
        <f t="shared" si="5"/>
        <v>0</v>
      </c>
      <c r="O26" s="102"/>
      <c r="P26" s="103">
        <f t="shared" si="6"/>
        <v>0</v>
      </c>
      <c r="Q26" s="102"/>
      <c r="R26" s="103">
        <f t="shared" si="7"/>
        <v>0</v>
      </c>
      <c r="S26" s="102"/>
      <c r="T26" s="103">
        <f t="shared" si="8"/>
        <v>0</v>
      </c>
      <c r="U26" s="102"/>
      <c r="V26" s="103">
        <f t="shared" si="9"/>
        <v>0</v>
      </c>
    </row>
    <row r="27" spans="1:24" ht="12.75" customHeight="1" x14ac:dyDescent="0.3">
      <c r="A27" s="38" t="s">
        <v>453</v>
      </c>
      <c r="B27" s="50"/>
      <c r="C27" s="137">
        <v>48000</v>
      </c>
      <c r="D27" s="103">
        <f t="shared" si="0"/>
        <v>1</v>
      </c>
      <c r="E27" s="137">
        <v>50400</v>
      </c>
      <c r="F27" s="103">
        <f t="shared" si="1"/>
        <v>1</v>
      </c>
      <c r="G27" s="137">
        <v>51408</v>
      </c>
      <c r="H27" s="103">
        <f t="shared" si="2"/>
        <v>1</v>
      </c>
      <c r="I27" s="137">
        <v>52436.160000000003</v>
      </c>
      <c r="J27" s="103">
        <f t="shared" si="3"/>
        <v>1</v>
      </c>
      <c r="K27" s="137">
        <v>53484.883200000004</v>
      </c>
      <c r="L27" s="103">
        <f t="shared" si="4"/>
        <v>1</v>
      </c>
      <c r="M27" s="137">
        <v>54554.580864000003</v>
      </c>
      <c r="N27" s="103">
        <f t="shared" si="5"/>
        <v>1</v>
      </c>
      <c r="O27" s="137">
        <v>55645.672481280002</v>
      </c>
      <c r="P27" s="103">
        <f t="shared" si="6"/>
        <v>1</v>
      </c>
      <c r="Q27" s="137">
        <v>56758.585930905603</v>
      </c>
      <c r="R27" s="103">
        <f t="shared" si="7"/>
        <v>1</v>
      </c>
      <c r="S27" s="137">
        <v>57893.757649523715</v>
      </c>
      <c r="T27" s="103">
        <f t="shared" si="8"/>
        <v>1</v>
      </c>
      <c r="U27" s="137">
        <v>59051.632802514192</v>
      </c>
      <c r="V27" s="103">
        <f t="shared" si="9"/>
        <v>1</v>
      </c>
    </row>
    <row r="28" spans="1:24" ht="12.75" customHeight="1" x14ac:dyDescent="0.3">
      <c r="A28" s="26" t="s">
        <v>1</v>
      </c>
      <c r="B28" s="69"/>
      <c r="C28" s="105">
        <f>SUM(C19:C27)</f>
        <v>48000</v>
      </c>
      <c r="D28" s="106">
        <f t="shared" si="0"/>
        <v>1</v>
      </c>
      <c r="E28" s="105">
        <f>SUM(E19:E27)</f>
        <v>50400</v>
      </c>
      <c r="F28" s="106">
        <f t="shared" si="1"/>
        <v>1</v>
      </c>
      <c r="G28" s="105">
        <f>SUM(G19:G27)</f>
        <v>51408</v>
      </c>
      <c r="H28" s="106">
        <f t="shared" si="2"/>
        <v>1</v>
      </c>
      <c r="I28" s="105">
        <f>SUM(I19:I27)</f>
        <v>52436.160000000003</v>
      </c>
      <c r="J28" s="106">
        <f t="shared" si="3"/>
        <v>1</v>
      </c>
      <c r="K28" s="105">
        <f>SUM(K19:K27)</f>
        <v>53484.883200000004</v>
      </c>
      <c r="L28" s="106">
        <f t="shared" si="4"/>
        <v>1</v>
      </c>
      <c r="M28" s="105">
        <f>SUM(M19:M27)</f>
        <v>54554.580864000003</v>
      </c>
      <c r="N28" s="106">
        <f t="shared" si="5"/>
        <v>1</v>
      </c>
      <c r="O28" s="105">
        <f>SUM(O19:O27)</f>
        <v>55645.672481280002</v>
      </c>
      <c r="P28" s="106">
        <f t="shared" si="6"/>
        <v>1</v>
      </c>
      <c r="Q28" s="105">
        <f>SUM(Q19:Q27)</f>
        <v>56758.585930905603</v>
      </c>
      <c r="R28" s="106">
        <f t="shared" si="7"/>
        <v>1</v>
      </c>
      <c r="S28" s="105">
        <f>SUM(S19:S27)</f>
        <v>57893.757649523715</v>
      </c>
      <c r="T28" s="106">
        <f t="shared" si="8"/>
        <v>1</v>
      </c>
      <c r="U28" s="105">
        <f>SUM(U19:U27)</f>
        <v>59051.632802514192</v>
      </c>
      <c r="V28" s="106">
        <f t="shared" si="9"/>
        <v>1</v>
      </c>
    </row>
    <row r="29" spans="1:24" ht="12.75" customHeight="1" x14ac:dyDescent="0.3">
      <c r="A29" s="26"/>
      <c r="B29" s="69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4" ht="12.75" customHeight="1" x14ac:dyDescent="0.3">
      <c r="A30" s="26" t="s">
        <v>34</v>
      </c>
      <c r="B30" s="69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4" ht="12.75" customHeight="1" x14ac:dyDescent="0.3">
      <c r="A31" s="38" t="s">
        <v>35</v>
      </c>
      <c r="B31" s="50"/>
      <c r="C31" s="217">
        <v>0</v>
      </c>
      <c r="D31" s="103">
        <f>IFERROR(C31/C$28,0)</f>
        <v>0</v>
      </c>
      <c r="E31" s="217">
        <v>0</v>
      </c>
      <c r="F31" s="103">
        <f>IFERROR(E31/E$28,0)</f>
        <v>0</v>
      </c>
      <c r="G31" s="217">
        <v>0</v>
      </c>
      <c r="H31" s="103">
        <f>IFERROR(G31/G$28,0)</f>
        <v>0</v>
      </c>
      <c r="I31" s="217">
        <v>0</v>
      </c>
      <c r="J31" s="103">
        <f>IFERROR(I31/I$28,0)</f>
        <v>0</v>
      </c>
      <c r="K31" s="217">
        <v>0</v>
      </c>
      <c r="L31" s="103">
        <f>IFERROR(K31/K$28,0)</f>
        <v>0</v>
      </c>
      <c r="M31" s="217">
        <v>0</v>
      </c>
      <c r="N31" s="103">
        <f>IFERROR(M31/M$28,0)</f>
        <v>0</v>
      </c>
      <c r="O31" s="217">
        <v>0</v>
      </c>
      <c r="P31" s="103">
        <f>IFERROR(O31/O$28,0)</f>
        <v>0</v>
      </c>
      <c r="Q31" s="217">
        <v>0</v>
      </c>
      <c r="R31" s="103">
        <f>IFERROR(Q31/Q$28,0)</f>
        <v>0</v>
      </c>
      <c r="S31" s="217">
        <v>0</v>
      </c>
      <c r="T31" s="103">
        <f>IFERROR(S31/S$28,0)</f>
        <v>0</v>
      </c>
      <c r="U31" s="217">
        <v>0</v>
      </c>
      <c r="V31" s="103">
        <f>IFERROR(U31/U$28,0)</f>
        <v>0</v>
      </c>
    </row>
    <row r="32" spans="1:24" ht="12.75" customHeight="1" x14ac:dyDescent="0.3">
      <c r="A32" s="70" t="s">
        <v>75</v>
      </c>
      <c r="B32" s="70"/>
      <c r="C32" s="139"/>
      <c r="D32" s="103">
        <f>IFERROR(C32/C$28,0)</f>
        <v>0</v>
      </c>
      <c r="E32" s="139"/>
      <c r="F32" s="103">
        <f>IFERROR(E32/E$28,0)</f>
        <v>0</v>
      </c>
      <c r="G32" s="139"/>
      <c r="H32" s="103">
        <f>IFERROR(G32/G$28,0)</f>
        <v>0</v>
      </c>
      <c r="I32" s="139"/>
      <c r="J32" s="103">
        <f>IFERROR(I32/I$28,0)</f>
        <v>0</v>
      </c>
      <c r="K32" s="139"/>
      <c r="L32" s="103">
        <f>IFERROR(K32/K$28,0)</f>
        <v>0</v>
      </c>
      <c r="M32" s="139"/>
      <c r="N32" s="103">
        <f>IFERROR(M32/M$28,0)</f>
        <v>0</v>
      </c>
      <c r="O32" s="139"/>
      <c r="P32" s="103">
        <f>IFERROR(O32/O$28,0)</f>
        <v>0</v>
      </c>
      <c r="Q32" s="139"/>
      <c r="R32" s="103">
        <f>IFERROR(Q32/Q$28,0)</f>
        <v>0</v>
      </c>
      <c r="S32" s="139"/>
      <c r="T32" s="103">
        <f>IFERROR(S32/S$28,0)</f>
        <v>0</v>
      </c>
      <c r="U32" s="139"/>
      <c r="V32" s="103">
        <f>IFERROR(U32/U$28,0)</f>
        <v>0</v>
      </c>
    </row>
    <row r="33" spans="1:22" ht="12.75" customHeight="1" x14ac:dyDescent="0.3">
      <c r="A33" s="26" t="s">
        <v>2</v>
      </c>
      <c r="B33" s="69"/>
      <c r="C33" s="105">
        <f>SUM(C31:C32)</f>
        <v>0</v>
      </c>
      <c r="D33" s="106">
        <f>IFERROR(C33/C$28,0)</f>
        <v>0</v>
      </c>
      <c r="E33" s="105">
        <f>SUM(E31:E32)</f>
        <v>0</v>
      </c>
      <c r="F33" s="106">
        <f>IFERROR(E33/E$28,0)</f>
        <v>0</v>
      </c>
      <c r="G33" s="105">
        <f>SUM(G31:G32)</f>
        <v>0</v>
      </c>
      <c r="H33" s="106">
        <f>IFERROR(G33/G$28,0)</f>
        <v>0</v>
      </c>
      <c r="I33" s="105">
        <f>SUM(I31:I32)</f>
        <v>0</v>
      </c>
      <c r="J33" s="106">
        <f>IFERROR(I33/I$28,0)</f>
        <v>0</v>
      </c>
      <c r="K33" s="105">
        <f>SUM(K31:K32)</f>
        <v>0</v>
      </c>
      <c r="L33" s="106">
        <f>IFERROR(K33/K$28,0)</f>
        <v>0</v>
      </c>
      <c r="M33" s="105">
        <f>SUM(M31:M32)</f>
        <v>0</v>
      </c>
      <c r="N33" s="106">
        <f>IFERROR(M33/M$28,0)</f>
        <v>0</v>
      </c>
      <c r="O33" s="105">
        <f>SUM(O31:O32)</f>
        <v>0</v>
      </c>
      <c r="P33" s="106">
        <f>IFERROR(O33/O$28,0)</f>
        <v>0</v>
      </c>
      <c r="Q33" s="105">
        <f>SUM(Q31:Q32)</f>
        <v>0</v>
      </c>
      <c r="R33" s="106">
        <f>IFERROR(Q33/Q$28,0)</f>
        <v>0</v>
      </c>
      <c r="S33" s="105">
        <f>SUM(S31:S32)</f>
        <v>0</v>
      </c>
      <c r="T33" s="106">
        <f>IFERROR(S33/S$28,0)</f>
        <v>0</v>
      </c>
      <c r="U33" s="105">
        <f>SUM(U31:U32)</f>
        <v>0</v>
      </c>
      <c r="V33" s="106">
        <f>IFERROR(U33/U$28,0)</f>
        <v>0</v>
      </c>
    </row>
    <row r="34" spans="1:22" ht="12.75" customHeight="1" x14ac:dyDescent="0.3">
      <c r="A34" s="38"/>
      <c r="B34" s="5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2.75" customHeight="1" x14ac:dyDescent="0.3">
      <c r="A35" s="26" t="s">
        <v>3</v>
      </c>
      <c r="B35" s="69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2.75" customHeight="1" x14ac:dyDescent="0.3">
      <c r="A36" s="38" t="s">
        <v>22</v>
      </c>
      <c r="B36" s="50"/>
      <c r="C36" s="138"/>
      <c r="D36" s="103">
        <f t="shared" ref="D36:D46" si="10">IFERROR(C36/C$28,0)</f>
        <v>0</v>
      </c>
      <c r="E36" s="217"/>
      <c r="F36" s="103">
        <f t="shared" ref="F36:F46" si="11">IFERROR(E36/E$28,0)</f>
        <v>0</v>
      </c>
      <c r="G36" s="217"/>
      <c r="H36" s="103">
        <f t="shared" ref="H36:H46" si="12">IFERROR(G36/G$28,0)</f>
        <v>0</v>
      </c>
      <c r="I36" s="217"/>
      <c r="J36" s="103">
        <f t="shared" ref="J36:J46" si="13">IFERROR(I36/I$28,0)</f>
        <v>0</v>
      </c>
      <c r="K36" s="217"/>
      <c r="L36" s="103">
        <f t="shared" ref="L36:L46" si="14">IFERROR(K36/K$28,0)</f>
        <v>0</v>
      </c>
      <c r="M36" s="217"/>
      <c r="N36" s="103">
        <f t="shared" ref="N36:N46" si="15">IFERROR(M36/M$28,0)</f>
        <v>0</v>
      </c>
      <c r="O36" s="217"/>
      <c r="P36" s="103">
        <f t="shared" ref="P36:P46" si="16">IFERROR(O36/O$28,0)</f>
        <v>0</v>
      </c>
      <c r="Q36" s="217"/>
      <c r="R36" s="103">
        <f t="shared" ref="R36:R46" si="17">IFERROR(Q36/Q$28,0)</f>
        <v>0</v>
      </c>
      <c r="S36" s="217"/>
      <c r="T36" s="103">
        <f t="shared" ref="T36:T46" si="18">IFERROR(S36/S$28,0)</f>
        <v>0</v>
      </c>
      <c r="U36" s="217"/>
      <c r="V36" s="103">
        <f t="shared" ref="V36:V46" si="19">IFERROR(U36/U$28,0)</f>
        <v>0</v>
      </c>
    </row>
    <row r="37" spans="1:22" ht="12.75" customHeight="1" x14ac:dyDescent="0.3">
      <c r="A37" s="38" t="s">
        <v>23</v>
      </c>
      <c r="B37" s="50"/>
      <c r="C37" s="138"/>
      <c r="D37" s="103">
        <f t="shared" si="10"/>
        <v>0</v>
      </c>
      <c r="E37" s="217">
        <v>0</v>
      </c>
      <c r="F37" s="103">
        <f t="shared" si="11"/>
        <v>0</v>
      </c>
      <c r="G37" s="217">
        <v>0</v>
      </c>
      <c r="H37" s="103">
        <f t="shared" si="12"/>
        <v>0</v>
      </c>
      <c r="I37" s="217">
        <v>0</v>
      </c>
      <c r="J37" s="103">
        <f t="shared" si="13"/>
        <v>0</v>
      </c>
      <c r="K37" s="217">
        <v>0</v>
      </c>
      <c r="L37" s="103">
        <f t="shared" si="14"/>
        <v>0</v>
      </c>
      <c r="M37" s="217">
        <v>0</v>
      </c>
      <c r="N37" s="103">
        <f t="shared" si="15"/>
        <v>0</v>
      </c>
      <c r="O37" s="217">
        <v>0</v>
      </c>
      <c r="P37" s="103">
        <f t="shared" si="16"/>
        <v>0</v>
      </c>
      <c r="Q37" s="217">
        <v>0</v>
      </c>
      <c r="R37" s="103">
        <f t="shared" si="17"/>
        <v>0</v>
      </c>
      <c r="S37" s="217">
        <v>0</v>
      </c>
      <c r="T37" s="103">
        <f t="shared" si="18"/>
        <v>0</v>
      </c>
      <c r="U37" s="217">
        <v>0</v>
      </c>
      <c r="V37" s="103">
        <f t="shared" si="19"/>
        <v>0</v>
      </c>
    </row>
    <row r="38" spans="1:22" ht="12.75" customHeight="1" x14ac:dyDescent="0.3">
      <c r="A38" s="38" t="s">
        <v>24</v>
      </c>
      <c r="B38" s="50"/>
      <c r="C38" s="138"/>
      <c r="D38" s="103">
        <f t="shared" si="10"/>
        <v>0</v>
      </c>
      <c r="E38" s="217">
        <v>0</v>
      </c>
      <c r="F38" s="103">
        <f t="shared" si="11"/>
        <v>0</v>
      </c>
      <c r="G38" s="217">
        <v>0</v>
      </c>
      <c r="H38" s="103">
        <f t="shared" si="12"/>
        <v>0</v>
      </c>
      <c r="I38" s="217">
        <v>0</v>
      </c>
      <c r="J38" s="103">
        <f t="shared" si="13"/>
        <v>0</v>
      </c>
      <c r="K38" s="217">
        <v>0</v>
      </c>
      <c r="L38" s="103">
        <f t="shared" si="14"/>
        <v>0</v>
      </c>
      <c r="M38" s="217">
        <v>0</v>
      </c>
      <c r="N38" s="103">
        <f t="shared" si="15"/>
        <v>0</v>
      </c>
      <c r="O38" s="217">
        <v>0</v>
      </c>
      <c r="P38" s="103">
        <f t="shared" si="16"/>
        <v>0</v>
      </c>
      <c r="Q38" s="217">
        <v>0</v>
      </c>
      <c r="R38" s="103">
        <f t="shared" si="17"/>
        <v>0</v>
      </c>
      <c r="S38" s="217">
        <v>0</v>
      </c>
      <c r="T38" s="103">
        <f t="shared" si="18"/>
        <v>0</v>
      </c>
      <c r="U38" s="217">
        <v>0</v>
      </c>
      <c r="V38" s="103">
        <f t="shared" si="19"/>
        <v>0</v>
      </c>
    </row>
    <row r="39" spans="1:22" ht="12.75" customHeight="1" x14ac:dyDescent="0.3">
      <c r="A39" s="38" t="s">
        <v>28</v>
      </c>
      <c r="B39" s="50"/>
      <c r="C39" s="138"/>
      <c r="D39" s="103">
        <f t="shared" si="10"/>
        <v>0</v>
      </c>
      <c r="E39" s="217">
        <v>0</v>
      </c>
      <c r="F39" s="103">
        <f t="shared" si="11"/>
        <v>0</v>
      </c>
      <c r="G39" s="217">
        <v>0</v>
      </c>
      <c r="H39" s="103">
        <f t="shared" si="12"/>
        <v>0</v>
      </c>
      <c r="I39" s="217">
        <v>0</v>
      </c>
      <c r="J39" s="103">
        <f t="shared" si="13"/>
        <v>0</v>
      </c>
      <c r="K39" s="217">
        <v>0</v>
      </c>
      <c r="L39" s="103">
        <f t="shared" si="14"/>
        <v>0</v>
      </c>
      <c r="M39" s="217">
        <v>0</v>
      </c>
      <c r="N39" s="103">
        <f t="shared" si="15"/>
        <v>0</v>
      </c>
      <c r="O39" s="217">
        <v>0</v>
      </c>
      <c r="P39" s="103">
        <f t="shared" si="16"/>
        <v>0</v>
      </c>
      <c r="Q39" s="217">
        <v>0</v>
      </c>
      <c r="R39" s="103">
        <f t="shared" si="17"/>
        <v>0</v>
      </c>
      <c r="S39" s="217">
        <v>0</v>
      </c>
      <c r="T39" s="103">
        <f t="shared" si="18"/>
        <v>0</v>
      </c>
      <c r="U39" s="217">
        <v>0</v>
      </c>
      <c r="V39" s="103">
        <f t="shared" si="19"/>
        <v>0</v>
      </c>
    </row>
    <row r="40" spans="1:22" ht="12.75" customHeight="1" x14ac:dyDescent="0.3">
      <c r="A40" s="38" t="s">
        <v>25</v>
      </c>
      <c r="B40" s="50"/>
      <c r="C40" s="138">
        <v>0</v>
      </c>
      <c r="D40" s="103">
        <f t="shared" si="10"/>
        <v>0</v>
      </c>
      <c r="E40" s="138">
        <v>0</v>
      </c>
      <c r="F40" s="103">
        <f t="shared" si="11"/>
        <v>0</v>
      </c>
      <c r="G40" s="138">
        <v>0</v>
      </c>
      <c r="H40" s="103">
        <f t="shared" si="12"/>
        <v>0</v>
      </c>
      <c r="I40" s="138">
        <v>0</v>
      </c>
      <c r="J40" s="103">
        <f t="shared" si="13"/>
        <v>0</v>
      </c>
      <c r="K40" s="138">
        <v>0</v>
      </c>
      <c r="L40" s="103">
        <f t="shared" si="14"/>
        <v>0</v>
      </c>
      <c r="M40" s="138">
        <v>0</v>
      </c>
      <c r="N40" s="103">
        <f t="shared" si="15"/>
        <v>0</v>
      </c>
      <c r="O40" s="138">
        <v>0</v>
      </c>
      <c r="P40" s="103">
        <f t="shared" si="16"/>
        <v>0</v>
      </c>
      <c r="Q40" s="138">
        <v>0</v>
      </c>
      <c r="R40" s="103">
        <f t="shared" si="17"/>
        <v>0</v>
      </c>
      <c r="S40" s="138">
        <v>0</v>
      </c>
      <c r="T40" s="103">
        <f t="shared" si="18"/>
        <v>0</v>
      </c>
      <c r="U40" s="138">
        <v>0</v>
      </c>
      <c r="V40" s="103">
        <f t="shared" si="19"/>
        <v>0</v>
      </c>
    </row>
    <row r="41" spans="1:22" ht="12.75" customHeight="1" x14ac:dyDescent="0.3">
      <c r="A41" s="38" t="s">
        <v>26</v>
      </c>
      <c r="B41" s="50"/>
      <c r="C41" s="138">
        <v>0</v>
      </c>
      <c r="D41" s="103">
        <f t="shared" si="10"/>
        <v>0</v>
      </c>
      <c r="E41" s="138">
        <v>0</v>
      </c>
      <c r="F41" s="103">
        <f t="shared" si="11"/>
        <v>0</v>
      </c>
      <c r="G41" s="138">
        <v>0</v>
      </c>
      <c r="H41" s="103">
        <f t="shared" si="12"/>
        <v>0</v>
      </c>
      <c r="I41" s="138">
        <v>0</v>
      </c>
      <c r="J41" s="103">
        <f t="shared" si="13"/>
        <v>0</v>
      </c>
      <c r="K41" s="138">
        <v>0</v>
      </c>
      <c r="L41" s="103">
        <f t="shared" si="14"/>
        <v>0</v>
      </c>
      <c r="M41" s="138">
        <v>0</v>
      </c>
      <c r="N41" s="103">
        <f t="shared" si="15"/>
        <v>0</v>
      </c>
      <c r="O41" s="138">
        <v>0</v>
      </c>
      <c r="P41" s="103">
        <f t="shared" si="16"/>
        <v>0</v>
      </c>
      <c r="Q41" s="138">
        <v>0</v>
      </c>
      <c r="R41" s="103">
        <f t="shared" si="17"/>
        <v>0</v>
      </c>
      <c r="S41" s="138">
        <v>0</v>
      </c>
      <c r="T41" s="103">
        <f t="shared" si="18"/>
        <v>0</v>
      </c>
      <c r="U41" s="138">
        <v>0</v>
      </c>
      <c r="V41" s="103">
        <f t="shared" si="19"/>
        <v>0</v>
      </c>
    </row>
    <row r="42" spans="1:22" ht="12.75" customHeight="1" x14ac:dyDescent="0.3">
      <c r="A42" s="38" t="s">
        <v>27</v>
      </c>
      <c r="B42" s="50"/>
      <c r="C42" s="138"/>
      <c r="D42" s="103">
        <f t="shared" si="10"/>
        <v>0</v>
      </c>
      <c r="E42" s="217"/>
      <c r="F42" s="103">
        <f t="shared" si="11"/>
        <v>0</v>
      </c>
      <c r="G42" s="217"/>
      <c r="H42" s="103">
        <f t="shared" si="12"/>
        <v>0</v>
      </c>
      <c r="I42" s="217"/>
      <c r="J42" s="103">
        <f t="shared" si="13"/>
        <v>0</v>
      </c>
      <c r="K42" s="217"/>
      <c r="L42" s="103">
        <f t="shared" si="14"/>
        <v>0</v>
      </c>
      <c r="M42" s="217"/>
      <c r="N42" s="103">
        <f t="shared" si="15"/>
        <v>0</v>
      </c>
      <c r="O42" s="217"/>
      <c r="P42" s="103">
        <f t="shared" si="16"/>
        <v>0</v>
      </c>
      <c r="Q42" s="217"/>
      <c r="R42" s="103">
        <f t="shared" si="17"/>
        <v>0</v>
      </c>
      <c r="S42" s="217"/>
      <c r="T42" s="103">
        <f t="shared" si="18"/>
        <v>0</v>
      </c>
      <c r="U42" s="217"/>
      <c r="V42" s="103">
        <f t="shared" si="19"/>
        <v>0</v>
      </c>
    </row>
    <row r="43" spans="1:22" ht="12.75" customHeight="1" x14ac:dyDescent="0.3">
      <c r="A43" s="38" t="s">
        <v>76</v>
      </c>
      <c r="B43" s="50"/>
      <c r="C43" s="138"/>
      <c r="D43" s="103">
        <f t="shared" si="10"/>
        <v>0</v>
      </c>
      <c r="E43" s="217"/>
      <c r="F43" s="103">
        <f t="shared" si="11"/>
        <v>0</v>
      </c>
      <c r="G43" s="217"/>
      <c r="H43" s="103">
        <f t="shared" si="12"/>
        <v>0</v>
      </c>
      <c r="I43" s="217"/>
      <c r="J43" s="103">
        <f t="shared" si="13"/>
        <v>0</v>
      </c>
      <c r="K43" s="217"/>
      <c r="L43" s="103">
        <f t="shared" si="14"/>
        <v>0</v>
      </c>
      <c r="M43" s="217"/>
      <c r="N43" s="103">
        <f t="shared" si="15"/>
        <v>0</v>
      </c>
      <c r="O43" s="217"/>
      <c r="P43" s="103">
        <f t="shared" si="16"/>
        <v>0</v>
      </c>
      <c r="Q43" s="217"/>
      <c r="R43" s="103">
        <f t="shared" si="17"/>
        <v>0</v>
      </c>
      <c r="S43" s="217"/>
      <c r="T43" s="103">
        <f t="shared" si="18"/>
        <v>0</v>
      </c>
      <c r="U43" s="217"/>
      <c r="V43" s="103">
        <f t="shared" si="19"/>
        <v>0</v>
      </c>
    </row>
    <row r="44" spans="1:22" ht="12.75" customHeight="1" x14ac:dyDescent="0.3">
      <c r="A44" s="38" t="s">
        <v>11</v>
      </c>
      <c r="B44" s="50"/>
      <c r="C44" s="138"/>
      <c r="D44" s="103">
        <f t="shared" si="10"/>
        <v>0</v>
      </c>
      <c r="E44" s="217"/>
      <c r="F44" s="103">
        <f t="shared" si="11"/>
        <v>0</v>
      </c>
      <c r="G44" s="217"/>
      <c r="H44" s="103">
        <f t="shared" si="12"/>
        <v>0</v>
      </c>
      <c r="I44" s="217"/>
      <c r="J44" s="103">
        <f t="shared" si="13"/>
        <v>0</v>
      </c>
      <c r="K44" s="217"/>
      <c r="L44" s="103">
        <f t="shared" si="14"/>
        <v>0</v>
      </c>
      <c r="M44" s="217"/>
      <c r="N44" s="103">
        <f t="shared" si="15"/>
        <v>0</v>
      </c>
      <c r="O44" s="217"/>
      <c r="P44" s="103">
        <f t="shared" si="16"/>
        <v>0</v>
      </c>
      <c r="Q44" s="217"/>
      <c r="R44" s="103">
        <f t="shared" si="17"/>
        <v>0</v>
      </c>
      <c r="S44" s="217"/>
      <c r="T44" s="103">
        <f t="shared" si="18"/>
        <v>0</v>
      </c>
      <c r="U44" s="217"/>
      <c r="V44" s="103">
        <f t="shared" si="19"/>
        <v>0</v>
      </c>
    </row>
    <row r="45" spans="1:22" ht="12.75" customHeight="1" x14ac:dyDescent="0.3">
      <c r="A45" s="38" t="s">
        <v>4</v>
      </c>
      <c r="B45" s="50"/>
      <c r="C45" s="139">
        <v>0</v>
      </c>
      <c r="D45" s="103">
        <f t="shared" si="10"/>
        <v>0</v>
      </c>
      <c r="E45" s="139">
        <v>0</v>
      </c>
      <c r="F45" s="103">
        <f t="shared" si="11"/>
        <v>0</v>
      </c>
      <c r="G45" s="139">
        <v>0</v>
      </c>
      <c r="H45" s="103">
        <f t="shared" si="12"/>
        <v>0</v>
      </c>
      <c r="I45" s="139">
        <v>0</v>
      </c>
      <c r="J45" s="103">
        <f t="shared" si="13"/>
        <v>0</v>
      </c>
      <c r="K45" s="139">
        <v>0</v>
      </c>
      <c r="L45" s="103">
        <f t="shared" si="14"/>
        <v>0</v>
      </c>
      <c r="M45" s="139">
        <v>0</v>
      </c>
      <c r="N45" s="103">
        <f t="shared" si="15"/>
        <v>0</v>
      </c>
      <c r="O45" s="139">
        <v>0</v>
      </c>
      <c r="P45" s="103">
        <f t="shared" si="16"/>
        <v>0</v>
      </c>
      <c r="Q45" s="139">
        <v>0</v>
      </c>
      <c r="R45" s="103">
        <f t="shared" si="17"/>
        <v>0</v>
      </c>
      <c r="S45" s="139">
        <v>0</v>
      </c>
      <c r="T45" s="103">
        <f t="shared" si="18"/>
        <v>0</v>
      </c>
      <c r="U45" s="139">
        <v>0</v>
      </c>
      <c r="V45" s="103">
        <f t="shared" si="19"/>
        <v>0</v>
      </c>
    </row>
    <row r="46" spans="1:22" ht="12.75" customHeight="1" x14ac:dyDescent="0.3">
      <c r="A46" s="26" t="s">
        <v>5</v>
      </c>
      <c r="B46" s="69"/>
      <c r="C46" s="105">
        <f>SUM(C36:C45)</f>
        <v>0</v>
      </c>
      <c r="D46" s="106">
        <f t="shared" si="10"/>
        <v>0</v>
      </c>
      <c r="E46" s="105">
        <f>SUM(E36:E45)</f>
        <v>0</v>
      </c>
      <c r="F46" s="106">
        <f t="shared" si="11"/>
        <v>0</v>
      </c>
      <c r="G46" s="105">
        <f>SUM(G36:G45)</f>
        <v>0</v>
      </c>
      <c r="H46" s="106">
        <f t="shared" si="12"/>
        <v>0</v>
      </c>
      <c r="I46" s="105">
        <f>SUM(I36:I45)</f>
        <v>0</v>
      </c>
      <c r="J46" s="106">
        <f t="shared" si="13"/>
        <v>0</v>
      </c>
      <c r="K46" s="105">
        <f>SUM(K36:K45)</f>
        <v>0</v>
      </c>
      <c r="L46" s="106">
        <f t="shared" si="14"/>
        <v>0</v>
      </c>
      <c r="M46" s="105">
        <f>SUM(M36:M45)</f>
        <v>0</v>
      </c>
      <c r="N46" s="106">
        <f t="shared" si="15"/>
        <v>0</v>
      </c>
      <c r="O46" s="105">
        <f>SUM(O36:O45)</f>
        <v>0</v>
      </c>
      <c r="P46" s="106">
        <f t="shared" si="16"/>
        <v>0</v>
      </c>
      <c r="Q46" s="105">
        <f>SUM(Q36:Q45)</f>
        <v>0</v>
      </c>
      <c r="R46" s="106">
        <f t="shared" si="17"/>
        <v>0</v>
      </c>
      <c r="S46" s="105">
        <f>SUM(S36:S45)</f>
        <v>0</v>
      </c>
      <c r="T46" s="106">
        <f t="shared" si="18"/>
        <v>0</v>
      </c>
      <c r="U46" s="105">
        <f>SUM(U36:U45)</f>
        <v>0</v>
      </c>
      <c r="V46" s="106">
        <f t="shared" si="19"/>
        <v>0</v>
      </c>
    </row>
    <row r="47" spans="1:22" ht="12.75" customHeight="1" x14ac:dyDescent="0.3">
      <c r="A47" s="26"/>
      <c r="B47" s="26"/>
      <c r="C47" s="53"/>
      <c r="D47" s="111"/>
      <c r="E47" s="53"/>
      <c r="F47" s="111"/>
      <c r="G47" s="53"/>
      <c r="H47" s="111"/>
      <c r="I47" s="53"/>
      <c r="J47" s="111"/>
      <c r="K47" s="53"/>
      <c r="L47" s="111"/>
      <c r="M47" s="53"/>
      <c r="N47" s="111"/>
      <c r="O47" s="53"/>
      <c r="P47" s="111"/>
      <c r="Q47" s="53"/>
      <c r="R47" s="111"/>
      <c r="S47" s="53"/>
      <c r="T47" s="111"/>
      <c r="U47" s="53"/>
      <c r="V47" s="111"/>
    </row>
    <row r="48" spans="1:22" ht="12.75" customHeight="1" x14ac:dyDescent="0.3">
      <c r="A48" s="26" t="str">
        <f>A4</f>
        <v xml:space="preserve">VENDOR:  </v>
      </c>
      <c r="B48" s="46" t="str">
        <f>B4</f>
        <v>Aramark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4" ht="12.75" customHeight="1" x14ac:dyDescent="0.3">
      <c r="A49" s="26"/>
      <c r="B49" s="14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4" ht="12.75" customHeight="1" x14ac:dyDescent="0.3">
      <c r="A50" s="38"/>
      <c r="B50" s="38"/>
      <c r="C50" s="109" t="str">
        <f>C6</f>
        <v>FY 2018-19</v>
      </c>
      <c r="D50" s="109" t="s">
        <v>9</v>
      </c>
      <c r="E50" s="109" t="str">
        <f>E6</f>
        <v>FY 2019-20</v>
      </c>
      <c r="F50" s="109" t="s">
        <v>9</v>
      </c>
      <c r="G50" s="109" t="str">
        <f>G6</f>
        <v>FY 2020-21</v>
      </c>
      <c r="H50" s="109" t="s">
        <v>9</v>
      </c>
      <c r="I50" s="109" t="str">
        <f>I6</f>
        <v>FY 2021-22</v>
      </c>
      <c r="J50" s="109" t="s">
        <v>9</v>
      </c>
      <c r="K50" s="109" t="str">
        <f>K6</f>
        <v>FY 2022-23</v>
      </c>
      <c r="L50" s="109" t="s">
        <v>9</v>
      </c>
      <c r="M50" s="109" t="str">
        <f>M6</f>
        <v>FY 2023-24</v>
      </c>
      <c r="N50" s="109" t="s">
        <v>9</v>
      </c>
      <c r="O50" s="109" t="str">
        <f>O6</f>
        <v>FY 2024-25</v>
      </c>
      <c r="P50" s="109" t="s">
        <v>9</v>
      </c>
      <c r="Q50" s="109" t="str">
        <f>Q6</f>
        <v>FY 2025-26</v>
      </c>
      <c r="R50" s="109" t="s">
        <v>9</v>
      </c>
      <c r="S50" s="109" t="str">
        <f>S6</f>
        <v>FY 2026-27</v>
      </c>
      <c r="T50" s="109" t="s">
        <v>9</v>
      </c>
      <c r="U50" s="109" t="str">
        <f>U6</f>
        <v>FY 2027-28</v>
      </c>
      <c r="V50" s="109" t="s">
        <v>9</v>
      </c>
    </row>
    <row r="51" spans="1:24" ht="12.75" customHeight="1" x14ac:dyDescent="0.3">
      <c r="A51" s="26" t="s">
        <v>38</v>
      </c>
      <c r="B51" s="69"/>
      <c r="C51" s="101"/>
      <c r="D51" s="103"/>
      <c r="E51" s="101"/>
      <c r="F51" s="103"/>
      <c r="G51" s="101"/>
      <c r="H51" s="103"/>
      <c r="I51" s="101"/>
      <c r="J51" s="103"/>
      <c r="K51" s="101"/>
      <c r="L51" s="103"/>
      <c r="M51" s="101"/>
      <c r="N51" s="103"/>
      <c r="O51" s="101"/>
      <c r="P51" s="103"/>
      <c r="Q51" s="101"/>
      <c r="R51" s="103"/>
      <c r="S51" s="101"/>
      <c r="T51" s="103"/>
      <c r="U51" s="101"/>
      <c r="V51" s="103"/>
    </row>
    <row r="52" spans="1:24" ht="12.75" customHeight="1" x14ac:dyDescent="0.3">
      <c r="A52" s="38" t="s">
        <v>229</v>
      </c>
      <c r="B52" s="50"/>
      <c r="C52" s="217">
        <v>0</v>
      </c>
      <c r="D52" s="103">
        <f t="shared" ref="D52:D83" si="20">IFERROR(C52/C$28,0)</f>
        <v>0</v>
      </c>
      <c r="E52" s="217">
        <v>0</v>
      </c>
      <c r="F52" s="103">
        <f t="shared" ref="F52:F105" si="21">IFERROR(E52/E$28,0)</f>
        <v>0</v>
      </c>
      <c r="G52" s="217">
        <v>0</v>
      </c>
      <c r="H52" s="103">
        <f t="shared" ref="H52:H105" si="22">IFERROR(G52/G$28,0)</f>
        <v>0</v>
      </c>
      <c r="I52" s="217">
        <v>0</v>
      </c>
      <c r="J52" s="103">
        <f t="shared" ref="J52:J105" si="23">IFERROR(I52/I$28,0)</f>
        <v>0</v>
      </c>
      <c r="K52" s="217">
        <v>0</v>
      </c>
      <c r="L52" s="103">
        <f t="shared" ref="L52:L105" si="24">IFERROR(K52/K$28,0)</f>
        <v>0</v>
      </c>
      <c r="M52" s="217">
        <v>0</v>
      </c>
      <c r="N52" s="103">
        <f t="shared" ref="N52:N105" si="25">IFERROR(M52/M$28,0)</f>
        <v>0</v>
      </c>
      <c r="O52" s="217">
        <v>0</v>
      </c>
      <c r="P52" s="103">
        <f t="shared" ref="P52:P105" si="26">IFERROR(O52/O$28,0)</f>
        <v>0</v>
      </c>
      <c r="Q52" s="217">
        <v>0</v>
      </c>
      <c r="R52" s="103">
        <f t="shared" ref="R52:R105" si="27">IFERROR(Q52/Q$28,0)</f>
        <v>0</v>
      </c>
      <c r="S52" s="217">
        <v>0</v>
      </c>
      <c r="T52" s="103">
        <f t="shared" ref="T52:T105" si="28">IFERROR(S52/S$28,0)</f>
        <v>0</v>
      </c>
      <c r="U52" s="217">
        <v>0</v>
      </c>
      <c r="V52" s="103">
        <f t="shared" ref="V52:V105" si="29">IFERROR(U52/U$28,0)</f>
        <v>0</v>
      </c>
      <c r="X52" s="245"/>
    </row>
    <row r="53" spans="1:24" ht="12.75" customHeight="1" x14ac:dyDescent="0.3">
      <c r="A53" s="38" t="s">
        <v>97</v>
      </c>
      <c r="B53" s="50"/>
      <c r="C53" s="217">
        <v>0</v>
      </c>
      <c r="D53" s="103">
        <f t="shared" si="20"/>
        <v>0</v>
      </c>
      <c r="E53" s="217">
        <v>0</v>
      </c>
      <c r="F53" s="103">
        <f t="shared" si="21"/>
        <v>0</v>
      </c>
      <c r="G53" s="217">
        <v>0</v>
      </c>
      <c r="H53" s="103">
        <f t="shared" si="22"/>
        <v>0</v>
      </c>
      <c r="I53" s="217">
        <v>0</v>
      </c>
      <c r="J53" s="103">
        <f t="shared" si="23"/>
        <v>0</v>
      </c>
      <c r="K53" s="217">
        <v>0</v>
      </c>
      <c r="L53" s="103">
        <f t="shared" si="24"/>
        <v>0</v>
      </c>
      <c r="M53" s="217">
        <v>0</v>
      </c>
      <c r="N53" s="103">
        <f t="shared" si="25"/>
        <v>0</v>
      </c>
      <c r="O53" s="217">
        <v>0</v>
      </c>
      <c r="P53" s="103">
        <f t="shared" si="26"/>
        <v>0</v>
      </c>
      <c r="Q53" s="217">
        <v>0</v>
      </c>
      <c r="R53" s="103">
        <f t="shared" si="27"/>
        <v>0</v>
      </c>
      <c r="S53" s="217">
        <v>0</v>
      </c>
      <c r="T53" s="103">
        <f t="shared" si="28"/>
        <v>0</v>
      </c>
      <c r="U53" s="217">
        <v>0</v>
      </c>
      <c r="V53" s="103">
        <f t="shared" si="29"/>
        <v>0</v>
      </c>
      <c r="X53" s="245"/>
    </row>
    <row r="54" spans="1:24" ht="12.75" customHeight="1" x14ac:dyDescent="0.3">
      <c r="A54" s="38" t="s">
        <v>30</v>
      </c>
      <c r="B54" s="50"/>
      <c r="C54" s="217">
        <v>0</v>
      </c>
      <c r="D54" s="103">
        <f t="shared" si="20"/>
        <v>0</v>
      </c>
      <c r="E54" s="217">
        <v>0</v>
      </c>
      <c r="F54" s="103">
        <f t="shared" si="21"/>
        <v>0</v>
      </c>
      <c r="G54" s="217">
        <v>0</v>
      </c>
      <c r="H54" s="103">
        <f t="shared" si="22"/>
        <v>0</v>
      </c>
      <c r="I54" s="217">
        <v>0</v>
      </c>
      <c r="J54" s="103">
        <f t="shared" si="23"/>
        <v>0</v>
      </c>
      <c r="K54" s="217">
        <v>0</v>
      </c>
      <c r="L54" s="103">
        <f t="shared" si="24"/>
        <v>0</v>
      </c>
      <c r="M54" s="217">
        <v>0</v>
      </c>
      <c r="N54" s="103">
        <f t="shared" si="25"/>
        <v>0</v>
      </c>
      <c r="O54" s="217">
        <v>0</v>
      </c>
      <c r="P54" s="103">
        <f t="shared" si="26"/>
        <v>0</v>
      </c>
      <c r="Q54" s="217">
        <v>0</v>
      </c>
      <c r="R54" s="103">
        <f t="shared" si="27"/>
        <v>0</v>
      </c>
      <c r="S54" s="217">
        <v>0</v>
      </c>
      <c r="T54" s="103">
        <f t="shared" si="28"/>
        <v>0</v>
      </c>
      <c r="U54" s="217">
        <v>0</v>
      </c>
      <c r="V54" s="103">
        <f t="shared" si="29"/>
        <v>0</v>
      </c>
      <c r="X54" s="245"/>
    </row>
    <row r="55" spans="1:24" ht="12.75" customHeight="1" x14ac:dyDescent="0.3">
      <c r="A55" s="38" t="s">
        <v>153</v>
      </c>
      <c r="B55" s="50"/>
      <c r="C55" s="217">
        <v>0</v>
      </c>
      <c r="D55" s="103">
        <f t="shared" si="20"/>
        <v>0</v>
      </c>
      <c r="E55" s="217">
        <v>0</v>
      </c>
      <c r="F55" s="103">
        <f t="shared" si="21"/>
        <v>0</v>
      </c>
      <c r="G55" s="217">
        <v>0</v>
      </c>
      <c r="H55" s="103">
        <f t="shared" si="22"/>
        <v>0</v>
      </c>
      <c r="I55" s="217">
        <v>0</v>
      </c>
      <c r="J55" s="103">
        <f t="shared" si="23"/>
        <v>0</v>
      </c>
      <c r="K55" s="217">
        <v>0</v>
      </c>
      <c r="L55" s="103">
        <f t="shared" si="24"/>
        <v>0</v>
      </c>
      <c r="M55" s="217">
        <v>0</v>
      </c>
      <c r="N55" s="103">
        <f t="shared" si="25"/>
        <v>0</v>
      </c>
      <c r="O55" s="217">
        <v>0</v>
      </c>
      <c r="P55" s="103">
        <f t="shared" si="26"/>
        <v>0</v>
      </c>
      <c r="Q55" s="217">
        <v>0</v>
      </c>
      <c r="R55" s="103">
        <f t="shared" si="27"/>
        <v>0</v>
      </c>
      <c r="S55" s="217">
        <v>0</v>
      </c>
      <c r="T55" s="103">
        <f t="shared" si="28"/>
        <v>0</v>
      </c>
      <c r="U55" s="217">
        <v>0</v>
      </c>
      <c r="V55" s="103">
        <f t="shared" si="29"/>
        <v>0</v>
      </c>
      <c r="X55" s="245"/>
    </row>
    <row r="56" spans="1:24" ht="12.75" customHeight="1" x14ac:dyDescent="0.3">
      <c r="A56" s="38" t="s">
        <v>88</v>
      </c>
      <c r="B56" s="50"/>
      <c r="C56" s="217">
        <v>0</v>
      </c>
      <c r="D56" s="103">
        <f t="shared" si="20"/>
        <v>0</v>
      </c>
      <c r="E56" s="217">
        <v>0</v>
      </c>
      <c r="F56" s="103">
        <f t="shared" si="21"/>
        <v>0</v>
      </c>
      <c r="G56" s="217">
        <v>0</v>
      </c>
      <c r="H56" s="103">
        <f t="shared" si="22"/>
        <v>0</v>
      </c>
      <c r="I56" s="217">
        <v>0</v>
      </c>
      <c r="J56" s="103">
        <f t="shared" si="23"/>
        <v>0</v>
      </c>
      <c r="K56" s="217">
        <v>0</v>
      </c>
      <c r="L56" s="103">
        <f t="shared" si="24"/>
        <v>0</v>
      </c>
      <c r="M56" s="217">
        <v>0</v>
      </c>
      <c r="N56" s="103">
        <f t="shared" si="25"/>
        <v>0</v>
      </c>
      <c r="O56" s="217">
        <v>0</v>
      </c>
      <c r="P56" s="103">
        <f t="shared" si="26"/>
        <v>0</v>
      </c>
      <c r="Q56" s="217">
        <v>0</v>
      </c>
      <c r="R56" s="103">
        <f t="shared" si="27"/>
        <v>0</v>
      </c>
      <c r="S56" s="217">
        <v>0</v>
      </c>
      <c r="T56" s="103">
        <f t="shared" si="28"/>
        <v>0</v>
      </c>
      <c r="U56" s="217">
        <v>0</v>
      </c>
      <c r="V56" s="103">
        <f t="shared" si="29"/>
        <v>0</v>
      </c>
      <c r="X56" s="245"/>
    </row>
    <row r="57" spans="1:24" ht="12.75" customHeight="1" x14ac:dyDescent="0.3">
      <c r="A57" s="38" t="s">
        <v>14</v>
      </c>
      <c r="B57" s="50"/>
      <c r="C57" s="217">
        <v>0</v>
      </c>
      <c r="D57" s="103">
        <f t="shared" si="20"/>
        <v>0</v>
      </c>
      <c r="E57" s="217">
        <v>0</v>
      </c>
      <c r="F57" s="103">
        <f t="shared" si="21"/>
        <v>0</v>
      </c>
      <c r="G57" s="217">
        <v>0</v>
      </c>
      <c r="H57" s="103">
        <f t="shared" si="22"/>
        <v>0</v>
      </c>
      <c r="I57" s="217">
        <v>0</v>
      </c>
      <c r="J57" s="103">
        <f t="shared" si="23"/>
        <v>0</v>
      </c>
      <c r="K57" s="217">
        <v>0</v>
      </c>
      <c r="L57" s="103">
        <f t="shared" si="24"/>
        <v>0</v>
      </c>
      <c r="M57" s="217">
        <v>0</v>
      </c>
      <c r="N57" s="103">
        <f t="shared" si="25"/>
        <v>0</v>
      </c>
      <c r="O57" s="217">
        <v>0</v>
      </c>
      <c r="P57" s="103">
        <f t="shared" si="26"/>
        <v>0</v>
      </c>
      <c r="Q57" s="217">
        <v>0</v>
      </c>
      <c r="R57" s="103">
        <f t="shared" si="27"/>
        <v>0</v>
      </c>
      <c r="S57" s="217">
        <v>0</v>
      </c>
      <c r="T57" s="103">
        <f t="shared" si="28"/>
        <v>0</v>
      </c>
      <c r="U57" s="217">
        <v>0</v>
      </c>
      <c r="V57" s="103">
        <f t="shared" si="29"/>
        <v>0</v>
      </c>
      <c r="X57" s="245"/>
    </row>
    <row r="58" spans="1:24" ht="12.75" customHeight="1" x14ac:dyDescent="0.3">
      <c r="A58" s="38" t="s">
        <v>31</v>
      </c>
      <c r="B58" s="50"/>
      <c r="C58" s="217">
        <v>0</v>
      </c>
      <c r="D58" s="103">
        <f t="shared" si="20"/>
        <v>0</v>
      </c>
      <c r="E58" s="217">
        <v>0</v>
      </c>
      <c r="F58" s="103">
        <f t="shared" si="21"/>
        <v>0</v>
      </c>
      <c r="G58" s="217">
        <v>0</v>
      </c>
      <c r="H58" s="103">
        <f t="shared" si="22"/>
        <v>0</v>
      </c>
      <c r="I58" s="217">
        <v>0</v>
      </c>
      <c r="J58" s="103">
        <f t="shared" si="23"/>
        <v>0</v>
      </c>
      <c r="K58" s="217">
        <v>0</v>
      </c>
      <c r="L58" s="103">
        <f t="shared" si="24"/>
        <v>0</v>
      </c>
      <c r="M58" s="217">
        <v>0</v>
      </c>
      <c r="N58" s="103">
        <f t="shared" si="25"/>
        <v>0</v>
      </c>
      <c r="O58" s="217">
        <v>0</v>
      </c>
      <c r="P58" s="103">
        <f t="shared" si="26"/>
        <v>0</v>
      </c>
      <c r="Q58" s="217">
        <v>0</v>
      </c>
      <c r="R58" s="103">
        <f t="shared" si="27"/>
        <v>0</v>
      </c>
      <c r="S58" s="217">
        <v>0</v>
      </c>
      <c r="T58" s="103">
        <f t="shared" si="28"/>
        <v>0</v>
      </c>
      <c r="U58" s="217">
        <v>0</v>
      </c>
      <c r="V58" s="103">
        <f t="shared" si="29"/>
        <v>0</v>
      </c>
      <c r="X58" s="245"/>
    </row>
    <row r="59" spans="1:24" ht="12.75" customHeight="1" x14ac:dyDescent="0.3">
      <c r="A59" s="38" t="s">
        <v>141</v>
      </c>
      <c r="B59" s="50"/>
      <c r="C59" s="217">
        <v>7200</v>
      </c>
      <c r="D59" s="103">
        <f t="shared" si="20"/>
        <v>0.15</v>
      </c>
      <c r="E59" s="217">
        <v>7560</v>
      </c>
      <c r="F59" s="103">
        <f t="shared" si="21"/>
        <v>0.15</v>
      </c>
      <c r="G59" s="217">
        <v>7711.2</v>
      </c>
      <c r="H59" s="103">
        <f t="shared" si="22"/>
        <v>0.15</v>
      </c>
      <c r="I59" s="217">
        <v>7865.424</v>
      </c>
      <c r="J59" s="103">
        <f t="shared" si="23"/>
        <v>0.15</v>
      </c>
      <c r="K59" s="217">
        <v>8022.7324800000006</v>
      </c>
      <c r="L59" s="103">
        <f t="shared" si="24"/>
        <v>0.15</v>
      </c>
      <c r="M59" s="217">
        <v>8183.1871295999999</v>
      </c>
      <c r="N59" s="103">
        <f t="shared" si="25"/>
        <v>0.15</v>
      </c>
      <c r="O59" s="217">
        <v>8346.8508721920007</v>
      </c>
      <c r="P59" s="103">
        <f t="shared" si="26"/>
        <v>0.15</v>
      </c>
      <c r="Q59" s="217">
        <v>8513.7878896358397</v>
      </c>
      <c r="R59" s="103">
        <f t="shared" si="27"/>
        <v>0.15</v>
      </c>
      <c r="S59" s="217">
        <v>8684.0636474285566</v>
      </c>
      <c r="T59" s="103">
        <f t="shared" si="28"/>
        <v>0.15</v>
      </c>
      <c r="U59" s="217">
        <v>8857.7449203771284</v>
      </c>
      <c r="V59" s="103">
        <f t="shared" si="29"/>
        <v>0.15</v>
      </c>
      <c r="X59" s="245"/>
    </row>
    <row r="60" spans="1:24" ht="12.75" customHeight="1" x14ac:dyDescent="0.3">
      <c r="A60" s="38" t="s">
        <v>149</v>
      </c>
      <c r="B60" s="50"/>
      <c r="C60" s="217">
        <v>0</v>
      </c>
      <c r="D60" s="103">
        <f t="shared" si="20"/>
        <v>0</v>
      </c>
      <c r="E60" s="217">
        <v>0</v>
      </c>
      <c r="F60" s="103">
        <f t="shared" si="21"/>
        <v>0</v>
      </c>
      <c r="G60" s="217">
        <v>0</v>
      </c>
      <c r="H60" s="103">
        <f t="shared" si="22"/>
        <v>0</v>
      </c>
      <c r="I60" s="217">
        <v>0</v>
      </c>
      <c r="J60" s="103">
        <f t="shared" si="23"/>
        <v>0</v>
      </c>
      <c r="K60" s="217">
        <v>0</v>
      </c>
      <c r="L60" s="103">
        <f t="shared" si="24"/>
        <v>0</v>
      </c>
      <c r="M60" s="217">
        <v>0</v>
      </c>
      <c r="N60" s="103">
        <f t="shared" si="25"/>
        <v>0</v>
      </c>
      <c r="O60" s="217">
        <v>0</v>
      </c>
      <c r="P60" s="103">
        <f t="shared" si="26"/>
        <v>0</v>
      </c>
      <c r="Q60" s="217">
        <v>0</v>
      </c>
      <c r="R60" s="103">
        <f t="shared" si="27"/>
        <v>0</v>
      </c>
      <c r="S60" s="217">
        <v>0</v>
      </c>
      <c r="T60" s="103">
        <f t="shared" si="28"/>
        <v>0</v>
      </c>
      <c r="U60" s="217">
        <v>0</v>
      </c>
      <c r="V60" s="103">
        <f t="shared" si="29"/>
        <v>0</v>
      </c>
      <c r="X60" s="245"/>
    </row>
    <row r="61" spans="1:24" ht="12.75" customHeight="1" x14ac:dyDescent="0.3">
      <c r="A61" s="38" t="s">
        <v>157</v>
      </c>
      <c r="B61" s="50"/>
      <c r="C61" s="217">
        <v>0</v>
      </c>
      <c r="D61" s="103">
        <f t="shared" si="20"/>
        <v>0</v>
      </c>
      <c r="E61" s="217">
        <v>0</v>
      </c>
      <c r="F61" s="103">
        <f t="shared" si="21"/>
        <v>0</v>
      </c>
      <c r="G61" s="217">
        <v>0</v>
      </c>
      <c r="H61" s="103">
        <f t="shared" si="22"/>
        <v>0</v>
      </c>
      <c r="I61" s="217">
        <v>0</v>
      </c>
      <c r="J61" s="103">
        <f t="shared" si="23"/>
        <v>0</v>
      </c>
      <c r="K61" s="217">
        <v>0</v>
      </c>
      <c r="L61" s="103">
        <f t="shared" si="24"/>
        <v>0</v>
      </c>
      <c r="M61" s="217">
        <v>0</v>
      </c>
      <c r="N61" s="103">
        <f t="shared" si="25"/>
        <v>0</v>
      </c>
      <c r="O61" s="217">
        <v>0</v>
      </c>
      <c r="P61" s="103">
        <f t="shared" si="26"/>
        <v>0</v>
      </c>
      <c r="Q61" s="217">
        <v>0</v>
      </c>
      <c r="R61" s="103">
        <f t="shared" si="27"/>
        <v>0</v>
      </c>
      <c r="S61" s="217">
        <v>0</v>
      </c>
      <c r="T61" s="103">
        <f t="shared" si="28"/>
        <v>0</v>
      </c>
      <c r="U61" s="217">
        <v>0</v>
      </c>
      <c r="V61" s="103">
        <f t="shared" si="29"/>
        <v>0</v>
      </c>
      <c r="X61" s="245"/>
    </row>
    <row r="62" spans="1:24" ht="12.75" customHeight="1" x14ac:dyDescent="0.3">
      <c r="A62" s="38" t="s">
        <v>294</v>
      </c>
      <c r="B62" s="50"/>
      <c r="C62" s="217">
        <v>0</v>
      </c>
      <c r="D62" s="103">
        <f t="shared" si="20"/>
        <v>0</v>
      </c>
      <c r="E62" s="217">
        <v>0</v>
      </c>
      <c r="F62" s="103">
        <f t="shared" si="21"/>
        <v>0</v>
      </c>
      <c r="G62" s="217">
        <v>0</v>
      </c>
      <c r="H62" s="103">
        <f t="shared" si="22"/>
        <v>0</v>
      </c>
      <c r="I62" s="217">
        <v>0</v>
      </c>
      <c r="J62" s="103">
        <f t="shared" si="23"/>
        <v>0</v>
      </c>
      <c r="K62" s="217">
        <v>0</v>
      </c>
      <c r="L62" s="103">
        <f t="shared" si="24"/>
        <v>0</v>
      </c>
      <c r="M62" s="217">
        <v>0</v>
      </c>
      <c r="N62" s="103">
        <f t="shared" si="25"/>
        <v>0</v>
      </c>
      <c r="O62" s="217">
        <v>0</v>
      </c>
      <c r="P62" s="103">
        <f t="shared" si="26"/>
        <v>0</v>
      </c>
      <c r="Q62" s="217">
        <v>0</v>
      </c>
      <c r="R62" s="103">
        <f t="shared" si="27"/>
        <v>0</v>
      </c>
      <c r="S62" s="217">
        <v>0</v>
      </c>
      <c r="T62" s="103">
        <f t="shared" si="28"/>
        <v>0</v>
      </c>
      <c r="U62" s="217">
        <v>0</v>
      </c>
      <c r="V62" s="103">
        <f t="shared" si="29"/>
        <v>0</v>
      </c>
      <c r="X62" s="245"/>
    </row>
    <row r="63" spans="1:24" ht="12.75" customHeight="1" x14ac:dyDescent="0.3">
      <c r="A63" s="38" t="s">
        <v>29</v>
      </c>
      <c r="B63" s="50"/>
      <c r="C63" s="217">
        <v>0</v>
      </c>
      <c r="D63" s="103">
        <f t="shared" si="20"/>
        <v>0</v>
      </c>
      <c r="E63" s="217">
        <v>0</v>
      </c>
      <c r="F63" s="103">
        <f t="shared" si="21"/>
        <v>0</v>
      </c>
      <c r="G63" s="217">
        <v>0</v>
      </c>
      <c r="H63" s="103">
        <f t="shared" si="22"/>
        <v>0</v>
      </c>
      <c r="I63" s="217">
        <v>0</v>
      </c>
      <c r="J63" s="103">
        <f t="shared" si="23"/>
        <v>0</v>
      </c>
      <c r="K63" s="217">
        <v>0</v>
      </c>
      <c r="L63" s="103">
        <f t="shared" si="24"/>
        <v>0</v>
      </c>
      <c r="M63" s="217">
        <v>0</v>
      </c>
      <c r="N63" s="103">
        <f t="shared" si="25"/>
        <v>0</v>
      </c>
      <c r="O63" s="217">
        <v>0</v>
      </c>
      <c r="P63" s="103">
        <f t="shared" si="26"/>
        <v>0</v>
      </c>
      <c r="Q63" s="217">
        <v>0</v>
      </c>
      <c r="R63" s="103">
        <f t="shared" si="27"/>
        <v>0</v>
      </c>
      <c r="S63" s="217">
        <v>0</v>
      </c>
      <c r="T63" s="103">
        <f t="shared" si="28"/>
        <v>0</v>
      </c>
      <c r="U63" s="217">
        <v>0</v>
      </c>
      <c r="V63" s="103">
        <f t="shared" si="29"/>
        <v>0</v>
      </c>
      <c r="X63" s="245"/>
    </row>
    <row r="64" spans="1:24" ht="12.75" customHeight="1" x14ac:dyDescent="0.3">
      <c r="A64" s="38" t="s">
        <v>148</v>
      </c>
      <c r="B64" s="50"/>
      <c r="C64" s="217">
        <v>0</v>
      </c>
      <c r="D64" s="103">
        <f t="shared" si="20"/>
        <v>0</v>
      </c>
      <c r="E64" s="217">
        <v>0</v>
      </c>
      <c r="F64" s="103">
        <f t="shared" si="21"/>
        <v>0</v>
      </c>
      <c r="G64" s="217">
        <v>0</v>
      </c>
      <c r="H64" s="103">
        <f t="shared" si="22"/>
        <v>0</v>
      </c>
      <c r="I64" s="217">
        <v>0</v>
      </c>
      <c r="J64" s="103">
        <f t="shared" si="23"/>
        <v>0</v>
      </c>
      <c r="K64" s="217">
        <v>0</v>
      </c>
      <c r="L64" s="103">
        <f t="shared" si="24"/>
        <v>0</v>
      </c>
      <c r="M64" s="217">
        <v>0</v>
      </c>
      <c r="N64" s="103">
        <f t="shared" si="25"/>
        <v>0</v>
      </c>
      <c r="O64" s="217">
        <v>0</v>
      </c>
      <c r="P64" s="103">
        <f t="shared" si="26"/>
        <v>0</v>
      </c>
      <c r="Q64" s="217">
        <v>0</v>
      </c>
      <c r="R64" s="103">
        <f t="shared" si="27"/>
        <v>0</v>
      </c>
      <c r="S64" s="217">
        <v>0</v>
      </c>
      <c r="T64" s="103">
        <f t="shared" si="28"/>
        <v>0</v>
      </c>
      <c r="U64" s="217">
        <v>0</v>
      </c>
      <c r="V64" s="103">
        <f t="shared" si="29"/>
        <v>0</v>
      </c>
      <c r="X64" s="245"/>
    </row>
    <row r="65" spans="1:24" ht="12.75" customHeight="1" x14ac:dyDescent="0.3">
      <c r="A65" s="38" t="s">
        <v>39</v>
      </c>
      <c r="B65" s="50"/>
      <c r="C65" s="217">
        <v>0</v>
      </c>
      <c r="D65" s="103">
        <f t="shared" si="20"/>
        <v>0</v>
      </c>
      <c r="E65" s="217">
        <v>0</v>
      </c>
      <c r="F65" s="103">
        <f t="shared" si="21"/>
        <v>0</v>
      </c>
      <c r="G65" s="217">
        <v>0</v>
      </c>
      <c r="H65" s="103">
        <f t="shared" si="22"/>
        <v>0</v>
      </c>
      <c r="I65" s="217">
        <v>0</v>
      </c>
      <c r="J65" s="103">
        <f t="shared" si="23"/>
        <v>0</v>
      </c>
      <c r="K65" s="217">
        <v>0</v>
      </c>
      <c r="L65" s="103">
        <f t="shared" si="24"/>
        <v>0</v>
      </c>
      <c r="M65" s="217">
        <v>0</v>
      </c>
      <c r="N65" s="103">
        <f t="shared" si="25"/>
        <v>0</v>
      </c>
      <c r="O65" s="217">
        <v>0</v>
      </c>
      <c r="P65" s="103">
        <f t="shared" si="26"/>
        <v>0</v>
      </c>
      <c r="Q65" s="217">
        <v>0</v>
      </c>
      <c r="R65" s="103">
        <f t="shared" si="27"/>
        <v>0</v>
      </c>
      <c r="S65" s="217">
        <v>0</v>
      </c>
      <c r="T65" s="103">
        <f t="shared" si="28"/>
        <v>0</v>
      </c>
      <c r="U65" s="217">
        <v>0</v>
      </c>
      <c r="V65" s="103">
        <f t="shared" si="29"/>
        <v>0</v>
      </c>
      <c r="X65" s="245"/>
    </row>
    <row r="66" spans="1:24" ht="12.75" customHeight="1" x14ac:dyDescent="0.3">
      <c r="A66" s="38" t="s">
        <v>147</v>
      </c>
      <c r="B66" s="50"/>
      <c r="C66" s="217">
        <v>0</v>
      </c>
      <c r="D66" s="103">
        <f t="shared" si="20"/>
        <v>0</v>
      </c>
      <c r="E66" s="217">
        <v>0</v>
      </c>
      <c r="F66" s="103">
        <f t="shared" si="21"/>
        <v>0</v>
      </c>
      <c r="G66" s="217">
        <v>0</v>
      </c>
      <c r="H66" s="103">
        <f t="shared" si="22"/>
        <v>0</v>
      </c>
      <c r="I66" s="217">
        <v>0</v>
      </c>
      <c r="J66" s="103">
        <f t="shared" si="23"/>
        <v>0</v>
      </c>
      <c r="K66" s="217">
        <v>0</v>
      </c>
      <c r="L66" s="103">
        <f t="shared" si="24"/>
        <v>0</v>
      </c>
      <c r="M66" s="217">
        <v>0</v>
      </c>
      <c r="N66" s="103">
        <f t="shared" si="25"/>
        <v>0</v>
      </c>
      <c r="O66" s="217">
        <v>0</v>
      </c>
      <c r="P66" s="103">
        <f t="shared" si="26"/>
        <v>0</v>
      </c>
      <c r="Q66" s="217">
        <v>0</v>
      </c>
      <c r="R66" s="103">
        <f t="shared" si="27"/>
        <v>0</v>
      </c>
      <c r="S66" s="217">
        <v>0</v>
      </c>
      <c r="T66" s="103">
        <f t="shared" si="28"/>
        <v>0</v>
      </c>
      <c r="U66" s="217">
        <v>0</v>
      </c>
      <c r="V66" s="103">
        <f t="shared" si="29"/>
        <v>0</v>
      </c>
      <c r="X66" s="245"/>
    </row>
    <row r="67" spans="1:24" ht="12.75" customHeight="1" x14ac:dyDescent="0.3">
      <c r="A67" s="38" t="s">
        <v>140</v>
      </c>
      <c r="B67" s="50"/>
      <c r="C67" s="217">
        <v>0</v>
      </c>
      <c r="D67" s="103">
        <f t="shared" si="20"/>
        <v>0</v>
      </c>
      <c r="E67" s="217">
        <v>0</v>
      </c>
      <c r="F67" s="103">
        <f t="shared" si="21"/>
        <v>0</v>
      </c>
      <c r="G67" s="217">
        <v>0</v>
      </c>
      <c r="H67" s="103">
        <f t="shared" si="22"/>
        <v>0</v>
      </c>
      <c r="I67" s="217">
        <v>0</v>
      </c>
      <c r="J67" s="103">
        <f t="shared" si="23"/>
        <v>0</v>
      </c>
      <c r="K67" s="217">
        <v>0</v>
      </c>
      <c r="L67" s="103">
        <f t="shared" si="24"/>
        <v>0</v>
      </c>
      <c r="M67" s="217">
        <v>0</v>
      </c>
      <c r="N67" s="103">
        <f t="shared" si="25"/>
        <v>0</v>
      </c>
      <c r="O67" s="217">
        <v>0</v>
      </c>
      <c r="P67" s="103">
        <f t="shared" si="26"/>
        <v>0</v>
      </c>
      <c r="Q67" s="217">
        <v>0</v>
      </c>
      <c r="R67" s="103">
        <f t="shared" si="27"/>
        <v>0</v>
      </c>
      <c r="S67" s="217">
        <v>0</v>
      </c>
      <c r="T67" s="103">
        <f t="shared" si="28"/>
        <v>0</v>
      </c>
      <c r="U67" s="217">
        <v>0</v>
      </c>
      <c r="V67" s="103">
        <f t="shared" si="29"/>
        <v>0</v>
      </c>
      <c r="X67" s="245"/>
    </row>
    <row r="68" spans="1:24" ht="12.75" customHeight="1" x14ac:dyDescent="0.3">
      <c r="A68" s="38" t="s">
        <v>6</v>
      </c>
      <c r="B68" s="50"/>
      <c r="C68" s="217">
        <v>0</v>
      </c>
      <c r="D68" s="103">
        <f t="shared" si="20"/>
        <v>0</v>
      </c>
      <c r="E68" s="217">
        <v>0</v>
      </c>
      <c r="F68" s="103">
        <f t="shared" si="21"/>
        <v>0</v>
      </c>
      <c r="G68" s="217">
        <v>0</v>
      </c>
      <c r="H68" s="103">
        <f t="shared" si="22"/>
        <v>0</v>
      </c>
      <c r="I68" s="217">
        <v>0</v>
      </c>
      <c r="J68" s="103">
        <f t="shared" si="23"/>
        <v>0</v>
      </c>
      <c r="K68" s="217">
        <v>0</v>
      </c>
      <c r="L68" s="103">
        <f t="shared" si="24"/>
        <v>0</v>
      </c>
      <c r="M68" s="217">
        <v>0</v>
      </c>
      <c r="N68" s="103">
        <f t="shared" si="25"/>
        <v>0</v>
      </c>
      <c r="O68" s="217">
        <v>0</v>
      </c>
      <c r="P68" s="103">
        <f t="shared" si="26"/>
        <v>0</v>
      </c>
      <c r="Q68" s="217">
        <v>0</v>
      </c>
      <c r="R68" s="103">
        <f t="shared" si="27"/>
        <v>0</v>
      </c>
      <c r="S68" s="217">
        <v>0</v>
      </c>
      <c r="T68" s="103">
        <f t="shared" si="28"/>
        <v>0</v>
      </c>
      <c r="U68" s="217">
        <v>0</v>
      </c>
      <c r="V68" s="103">
        <f t="shared" si="29"/>
        <v>0</v>
      </c>
      <c r="X68" s="245"/>
    </row>
    <row r="69" spans="1:24" ht="12.75" customHeight="1" x14ac:dyDescent="0.3">
      <c r="A69" s="38" t="s">
        <v>142</v>
      </c>
      <c r="B69" s="50"/>
      <c r="C69" s="217">
        <v>0</v>
      </c>
      <c r="D69" s="103">
        <f t="shared" si="20"/>
        <v>0</v>
      </c>
      <c r="E69" s="217">
        <v>0</v>
      </c>
      <c r="F69" s="103">
        <f t="shared" si="21"/>
        <v>0</v>
      </c>
      <c r="G69" s="217">
        <v>0</v>
      </c>
      <c r="H69" s="103">
        <f t="shared" si="22"/>
        <v>0</v>
      </c>
      <c r="I69" s="217">
        <v>0</v>
      </c>
      <c r="J69" s="103">
        <f t="shared" si="23"/>
        <v>0</v>
      </c>
      <c r="K69" s="217">
        <v>0</v>
      </c>
      <c r="L69" s="103">
        <f t="shared" si="24"/>
        <v>0</v>
      </c>
      <c r="M69" s="217">
        <v>0</v>
      </c>
      <c r="N69" s="103">
        <f t="shared" si="25"/>
        <v>0</v>
      </c>
      <c r="O69" s="217">
        <v>0</v>
      </c>
      <c r="P69" s="103">
        <f t="shared" si="26"/>
        <v>0</v>
      </c>
      <c r="Q69" s="217">
        <v>0</v>
      </c>
      <c r="R69" s="103">
        <f t="shared" si="27"/>
        <v>0</v>
      </c>
      <c r="S69" s="217">
        <v>0</v>
      </c>
      <c r="T69" s="103">
        <f t="shared" si="28"/>
        <v>0</v>
      </c>
      <c r="U69" s="217">
        <v>0</v>
      </c>
      <c r="V69" s="103">
        <f t="shared" si="29"/>
        <v>0</v>
      </c>
      <c r="X69" s="245"/>
    </row>
    <row r="70" spans="1:24" ht="12.75" customHeight="1" x14ac:dyDescent="0.3">
      <c r="A70" s="38" t="s">
        <v>32</v>
      </c>
      <c r="B70" s="50"/>
      <c r="C70" s="217">
        <v>0</v>
      </c>
      <c r="D70" s="103">
        <f t="shared" si="20"/>
        <v>0</v>
      </c>
      <c r="E70" s="217">
        <v>0</v>
      </c>
      <c r="F70" s="103">
        <f t="shared" si="21"/>
        <v>0</v>
      </c>
      <c r="G70" s="217">
        <v>0</v>
      </c>
      <c r="H70" s="103">
        <f t="shared" si="22"/>
        <v>0</v>
      </c>
      <c r="I70" s="217">
        <v>0</v>
      </c>
      <c r="J70" s="103">
        <f t="shared" si="23"/>
        <v>0</v>
      </c>
      <c r="K70" s="217">
        <v>0</v>
      </c>
      <c r="L70" s="103">
        <f t="shared" si="24"/>
        <v>0</v>
      </c>
      <c r="M70" s="217">
        <v>0</v>
      </c>
      <c r="N70" s="103">
        <f t="shared" si="25"/>
        <v>0</v>
      </c>
      <c r="O70" s="217">
        <v>0</v>
      </c>
      <c r="P70" s="103">
        <f t="shared" si="26"/>
        <v>0</v>
      </c>
      <c r="Q70" s="217">
        <v>0</v>
      </c>
      <c r="R70" s="103">
        <f t="shared" si="27"/>
        <v>0</v>
      </c>
      <c r="S70" s="217">
        <v>0</v>
      </c>
      <c r="T70" s="103">
        <f t="shared" si="28"/>
        <v>0</v>
      </c>
      <c r="U70" s="217">
        <v>0</v>
      </c>
      <c r="V70" s="103">
        <f t="shared" si="29"/>
        <v>0</v>
      </c>
      <c r="X70" s="245"/>
    </row>
    <row r="71" spans="1:24" ht="12.75" customHeight="1" x14ac:dyDescent="0.3">
      <c r="A71" s="38" t="s">
        <v>138</v>
      </c>
      <c r="B71" s="50"/>
      <c r="C71" s="217">
        <v>0</v>
      </c>
      <c r="D71" s="103">
        <f t="shared" si="20"/>
        <v>0</v>
      </c>
      <c r="E71" s="217">
        <v>0</v>
      </c>
      <c r="F71" s="103">
        <f t="shared" si="21"/>
        <v>0</v>
      </c>
      <c r="G71" s="217">
        <v>0</v>
      </c>
      <c r="H71" s="103">
        <f t="shared" si="22"/>
        <v>0</v>
      </c>
      <c r="I71" s="217">
        <v>0</v>
      </c>
      <c r="J71" s="103">
        <f t="shared" si="23"/>
        <v>0</v>
      </c>
      <c r="K71" s="217">
        <v>0</v>
      </c>
      <c r="L71" s="103">
        <f t="shared" si="24"/>
        <v>0</v>
      </c>
      <c r="M71" s="217">
        <v>0</v>
      </c>
      <c r="N71" s="103">
        <f t="shared" si="25"/>
        <v>0</v>
      </c>
      <c r="O71" s="217">
        <v>0</v>
      </c>
      <c r="P71" s="103">
        <f t="shared" si="26"/>
        <v>0</v>
      </c>
      <c r="Q71" s="217">
        <v>0</v>
      </c>
      <c r="R71" s="103">
        <f t="shared" si="27"/>
        <v>0</v>
      </c>
      <c r="S71" s="217">
        <v>0</v>
      </c>
      <c r="T71" s="103">
        <f t="shared" si="28"/>
        <v>0</v>
      </c>
      <c r="U71" s="217">
        <v>0</v>
      </c>
      <c r="V71" s="103">
        <f t="shared" si="29"/>
        <v>0</v>
      </c>
      <c r="X71" s="245"/>
    </row>
    <row r="72" spans="1:24" ht="12.75" customHeight="1" x14ac:dyDescent="0.3">
      <c r="A72" s="38" t="s">
        <v>154</v>
      </c>
      <c r="B72" s="50"/>
      <c r="C72" s="217">
        <v>0</v>
      </c>
      <c r="D72" s="103">
        <f t="shared" si="20"/>
        <v>0</v>
      </c>
      <c r="E72" s="217">
        <v>0</v>
      </c>
      <c r="F72" s="103">
        <f t="shared" si="21"/>
        <v>0</v>
      </c>
      <c r="G72" s="217">
        <v>0</v>
      </c>
      <c r="H72" s="103">
        <f t="shared" si="22"/>
        <v>0</v>
      </c>
      <c r="I72" s="217">
        <v>0</v>
      </c>
      <c r="J72" s="103">
        <f t="shared" si="23"/>
        <v>0</v>
      </c>
      <c r="K72" s="217">
        <v>0</v>
      </c>
      <c r="L72" s="103">
        <f t="shared" si="24"/>
        <v>0</v>
      </c>
      <c r="M72" s="217">
        <v>0</v>
      </c>
      <c r="N72" s="103">
        <f t="shared" si="25"/>
        <v>0</v>
      </c>
      <c r="O72" s="217">
        <v>0</v>
      </c>
      <c r="P72" s="103">
        <f t="shared" si="26"/>
        <v>0</v>
      </c>
      <c r="Q72" s="217">
        <v>0</v>
      </c>
      <c r="R72" s="103">
        <f t="shared" si="27"/>
        <v>0</v>
      </c>
      <c r="S72" s="217">
        <v>0</v>
      </c>
      <c r="T72" s="103">
        <f t="shared" si="28"/>
        <v>0</v>
      </c>
      <c r="U72" s="217">
        <v>0</v>
      </c>
      <c r="V72" s="103">
        <f t="shared" si="29"/>
        <v>0</v>
      </c>
      <c r="X72" s="245"/>
    </row>
    <row r="73" spans="1:24" ht="12.75" customHeight="1" x14ac:dyDescent="0.3">
      <c r="A73" s="38" t="s">
        <v>145</v>
      </c>
      <c r="B73" s="50"/>
      <c r="C73" s="217">
        <v>0</v>
      </c>
      <c r="D73" s="103">
        <f t="shared" si="20"/>
        <v>0</v>
      </c>
      <c r="E73" s="217">
        <v>0</v>
      </c>
      <c r="F73" s="103">
        <f t="shared" si="21"/>
        <v>0</v>
      </c>
      <c r="G73" s="217">
        <v>0</v>
      </c>
      <c r="H73" s="103">
        <f t="shared" si="22"/>
        <v>0</v>
      </c>
      <c r="I73" s="217">
        <v>0</v>
      </c>
      <c r="J73" s="103">
        <f t="shared" si="23"/>
        <v>0</v>
      </c>
      <c r="K73" s="217">
        <v>0</v>
      </c>
      <c r="L73" s="103">
        <f t="shared" si="24"/>
        <v>0</v>
      </c>
      <c r="M73" s="217">
        <v>0</v>
      </c>
      <c r="N73" s="103">
        <f t="shared" si="25"/>
        <v>0</v>
      </c>
      <c r="O73" s="217">
        <v>0</v>
      </c>
      <c r="P73" s="103">
        <f t="shared" si="26"/>
        <v>0</v>
      </c>
      <c r="Q73" s="217">
        <v>0</v>
      </c>
      <c r="R73" s="103">
        <f t="shared" si="27"/>
        <v>0</v>
      </c>
      <c r="S73" s="217">
        <v>0</v>
      </c>
      <c r="T73" s="103">
        <f t="shared" si="28"/>
        <v>0</v>
      </c>
      <c r="U73" s="217">
        <v>0</v>
      </c>
      <c r="V73" s="103">
        <f t="shared" si="29"/>
        <v>0</v>
      </c>
      <c r="X73" s="245"/>
    </row>
    <row r="74" spans="1:24" ht="12.75" customHeight="1" x14ac:dyDescent="0.3">
      <c r="A74" s="38" t="s">
        <v>134</v>
      </c>
      <c r="B74" s="50"/>
      <c r="C74" s="217">
        <v>0</v>
      </c>
      <c r="D74" s="103">
        <f t="shared" si="20"/>
        <v>0</v>
      </c>
      <c r="E74" s="217">
        <v>0</v>
      </c>
      <c r="F74" s="103">
        <f t="shared" si="21"/>
        <v>0</v>
      </c>
      <c r="G74" s="217">
        <v>0</v>
      </c>
      <c r="H74" s="103">
        <f t="shared" si="22"/>
        <v>0</v>
      </c>
      <c r="I74" s="217">
        <v>0</v>
      </c>
      <c r="J74" s="103">
        <f t="shared" si="23"/>
        <v>0</v>
      </c>
      <c r="K74" s="217">
        <v>0</v>
      </c>
      <c r="L74" s="103">
        <f t="shared" si="24"/>
        <v>0</v>
      </c>
      <c r="M74" s="217">
        <v>0</v>
      </c>
      <c r="N74" s="103">
        <f t="shared" si="25"/>
        <v>0</v>
      </c>
      <c r="O74" s="217">
        <v>0</v>
      </c>
      <c r="P74" s="103">
        <f t="shared" si="26"/>
        <v>0</v>
      </c>
      <c r="Q74" s="217">
        <v>0</v>
      </c>
      <c r="R74" s="103">
        <f t="shared" si="27"/>
        <v>0</v>
      </c>
      <c r="S74" s="217">
        <v>0</v>
      </c>
      <c r="T74" s="103">
        <f t="shared" si="28"/>
        <v>0</v>
      </c>
      <c r="U74" s="217">
        <v>0</v>
      </c>
      <c r="V74" s="103">
        <f t="shared" si="29"/>
        <v>0</v>
      </c>
      <c r="X74" s="245"/>
    </row>
    <row r="75" spans="1:24" ht="12.75" customHeight="1" x14ac:dyDescent="0.3">
      <c r="A75" s="38" t="s">
        <v>151</v>
      </c>
      <c r="B75" s="50"/>
      <c r="C75" s="217">
        <v>0</v>
      </c>
      <c r="D75" s="103">
        <f t="shared" si="20"/>
        <v>0</v>
      </c>
      <c r="E75" s="217">
        <v>0</v>
      </c>
      <c r="F75" s="103">
        <f t="shared" si="21"/>
        <v>0</v>
      </c>
      <c r="G75" s="217">
        <v>0</v>
      </c>
      <c r="H75" s="103">
        <f t="shared" si="22"/>
        <v>0</v>
      </c>
      <c r="I75" s="217">
        <v>0</v>
      </c>
      <c r="J75" s="103">
        <f t="shared" si="23"/>
        <v>0</v>
      </c>
      <c r="K75" s="217">
        <v>0</v>
      </c>
      <c r="L75" s="103">
        <f t="shared" si="24"/>
        <v>0</v>
      </c>
      <c r="M75" s="217">
        <v>0</v>
      </c>
      <c r="N75" s="103">
        <f t="shared" si="25"/>
        <v>0</v>
      </c>
      <c r="O75" s="217">
        <v>0</v>
      </c>
      <c r="P75" s="103">
        <f t="shared" si="26"/>
        <v>0</v>
      </c>
      <c r="Q75" s="217">
        <v>0</v>
      </c>
      <c r="R75" s="103">
        <f t="shared" si="27"/>
        <v>0</v>
      </c>
      <c r="S75" s="217">
        <v>0</v>
      </c>
      <c r="T75" s="103">
        <f t="shared" si="28"/>
        <v>0</v>
      </c>
      <c r="U75" s="217">
        <v>0</v>
      </c>
      <c r="V75" s="103">
        <f t="shared" si="29"/>
        <v>0</v>
      </c>
      <c r="X75" s="245"/>
    </row>
    <row r="76" spans="1:24" ht="12.75" customHeight="1" x14ac:dyDescent="0.3">
      <c r="A76" s="38" t="s">
        <v>137</v>
      </c>
      <c r="B76" s="50"/>
      <c r="C76" s="217">
        <v>0</v>
      </c>
      <c r="D76" s="103">
        <f t="shared" si="20"/>
        <v>0</v>
      </c>
      <c r="E76" s="217">
        <v>0</v>
      </c>
      <c r="F76" s="103">
        <f t="shared" si="21"/>
        <v>0</v>
      </c>
      <c r="G76" s="217">
        <v>0</v>
      </c>
      <c r="H76" s="103">
        <f t="shared" si="22"/>
        <v>0</v>
      </c>
      <c r="I76" s="217">
        <v>0</v>
      </c>
      <c r="J76" s="103">
        <f t="shared" si="23"/>
        <v>0</v>
      </c>
      <c r="K76" s="217">
        <v>0</v>
      </c>
      <c r="L76" s="103">
        <f t="shared" si="24"/>
        <v>0</v>
      </c>
      <c r="M76" s="217">
        <v>0</v>
      </c>
      <c r="N76" s="103">
        <f t="shared" si="25"/>
        <v>0</v>
      </c>
      <c r="O76" s="217">
        <v>0</v>
      </c>
      <c r="P76" s="103">
        <f t="shared" si="26"/>
        <v>0</v>
      </c>
      <c r="Q76" s="217">
        <v>0</v>
      </c>
      <c r="R76" s="103">
        <f t="shared" si="27"/>
        <v>0</v>
      </c>
      <c r="S76" s="217">
        <v>0</v>
      </c>
      <c r="T76" s="103">
        <f t="shared" si="28"/>
        <v>0</v>
      </c>
      <c r="U76" s="217">
        <v>0</v>
      </c>
      <c r="V76" s="103">
        <f t="shared" si="29"/>
        <v>0</v>
      </c>
      <c r="X76" s="245"/>
    </row>
    <row r="77" spans="1:24" ht="12.75" customHeight="1" x14ac:dyDescent="0.3">
      <c r="A77" s="38" t="s">
        <v>136</v>
      </c>
      <c r="B77" s="50"/>
      <c r="C77" s="217">
        <v>0</v>
      </c>
      <c r="D77" s="103">
        <f t="shared" si="20"/>
        <v>0</v>
      </c>
      <c r="E77" s="217">
        <v>0</v>
      </c>
      <c r="F77" s="103">
        <f t="shared" si="21"/>
        <v>0</v>
      </c>
      <c r="G77" s="217">
        <v>0</v>
      </c>
      <c r="H77" s="103">
        <f t="shared" si="22"/>
        <v>0</v>
      </c>
      <c r="I77" s="217">
        <v>0</v>
      </c>
      <c r="J77" s="103">
        <f t="shared" si="23"/>
        <v>0</v>
      </c>
      <c r="K77" s="217">
        <v>0</v>
      </c>
      <c r="L77" s="103">
        <f t="shared" si="24"/>
        <v>0</v>
      </c>
      <c r="M77" s="217">
        <v>0</v>
      </c>
      <c r="N77" s="103">
        <f t="shared" si="25"/>
        <v>0</v>
      </c>
      <c r="O77" s="217">
        <v>0</v>
      </c>
      <c r="P77" s="103">
        <f t="shared" si="26"/>
        <v>0</v>
      </c>
      <c r="Q77" s="217">
        <v>0</v>
      </c>
      <c r="R77" s="103">
        <f t="shared" si="27"/>
        <v>0</v>
      </c>
      <c r="S77" s="217">
        <v>0</v>
      </c>
      <c r="T77" s="103">
        <f t="shared" si="28"/>
        <v>0</v>
      </c>
      <c r="U77" s="217">
        <v>0</v>
      </c>
      <c r="V77" s="103">
        <f t="shared" si="29"/>
        <v>0</v>
      </c>
      <c r="X77" s="245"/>
    </row>
    <row r="78" spans="1:24" ht="12.75" customHeight="1" x14ac:dyDescent="0.3">
      <c r="A78" s="38" t="s">
        <v>135</v>
      </c>
      <c r="B78" s="50"/>
      <c r="C78" s="217">
        <v>0</v>
      </c>
      <c r="D78" s="103">
        <f t="shared" si="20"/>
        <v>0</v>
      </c>
      <c r="E78" s="217">
        <v>0</v>
      </c>
      <c r="F78" s="103">
        <f t="shared" si="21"/>
        <v>0</v>
      </c>
      <c r="G78" s="217">
        <v>0</v>
      </c>
      <c r="H78" s="103">
        <f t="shared" si="22"/>
        <v>0</v>
      </c>
      <c r="I78" s="217">
        <v>0</v>
      </c>
      <c r="J78" s="103">
        <f t="shared" si="23"/>
        <v>0</v>
      </c>
      <c r="K78" s="217">
        <v>0</v>
      </c>
      <c r="L78" s="103">
        <f t="shared" si="24"/>
        <v>0</v>
      </c>
      <c r="M78" s="217">
        <v>0</v>
      </c>
      <c r="N78" s="103">
        <f t="shared" si="25"/>
        <v>0</v>
      </c>
      <c r="O78" s="217">
        <v>0</v>
      </c>
      <c r="P78" s="103">
        <f t="shared" si="26"/>
        <v>0</v>
      </c>
      <c r="Q78" s="217">
        <v>0</v>
      </c>
      <c r="R78" s="103">
        <f t="shared" si="27"/>
        <v>0</v>
      </c>
      <c r="S78" s="217">
        <v>0</v>
      </c>
      <c r="T78" s="103">
        <f t="shared" si="28"/>
        <v>0</v>
      </c>
      <c r="U78" s="217">
        <v>0</v>
      </c>
      <c r="V78" s="103">
        <f t="shared" si="29"/>
        <v>0</v>
      </c>
      <c r="X78" s="245"/>
    </row>
    <row r="79" spans="1:24" ht="12.75" customHeight="1" x14ac:dyDescent="0.3">
      <c r="A79" s="38" t="s">
        <v>100</v>
      </c>
      <c r="B79" s="50"/>
      <c r="C79" s="217">
        <v>0</v>
      </c>
      <c r="D79" s="103">
        <f t="shared" si="20"/>
        <v>0</v>
      </c>
      <c r="E79" s="217">
        <v>0</v>
      </c>
      <c r="F79" s="103">
        <f t="shared" si="21"/>
        <v>0</v>
      </c>
      <c r="G79" s="217">
        <v>0</v>
      </c>
      <c r="H79" s="103">
        <f t="shared" si="22"/>
        <v>0</v>
      </c>
      <c r="I79" s="217">
        <v>0</v>
      </c>
      <c r="J79" s="103">
        <f t="shared" si="23"/>
        <v>0</v>
      </c>
      <c r="K79" s="217">
        <v>0</v>
      </c>
      <c r="L79" s="103">
        <f t="shared" si="24"/>
        <v>0</v>
      </c>
      <c r="M79" s="217">
        <v>0</v>
      </c>
      <c r="N79" s="103">
        <f t="shared" si="25"/>
        <v>0</v>
      </c>
      <c r="O79" s="217">
        <v>0</v>
      </c>
      <c r="P79" s="103">
        <f t="shared" si="26"/>
        <v>0</v>
      </c>
      <c r="Q79" s="217">
        <v>0</v>
      </c>
      <c r="R79" s="103">
        <f t="shared" si="27"/>
        <v>0</v>
      </c>
      <c r="S79" s="217">
        <v>0</v>
      </c>
      <c r="T79" s="103">
        <f t="shared" si="28"/>
        <v>0</v>
      </c>
      <c r="U79" s="217">
        <v>0</v>
      </c>
      <c r="V79" s="103">
        <f t="shared" si="29"/>
        <v>0</v>
      </c>
      <c r="X79" s="245"/>
    </row>
    <row r="80" spans="1:24" ht="12.75" customHeight="1" x14ac:dyDescent="0.3">
      <c r="A80" s="38" t="s">
        <v>101</v>
      </c>
      <c r="B80" s="50"/>
      <c r="C80" s="217">
        <v>0</v>
      </c>
      <c r="D80" s="103">
        <f t="shared" si="20"/>
        <v>0</v>
      </c>
      <c r="E80" s="217">
        <v>0</v>
      </c>
      <c r="F80" s="103">
        <f t="shared" si="21"/>
        <v>0</v>
      </c>
      <c r="G80" s="217">
        <v>0</v>
      </c>
      <c r="H80" s="103">
        <f t="shared" si="22"/>
        <v>0</v>
      </c>
      <c r="I80" s="217">
        <v>0</v>
      </c>
      <c r="J80" s="103">
        <f t="shared" si="23"/>
        <v>0</v>
      </c>
      <c r="K80" s="217">
        <v>0</v>
      </c>
      <c r="L80" s="103">
        <f t="shared" si="24"/>
        <v>0</v>
      </c>
      <c r="M80" s="217">
        <v>0</v>
      </c>
      <c r="N80" s="103">
        <f t="shared" si="25"/>
        <v>0</v>
      </c>
      <c r="O80" s="217">
        <v>0</v>
      </c>
      <c r="P80" s="103">
        <f t="shared" si="26"/>
        <v>0</v>
      </c>
      <c r="Q80" s="217">
        <v>0</v>
      </c>
      <c r="R80" s="103">
        <f t="shared" si="27"/>
        <v>0</v>
      </c>
      <c r="S80" s="217">
        <v>0</v>
      </c>
      <c r="T80" s="103">
        <f t="shared" si="28"/>
        <v>0</v>
      </c>
      <c r="U80" s="217">
        <v>0</v>
      </c>
      <c r="V80" s="103">
        <f t="shared" si="29"/>
        <v>0</v>
      </c>
      <c r="X80" s="245"/>
    </row>
    <row r="81" spans="1:24" ht="12.75" customHeight="1" x14ac:dyDescent="0.3">
      <c r="A81" s="38" t="s">
        <v>139</v>
      </c>
      <c r="B81" s="50"/>
      <c r="C81" s="217">
        <v>0</v>
      </c>
      <c r="D81" s="103">
        <f t="shared" si="20"/>
        <v>0</v>
      </c>
      <c r="E81" s="217">
        <v>0</v>
      </c>
      <c r="F81" s="103">
        <f t="shared" si="21"/>
        <v>0</v>
      </c>
      <c r="G81" s="217">
        <v>0</v>
      </c>
      <c r="H81" s="103">
        <f t="shared" si="22"/>
        <v>0</v>
      </c>
      <c r="I81" s="217">
        <v>0</v>
      </c>
      <c r="J81" s="103">
        <f t="shared" si="23"/>
        <v>0</v>
      </c>
      <c r="K81" s="217">
        <v>0</v>
      </c>
      <c r="L81" s="103">
        <f t="shared" si="24"/>
        <v>0</v>
      </c>
      <c r="M81" s="217">
        <v>0</v>
      </c>
      <c r="N81" s="103">
        <f t="shared" si="25"/>
        <v>0</v>
      </c>
      <c r="O81" s="217">
        <v>0</v>
      </c>
      <c r="P81" s="103">
        <f t="shared" si="26"/>
        <v>0</v>
      </c>
      <c r="Q81" s="217">
        <v>0</v>
      </c>
      <c r="R81" s="103">
        <f t="shared" si="27"/>
        <v>0</v>
      </c>
      <c r="S81" s="217">
        <v>0</v>
      </c>
      <c r="T81" s="103">
        <f t="shared" si="28"/>
        <v>0</v>
      </c>
      <c r="U81" s="217">
        <v>0</v>
      </c>
      <c r="V81" s="103">
        <f t="shared" si="29"/>
        <v>0</v>
      </c>
      <c r="X81" s="245"/>
    </row>
    <row r="82" spans="1:24" ht="12.75" customHeight="1" x14ac:dyDescent="0.3">
      <c r="A82" s="38" t="s">
        <v>155</v>
      </c>
      <c r="B82" s="50"/>
      <c r="C82" s="217">
        <v>0</v>
      </c>
      <c r="D82" s="103">
        <f t="shared" si="20"/>
        <v>0</v>
      </c>
      <c r="E82" s="217">
        <v>0</v>
      </c>
      <c r="F82" s="103">
        <f t="shared" si="21"/>
        <v>0</v>
      </c>
      <c r="G82" s="217">
        <v>0</v>
      </c>
      <c r="H82" s="103">
        <f t="shared" si="22"/>
        <v>0</v>
      </c>
      <c r="I82" s="217">
        <v>0</v>
      </c>
      <c r="J82" s="103">
        <f t="shared" si="23"/>
        <v>0</v>
      </c>
      <c r="K82" s="217">
        <v>0</v>
      </c>
      <c r="L82" s="103">
        <f t="shared" si="24"/>
        <v>0</v>
      </c>
      <c r="M82" s="217">
        <v>0</v>
      </c>
      <c r="N82" s="103">
        <f t="shared" si="25"/>
        <v>0</v>
      </c>
      <c r="O82" s="217">
        <v>0</v>
      </c>
      <c r="P82" s="103">
        <f t="shared" si="26"/>
        <v>0</v>
      </c>
      <c r="Q82" s="217">
        <v>0</v>
      </c>
      <c r="R82" s="103">
        <f t="shared" si="27"/>
        <v>0</v>
      </c>
      <c r="S82" s="217">
        <v>0</v>
      </c>
      <c r="T82" s="103">
        <f t="shared" si="28"/>
        <v>0</v>
      </c>
      <c r="U82" s="217">
        <v>0</v>
      </c>
      <c r="V82" s="103">
        <f t="shared" si="29"/>
        <v>0</v>
      </c>
      <c r="X82" s="245"/>
    </row>
    <row r="83" spans="1:24" ht="12.75" customHeight="1" x14ac:dyDescent="0.3">
      <c r="A83" s="38" t="s">
        <v>77</v>
      </c>
      <c r="B83" s="50"/>
      <c r="C83" s="217">
        <v>0</v>
      </c>
      <c r="D83" s="103">
        <f t="shared" si="20"/>
        <v>0</v>
      </c>
      <c r="E83" s="217">
        <v>0</v>
      </c>
      <c r="F83" s="103">
        <f t="shared" si="21"/>
        <v>0</v>
      </c>
      <c r="G83" s="217">
        <v>0</v>
      </c>
      <c r="H83" s="103">
        <f t="shared" si="22"/>
        <v>0</v>
      </c>
      <c r="I83" s="217">
        <v>0</v>
      </c>
      <c r="J83" s="103">
        <f t="shared" si="23"/>
        <v>0</v>
      </c>
      <c r="K83" s="217">
        <v>0</v>
      </c>
      <c r="L83" s="103">
        <f t="shared" si="24"/>
        <v>0</v>
      </c>
      <c r="M83" s="217">
        <v>0</v>
      </c>
      <c r="N83" s="103">
        <f t="shared" si="25"/>
        <v>0</v>
      </c>
      <c r="O83" s="217">
        <v>0</v>
      </c>
      <c r="P83" s="103">
        <f t="shared" si="26"/>
        <v>0</v>
      </c>
      <c r="Q83" s="217">
        <v>0</v>
      </c>
      <c r="R83" s="103">
        <f t="shared" si="27"/>
        <v>0</v>
      </c>
      <c r="S83" s="217">
        <v>0</v>
      </c>
      <c r="T83" s="103">
        <f t="shared" si="28"/>
        <v>0</v>
      </c>
      <c r="U83" s="217">
        <v>0</v>
      </c>
      <c r="V83" s="103">
        <f t="shared" si="29"/>
        <v>0</v>
      </c>
      <c r="X83" s="245"/>
    </row>
    <row r="84" spans="1:24" ht="12.75" customHeight="1" x14ac:dyDescent="0.3">
      <c r="A84" s="38" t="s">
        <v>98</v>
      </c>
      <c r="B84" s="50"/>
      <c r="C84" s="217">
        <v>0</v>
      </c>
      <c r="D84" s="103">
        <f t="shared" ref="D84:D105" si="30">IFERROR(C84/C$28,0)</f>
        <v>0</v>
      </c>
      <c r="E84" s="217">
        <v>0</v>
      </c>
      <c r="F84" s="103">
        <f t="shared" si="21"/>
        <v>0</v>
      </c>
      <c r="G84" s="217">
        <v>0</v>
      </c>
      <c r="H84" s="103">
        <f t="shared" si="22"/>
        <v>0</v>
      </c>
      <c r="I84" s="217">
        <v>0</v>
      </c>
      <c r="J84" s="103">
        <f t="shared" si="23"/>
        <v>0</v>
      </c>
      <c r="K84" s="217">
        <v>0</v>
      </c>
      <c r="L84" s="103">
        <f t="shared" si="24"/>
        <v>0</v>
      </c>
      <c r="M84" s="217">
        <v>0</v>
      </c>
      <c r="N84" s="103">
        <f t="shared" si="25"/>
        <v>0</v>
      </c>
      <c r="O84" s="217">
        <v>0</v>
      </c>
      <c r="P84" s="103">
        <f t="shared" si="26"/>
        <v>0</v>
      </c>
      <c r="Q84" s="217">
        <v>0</v>
      </c>
      <c r="R84" s="103">
        <f t="shared" si="27"/>
        <v>0</v>
      </c>
      <c r="S84" s="217">
        <v>0</v>
      </c>
      <c r="T84" s="103">
        <f t="shared" si="28"/>
        <v>0</v>
      </c>
      <c r="U84" s="217">
        <v>0</v>
      </c>
      <c r="V84" s="103">
        <f t="shared" si="29"/>
        <v>0</v>
      </c>
      <c r="X84" s="245"/>
    </row>
    <row r="85" spans="1:24" ht="12.75" customHeight="1" x14ac:dyDescent="0.3">
      <c r="A85" s="38" t="s">
        <v>79</v>
      </c>
      <c r="B85" s="50"/>
      <c r="C85" s="217">
        <v>0</v>
      </c>
      <c r="D85" s="103">
        <f t="shared" si="30"/>
        <v>0</v>
      </c>
      <c r="E85" s="217">
        <v>0</v>
      </c>
      <c r="F85" s="103">
        <f t="shared" si="21"/>
        <v>0</v>
      </c>
      <c r="G85" s="217">
        <v>0</v>
      </c>
      <c r="H85" s="103">
        <f t="shared" si="22"/>
        <v>0</v>
      </c>
      <c r="I85" s="217">
        <v>0</v>
      </c>
      <c r="J85" s="103">
        <f t="shared" si="23"/>
        <v>0</v>
      </c>
      <c r="K85" s="217">
        <v>0</v>
      </c>
      <c r="L85" s="103">
        <f t="shared" si="24"/>
        <v>0</v>
      </c>
      <c r="M85" s="217">
        <v>0</v>
      </c>
      <c r="N85" s="103">
        <f t="shared" si="25"/>
        <v>0</v>
      </c>
      <c r="O85" s="217">
        <v>0</v>
      </c>
      <c r="P85" s="103">
        <f t="shared" si="26"/>
        <v>0</v>
      </c>
      <c r="Q85" s="217">
        <v>0</v>
      </c>
      <c r="R85" s="103">
        <f t="shared" si="27"/>
        <v>0</v>
      </c>
      <c r="S85" s="217">
        <v>0</v>
      </c>
      <c r="T85" s="103">
        <f t="shared" si="28"/>
        <v>0</v>
      </c>
      <c r="U85" s="217">
        <v>0</v>
      </c>
      <c r="V85" s="103">
        <f t="shared" si="29"/>
        <v>0</v>
      </c>
      <c r="X85" s="245"/>
    </row>
    <row r="86" spans="1:24" ht="12.75" customHeight="1" x14ac:dyDescent="0.3">
      <c r="A86" s="38" t="s">
        <v>15</v>
      </c>
      <c r="B86" s="50"/>
      <c r="C86" s="217">
        <v>0</v>
      </c>
      <c r="D86" s="103">
        <f t="shared" si="30"/>
        <v>0</v>
      </c>
      <c r="E86" s="217">
        <v>0</v>
      </c>
      <c r="F86" s="103">
        <f t="shared" si="21"/>
        <v>0</v>
      </c>
      <c r="G86" s="217">
        <v>0</v>
      </c>
      <c r="H86" s="103">
        <f t="shared" si="22"/>
        <v>0</v>
      </c>
      <c r="I86" s="217">
        <v>0</v>
      </c>
      <c r="J86" s="103">
        <f t="shared" si="23"/>
        <v>0</v>
      </c>
      <c r="K86" s="217">
        <v>0</v>
      </c>
      <c r="L86" s="103">
        <f t="shared" si="24"/>
        <v>0</v>
      </c>
      <c r="M86" s="217">
        <v>0</v>
      </c>
      <c r="N86" s="103">
        <f t="shared" si="25"/>
        <v>0</v>
      </c>
      <c r="O86" s="217">
        <v>0</v>
      </c>
      <c r="P86" s="103">
        <f t="shared" si="26"/>
        <v>0</v>
      </c>
      <c r="Q86" s="217">
        <v>0</v>
      </c>
      <c r="R86" s="103">
        <f t="shared" si="27"/>
        <v>0</v>
      </c>
      <c r="S86" s="217">
        <v>0</v>
      </c>
      <c r="T86" s="103">
        <f t="shared" si="28"/>
        <v>0</v>
      </c>
      <c r="U86" s="217">
        <v>0</v>
      </c>
      <c r="V86" s="103">
        <f t="shared" si="29"/>
        <v>0</v>
      </c>
      <c r="X86" s="245"/>
    </row>
    <row r="87" spans="1:24" ht="12.75" customHeight="1" x14ac:dyDescent="0.3">
      <c r="A87" s="38" t="s">
        <v>152</v>
      </c>
      <c r="B87" s="50"/>
      <c r="C87" s="217">
        <v>0</v>
      </c>
      <c r="D87" s="103">
        <f t="shared" si="30"/>
        <v>0</v>
      </c>
      <c r="E87" s="217">
        <v>0</v>
      </c>
      <c r="F87" s="103">
        <f t="shared" si="21"/>
        <v>0</v>
      </c>
      <c r="G87" s="217">
        <v>0</v>
      </c>
      <c r="H87" s="103">
        <f t="shared" si="22"/>
        <v>0</v>
      </c>
      <c r="I87" s="217">
        <v>0</v>
      </c>
      <c r="J87" s="103">
        <f t="shared" si="23"/>
        <v>0</v>
      </c>
      <c r="K87" s="217">
        <v>0</v>
      </c>
      <c r="L87" s="103">
        <f t="shared" si="24"/>
        <v>0</v>
      </c>
      <c r="M87" s="217">
        <v>0</v>
      </c>
      <c r="N87" s="103">
        <f t="shared" si="25"/>
        <v>0</v>
      </c>
      <c r="O87" s="217">
        <v>0</v>
      </c>
      <c r="P87" s="103">
        <f t="shared" si="26"/>
        <v>0</v>
      </c>
      <c r="Q87" s="217">
        <v>0</v>
      </c>
      <c r="R87" s="103">
        <f t="shared" si="27"/>
        <v>0</v>
      </c>
      <c r="S87" s="217">
        <v>0</v>
      </c>
      <c r="T87" s="103">
        <f t="shared" si="28"/>
        <v>0</v>
      </c>
      <c r="U87" s="217">
        <v>0</v>
      </c>
      <c r="V87" s="103">
        <f t="shared" si="29"/>
        <v>0</v>
      </c>
      <c r="X87" s="245"/>
    </row>
    <row r="88" spans="1:24" ht="12.75" customHeight="1" x14ac:dyDescent="0.3">
      <c r="A88" s="38" t="s">
        <v>12</v>
      </c>
      <c r="B88" s="50"/>
      <c r="C88" s="217">
        <v>0</v>
      </c>
      <c r="D88" s="103">
        <f t="shared" si="30"/>
        <v>0</v>
      </c>
      <c r="E88" s="217">
        <v>0</v>
      </c>
      <c r="F88" s="103">
        <f t="shared" si="21"/>
        <v>0</v>
      </c>
      <c r="G88" s="217">
        <v>0</v>
      </c>
      <c r="H88" s="103">
        <f t="shared" si="22"/>
        <v>0</v>
      </c>
      <c r="I88" s="217">
        <v>0</v>
      </c>
      <c r="J88" s="103">
        <f t="shared" si="23"/>
        <v>0</v>
      </c>
      <c r="K88" s="217">
        <v>0</v>
      </c>
      <c r="L88" s="103">
        <f t="shared" si="24"/>
        <v>0</v>
      </c>
      <c r="M88" s="217">
        <v>0</v>
      </c>
      <c r="N88" s="103">
        <f t="shared" si="25"/>
        <v>0</v>
      </c>
      <c r="O88" s="217">
        <v>0</v>
      </c>
      <c r="P88" s="103">
        <f t="shared" si="26"/>
        <v>0</v>
      </c>
      <c r="Q88" s="217">
        <v>0</v>
      </c>
      <c r="R88" s="103">
        <f t="shared" si="27"/>
        <v>0</v>
      </c>
      <c r="S88" s="217">
        <v>0</v>
      </c>
      <c r="T88" s="103">
        <f t="shared" si="28"/>
        <v>0</v>
      </c>
      <c r="U88" s="217">
        <v>0</v>
      </c>
      <c r="V88" s="103">
        <f t="shared" si="29"/>
        <v>0</v>
      </c>
      <c r="X88" s="245"/>
    </row>
    <row r="89" spans="1:24" ht="12.75" customHeight="1" x14ac:dyDescent="0.3">
      <c r="A89" s="38" t="s">
        <v>172</v>
      </c>
      <c r="B89" s="50"/>
      <c r="C89" s="217">
        <v>0</v>
      </c>
      <c r="D89" s="103">
        <f t="shared" si="30"/>
        <v>0</v>
      </c>
      <c r="E89" s="217">
        <v>0</v>
      </c>
      <c r="F89" s="103">
        <f t="shared" si="21"/>
        <v>0</v>
      </c>
      <c r="G89" s="217">
        <v>0</v>
      </c>
      <c r="H89" s="103">
        <f t="shared" si="22"/>
        <v>0</v>
      </c>
      <c r="I89" s="217">
        <v>0</v>
      </c>
      <c r="J89" s="103">
        <f t="shared" si="23"/>
        <v>0</v>
      </c>
      <c r="K89" s="217">
        <v>0</v>
      </c>
      <c r="L89" s="103">
        <f t="shared" si="24"/>
        <v>0</v>
      </c>
      <c r="M89" s="217">
        <v>0</v>
      </c>
      <c r="N89" s="103">
        <f t="shared" si="25"/>
        <v>0</v>
      </c>
      <c r="O89" s="217">
        <v>0</v>
      </c>
      <c r="P89" s="103">
        <f t="shared" si="26"/>
        <v>0</v>
      </c>
      <c r="Q89" s="217">
        <v>0</v>
      </c>
      <c r="R89" s="103">
        <f t="shared" si="27"/>
        <v>0</v>
      </c>
      <c r="S89" s="217">
        <v>0</v>
      </c>
      <c r="T89" s="103">
        <f t="shared" si="28"/>
        <v>0</v>
      </c>
      <c r="U89" s="217">
        <v>0</v>
      </c>
      <c r="V89" s="103">
        <f t="shared" si="29"/>
        <v>0</v>
      </c>
      <c r="X89" s="245"/>
    </row>
    <row r="90" spans="1:24" ht="12.75" customHeight="1" x14ac:dyDescent="0.3">
      <c r="A90" s="38" t="s">
        <v>17</v>
      </c>
      <c r="B90" s="50"/>
      <c r="C90" s="217">
        <v>0</v>
      </c>
      <c r="D90" s="103">
        <f t="shared" si="30"/>
        <v>0</v>
      </c>
      <c r="E90" s="217">
        <v>0</v>
      </c>
      <c r="F90" s="103">
        <f t="shared" si="21"/>
        <v>0</v>
      </c>
      <c r="G90" s="217">
        <v>0</v>
      </c>
      <c r="H90" s="103">
        <f t="shared" si="22"/>
        <v>0</v>
      </c>
      <c r="I90" s="217">
        <v>0</v>
      </c>
      <c r="J90" s="103">
        <f t="shared" si="23"/>
        <v>0</v>
      </c>
      <c r="K90" s="217">
        <v>0</v>
      </c>
      <c r="L90" s="103">
        <f t="shared" si="24"/>
        <v>0</v>
      </c>
      <c r="M90" s="217">
        <v>0</v>
      </c>
      <c r="N90" s="103">
        <f t="shared" si="25"/>
        <v>0</v>
      </c>
      <c r="O90" s="217">
        <v>0</v>
      </c>
      <c r="P90" s="103">
        <f t="shared" si="26"/>
        <v>0</v>
      </c>
      <c r="Q90" s="217">
        <v>0</v>
      </c>
      <c r="R90" s="103">
        <f t="shared" si="27"/>
        <v>0</v>
      </c>
      <c r="S90" s="217">
        <v>0</v>
      </c>
      <c r="T90" s="103">
        <f t="shared" si="28"/>
        <v>0</v>
      </c>
      <c r="U90" s="217">
        <v>0</v>
      </c>
      <c r="V90" s="103">
        <f t="shared" si="29"/>
        <v>0</v>
      </c>
      <c r="X90" s="245"/>
    </row>
    <row r="91" spans="1:24" ht="12.75" customHeight="1" x14ac:dyDescent="0.3">
      <c r="A91" s="38" t="s">
        <v>143</v>
      </c>
      <c r="B91" s="38"/>
      <c r="C91" s="217">
        <v>0</v>
      </c>
      <c r="D91" s="103">
        <f t="shared" si="30"/>
        <v>0</v>
      </c>
      <c r="E91" s="217">
        <v>0</v>
      </c>
      <c r="F91" s="103">
        <f t="shared" si="21"/>
        <v>0</v>
      </c>
      <c r="G91" s="217">
        <v>0</v>
      </c>
      <c r="H91" s="103">
        <f t="shared" si="22"/>
        <v>0</v>
      </c>
      <c r="I91" s="217">
        <v>0</v>
      </c>
      <c r="J91" s="103">
        <f t="shared" si="23"/>
        <v>0</v>
      </c>
      <c r="K91" s="217">
        <v>0</v>
      </c>
      <c r="L91" s="103">
        <f t="shared" si="24"/>
        <v>0</v>
      </c>
      <c r="M91" s="217">
        <v>0</v>
      </c>
      <c r="N91" s="103">
        <f t="shared" si="25"/>
        <v>0</v>
      </c>
      <c r="O91" s="217">
        <v>0</v>
      </c>
      <c r="P91" s="103">
        <f t="shared" si="26"/>
        <v>0</v>
      </c>
      <c r="Q91" s="217">
        <v>0</v>
      </c>
      <c r="R91" s="103">
        <f t="shared" si="27"/>
        <v>0</v>
      </c>
      <c r="S91" s="217">
        <v>0</v>
      </c>
      <c r="T91" s="103">
        <f t="shared" si="28"/>
        <v>0</v>
      </c>
      <c r="U91" s="217">
        <v>0</v>
      </c>
      <c r="V91" s="103">
        <f t="shared" si="29"/>
        <v>0</v>
      </c>
      <c r="X91" s="245"/>
    </row>
    <row r="92" spans="1:24" ht="12.75" customHeight="1" x14ac:dyDescent="0.3">
      <c r="A92" s="38" t="s">
        <v>13</v>
      </c>
      <c r="B92" s="50"/>
      <c r="C92" s="217">
        <v>0</v>
      </c>
      <c r="D92" s="103">
        <f t="shared" si="30"/>
        <v>0</v>
      </c>
      <c r="E92" s="217">
        <v>0</v>
      </c>
      <c r="F92" s="103">
        <f t="shared" si="21"/>
        <v>0</v>
      </c>
      <c r="G92" s="217">
        <v>0</v>
      </c>
      <c r="H92" s="103">
        <f t="shared" si="22"/>
        <v>0</v>
      </c>
      <c r="I92" s="217">
        <v>0</v>
      </c>
      <c r="J92" s="103">
        <f t="shared" si="23"/>
        <v>0</v>
      </c>
      <c r="K92" s="217">
        <v>0</v>
      </c>
      <c r="L92" s="103">
        <f t="shared" si="24"/>
        <v>0</v>
      </c>
      <c r="M92" s="217">
        <v>0</v>
      </c>
      <c r="N92" s="103">
        <f t="shared" si="25"/>
        <v>0</v>
      </c>
      <c r="O92" s="217">
        <v>0</v>
      </c>
      <c r="P92" s="103">
        <f t="shared" si="26"/>
        <v>0</v>
      </c>
      <c r="Q92" s="217">
        <v>0</v>
      </c>
      <c r="R92" s="103">
        <f t="shared" si="27"/>
        <v>0</v>
      </c>
      <c r="S92" s="217">
        <v>0</v>
      </c>
      <c r="T92" s="103">
        <f t="shared" si="28"/>
        <v>0</v>
      </c>
      <c r="U92" s="217">
        <v>0</v>
      </c>
      <c r="V92" s="103">
        <f t="shared" si="29"/>
        <v>0</v>
      </c>
      <c r="X92" s="245"/>
    </row>
    <row r="93" spans="1:24" ht="12.75" customHeight="1" x14ac:dyDescent="0.3">
      <c r="A93" s="38" t="s">
        <v>144</v>
      </c>
      <c r="B93" s="50"/>
      <c r="C93" s="217">
        <v>0</v>
      </c>
      <c r="D93" s="103">
        <f t="shared" si="30"/>
        <v>0</v>
      </c>
      <c r="E93" s="217">
        <v>0</v>
      </c>
      <c r="F93" s="103">
        <f t="shared" si="21"/>
        <v>0</v>
      </c>
      <c r="G93" s="217">
        <v>0</v>
      </c>
      <c r="H93" s="103">
        <f t="shared" si="22"/>
        <v>0</v>
      </c>
      <c r="I93" s="217">
        <v>0</v>
      </c>
      <c r="J93" s="103">
        <f t="shared" si="23"/>
        <v>0</v>
      </c>
      <c r="K93" s="217">
        <v>0</v>
      </c>
      <c r="L93" s="103">
        <f t="shared" si="24"/>
        <v>0</v>
      </c>
      <c r="M93" s="217">
        <v>0</v>
      </c>
      <c r="N93" s="103">
        <f t="shared" si="25"/>
        <v>0</v>
      </c>
      <c r="O93" s="217">
        <v>0</v>
      </c>
      <c r="P93" s="103">
        <f t="shared" si="26"/>
        <v>0</v>
      </c>
      <c r="Q93" s="217">
        <v>0</v>
      </c>
      <c r="R93" s="103">
        <f t="shared" si="27"/>
        <v>0</v>
      </c>
      <c r="S93" s="217">
        <v>0</v>
      </c>
      <c r="T93" s="103">
        <f t="shared" si="28"/>
        <v>0</v>
      </c>
      <c r="U93" s="217">
        <v>0</v>
      </c>
      <c r="V93" s="103">
        <f t="shared" si="29"/>
        <v>0</v>
      </c>
      <c r="X93" s="245"/>
    </row>
    <row r="94" spans="1:24" ht="12.75" customHeight="1" x14ac:dyDescent="0.3">
      <c r="A94" s="38" t="s">
        <v>156</v>
      </c>
      <c r="B94" s="50"/>
      <c r="C94" s="217">
        <v>0</v>
      </c>
      <c r="D94" s="103">
        <f t="shared" si="30"/>
        <v>0</v>
      </c>
      <c r="E94" s="217">
        <v>0</v>
      </c>
      <c r="F94" s="103">
        <f t="shared" si="21"/>
        <v>0</v>
      </c>
      <c r="G94" s="217">
        <v>0</v>
      </c>
      <c r="H94" s="103">
        <f t="shared" si="22"/>
        <v>0</v>
      </c>
      <c r="I94" s="217">
        <v>0</v>
      </c>
      <c r="J94" s="103">
        <f t="shared" si="23"/>
        <v>0</v>
      </c>
      <c r="K94" s="217">
        <v>0</v>
      </c>
      <c r="L94" s="103">
        <f t="shared" si="24"/>
        <v>0</v>
      </c>
      <c r="M94" s="217">
        <v>0</v>
      </c>
      <c r="N94" s="103">
        <f t="shared" si="25"/>
        <v>0</v>
      </c>
      <c r="O94" s="217">
        <v>0</v>
      </c>
      <c r="P94" s="103">
        <f t="shared" si="26"/>
        <v>0</v>
      </c>
      <c r="Q94" s="217">
        <v>0</v>
      </c>
      <c r="R94" s="103">
        <f t="shared" si="27"/>
        <v>0</v>
      </c>
      <c r="S94" s="217">
        <v>0</v>
      </c>
      <c r="T94" s="103">
        <f t="shared" si="28"/>
        <v>0</v>
      </c>
      <c r="U94" s="217">
        <v>0</v>
      </c>
      <c r="V94" s="103">
        <f t="shared" si="29"/>
        <v>0</v>
      </c>
      <c r="X94" s="245"/>
    </row>
    <row r="95" spans="1:24" ht="12.75" customHeight="1" x14ac:dyDescent="0.3">
      <c r="A95" s="38" t="s">
        <v>150</v>
      </c>
      <c r="B95" s="50"/>
      <c r="C95" s="217">
        <v>0</v>
      </c>
      <c r="D95" s="103">
        <f t="shared" si="30"/>
        <v>0</v>
      </c>
      <c r="E95" s="217">
        <v>0</v>
      </c>
      <c r="F95" s="103">
        <f t="shared" si="21"/>
        <v>0</v>
      </c>
      <c r="G95" s="217">
        <v>0</v>
      </c>
      <c r="H95" s="103">
        <f t="shared" si="22"/>
        <v>0</v>
      </c>
      <c r="I95" s="217">
        <v>0</v>
      </c>
      <c r="J95" s="103">
        <f t="shared" si="23"/>
        <v>0</v>
      </c>
      <c r="K95" s="217">
        <v>0</v>
      </c>
      <c r="L95" s="103">
        <f t="shared" si="24"/>
        <v>0</v>
      </c>
      <c r="M95" s="217">
        <v>0</v>
      </c>
      <c r="N95" s="103">
        <f t="shared" si="25"/>
        <v>0</v>
      </c>
      <c r="O95" s="217">
        <v>0</v>
      </c>
      <c r="P95" s="103">
        <f t="shared" si="26"/>
        <v>0</v>
      </c>
      <c r="Q95" s="217">
        <v>0</v>
      </c>
      <c r="R95" s="103">
        <f t="shared" si="27"/>
        <v>0</v>
      </c>
      <c r="S95" s="217">
        <v>0</v>
      </c>
      <c r="T95" s="103">
        <f t="shared" si="28"/>
        <v>0</v>
      </c>
      <c r="U95" s="217">
        <v>0</v>
      </c>
      <c r="V95" s="103">
        <f t="shared" si="29"/>
        <v>0</v>
      </c>
      <c r="X95" s="245"/>
    </row>
    <row r="96" spans="1:24" ht="12.75" customHeight="1" x14ac:dyDescent="0.3">
      <c r="A96" s="38" t="s">
        <v>146</v>
      </c>
      <c r="B96" s="50"/>
      <c r="C96" s="217">
        <v>0</v>
      </c>
      <c r="D96" s="103">
        <f t="shared" si="30"/>
        <v>0</v>
      </c>
      <c r="E96" s="217">
        <v>0</v>
      </c>
      <c r="F96" s="103">
        <f t="shared" si="21"/>
        <v>0</v>
      </c>
      <c r="G96" s="217">
        <v>0</v>
      </c>
      <c r="H96" s="103">
        <f t="shared" si="22"/>
        <v>0</v>
      </c>
      <c r="I96" s="217">
        <v>0</v>
      </c>
      <c r="J96" s="103">
        <f t="shared" si="23"/>
        <v>0</v>
      </c>
      <c r="K96" s="217">
        <v>0</v>
      </c>
      <c r="L96" s="103">
        <f t="shared" si="24"/>
        <v>0</v>
      </c>
      <c r="M96" s="217">
        <v>0</v>
      </c>
      <c r="N96" s="103">
        <f t="shared" si="25"/>
        <v>0</v>
      </c>
      <c r="O96" s="217">
        <v>0</v>
      </c>
      <c r="P96" s="103">
        <f t="shared" si="26"/>
        <v>0</v>
      </c>
      <c r="Q96" s="217">
        <v>0</v>
      </c>
      <c r="R96" s="103">
        <f t="shared" si="27"/>
        <v>0</v>
      </c>
      <c r="S96" s="217">
        <v>0</v>
      </c>
      <c r="T96" s="103">
        <f t="shared" si="28"/>
        <v>0</v>
      </c>
      <c r="U96" s="217">
        <v>0</v>
      </c>
      <c r="V96" s="103">
        <f t="shared" si="29"/>
        <v>0</v>
      </c>
      <c r="X96" s="245"/>
    </row>
    <row r="97" spans="1:24" ht="12.75" customHeight="1" x14ac:dyDescent="0.3">
      <c r="A97" s="38" t="s">
        <v>7</v>
      </c>
      <c r="B97" s="50"/>
      <c r="C97" s="217">
        <v>0</v>
      </c>
      <c r="D97" s="103">
        <f t="shared" si="30"/>
        <v>0</v>
      </c>
      <c r="E97" s="217">
        <v>0</v>
      </c>
      <c r="F97" s="103">
        <f t="shared" si="21"/>
        <v>0</v>
      </c>
      <c r="G97" s="217">
        <v>0</v>
      </c>
      <c r="H97" s="103">
        <f t="shared" si="22"/>
        <v>0</v>
      </c>
      <c r="I97" s="217">
        <v>0</v>
      </c>
      <c r="J97" s="103">
        <f t="shared" si="23"/>
        <v>0</v>
      </c>
      <c r="K97" s="217">
        <v>0</v>
      </c>
      <c r="L97" s="103">
        <f t="shared" si="24"/>
        <v>0</v>
      </c>
      <c r="M97" s="217">
        <v>0</v>
      </c>
      <c r="N97" s="103">
        <f t="shared" si="25"/>
        <v>0</v>
      </c>
      <c r="O97" s="217">
        <v>0</v>
      </c>
      <c r="P97" s="103">
        <f t="shared" si="26"/>
        <v>0</v>
      </c>
      <c r="Q97" s="217">
        <v>0</v>
      </c>
      <c r="R97" s="103">
        <f t="shared" si="27"/>
        <v>0</v>
      </c>
      <c r="S97" s="217">
        <v>0</v>
      </c>
      <c r="T97" s="103">
        <f t="shared" si="28"/>
        <v>0</v>
      </c>
      <c r="U97" s="217">
        <v>0</v>
      </c>
      <c r="V97" s="103">
        <f t="shared" si="29"/>
        <v>0</v>
      </c>
      <c r="X97" s="245"/>
    </row>
    <row r="98" spans="1:24" ht="12.75" customHeight="1" x14ac:dyDescent="0.3">
      <c r="A98" s="145" t="s">
        <v>245</v>
      </c>
      <c r="B98" s="50"/>
      <c r="C98" s="217">
        <v>0</v>
      </c>
      <c r="D98" s="103">
        <f t="shared" si="30"/>
        <v>0</v>
      </c>
      <c r="E98" s="217">
        <v>0</v>
      </c>
      <c r="F98" s="103">
        <f t="shared" si="21"/>
        <v>0</v>
      </c>
      <c r="G98" s="217">
        <v>0</v>
      </c>
      <c r="H98" s="103">
        <f t="shared" si="22"/>
        <v>0</v>
      </c>
      <c r="I98" s="217">
        <v>0</v>
      </c>
      <c r="J98" s="103">
        <f t="shared" si="23"/>
        <v>0</v>
      </c>
      <c r="K98" s="217">
        <v>0</v>
      </c>
      <c r="L98" s="103">
        <f t="shared" si="24"/>
        <v>0</v>
      </c>
      <c r="M98" s="217">
        <v>0</v>
      </c>
      <c r="N98" s="103">
        <f t="shared" si="25"/>
        <v>0</v>
      </c>
      <c r="O98" s="217">
        <v>0</v>
      </c>
      <c r="P98" s="103">
        <f t="shared" si="26"/>
        <v>0</v>
      </c>
      <c r="Q98" s="217">
        <v>0</v>
      </c>
      <c r="R98" s="103">
        <f t="shared" si="27"/>
        <v>0</v>
      </c>
      <c r="S98" s="217">
        <v>0</v>
      </c>
      <c r="T98" s="103">
        <f t="shared" si="28"/>
        <v>0</v>
      </c>
      <c r="U98" s="217">
        <v>0</v>
      </c>
      <c r="V98" s="103">
        <f t="shared" si="29"/>
        <v>0</v>
      </c>
      <c r="X98" s="245"/>
    </row>
    <row r="99" spans="1:24" ht="12.75" customHeight="1" x14ac:dyDescent="0.3">
      <c r="A99" s="145" t="s">
        <v>245</v>
      </c>
      <c r="B99" s="50"/>
      <c r="C99" s="217">
        <v>0</v>
      </c>
      <c r="D99" s="103">
        <f t="shared" si="30"/>
        <v>0</v>
      </c>
      <c r="E99" s="217">
        <v>0</v>
      </c>
      <c r="F99" s="103">
        <f t="shared" si="21"/>
        <v>0</v>
      </c>
      <c r="G99" s="217">
        <v>0</v>
      </c>
      <c r="H99" s="103">
        <f t="shared" si="22"/>
        <v>0</v>
      </c>
      <c r="I99" s="217">
        <v>0</v>
      </c>
      <c r="J99" s="103">
        <f t="shared" si="23"/>
        <v>0</v>
      </c>
      <c r="K99" s="217">
        <v>0</v>
      </c>
      <c r="L99" s="103">
        <f t="shared" si="24"/>
        <v>0</v>
      </c>
      <c r="M99" s="217">
        <v>0</v>
      </c>
      <c r="N99" s="103">
        <f t="shared" si="25"/>
        <v>0</v>
      </c>
      <c r="O99" s="217">
        <v>0</v>
      </c>
      <c r="P99" s="103">
        <f t="shared" si="26"/>
        <v>0</v>
      </c>
      <c r="Q99" s="217">
        <v>0</v>
      </c>
      <c r="R99" s="103">
        <f t="shared" si="27"/>
        <v>0</v>
      </c>
      <c r="S99" s="217">
        <v>0</v>
      </c>
      <c r="T99" s="103">
        <f t="shared" si="28"/>
        <v>0</v>
      </c>
      <c r="U99" s="217">
        <v>0</v>
      </c>
      <c r="V99" s="103">
        <f t="shared" si="29"/>
        <v>0</v>
      </c>
      <c r="X99" s="245"/>
    </row>
    <row r="100" spans="1:24" ht="12.75" customHeight="1" x14ac:dyDescent="0.3">
      <c r="A100" s="145" t="s">
        <v>245</v>
      </c>
      <c r="B100" s="50"/>
      <c r="C100" s="217">
        <v>0</v>
      </c>
      <c r="D100" s="103">
        <f t="shared" si="30"/>
        <v>0</v>
      </c>
      <c r="E100" s="217">
        <v>0</v>
      </c>
      <c r="F100" s="103">
        <f t="shared" si="21"/>
        <v>0</v>
      </c>
      <c r="G100" s="217">
        <v>0</v>
      </c>
      <c r="H100" s="103">
        <f t="shared" si="22"/>
        <v>0</v>
      </c>
      <c r="I100" s="217">
        <v>0</v>
      </c>
      <c r="J100" s="103">
        <f t="shared" si="23"/>
        <v>0</v>
      </c>
      <c r="K100" s="217">
        <v>0</v>
      </c>
      <c r="L100" s="103">
        <f t="shared" si="24"/>
        <v>0</v>
      </c>
      <c r="M100" s="217">
        <v>0</v>
      </c>
      <c r="N100" s="103">
        <f t="shared" si="25"/>
        <v>0</v>
      </c>
      <c r="O100" s="217">
        <v>0</v>
      </c>
      <c r="P100" s="103">
        <f t="shared" si="26"/>
        <v>0</v>
      </c>
      <c r="Q100" s="217">
        <v>0</v>
      </c>
      <c r="R100" s="103">
        <f t="shared" si="27"/>
        <v>0</v>
      </c>
      <c r="S100" s="217">
        <v>0</v>
      </c>
      <c r="T100" s="103">
        <f t="shared" si="28"/>
        <v>0</v>
      </c>
      <c r="U100" s="217">
        <v>0</v>
      </c>
      <c r="V100" s="103">
        <f t="shared" si="29"/>
        <v>0</v>
      </c>
      <c r="X100" s="245"/>
    </row>
    <row r="101" spans="1:24" ht="12.75" customHeight="1" x14ac:dyDescent="0.3">
      <c r="A101" s="38" t="s">
        <v>99</v>
      </c>
      <c r="B101" s="50"/>
      <c r="C101" s="217"/>
      <c r="D101" s="103">
        <f t="shared" si="30"/>
        <v>0</v>
      </c>
      <c r="E101" s="217"/>
      <c r="F101" s="103">
        <f t="shared" si="21"/>
        <v>0</v>
      </c>
      <c r="G101" s="217"/>
      <c r="H101" s="103">
        <f t="shared" si="22"/>
        <v>0</v>
      </c>
      <c r="I101" s="217">
        <v>0</v>
      </c>
      <c r="J101" s="103">
        <f t="shared" si="23"/>
        <v>0</v>
      </c>
      <c r="K101" s="217">
        <v>0</v>
      </c>
      <c r="L101" s="103">
        <f t="shared" si="24"/>
        <v>0</v>
      </c>
      <c r="M101" s="217">
        <v>0</v>
      </c>
      <c r="N101" s="103">
        <f t="shared" si="25"/>
        <v>0</v>
      </c>
      <c r="O101" s="217">
        <v>0</v>
      </c>
      <c r="P101" s="103">
        <f t="shared" si="26"/>
        <v>0</v>
      </c>
      <c r="Q101" s="217">
        <v>0</v>
      </c>
      <c r="R101" s="103">
        <f t="shared" si="27"/>
        <v>0</v>
      </c>
      <c r="S101" s="217">
        <v>0</v>
      </c>
      <c r="T101" s="103">
        <f t="shared" si="28"/>
        <v>0</v>
      </c>
      <c r="U101" s="217">
        <v>0</v>
      </c>
      <c r="V101" s="103">
        <f t="shared" si="29"/>
        <v>0</v>
      </c>
      <c r="X101" s="245"/>
    </row>
    <row r="102" spans="1:24" ht="12.75" customHeight="1" x14ac:dyDescent="0.3">
      <c r="A102" s="145" t="s">
        <v>78</v>
      </c>
      <c r="B102" s="50"/>
      <c r="C102" s="217">
        <v>0</v>
      </c>
      <c r="D102" s="103">
        <f t="shared" si="30"/>
        <v>0</v>
      </c>
      <c r="E102" s="217">
        <v>0</v>
      </c>
      <c r="F102" s="103">
        <f t="shared" si="21"/>
        <v>0</v>
      </c>
      <c r="G102" s="217">
        <v>0</v>
      </c>
      <c r="H102" s="103">
        <f t="shared" si="22"/>
        <v>0</v>
      </c>
      <c r="I102" s="217">
        <v>0</v>
      </c>
      <c r="J102" s="103">
        <f t="shared" si="23"/>
        <v>0</v>
      </c>
      <c r="K102" s="217">
        <v>0</v>
      </c>
      <c r="L102" s="103">
        <f t="shared" si="24"/>
        <v>0</v>
      </c>
      <c r="M102" s="217">
        <v>0</v>
      </c>
      <c r="N102" s="103">
        <f t="shared" si="25"/>
        <v>0</v>
      </c>
      <c r="O102" s="217">
        <v>0</v>
      </c>
      <c r="P102" s="103">
        <f t="shared" si="26"/>
        <v>0</v>
      </c>
      <c r="Q102" s="217">
        <v>0</v>
      </c>
      <c r="R102" s="103">
        <f t="shared" si="27"/>
        <v>0</v>
      </c>
      <c r="S102" s="217">
        <v>0</v>
      </c>
      <c r="T102" s="103">
        <f t="shared" si="28"/>
        <v>0</v>
      </c>
      <c r="U102" s="217">
        <v>0</v>
      </c>
      <c r="V102" s="103">
        <f t="shared" si="29"/>
        <v>0</v>
      </c>
      <c r="X102" s="245"/>
    </row>
    <row r="103" spans="1:24" ht="12.75" customHeight="1" x14ac:dyDescent="0.3">
      <c r="A103" s="145" t="s">
        <v>78</v>
      </c>
      <c r="B103" s="50"/>
      <c r="C103" s="217">
        <v>0</v>
      </c>
      <c r="D103" s="103">
        <f t="shared" si="30"/>
        <v>0</v>
      </c>
      <c r="E103" s="217">
        <v>0</v>
      </c>
      <c r="F103" s="103">
        <f t="shared" si="21"/>
        <v>0</v>
      </c>
      <c r="G103" s="217">
        <v>0</v>
      </c>
      <c r="H103" s="103">
        <f t="shared" si="22"/>
        <v>0</v>
      </c>
      <c r="I103" s="217">
        <v>0</v>
      </c>
      <c r="J103" s="103">
        <f t="shared" si="23"/>
        <v>0</v>
      </c>
      <c r="K103" s="217">
        <v>0</v>
      </c>
      <c r="L103" s="103">
        <f t="shared" si="24"/>
        <v>0</v>
      </c>
      <c r="M103" s="217">
        <v>0</v>
      </c>
      <c r="N103" s="103">
        <f t="shared" si="25"/>
        <v>0</v>
      </c>
      <c r="O103" s="217">
        <v>0</v>
      </c>
      <c r="P103" s="103">
        <f t="shared" si="26"/>
        <v>0</v>
      </c>
      <c r="Q103" s="217">
        <v>0</v>
      </c>
      <c r="R103" s="103">
        <f t="shared" si="27"/>
        <v>0</v>
      </c>
      <c r="S103" s="217">
        <v>0</v>
      </c>
      <c r="T103" s="103">
        <f t="shared" si="28"/>
        <v>0</v>
      </c>
      <c r="U103" s="217">
        <v>0</v>
      </c>
      <c r="V103" s="103">
        <f t="shared" si="29"/>
        <v>0</v>
      </c>
      <c r="X103" s="245"/>
    </row>
    <row r="104" spans="1:24" ht="12.75" customHeight="1" x14ac:dyDescent="0.3">
      <c r="A104" s="145" t="s">
        <v>78</v>
      </c>
      <c r="B104" s="26"/>
      <c r="C104" s="217">
        <v>0</v>
      </c>
      <c r="D104" s="103">
        <f t="shared" si="30"/>
        <v>0</v>
      </c>
      <c r="E104" s="217">
        <v>0</v>
      </c>
      <c r="F104" s="103">
        <f t="shared" si="21"/>
        <v>0</v>
      </c>
      <c r="G104" s="217">
        <v>0</v>
      </c>
      <c r="H104" s="103">
        <f t="shared" si="22"/>
        <v>0</v>
      </c>
      <c r="I104" s="217">
        <v>0</v>
      </c>
      <c r="J104" s="103">
        <f t="shared" si="23"/>
        <v>0</v>
      </c>
      <c r="K104" s="217">
        <v>0</v>
      </c>
      <c r="L104" s="103">
        <f t="shared" si="24"/>
        <v>0</v>
      </c>
      <c r="M104" s="217">
        <v>0</v>
      </c>
      <c r="N104" s="103">
        <f t="shared" si="25"/>
        <v>0</v>
      </c>
      <c r="O104" s="217">
        <v>0</v>
      </c>
      <c r="P104" s="103">
        <f t="shared" si="26"/>
        <v>0</v>
      </c>
      <c r="Q104" s="217">
        <v>0</v>
      </c>
      <c r="R104" s="103">
        <f t="shared" si="27"/>
        <v>0</v>
      </c>
      <c r="S104" s="217">
        <v>0</v>
      </c>
      <c r="T104" s="103">
        <f t="shared" si="28"/>
        <v>0</v>
      </c>
      <c r="U104" s="217">
        <v>0</v>
      </c>
      <c r="V104" s="103">
        <f t="shared" si="29"/>
        <v>0</v>
      </c>
      <c r="X104" s="245"/>
    </row>
    <row r="105" spans="1:24" ht="12.75" customHeight="1" x14ac:dyDescent="0.3">
      <c r="A105" s="26" t="s">
        <v>36</v>
      </c>
      <c r="B105" s="69"/>
      <c r="C105" s="105">
        <f>SUM(C52:C104)</f>
        <v>7200</v>
      </c>
      <c r="D105" s="106">
        <f t="shared" si="30"/>
        <v>0.15</v>
      </c>
      <c r="E105" s="105">
        <f>SUM(E52:E104)</f>
        <v>7560</v>
      </c>
      <c r="F105" s="106">
        <f t="shared" si="21"/>
        <v>0.15</v>
      </c>
      <c r="G105" s="105">
        <f>SUM(G52:G104)</f>
        <v>7711.2</v>
      </c>
      <c r="H105" s="106">
        <f t="shared" si="22"/>
        <v>0.15</v>
      </c>
      <c r="I105" s="105">
        <f>SUM(I52:I104)</f>
        <v>7865.424</v>
      </c>
      <c r="J105" s="106">
        <f t="shared" si="23"/>
        <v>0.15</v>
      </c>
      <c r="K105" s="105">
        <f>SUM(K52:K104)</f>
        <v>8022.7324800000006</v>
      </c>
      <c r="L105" s="106">
        <f t="shared" si="24"/>
        <v>0.15</v>
      </c>
      <c r="M105" s="105">
        <f>SUM(M52:M104)</f>
        <v>8183.1871295999999</v>
      </c>
      <c r="N105" s="106">
        <f t="shared" si="25"/>
        <v>0.15</v>
      </c>
      <c r="O105" s="105">
        <f>SUM(O52:O104)</f>
        <v>8346.8508721920007</v>
      </c>
      <c r="P105" s="106">
        <f t="shared" si="26"/>
        <v>0.15</v>
      </c>
      <c r="Q105" s="105">
        <f>SUM(Q52:Q104)</f>
        <v>8513.7878896358397</v>
      </c>
      <c r="R105" s="106">
        <f t="shared" si="27"/>
        <v>0.15</v>
      </c>
      <c r="S105" s="105">
        <f>SUM(S52:S104)</f>
        <v>8684.0636474285566</v>
      </c>
      <c r="T105" s="106">
        <f t="shared" si="28"/>
        <v>0.15</v>
      </c>
      <c r="U105" s="105">
        <f>SUM(U52:U104)</f>
        <v>8857.7449203771284</v>
      </c>
      <c r="V105" s="106">
        <f t="shared" si="29"/>
        <v>0.15</v>
      </c>
    </row>
    <row r="106" spans="1:24" ht="12.75" customHeight="1" x14ac:dyDescent="0.3">
      <c r="A106" s="26"/>
      <c r="B106" s="26"/>
      <c r="C106" s="51"/>
      <c r="D106" s="52"/>
      <c r="E106" s="51"/>
      <c r="F106" s="52"/>
      <c r="G106" s="51"/>
      <c r="H106" s="52"/>
      <c r="I106" s="51"/>
      <c r="J106" s="52"/>
      <c r="K106" s="51"/>
      <c r="L106" s="52"/>
      <c r="M106" s="51"/>
      <c r="N106" s="52"/>
      <c r="O106" s="51"/>
      <c r="P106" s="52"/>
      <c r="Q106" s="51"/>
      <c r="R106" s="52"/>
      <c r="S106" s="51"/>
      <c r="T106" s="52"/>
      <c r="U106" s="51"/>
      <c r="V106" s="52"/>
    </row>
    <row r="107" spans="1:24" ht="12.75" customHeight="1" x14ac:dyDescent="0.3">
      <c r="A107" s="26" t="s">
        <v>19</v>
      </c>
      <c r="B107" s="69"/>
      <c r="C107" s="105">
        <f>C28-C33-C46-C105</f>
        <v>40800</v>
      </c>
      <c r="D107" s="106">
        <f>IFERROR(C107/C$28,0)</f>
        <v>0.85</v>
      </c>
      <c r="E107" s="105">
        <f>E28-E33-E46-E105</f>
        <v>42840</v>
      </c>
      <c r="F107" s="106">
        <f>IFERROR(E107/E$28,0)</f>
        <v>0.85</v>
      </c>
      <c r="G107" s="105">
        <f>G28-G33-G46-G105</f>
        <v>43696.800000000003</v>
      </c>
      <c r="H107" s="106">
        <f>IFERROR(G107/G$28,0)</f>
        <v>0.85000000000000009</v>
      </c>
      <c r="I107" s="105">
        <f>I28-I33-I46-I105</f>
        <v>44570.736000000004</v>
      </c>
      <c r="J107" s="106">
        <f>IFERROR(I107/I$28,0)</f>
        <v>0.85</v>
      </c>
      <c r="K107" s="105">
        <f>K28-K33-K46-K105</f>
        <v>45462.150720000005</v>
      </c>
      <c r="L107" s="106">
        <f>IFERROR(K107/K$28,0)</f>
        <v>0.85000000000000009</v>
      </c>
      <c r="M107" s="105">
        <f>M28-M33-M46-M105</f>
        <v>46371.393734400001</v>
      </c>
      <c r="N107" s="106">
        <f>IFERROR(M107/M$28,0)</f>
        <v>0.85</v>
      </c>
      <c r="O107" s="105">
        <f>O28-O33-O46-O105</f>
        <v>47298.821609088001</v>
      </c>
      <c r="P107" s="106">
        <f>IFERROR(O107/O$28,0)</f>
        <v>0.85</v>
      </c>
      <c r="Q107" s="105">
        <f>Q28-Q33-Q46-Q105</f>
        <v>48244.798041269765</v>
      </c>
      <c r="R107" s="106">
        <f>IFERROR(Q107/Q$28,0)</f>
        <v>0.85000000000000009</v>
      </c>
      <c r="S107" s="105">
        <f>S28-S33-S46-S105</f>
        <v>49209.694002095159</v>
      </c>
      <c r="T107" s="106">
        <f>IFERROR(S107/S$28,0)</f>
        <v>0.85</v>
      </c>
      <c r="U107" s="105">
        <f>U28-U33-U46-U105</f>
        <v>50193.88788213706</v>
      </c>
      <c r="V107" s="106">
        <f>IFERROR(U107/U$28,0)</f>
        <v>0.85</v>
      </c>
    </row>
    <row r="108" spans="1:24" ht="12.75" customHeight="1" x14ac:dyDescent="0.3">
      <c r="A108" s="26"/>
      <c r="B108" s="26"/>
      <c r="C108" s="53"/>
      <c r="D108" s="54"/>
      <c r="E108" s="53"/>
      <c r="F108" s="54"/>
      <c r="G108" s="53"/>
      <c r="H108" s="54"/>
      <c r="I108" s="53"/>
      <c r="J108" s="54"/>
      <c r="K108" s="53"/>
      <c r="L108" s="54"/>
      <c r="M108" s="53"/>
      <c r="N108" s="54"/>
      <c r="O108" s="53"/>
      <c r="P108" s="54"/>
      <c r="Q108" s="53"/>
      <c r="R108" s="54"/>
      <c r="S108" s="53"/>
      <c r="T108" s="54"/>
      <c r="U108" s="53"/>
      <c r="V108" s="54"/>
    </row>
    <row r="109" spans="1:24" ht="12.75" customHeight="1" x14ac:dyDescent="0.3">
      <c r="A109" s="26"/>
      <c r="B109" s="26"/>
      <c r="C109" s="53"/>
      <c r="D109" s="54"/>
      <c r="E109" s="53"/>
      <c r="F109" s="54"/>
      <c r="G109" s="53"/>
      <c r="H109" s="54"/>
      <c r="I109" s="53"/>
      <c r="J109" s="54"/>
      <c r="K109" s="53"/>
      <c r="L109" s="54"/>
      <c r="M109" s="53"/>
      <c r="N109" s="54"/>
      <c r="O109" s="53"/>
      <c r="P109" s="54"/>
      <c r="Q109" s="53"/>
      <c r="R109" s="54"/>
      <c r="S109" s="53"/>
      <c r="T109" s="54"/>
      <c r="U109" s="53"/>
      <c r="V109" s="54"/>
    </row>
    <row r="110" spans="1:24" ht="12.75" customHeight="1" x14ac:dyDescent="0.3">
      <c r="A110" s="55" t="s">
        <v>49</v>
      </c>
      <c r="B110" s="55"/>
      <c r="C110" s="109" t="str">
        <f>C50</f>
        <v>FY 2018-19</v>
      </c>
      <c r="D110" s="109" t="s">
        <v>9</v>
      </c>
      <c r="E110" s="109" t="str">
        <f>E50</f>
        <v>FY 2019-20</v>
      </c>
      <c r="F110" s="109" t="s">
        <v>9</v>
      </c>
      <c r="G110" s="109" t="str">
        <f>G50</f>
        <v>FY 2020-21</v>
      </c>
      <c r="H110" s="109" t="s">
        <v>9</v>
      </c>
      <c r="I110" s="109" t="str">
        <f>I50</f>
        <v>FY 2021-22</v>
      </c>
      <c r="J110" s="109" t="s">
        <v>9</v>
      </c>
      <c r="K110" s="109" t="str">
        <f>K50</f>
        <v>FY 2022-23</v>
      </c>
      <c r="L110" s="109" t="s">
        <v>9</v>
      </c>
      <c r="M110" s="109" t="str">
        <f>M50</f>
        <v>FY 2023-24</v>
      </c>
      <c r="N110" s="109" t="s">
        <v>9</v>
      </c>
      <c r="O110" s="109" t="str">
        <f>O50</f>
        <v>FY 2024-25</v>
      </c>
      <c r="P110" s="109" t="s">
        <v>9</v>
      </c>
      <c r="Q110" s="109" t="str">
        <f>Q50</f>
        <v>FY 2025-26</v>
      </c>
      <c r="R110" s="109" t="s">
        <v>9</v>
      </c>
      <c r="S110" s="109" t="str">
        <f>S50</f>
        <v>FY 2026-27</v>
      </c>
      <c r="T110" s="109" t="s">
        <v>9</v>
      </c>
      <c r="U110" s="109" t="str">
        <f>U50</f>
        <v>FY 2027-28</v>
      </c>
      <c r="V110" s="109" t="s">
        <v>9</v>
      </c>
    </row>
    <row r="111" spans="1:24" ht="12.75" customHeight="1" x14ac:dyDescent="0.3">
      <c r="A111" s="38" t="s">
        <v>141</v>
      </c>
      <c r="B111" s="50"/>
      <c r="C111" s="102">
        <f>C59</f>
        <v>7200</v>
      </c>
      <c r="D111" s="103">
        <f t="shared" ref="D111:D116" si="31">IFERROR(C111/C$28,0)</f>
        <v>0.15</v>
      </c>
      <c r="E111" s="102">
        <f>E59</f>
        <v>7560</v>
      </c>
      <c r="F111" s="103">
        <f t="shared" ref="F111:F116" si="32">IFERROR(E111/E$28,0)</f>
        <v>0.15</v>
      </c>
      <c r="G111" s="102">
        <f>G59</f>
        <v>7711.2</v>
      </c>
      <c r="H111" s="103">
        <f t="shared" ref="H111:H116" si="33">IFERROR(G111/G$28,0)</f>
        <v>0.15</v>
      </c>
      <c r="I111" s="102">
        <f>I59</f>
        <v>7865.424</v>
      </c>
      <c r="J111" s="103">
        <f t="shared" ref="J111:J116" si="34">IFERROR(I111/I$28,0)</f>
        <v>0.15</v>
      </c>
      <c r="K111" s="102">
        <f>K59</f>
        <v>8022.7324800000006</v>
      </c>
      <c r="L111" s="103">
        <f t="shared" ref="L111:L116" si="35">IFERROR(K111/K$28,0)</f>
        <v>0.15</v>
      </c>
      <c r="M111" s="102">
        <f>M59</f>
        <v>8183.1871295999999</v>
      </c>
      <c r="N111" s="103">
        <f t="shared" ref="N111:N116" si="36">IFERROR(M111/M$28,0)</f>
        <v>0.15</v>
      </c>
      <c r="O111" s="102">
        <f>O59</f>
        <v>8346.8508721920007</v>
      </c>
      <c r="P111" s="103">
        <f t="shared" ref="P111:P116" si="37">IFERROR(O111/O$28,0)</f>
        <v>0.15</v>
      </c>
      <c r="Q111" s="102">
        <f>Q59</f>
        <v>8513.7878896358397</v>
      </c>
      <c r="R111" s="103">
        <f t="shared" ref="R111:R116" si="38">IFERROR(Q111/Q$28,0)</f>
        <v>0.15</v>
      </c>
      <c r="S111" s="102">
        <f>S59</f>
        <v>8684.0636474285566</v>
      </c>
      <c r="T111" s="103">
        <f t="shared" ref="T111:T116" si="39">IFERROR(S111/S$28,0)</f>
        <v>0.15</v>
      </c>
      <c r="U111" s="102">
        <f>U59</f>
        <v>8857.7449203771284</v>
      </c>
      <c r="V111" s="103">
        <f t="shared" ref="V111:V116" si="40">IFERROR(U111/U$28,0)</f>
        <v>0.15</v>
      </c>
    </row>
    <row r="112" spans="1:24" ht="12.75" customHeight="1" x14ac:dyDescent="0.3">
      <c r="A112" s="38" t="s">
        <v>96</v>
      </c>
      <c r="B112" s="50"/>
      <c r="C112" s="102">
        <f>C62</f>
        <v>0</v>
      </c>
      <c r="D112" s="103">
        <f t="shared" si="31"/>
        <v>0</v>
      </c>
      <c r="E112" s="102">
        <f>E62</f>
        <v>0</v>
      </c>
      <c r="F112" s="103">
        <f t="shared" si="32"/>
        <v>0</v>
      </c>
      <c r="G112" s="102">
        <f>G62</f>
        <v>0</v>
      </c>
      <c r="H112" s="103">
        <f t="shared" si="33"/>
        <v>0</v>
      </c>
      <c r="I112" s="102">
        <f>I62</f>
        <v>0</v>
      </c>
      <c r="J112" s="103">
        <f t="shared" si="34"/>
        <v>0</v>
      </c>
      <c r="K112" s="102">
        <f>K62</f>
        <v>0</v>
      </c>
      <c r="L112" s="103">
        <f t="shared" si="35"/>
        <v>0</v>
      </c>
      <c r="M112" s="102">
        <f>M62</f>
        <v>0</v>
      </c>
      <c r="N112" s="103">
        <f t="shared" si="36"/>
        <v>0</v>
      </c>
      <c r="O112" s="102">
        <f>O62</f>
        <v>0</v>
      </c>
      <c r="P112" s="103">
        <f t="shared" si="37"/>
        <v>0</v>
      </c>
      <c r="Q112" s="102">
        <f>Q62</f>
        <v>0</v>
      </c>
      <c r="R112" s="103">
        <f t="shared" si="38"/>
        <v>0</v>
      </c>
      <c r="S112" s="102">
        <f>S62</f>
        <v>0</v>
      </c>
      <c r="T112" s="103">
        <f t="shared" si="39"/>
        <v>0</v>
      </c>
      <c r="U112" s="102">
        <f>U62</f>
        <v>0</v>
      </c>
      <c r="V112" s="103">
        <f t="shared" si="40"/>
        <v>0</v>
      </c>
    </row>
    <row r="113" spans="1:22" ht="12.75" customHeight="1" x14ac:dyDescent="0.3">
      <c r="A113" s="145" t="s">
        <v>78</v>
      </c>
      <c r="B113" s="56"/>
      <c r="C113" s="136">
        <v>0</v>
      </c>
      <c r="D113" s="103">
        <f t="shared" si="31"/>
        <v>0</v>
      </c>
      <c r="E113" s="136">
        <v>0</v>
      </c>
      <c r="F113" s="103">
        <f t="shared" si="32"/>
        <v>0</v>
      </c>
      <c r="G113" s="136">
        <v>0</v>
      </c>
      <c r="H113" s="103">
        <f t="shared" si="33"/>
        <v>0</v>
      </c>
      <c r="I113" s="136">
        <v>0</v>
      </c>
      <c r="J113" s="103">
        <f t="shared" si="34"/>
        <v>0</v>
      </c>
      <c r="K113" s="136">
        <v>0</v>
      </c>
      <c r="L113" s="103">
        <f t="shared" si="35"/>
        <v>0</v>
      </c>
      <c r="M113" s="136">
        <v>0</v>
      </c>
      <c r="N113" s="103">
        <f t="shared" si="36"/>
        <v>0</v>
      </c>
      <c r="O113" s="136">
        <v>0</v>
      </c>
      <c r="P113" s="103">
        <f t="shared" si="37"/>
        <v>0</v>
      </c>
      <c r="Q113" s="136">
        <v>0</v>
      </c>
      <c r="R113" s="103">
        <f t="shared" si="38"/>
        <v>0</v>
      </c>
      <c r="S113" s="136">
        <v>0</v>
      </c>
      <c r="T113" s="103">
        <f t="shared" si="39"/>
        <v>0</v>
      </c>
      <c r="U113" s="136">
        <v>0</v>
      </c>
      <c r="V113" s="103">
        <f t="shared" si="40"/>
        <v>0</v>
      </c>
    </row>
    <row r="114" spans="1:22" ht="12.75" customHeight="1" x14ac:dyDescent="0.3">
      <c r="A114" s="145" t="s">
        <v>78</v>
      </c>
      <c r="B114" s="56"/>
      <c r="C114" s="136">
        <v>0</v>
      </c>
      <c r="D114" s="103">
        <f t="shared" si="31"/>
        <v>0</v>
      </c>
      <c r="E114" s="136">
        <v>0</v>
      </c>
      <c r="F114" s="103">
        <f t="shared" si="32"/>
        <v>0</v>
      </c>
      <c r="G114" s="136">
        <v>0</v>
      </c>
      <c r="H114" s="103">
        <f t="shared" si="33"/>
        <v>0</v>
      </c>
      <c r="I114" s="136">
        <v>0</v>
      </c>
      <c r="J114" s="103">
        <f t="shared" si="34"/>
        <v>0</v>
      </c>
      <c r="K114" s="136">
        <v>0</v>
      </c>
      <c r="L114" s="103">
        <f t="shared" si="35"/>
        <v>0</v>
      </c>
      <c r="M114" s="136">
        <v>0</v>
      </c>
      <c r="N114" s="103">
        <f t="shared" si="36"/>
        <v>0</v>
      </c>
      <c r="O114" s="136">
        <v>0</v>
      </c>
      <c r="P114" s="103">
        <f t="shared" si="37"/>
        <v>0</v>
      </c>
      <c r="Q114" s="136">
        <v>0</v>
      </c>
      <c r="R114" s="103">
        <f t="shared" si="38"/>
        <v>0</v>
      </c>
      <c r="S114" s="136">
        <v>0</v>
      </c>
      <c r="T114" s="103">
        <f t="shared" si="39"/>
        <v>0</v>
      </c>
      <c r="U114" s="136">
        <v>0</v>
      </c>
      <c r="V114" s="103">
        <f t="shared" si="40"/>
        <v>0</v>
      </c>
    </row>
    <row r="115" spans="1:22" ht="12.75" customHeight="1" x14ac:dyDescent="0.3">
      <c r="A115" s="145" t="s">
        <v>78</v>
      </c>
      <c r="B115" s="56"/>
      <c r="C115" s="137">
        <v>0</v>
      </c>
      <c r="D115" s="103">
        <f t="shared" si="31"/>
        <v>0</v>
      </c>
      <c r="E115" s="137">
        <v>0</v>
      </c>
      <c r="F115" s="103">
        <f t="shared" si="32"/>
        <v>0</v>
      </c>
      <c r="G115" s="137">
        <v>0</v>
      </c>
      <c r="H115" s="103">
        <f t="shared" si="33"/>
        <v>0</v>
      </c>
      <c r="I115" s="137">
        <v>0</v>
      </c>
      <c r="J115" s="103">
        <f t="shared" si="34"/>
        <v>0</v>
      </c>
      <c r="K115" s="137">
        <v>0</v>
      </c>
      <c r="L115" s="103">
        <f t="shared" si="35"/>
        <v>0</v>
      </c>
      <c r="M115" s="137">
        <v>0</v>
      </c>
      <c r="N115" s="103">
        <f t="shared" si="36"/>
        <v>0</v>
      </c>
      <c r="O115" s="137">
        <v>0</v>
      </c>
      <c r="P115" s="103">
        <f t="shared" si="37"/>
        <v>0</v>
      </c>
      <c r="Q115" s="137">
        <v>0</v>
      </c>
      <c r="R115" s="103">
        <f t="shared" si="38"/>
        <v>0</v>
      </c>
      <c r="S115" s="137">
        <v>0</v>
      </c>
      <c r="T115" s="103">
        <f t="shared" si="39"/>
        <v>0</v>
      </c>
      <c r="U115" s="137">
        <v>0</v>
      </c>
      <c r="V115" s="103">
        <f t="shared" si="40"/>
        <v>0</v>
      </c>
    </row>
    <row r="116" spans="1:22" ht="12.75" customHeight="1" x14ac:dyDescent="0.3">
      <c r="A116" s="55" t="s">
        <v>83</v>
      </c>
      <c r="B116" s="57"/>
      <c r="C116" s="108">
        <f>SUM(C111:C115)</f>
        <v>7200</v>
      </c>
      <c r="D116" s="106">
        <f t="shared" si="31"/>
        <v>0.15</v>
      </c>
      <c r="E116" s="108">
        <f>SUM(E111:E115)</f>
        <v>7560</v>
      </c>
      <c r="F116" s="106">
        <f t="shared" si="32"/>
        <v>0.15</v>
      </c>
      <c r="G116" s="108">
        <f>SUM(G111:G115)</f>
        <v>7711.2</v>
      </c>
      <c r="H116" s="106">
        <f t="shared" si="33"/>
        <v>0.15</v>
      </c>
      <c r="I116" s="108">
        <f>SUM(I111:I115)</f>
        <v>7865.424</v>
      </c>
      <c r="J116" s="106">
        <f t="shared" si="34"/>
        <v>0.15</v>
      </c>
      <c r="K116" s="108">
        <f>SUM(K111:K115)</f>
        <v>8022.7324800000006</v>
      </c>
      <c r="L116" s="106">
        <f t="shared" si="35"/>
        <v>0.15</v>
      </c>
      <c r="M116" s="108">
        <f>SUM(M111:M115)</f>
        <v>8183.1871295999999</v>
      </c>
      <c r="N116" s="106">
        <f t="shared" si="36"/>
        <v>0.15</v>
      </c>
      <c r="O116" s="108">
        <f>SUM(O111:O115)</f>
        <v>8346.8508721920007</v>
      </c>
      <c r="P116" s="106">
        <f t="shared" si="37"/>
        <v>0.15</v>
      </c>
      <c r="Q116" s="108">
        <f>SUM(Q111:Q115)</f>
        <v>8513.7878896358397</v>
      </c>
      <c r="R116" s="106">
        <f t="shared" si="38"/>
        <v>0.15</v>
      </c>
      <c r="S116" s="108">
        <f>SUM(S111:S115)</f>
        <v>8684.0636474285566</v>
      </c>
      <c r="T116" s="106">
        <f t="shared" si="39"/>
        <v>0.15</v>
      </c>
      <c r="U116" s="108">
        <f>SUM(U111:U115)</f>
        <v>8857.7449203771284</v>
      </c>
      <c r="V116" s="106">
        <f t="shared" si="40"/>
        <v>0.15</v>
      </c>
    </row>
    <row r="117" spans="1:22" ht="12.75" customHeight="1" x14ac:dyDescent="0.3">
      <c r="A117" s="38"/>
      <c r="B117" s="38"/>
    </row>
    <row r="118" spans="1:22" ht="12.75" customHeight="1" x14ac:dyDescent="0.3">
      <c r="A118" s="58" t="s">
        <v>8</v>
      </c>
      <c r="B118" s="5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ht="12.75" customHeight="1" x14ac:dyDescent="0.3">
      <c r="A119" s="62" t="s">
        <v>37</v>
      </c>
      <c r="B119" s="6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ht="12.75" customHeight="1" x14ac:dyDescent="0.3">
      <c r="A120" s="38"/>
      <c r="B120" s="38"/>
    </row>
    <row r="121" spans="1:22" ht="12.75" customHeight="1" x14ac:dyDescent="0.3">
      <c r="A121" s="38"/>
      <c r="B121" s="38"/>
    </row>
    <row r="122" spans="1:22" ht="12.75" customHeight="1" x14ac:dyDescent="0.3">
      <c r="A122" s="38"/>
      <c r="B122" s="38"/>
    </row>
    <row r="123" spans="1:22" ht="12.75" customHeight="1" x14ac:dyDescent="0.3">
      <c r="A123" s="38"/>
      <c r="B123" s="38"/>
    </row>
    <row r="124" spans="1:22" ht="12.75" customHeight="1" x14ac:dyDescent="0.3">
      <c r="A124" s="38"/>
      <c r="B124" s="38"/>
    </row>
    <row r="125" spans="1:22" ht="12.75" customHeight="1" x14ac:dyDescent="0.3">
      <c r="A125" s="38"/>
      <c r="B125" s="38"/>
    </row>
    <row r="126" spans="1:22" ht="12.75" customHeight="1" x14ac:dyDescent="0.3">
      <c r="A126" s="38"/>
      <c r="B126" s="38"/>
    </row>
  </sheetData>
  <pageMargins left="0.45" right="0" top="0.5" bottom="0" header="0.3" footer="0.3"/>
  <pageSetup scale="49" orientation="landscape" r:id="rId1"/>
  <rowBreaks count="1" manualBreakCount="1">
    <brk id="47" max="21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X126"/>
  <sheetViews>
    <sheetView topLeftCell="A40" zoomScale="85" zoomScaleNormal="85" workbookViewId="0">
      <selection activeCell="B37" sqref="B37"/>
    </sheetView>
  </sheetViews>
  <sheetFormatPr defaultColWidth="9.109375" defaultRowHeight="12.75" customHeight="1" x14ac:dyDescent="0.3"/>
  <cols>
    <col min="1" max="1" width="9.5546875" style="5" customWidth="1"/>
    <col min="2" max="2" width="45.5546875" style="5" customWidth="1"/>
    <col min="3" max="3" width="14.44140625" style="5" customWidth="1"/>
    <col min="4" max="4" width="8.6640625" style="5" customWidth="1"/>
    <col min="5" max="5" width="12.6640625" style="5" customWidth="1"/>
    <col min="6" max="6" width="8.6640625" style="5" customWidth="1"/>
    <col min="7" max="7" width="15.44140625" style="5" customWidth="1"/>
    <col min="8" max="8" width="8.6640625" style="5" customWidth="1"/>
    <col min="9" max="9" width="12.6640625" style="5" customWidth="1"/>
    <col min="10" max="10" width="8.6640625" style="5" customWidth="1"/>
    <col min="11" max="11" width="12.5546875" style="5" customWidth="1"/>
    <col min="12" max="12" width="8.6640625" style="5" customWidth="1"/>
    <col min="13" max="13" width="12.6640625" style="5" customWidth="1"/>
    <col min="14" max="14" width="8.6640625" style="5" customWidth="1"/>
    <col min="15" max="15" width="12.6640625" style="5" customWidth="1"/>
    <col min="16" max="16" width="8.6640625" style="5" customWidth="1"/>
    <col min="17" max="17" width="12.6640625" style="5" customWidth="1"/>
    <col min="18" max="18" width="8.6640625" style="5" customWidth="1"/>
    <col min="19" max="19" width="12.6640625" style="5" customWidth="1"/>
    <col min="20" max="20" width="8.6640625" style="5" customWidth="1"/>
    <col min="21" max="21" width="12.5546875" style="5" customWidth="1"/>
    <col min="22" max="22" width="8.6640625" style="5" customWidth="1"/>
    <col min="23" max="16384" width="9.109375" style="5"/>
  </cols>
  <sheetData>
    <row r="1" spans="1:22" ht="12.75" customHeight="1" x14ac:dyDescent="0.3">
      <c r="A1" s="1" t="s">
        <v>338</v>
      </c>
      <c r="B1" s="12"/>
    </row>
    <row r="2" spans="1:22" ht="12.75" customHeight="1" x14ac:dyDescent="0.3">
      <c r="A2" s="45" t="s">
        <v>105</v>
      </c>
      <c r="B2" s="45"/>
      <c r="D2" s="147" t="s">
        <v>20</v>
      </c>
      <c r="G2" s="46" t="s">
        <v>217</v>
      </c>
      <c r="H2" s="47"/>
      <c r="I2" s="47"/>
      <c r="J2" s="47"/>
      <c r="V2" s="67"/>
    </row>
    <row r="3" spans="1:22" ht="12.75" customHeight="1" x14ac:dyDescent="0.3">
      <c r="A3" s="48" t="s">
        <v>291</v>
      </c>
      <c r="B3" s="30"/>
      <c r="D3" s="146" t="s">
        <v>21</v>
      </c>
      <c r="G3" s="140" t="str">
        <f>+G2</f>
        <v>Sergio's Cuban Café &amp; Grill (Parking Garage 5)</v>
      </c>
      <c r="H3" s="141"/>
      <c r="I3" s="141"/>
      <c r="J3" s="141"/>
      <c r="V3" s="67"/>
    </row>
    <row r="4" spans="1:22" ht="12.75" customHeight="1" x14ac:dyDescent="0.3">
      <c r="A4" s="48" t="s">
        <v>230</v>
      </c>
      <c r="B4" s="156" t="s">
        <v>375</v>
      </c>
      <c r="D4" s="146" t="s">
        <v>163</v>
      </c>
      <c r="G4" s="140" t="s">
        <v>410</v>
      </c>
      <c r="H4" s="141"/>
      <c r="I4" s="141"/>
      <c r="J4" s="141"/>
      <c r="V4" s="67"/>
    </row>
    <row r="5" spans="1:22" ht="12.75" customHeight="1" x14ac:dyDescent="0.3">
      <c r="A5" s="143"/>
      <c r="B5" s="100"/>
      <c r="C5" s="45"/>
      <c r="D5" s="45"/>
      <c r="E5" s="45"/>
      <c r="F5" s="45"/>
      <c r="G5" s="67"/>
      <c r="H5" s="67"/>
      <c r="I5" s="48"/>
      <c r="J5" s="48"/>
      <c r="K5" s="48"/>
      <c r="L5" s="48"/>
      <c r="M5" s="45"/>
      <c r="N5" s="45"/>
      <c r="O5" s="45"/>
      <c r="P5" s="45"/>
      <c r="Q5" s="67"/>
      <c r="R5" s="67"/>
      <c r="S5" s="48"/>
      <c r="T5" s="48"/>
      <c r="U5" s="48"/>
      <c r="V5" s="48"/>
    </row>
    <row r="6" spans="1:22" ht="12.75" customHeight="1" x14ac:dyDescent="0.3">
      <c r="A6" s="38"/>
      <c r="B6" s="50"/>
      <c r="C6" s="109" t="s">
        <v>16</v>
      </c>
      <c r="D6" s="49"/>
      <c r="E6" s="109" t="s">
        <v>93</v>
      </c>
      <c r="F6" s="49"/>
      <c r="G6" s="109" t="s">
        <v>94</v>
      </c>
      <c r="H6" s="49"/>
      <c r="I6" s="109" t="s">
        <v>95</v>
      </c>
      <c r="J6" s="49"/>
      <c r="K6" s="109" t="s">
        <v>160</v>
      </c>
      <c r="L6" s="49"/>
      <c r="M6" s="109" t="s">
        <v>133</v>
      </c>
      <c r="N6" s="49"/>
      <c r="O6" s="109" t="s">
        <v>158</v>
      </c>
      <c r="P6" s="49"/>
      <c r="Q6" s="109" t="s">
        <v>159</v>
      </c>
      <c r="R6" s="49"/>
      <c r="S6" s="109" t="s">
        <v>161</v>
      </c>
      <c r="T6" s="49"/>
      <c r="U6" s="109" t="s">
        <v>162</v>
      </c>
      <c r="V6" s="49"/>
    </row>
    <row r="7" spans="1:22" ht="12.75" customHeight="1" x14ac:dyDescent="0.3">
      <c r="A7" s="26" t="s">
        <v>0</v>
      </c>
      <c r="B7" s="26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ht="12.75" customHeight="1" x14ac:dyDescent="0.3">
      <c r="A8" s="38" t="s">
        <v>10</v>
      </c>
      <c r="B8" s="38"/>
      <c r="C8" s="134">
        <v>271</v>
      </c>
      <c r="D8" s="38"/>
      <c r="E8" s="134">
        <v>271</v>
      </c>
      <c r="F8" s="38"/>
      <c r="G8" s="134">
        <v>271</v>
      </c>
      <c r="H8" s="38"/>
      <c r="I8" s="134">
        <v>271</v>
      </c>
      <c r="J8" s="38"/>
      <c r="K8" s="134">
        <v>271</v>
      </c>
      <c r="L8" s="38"/>
      <c r="M8" s="134">
        <v>271</v>
      </c>
      <c r="N8" s="38"/>
      <c r="O8" s="134">
        <v>271</v>
      </c>
      <c r="P8" s="38"/>
      <c r="Q8" s="134">
        <v>271</v>
      </c>
      <c r="R8" s="38"/>
      <c r="S8" s="134">
        <v>271</v>
      </c>
      <c r="T8" s="38"/>
      <c r="U8" s="134">
        <v>271</v>
      </c>
      <c r="V8" s="38"/>
    </row>
    <row r="9" spans="1:22" ht="12.75" customHeight="1" x14ac:dyDescent="0.3">
      <c r="A9" s="38"/>
      <c r="B9" s="38"/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  <c r="S9" s="258"/>
      <c r="T9" s="38"/>
      <c r="U9" s="38"/>
      <c r="V9" s="38"/>
    </row>
    <row r="10" spans="1:22" ht="12.75" customHeight="1" x14ac:dyDescent="0.3">
      <c r="A10" s="38" t="s">
        <v>233</v>
      </c>
      <c r="B10" s="38"/>
      <c r="C10" s="257">
        <v>442.80442804428043</v>
      </c>
      <c r="D10" s="258"/>
      <c r="E10" s="257">
        <v>842.38690992487614</v>
      </c>
      <c r="F10" s="258"/>
      <c r="G10" s="257">
        <v>855.82498682129687</v>
      </c>
      <c r="H10" s="258"/>
      <c r="I10" s="257">
        <v>869.4911249507752</v>
      </c>
      <c r="J10" s="258"/>
      <c r="K10" s="257">
        <v>883.38929017636644</v>
      </c>
      <c r="L10" s="258"/>
      <c r="M10" s="257">
        <v>897.52351881918833</v>
      </c>
      <c r="N10" s="258"/>
      <c r="O10" s="257">
        <v>911.89791892527694</v>
      </c>
      <c r="P10" s="258"/>
      <c r="Q10" s="257">
        <v>926.51667155551877</v>
      </c>
      <c r="R10" s="258"/>
      <c r="S10" s="257">
        <v>941.38403209908404</v>
      </c>
      <c r="T10" s="38"/>
      <c r="U10" s="257">
        <v>955.64339161834232</v>
      </c>
      <c r="V10" s="38"/>
    </row>
    <row r="11" spans="1:22" ht="12.75" customHeigh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2" ht="12.75" customHeight="1" x14ac:dyDescent="0.3">
      <c r="A12" s="38" t="s">
        <v>231</v>
      </c>
      <c r="B12" s="38"/>
      <c r="C12" s="135">
        <v>7.5</v>
      </c>
      <c r="D12" s="38"/>
      <c r="E12" s="135">
        <v>7.53</v>
      </c>
      <c r="F12" s="38"/>
      <c r="G12" s="135">
        <v>7.56</v>
      </c>
      <c r="H12" s="38"/>
      <c r="I12" s="135">
        <v>7.59</v>
      </c>
      <c r="J12" s="38"/>
      <c r="K12" s="135">
        <v>7.62</v>
      </c>
      <c r="L12" s="38"/>
      <c r="M12" s="135">
        <v>7.65</v>
      </c>
      <c r="N12" s="38"/>
      <c r="O12" s="135">
        <v>7.68</v>
      </c>
      <c r="P12" s="38"/>
      <c r="Q12" s="135">
        <v>7.71</v>
      </c>
      <c r="R12" s="38"/>
      <c r="S12" s="135">
        <v>7.74</v>
      </c>
      <c r="T12" s="38"/>
      <c r="U12" s="135">
        <v>7.7770000000000001</v>
      </c>
      <c r="V12" s="38"/>
    </row>
    <row r="13" spans="1:22" ht="12.75" customHeight="1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ht="12.75" customHeight="1" x14ac:dyDescent="0.3">
      <c r="A14" s="38" t="s">
        <v>234</v>
      </c>
      <c r="B14" s="38"/>
      <c r="C14" s="253">
        <v>900000</v>
      </c>
      <c r="D14" s="255"/>
      <c r="E14" s="253">
        <v>1719000</v>
      </c>
      <c r="F14" s="255"/>
      <c r="G14" s="253">
        <v>1753380</v>
      </c>
      <c r="H14" s="255"/>
      <c r="I14" s="253">
        <v>1788447.6</v>
      </c>
      <c r="J14" s="255"/>
      <c r="K14" s="253">
        <v>1824216.5520000001</v>
      </c>
      <c r="L14" s="255"/>
      <c r="M14" s="253">
        <v>1860700.8830400002</v>
      </c>
      <c r="N14" s="255"/>
      <c r="O14" s="253">
        <v>1897914.9007008004</v>
      </c>
      <c r="P14" s="255"/>
      <c r="Q14" s="253">
        <v>1935873.1987148165</v>
      </c>
      <c r="R14" s="255"/>
      <c r="S14" s="253">
        <v>1974590.6626891128</v>
      </c>
      <c r="T14" s="255"/>
      <c r="U14" s="253">
        <v>2014082.475942895</v>
      </c>
      <c r="V14" s="38"/>
    </row>
    <row r="15" spans="1:22" ht="12.75" customHeight="1" x14ac:dyDescent="0.3">
      <c r="A15" s="54">
        <v>0.06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ht="12.75" customHeight="1" x14ac:dyDescent="0.3">
      <c r="A16" s="38"/>
      <c r="B16" s="50"/>
      <c r="C16" s="109" t="str">
        <f>C6</f>
        <v>FY 2018-19</v>
      </c>
      <c r="D16" s="109" t="s">
        <v>9</v>
      </c>
      <c r="E16" s="109" t="str">
        <f>E6</f>
        <v>FY 2019-20</v>
      </c>
      <c r="F16" s="109" t="s">
        <v>9</v>
      </c>
      <c r="G16" s="109" t="str">
        <f>G6</f>
        <v>FY 2020-21</v>
      </c>
      <c r="H16" s="109" t="s">
        <v>9</v>
      </c>
      <c r="I16" s="109" t="str">
        <f>I6</f>
        <v>FY 2021-22</v>
      </c>
      <c r="J16" s="109" t="s">
        <v>9</v>
      </c>
      <c r="K16" s="109" t="str">
        <f>K6</f>
        <v>FY 2022-23</v>
      </c>
      <c r="L16" s="109" t="s">
        <v>9</v>
      </c>
      <c r="M16" s="109" t="str">
        <f>M6</f>
        <v>FY 2023-24</v>
      </c>
      <c r="N16" s="109" t="s">
        <v>9</v>
      </c>
      <c r="O16" s="109" t="str">
        <f>O6</f>
        <v>FY 2024-25</v>
      </c>
      <c r="P16" s="109" t="s">
        <v>9</v>
      </c>
      <c r="Q16" s="109" t="str">
        <f>Q6</f>
        <v>FY 2025-26</v>
      </c>
      <c r="R16" s="109" t="s">
        <v>9</v>
      </c>
      <c r="S16" s="109" t="str">
        <f>S6</f>
        <v>FY 2026-27</v>
      </c>
      <c r="T16" s="109" t="s">
        <v>9</v>
      </c>
      <c r="U16" s="109" t="str">
        <f>U6</f>
        <v>FY 2027-28</v>
      </c>
      <c r="V16" s="109" t="s">
        <v>9</v>
      </c>
    </row>
    <row r="17" spans="1:24" ht="12.75" customHeight="1" x14ac:dyDescent="0.3">
      <c r="A17" s="26" t="s">
        <v>33</v>
      </c>
      <c r="B17" s="69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4" ht="12.75" customHeight="1" x14ac:dyDescent="0.3">
      <c r="A18" s="38" t="s">
        <v>236</v>
      </c>
      <c r="B18" s="5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X18" s="244"/>
    </row>
    <row r="19" spans="1:24" ht="12.75" customHeight="1" x14ac:dyDescent="0.3">
      <c r="A19" s="38" t="s">
        <v>237</v>
      </c>
      <c r="B19" s="50"/>
      <c r="C19" s="256">
        <v>788580</v>
      </c>
      <c r="D19" s="103">
        <f>IFERROR(C19/C$28,0)</f>
        <v>0.87619999999999998</v>
      </c>
      <c r="E19" s="256">
        <v>803288.69999999984</v>
      </c>
      <c r="F19" s="103">
        <f>IFERROR(E19/E$28,0)</f>
        <v>0.46729999999999988</v>
      </c>
      <c r="G19" s="256">
        <v>819354.47399999981</v>
      </c>
      <c r="H19" s="103">
        <f>IFERROR(G19/G$28,0)</f>
        <v>0.46729999999999988</v>
      </c>
      <c r="I19" s="256">
        <v>835741.5634799999</v>
      </c>
      <c r="J19" s="103">
        <f>IFERROR(I19/I$28,0)</f>
        <v>0.46729999999999994</v>
      </c>
      <c r="K19" s="256">
        <v>852456.39474959997</v>
      </c>
      <c r="L19" s="103">
        <f>IFERROR(K19/K$28,0)</f>
        <v>0.46729999999999994</v>
      </c>
      <c r="M19" s="256">
        <v>869505.52264459198</v>
      </c>
      <c r="N19" s="103">
        <f>IFERROR(M19/M$28,0)</f>
        <v>0.46729999999999994</v>
      </c>
      <c r="O19" s="256">
        <v>886895.63309748389</v>
      </c>
      <c r="P19" s="103">
        <f>IFERROR(O19/O$28,0)</f>
        <v>0.46729999999999994</v>
      </c>
      <c r="Q19" s="256">
        <v>904633.54575943365</v>
      </c>
      <c r="R19" s="103">
        <f>IFERROR(Q19/Q$28,0)</f>
        <v>0.46729999999999994</v>
      </c>
      <c r="S19" s="256">
        <v>922726.21667462238</v>
      </c>
      <c r="T19" s="103">
        <f>IFERROR(S19/S$28,0)</f>
        <v>0.46729999999999999</v>
      </c>
      <c r="U19" s="256">
        <v>941180.74100811477</v>
      </c>
      <c r="V19" s="103">
        <f>IFERROR(U19/U$28,0)</f>
        <v>0.46729999999999994</v>
      </c>
    </row>
    <row r="20" spans="1:24" ht="12.75" customHeight="1" x14ac:dyDescent="0.3">
      <c r="A20" s="38" t="s">
        <v>238</v>
      </c>
      <c r="B20" s="50"/>
      <c r="C20" s="136">
        <v>111420</v>
      </c>
      <c r="D20" s="103">
        <f>IFERROR(C20/C$28,0)</f>
        <v>0.12379999999999999</v>
      </c>
      <c r="E20" s="136">
        <v>915711.30000000016</v>
      </c>
      <c r="F20" s="103">
        <f>IFERROR(E20/E$28,0)</f>
        <v>0.53270000000000006</v>
      </c>
      <c r="G20" s="136">
        <v>934025.52600000019</v>
      </c>
      <c r="H20" s="103">
        <f>IFERROR(G20/G$28,0)</f>
        <v>0.53270000000000006</v>
      </c>
      <c r="I20" s="136">
        <v>952706.0365200002</v>
      </c>
      <c r="J20" s="103">
        <f>IFERROR(I20/I$28,0)</f>
        <v>0.53270000000000006</v>
      </c>
      <c r="K20" s="136">
        <v>971760.15725040017</v>
      </c>
      <c r="L20" s="103">
        <f>IFERROR(K20/K$28,0)</f>
        <v>0.53270000000000006</v>
      </c>
      <c r="M20" s="136">
        <v>991195.36039540824</v>
      </c>
      <c r="N20" s="103">
        <f>IFERROR(M20/M$28,0)</f>
        <v>0.53270000000000006</v>
      </c>
      <c r="O20" s="136">
        <v>1011019.2676033165</v>
      </c>
      <c r="P20" s="103">
        <f>IFERROR(O20/O$28,0)</f>
        <v>0.53270000000000006</v>
      </c>
      <c r="Q20" s="136">
        <v>1031239.6529553828</v>
      </c>
      <c r="R20" s="103">
        <f>IFERROR(Q20/Q$28,0)</f>
        <v>0.53270000000000006</v>
      </c>
      <c r="S20" s="136">
        <v>1051864.4460144904</v>
      </c>
      <c r="T20" s="103">
        <f>IFERROR(S20/S$28,0)</f>
        <v>0.53270000000000006</v>
      </c>
      <c r="U20" s="136">
        <v>1072901.7349347803</v>
      </c>
      <c r="V20" s="103">
        <f>IFERROR(U20/U$28,0)</f>
        <v>0.53270000000000006</v>
      </c>
    </row>
    <row r="21" spans="1:24" ht="12.75" customHeight="1" x14ac:dyDescent="0.3">
      <c r="A21" s="38" t="s">
        <v>235</v>
      </c>
      <c r="B21" s="50"/>
      <c r="C21" s="136"/>
      <c r="D21" s="103">
        <f>IFERROR(C21/C$28,0)</f>
        <v>0</v>
      </c>
      <c r="E21" s="136">
        <v>0</v>
      </c>
      <c r="F21" s="103">
        <f>IFERROR(E21/E$28,0)</f>
        <v>0</v>
      </c>
      <c r="G21" s="136">
        <v>0</v>
      </c>
      <c r="H21" s="103">
        <f>IFERROR(G21/G$28,0)</f>
        <v>0</v>
      </c>
      <c r="I21" s="136">
        <v>0</v>
      </c>
      <c r="J21" s="103">
        <f>IFERROR(I21/I$28,0)</f>
        <v>0</v>
      </c>
      <c r="K21" s="136">
        <v>0</v>
      </c>
      <c r="L21" s="103">
        <f>IFERROR(K21/K$28,0)</f>
        <v>0</v>
      </c>
      <c r="M21" s="136">
        <v>0</v>
      </c>
      <c r="N21" s="103">
        <f>IFERROR(M21/M$28,0)</f>
        <v>0</v>
      </c>
      <c r="O21" s="136">
        <v>0</v>
      </c>
      <c r="P21" s="103">
        <f>IFERROR(O21/O$28,0)</f>
        <v>0</v>
      </c>
      <c r="Q21" s="136">
        <v>0</v>
      </c>
      <c r="R21" s="103">
        <f>IFERROR(Q21/Q$28,0)</f>
        <v>0</v>
      </c>
      <c r="S21" s="136">
        <v>0</v>
      </c>
      <c r="T21" s="103">
        <f>IFERROR(S21/S$28,0)</f>
        <v>0</v>
      </c>
      <c r="U21" s="136">
        <v>0</v>
      </c>
      <c r="V21" s="103">
        <f>IFERROR(U21/U$28,0)</f>
        <v>0</v>
      </c>
    </row>
    <row r="22" spans="1:24" ht="12.75" customHeight="1" x14ac:dyDescent="0.3">
      <c r="A22" s="38" t="s">
        <v>239</v>
      </c>
      <c r="B22" s="50"/>
      <c r="C22" s="102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</row>
    <row r="23" spans="1:24" ht="12.75" customHeight="1" x14ac:dyDescent="0.3">
      <c r="A23" s="151" t="s">
        <v>240</v>
      </c>
      <c r="B23" s="152"/>
      <c r="C23" s="102"/>
      <c r="D23" s="103">
        <f t="shared" ref="D23:D28" si="0">IFERROR(C23/C$28,0)</f>
        <v>0</v>
      </c>
      <c r="E23" s="102"/>
      <c r="F23" s="103">
        <f t="shared" ref="F23:F28" si="1">IFERROR(E23/E$28,0)</f>
        <v>0</v>
      </c>
      <c r="G23" s="102"/>
      <c r="H23" s="103">
        <f t="shared" ref="H23:H28" si="2">IFERROR(G23/G$28,0)</f>
        <v>0</v>
      </c>
      <c r="I23" s="102"/>
      <c r="J23" s="103">
        <f t="shared" ref="J23:J28" si="3">IFERROR(I23/I$28,0)</f>
        <v>0</v>
      </c>
      <c r="K23" s="102"/>
      <c r="L23" s="103">
        <f t="shared" ref="L23:L28" si="4">IFERROR(K23/K$28,0)</f>
        <v>0</v>
      </c>
      <c r="M23" s="102"/>
      <c r="N23" s="103">
        <f t="shared" ref="N23:N28" si="5">IFERROR(M23/M$28,0)</f>
        <v>0</v>
      </c>
      <c r="O23" s="102"/>
      <c r="P23" s="103">
        <f t="shared" ref="P23:P28" si="6">IFERROR(O23/O$28,0)</f>
        <v>0</v>
      </c>
      <c r="Q23" s="102"/>
      <c r="R23" s="103">
        <f t="shared" ref="R23:R28" si="7">IFERROR(Q23/Q$28,0)</f>
        <v>0</v>
      </c>
      <c r="S23" s="102"/>
      <c r="T23" s="103">
        <f t="shared" ref="T23:T28" si="8">IFERROR(S23/S$28,0)</f>
        <v>0</v>
      </c>
      <c r="U23" s="102"/>
      <c r="V23" s="103">
        <f t="shared" ref="V23:V28" si="9">IFERROR(U23/U$28,0)</f>
        <v>0</v>
      </c>
    </row>
    <row r="24" spans="1:24" ht="12.75" customHeight="1" x14ac:dyDescent="0.3">
      <c r="A24" s="151" t="s">
        <v>241</v>
      </c>
      <c r="B24" s="152"/>
      <c r="C24" s="102"/>
      <c r="D24" s="103">
        <f t="shared" si="0"/>
        <v>0</v>
      </c>
      <c r="E24" s="102"/>
      <c r="F24" s="103">
        <f t="shared" si="1"/>
        <v>0</v>
      </c>
      <c r="G24" s="102"/>
      <c r="H24" s="103">
        <f t="shared" si="2"/>
        <v>0</v>
      </c>
      <c r="I24" s="102"/>
      <c r="J24" s="103">
        <f t="shared" si="3"/>
        <v>0</v>
      </c>
      <c r="K24" s="102"/>
      <c r="L24" s="103">
        <f t="shared" si="4"/>
        <v>0</v>
      </c>
      <c r="M24" s="102"/>
      <c r="N24" s="103">
        <f t="shared" si="5"/>
        <v>0</v>
      </c>
      <c r="O24" s="102"/>
      <c r="P24" s="103">
        <f t="shared" si="6"/>
        <v>0</v>
      </c>
      <c r="Q24" s="102"/>
      <c r="R24" s="103">
        <f t="shared" si="7"/>
        <v>0</v>
      </c>
      <c r="S24" s="102"/>
      <c r="T24" s="103">
        <f t="shared" si="8"/>
        <v>0</v>
      </c>
      <c r="U24" s="102"/>
      <c r="V24" s="103">
        <f t="shared" si="9"/>
        <v>0</v>
      </c>
      <c r="X24" s="102"/>
    </row>
    <row r="25" spans="1:24" ht="12.75" customHeight="1" x14ac:dyDescent="0.3">
      <c r="A25" s="38" t="s">
        <v>242</v>
      </c>
      <c r="B25" s="50"/>
      <c r="C25" s="136"/>
      <c r="D25" s="103">
        <f t="shared" si="0"/>
        <v>0</v>
      </c>
      <c r="E25" s="136"/>
      <c r="F25" s="103">
        <f t="shared" si="1"/>
        <v>0</v>
      </c>
      <c r="G25" s="136"/>
      <c r="H25" s="103">
        <f t="shared" si="2"/>
        <v>0</v>
      </c>
      <c r="I25" s="136"/>
      <c r="J25" s="103">
        <f t="shared" si="3"/>
        <v>0</v>
      </c>
      <c r="K25" s="136"/>
      <c r="L25" s="103">
        <f t="shared" si="4"/>
        <v>0</v>
      </c>
      <c r="M25" s="136"/>
      <c r="N25" s="103">
        <f t="shared" si="5"/>
        <v>0</v>
      </c>
      <c r="O25" s="136"/>
      <c r="P25" s="103">
        <f t="shared" si="6"/>
        <v>0</v>
      </c>
      <c r="Q25" s="136"/>
      <c r="R25" s="103">
        <f t="shared" si="7"/>
        <v>0</v>
      </c>
      <c r="S25" s="136"/>
      <c r="T25" s="103">
        <f t="shared" si="8"/>
        <v>0</v>
      </c>
      <c r="U25" s="136"/>
      <c r="V25" s="103">
        <f t="shared" si="9"/>
        <v>0</v>
      </c>
      <c r="X25" s="102"/>
    </row>
    <row r="26" spans="1:24" ht="12.75" customHeight="1" x14ac:dyDescent="0.3">
      <c r="A26" s="151" t="s">
        <v>243</v>
      </c>
      <c r="B26" s="50"/>
      <c r="C26" s="102"/>
      <c r="D26" s="103">
        <f t="shared" si="0"/>
        <v>0</v>
      </c>
      <c r="E26" s="102"/>
      <c r="F26" s="103">
        <f t="shared" si="1"/>
        <v>0</v>
      </c>
      <c r="G26" s="102"/>
      <c r="H26" s="103">
        <f t="shared" si="2"/>
        <v>0</v>
      </c>
      <c r="I26" s="102"/>
      <c r="J26" s="103">
        <f t="shared" si="3"/>
        <v>0</v>
      </c>
      <c r="K26" s="102"/>
      <c r="L26" s="103">
        <f t="shared" si="4"/>
        <v>0</v>
      </c>
      <c r="M26" s="102"/>
      <c r="N26" s="103">
        <f t="shared" si="5"/>
        <v>0</v>
      </c>
      <c r="O26" s="102"/>
      <c r="P26" s="103">
        <f t="shared" si="6"/>
        <v>0</v>
      </c>
      <c r="Q26" s="102"/>
      <c r="R26" s="103">
        <f t="shared" si="7"/>
        <v>0</v>
      </c>
      <c r="S26" s="102"/>
      <c r="T26" s="103">
        <f t="shared" si="8"/>
        <v>0</v>
      </c>
      <c r="U26" s="102"/>
      <c r="V26" s="103">
        <f t="shared" si="9"/>
        <v>0</v>
      </c>
    </row>
    <row r="27" spans="1:24" ht="12.75" customHeight="1" x14ac:dyDescent="0.3">
      <c r="A27" s="38" t="s">
        <v>40</v>
      </c>
      <c r="B27" s="50"/>
      <c r="C27" s="137"/>
      <c r="D27" s="103">
        <f t="shared" si="0"/>
        <v>0</v>
      </c>
      <c r="E27" s="137"/>
      <c r="F27" s="103">
        <f t="shared" si="1"/>
        <v>0</v>
      </c>
      <c r="G27" s="137"/>
      <c r="H27" s="103">
        <f t="shared" si="2"/>
        <v>0</v>
      </c>
      <c r="I27" s="137"/>
      <c r="J27" s="103">
        <f t="shared" si="3"/>
        <v>0</v>
      </c>
      <c r="K27" s="137"/>
      <c r="L27" s="103">
        <f t="shared" si="4"/>
        <v>0</v>
      </c>
      <c r="M27" s="137"/>
      <c r="N27" s="103">
        <f t="shared" si="5"/>
        <v>0</v>
      </c>
      <c r="O27" s="137"/>
      <c r="P27" s="103">
        <f t="shared" si="6"/>
        <v>0</v>
      </c>
      <c r="Q27" s="137"/>
      <c r="R27" s="103">
        <f t="shared" si="7"/>
        <v>0</v>
      </c>
      <c r="S27" s="137"/>
      <c r="T27" s="103">
        <f t="shared" si="8"/>
        <v>0</v>
      </c>
      <c r="U27" s="137"/>
      <c r="V27" s="103">
        <f t="shared" si="9"/>
        <v>0</v>
      </c>
    </row>
    <row r="28" spans="1:24" ht="12.75" customHeight="1" x14ac:dyDescent="0.3">
      <c r="A28" s="26" t="s">
        <v>1</v>
      </c>
      <c r="B28" s="69"/>
      <c r="C28" s="105">
        <f>SUM(C19:C27)</f>
        <v>900000</v>
      </c>
      <c r="D28" s="106">
        <f t="shared" si="0"/>
        <v>1</v>
      </c>
      <c r="E28" s="105">
        <f>SUM(E19:E27)</f>
        <v>1719000</v>
      </c>
      <c r="F28" s="106">
        <f t="shared" si="1"/>
        <v>1</v>
      </c>
      <c r="G28" s="105">
        <f>SUM(G19:G27)</f>
        <v>1753380</v>
      </c>
      <c r="H28" s="106">
        <f t="shared" si="2"/>
        <v>1</v>
      </c>
      <c r="I28" s="105">
        <f>SUM(I19:I27)</f>
        <v>1788447.6</v>
      </c>
      <c r="J28" s="106">
        <f t="shared" si="3"/>
        <v>1</v>
      </c>
      <c r="K28" s="105">
        <f>SUM(K19:K27)</f>
        <v>1824216.5520000001</v>
      </c>
      <c r="L28" s="106">
        <f t="shared" si="4"/>
        <v>1</v>
      </c>
      <c r="M28" s="105">
        <f>SUM(M19:M27)</f>
        <v>1860700.8830400002</v>
      </c>
      <c r="N28" s="106">
        <f t="shared" si="5"/>
        <v>1</v>
      </c>
      <c r="O28" s="105">
        <f>SUM(O19:O27)</f>
        <v>1897914.9007008004</v>
      </c>
      <c r="P28" s="106">
        <f t="shared" si="6"/>
        <v>1</v>
      </c>
      <c r="Q28" s="105">
        <f>SUM(Q19:Q27)</f>
        <v>1935873.1987148165</v>
      </c>
      <c r="R28" s="106">
        <f t="shared" si="7"/>
        <v>1</v>
      </c>
      <c r="S28" s="105">
        <f>SUM(S19:S27)</f>
        <v>1974590.6626891128</v>
      </c>
      <c r="T28" s="106">
        <f t="shared" si="8"/>
        <v>1</v>
      </c>
      <c r="U28" s="105">
        <f>SUM(U19:U27)</f>
        <v>2014082.475942895</v>
      </c>
      <c r="V28" s="106">
        <f t="shared" si="9"/>
        <v>1</v>
      </c>
    </row>
    <row r="29" spans="1:24" ht="12.75" customHeight="1" x14ac:dyDescent="0.3">
      <c r="A29" s="26"/>
      <c r="B29" s="69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4" ht="12.75" customHeight="1" x14ac:dyDescent="0.3">
      <c r="A30" s="26" t="s">
        <v>34</v>
      </c>
      <c r="B30" s="69"/>
      <c r="C30" s="25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4" ht="12.75" customHeight="1" x14ac:dyDescent="0.3">
      <c r="A31" s="38" t="s">
        <v>35</v>
      </c>
      <c r="B31" s="50"/>
      <c r="C31" s="217">
        <v>306000</v>
      </c>
      <c r="D31" s="103">
        <f>IFERROR(C31/C$28,0)</f>
        <v>0.34</v>
      </c>
      <c r="E31" s="217">
        <v>584460</v>
      </c>
      <c r="F31" s="103">
        <f>IFERROR(E31/E$28,0)</f>
        <v>0.34</v>
      </c>
      <c r="G31" s="217">
        <v>596149.20000000007</v>
      </c>
      <c r="H31" s="103">
        <f>IFERROR(G31/G$28,0)</f>
        <v>0.34</v>
      </c>
      <c r="I31" s="217">
        <v>608072.18400000012</v>
      </c>
      <c r="J31" s="103">
        <f>IFERROR(I31/I$28,0)</f>
        <v>0.34</v>
      </c>
      <c r="K31" s="217">
        <v>620233.62768000015</v>
      </c>
      <c r="L31" s="103">
        <f>IFERROR(K31/K$28,0)</f>
        <v>0.34000000000000008</v>
      </c>
      <c r="M31" s="217">
        <v>632638.30023360008</v>
      </c>
      <c r="N31" s="103">
        <f>IFERROR(M31/M$28,0)</f>
        <v>0.34</v>
      </c>
      <c r="O31" s="217">
        <v>645291.06623827212</v>
      </c>
      <c r="P31" s="103">
        <f>IFERROR(O31/O$28,0)</f>
        <v>0.34</v>
      </c>
      <c r="Q31" s="217">
        <v>658196.88756303769</v>
      </c>
      <c r="R31" s="103">
        <f>IFERROR(Q31/Q$28,0)</f>
        <v>0.34</v>
      </c>
      <c r="S31" s="217">
        <v>671360.82531429839</v>
      </c>
      <c r="T31" s="103">
        <f>IFERROR(S31/S$28,0)</f>
        <v>0.34</v>
      </c>
      <c r="U31" s="217">
        <v>684788.04182058433</v>
      </c>
      <c r="V31" s="103">
        <f>IFERROR(U31/U$28,0)</f>
        <v>0.34</v>
      </c>
    </row>
    <row r="32" spans="1:24" ht="12.75" customHeight="1" x14ac:dyDescent="0.3">
      <c r="A32" s="70" t="s">
        <v>75</v>
      </c>
      <c r="B32" s="70"/>
      <c r="C32" s="139"/>
      <c r="D32" s="103">
        <f>IFERROR(C32/C$28,0)</f>
        <v>0</v>
      </c>
      <c r="E32" s="139"/>
      <c r="F32" s="103">
        <f>IFERROR(E32/E$28,0)</f>
        <v>0</v>
      </c>
      <c r="G32" s="139"/>
      <c r="H32" s="103">
        <f>IFERROR(G32/G$28,0)</f>
        <v>0</v>
      </c>
      <c r="I32" s="139"/>
      <c r="J32" s="103">
        <f>IFERROR(I32/I$28,0)</f>
        <v>0</v>
      </c>
      <c r="K32" s="139"/>
      <c r="L32" s="103">
        <f>IFERROR(K32/K$28,0)</f>
        <v>0</v>
      </c>
      <c r="M32" s="139"/>
      <c r="N32" s="103">
        <f>IFERROR(M32/M$28,0)</f>
        <v>0</v>
      </c>
      <c r="O32" s="139"/>
      <c r="P32" s="103">
        <f>IFERROR(O32/O$28,0)</f>
        <v>0</v>
      </c>
      <c r="Q32" s="139"/>
      <c r="R32" s="103">
        <f>IFERROR(Q32/Q$28,0)</f>
        <v>0</v>
      </c>
      <c r="S32" s="139"/>
      <c r="T32" s="103">
        <f>IFERROR(S32/S$28,0)</f>
        <v>0</v>
      </c>
      <c r="U32" s="139"/>
      <c r="V32" s="103">
        <f>IFERROR(U32/U$28,0)</f>
        <v>0</v>
      </c>
    </row>
    <row r="33" spans="1:22" ht="12.75" customHeight="1" x14ac:dyDescent="0.3">
      <c r="A33" s="26" t="s">
        <v>2</v>
      </c>
      <c r="B33" s="69"/>
      <c r="C33" s="105">
        <f>SUM(C31:C32)</f>
        <v>306000</v>
      </c>
      <c r="D33" s="106">
        <f>IFERROR(C33/C$28,0)</f>
        <v>0.34</v>
      </c>
      <c r="E33" s="105">
        <f>SUM(E31:E32)</f>
        <v>584460</v>
      </c>
      <c r="F33" s="106">
        <f>IFERROR(E33/E$28,0)</f>
        <v>0.34</v>
      </c>
      <c r="G33" s="105">
        <f>SUM(G31:G32)</f>
        <v>596149.20000000007</v>
      </c>
      <c r="H33" s="106">
        <f>IFERROR(G33/G$28,0)</f>
        <v>0.34</v>
      </c>
      <c r="I33" s="105">
        <f>SUM(I31:I32)</f>
        <v>608072.18400000012</v>
      </c>
      <c r="J33" s="106">
        <f>IFERROR(I33/I$28,0)</f>
        <v>0.34</v>
      </c>
      <c r="K33" s="105">
        <f>SUM(K31:K32)</f>
        <v>620233.62768000015</v>
      </c>
      <c r="L33" s="106">
        <f>IFERROR(K33/K$28,0)</f>
        <v>0.34000000000000008</v>
      </c>
      <c r="M33" s="105">
        <f>SUM(M31:M32)</f>
        <v>632638.30023360008</v>
      </c>
      <c r="N33" s="106">
        <f>IFERROR(M33/M$28,0)</f>
        <v>0.34</v>
      </c>
      <c r="O33" s="105">
        <f>SUM(O31:O32)</f>
        <v>645291.06623827212</v>
      </c>
      <c r="P33" s="106">
        <f>IFERROR(O33/O$28,0)</f>
        <v>0.34</v>
      </c>
      <c r="Q33" s="105">
        <f>SUM(Q31:Q32)</f>
        <v>658196.88756303769</v>
      </c>
      <c r="R33" s="106">
        <f>IFERROR(Q33/Q$28,0)</f>
        <v>0.34</v>
      </c>
      <c r="S33" s="105">
        <f>SUM(S31:S32)</f>
        <v>671360.82531429839</v>
      </c>
      <c r="T33" s="106">
        <f>IFERROR(S33/S$28,0)</f>
        <v>0.34</v>
      </c>
      <c r="U33" s="105">
        <f>SUM(U31:U32)</f>
        <v>684788.04182058433</v>
      </c>
      <c r="V33" s="106">
        <f>IFERROR(U33/U$28,0)</f>
        <v>0.34</v>
      </c>
    </row>
    <row r="34" spans="1:22" ht="12.75" customHeight="1" x14ac:dyDescent="0.3">
      <c r="A34" s="38"/>
      <c r="B34" s="5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2.75" customHeight="1" x14ac:dyDescent="0.3">
      <c r="A35" s="26" t="s">
        <v>3</v>
      </c>
      <c r="B35" s="69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2.75" customHeight="1" x14ac:dyDescent="0.3">
      <c r="A36" s="38" t="s">
        <v>22</v>
      </c>
      <c r="B36" s="50"/>
      <c r="C36" s="217">
        <v>0</v>
      </c>
      <c r="D36" s="103">
        <f t="shared" ref="D36:D46" si="10">IFERROR(C36/C$28,0)</f>
        <v>0</v>
      </c>
      <c r="E36" s="217">
        <v>0</v>
      </c>
      <c r="F36" s="103">
        <f t="shared" ref="F36:F46" si="11">IFERROR(E36/E$28,0)</f>
        <v>0</v>
      </c>
      <c r="G36" s="217">
        <v>0</v>
      </c>
      <c r="H36" s="103">
        <f t="shared" ref="H36:H46" si="12">IFERROR(G36/G$28,0)</f>
        <v>0</v>
      </c>
      <c r="I36" s="217">
        <v>0</v>
      </c>
      <c r="J36" s="103">
        <f t="shared" ref="J36:J46" si="13">IFERROR(I36/I$28,0)</f>
        <v>0</v>
      </c>
      <c r="K36" s="217">
        <v>0</v>
      </c>
      <c r="L36" s="103">
        <f t="shared" ref="L36:L46" si="14">IFERROR(K36/K$28,0)</f>
        <v>0</v>
      </c>
      <c r="M36" s="217">
        <v>0</v>
      </c>
      <c r="N36" s="103">
        <f t="shared" ref="N36:N46" si="15">IFERROR(M36/M$28,0)</f>
        <v>0</v>
      </c>
      <c r="O36" s="217">
        <v>0</v>
      </c>
      <c r="P36" s="103">
        <f t="shared" ref="P36:P46" si="16">IFERROR(O36/O$28,0)</f>
        <v>0</v>
      </c>
      <c r="Q36" s="217">
        <v>0</v>
      </c>
      <c r="R36" s="103">
        <f t="shared" ref="R36:R46" si="17">IFERROR(Q36/Q$28,0)</f>
        <v>0</v>
      </c>
      <c r="S36" s="217">
        <v>0</v>
      </c>
      <c r="T36" s="103">
        <f t="shared" ref="T36:T46" si="18">IFERROR(S36/S$28,0)</f>
        <v>0</v>
      </c>
      <c r="U36" s="217">
        <v>0</v>
      </c>
      <c r="V36" s="103">
        <f t="shared" ref="V36:V46" si="19">IFERROR(U36/U$28,0)</f>
        <v>0</v>
      </c>
    </row>
    <row r="37" spans="1:22" ht="12.75" customHeight="1" x14ac:dyDescent="0.3">
      <c r="A37" s="38" t="s">
        <v>23</v>
      </c>
      <c r="B37" s="50"/>
      <c r="C37" s="217">
        <v>57937</v>
      </c>
      <c r="D37" s="103">
        <f t="shared" si="10"/>
        <v>6.4374444444444442E-2</v>
      </c>
      <c r="E37" s="217">
        <v>113537</v>
      </c>
      <c r="F37" s="103">
        <f t="shared" si="11"/>
        <v>6.6048283885980219E-2</v>
      </c>
      <c r="G37" s="217">
        <v>117510.79499999998</v>
      </c>
      <c r="H37" s="103">
        <f t="shared" si="12"/>
        <v>6.7019582178421092E-2</v>
      </c>
      <c r="I37" s="217">
        <v>121271.14043999999</v>
      </c>
      <c r="J37" s="103">
        <f t="shared" si="13"/>
        <v>6.7808047851108402E-2</v>
      </c>
      <c r="K37" s="217">
        <v>124302.91895099997</v>
      </c>
      <c r="L37" s="103">
        <f t="shared" si="14"/>
        <v>6.8140440242535391E-2</v>
      </c>
      <c r="M37" s="217">
        <v>127410.49192477496</v>
      </c>
      <c r="N37" s="103">
        <f t="shared" si="15"/>
        <v>6.8474462008430173E-2</v>
      </c>
      <c r="O37" s="217">
        <v>130595.75422289432</v>
      </c>
      <c r="P37" s="103">
        <f t="shared" si="16"/>
        <v>6.8810121135922456E-2</v>
      </c>
      <c r="Q37" s="217">
        <v>133860.64807846668</v>
      </c>
      <c r="R37" s="103">
        <f t="shared" si="17"/>
        <v>6.9147425651294628E-2</v>
      </c>
      <c r="S37" s="217">
        <v>137207.16428042835</v>
      </c>
      <c r="T37" s="103">
        <f t="shared" si="18"/>
        <v>6.9486383620173522E-2</v>
      </c>
      <c r="U37" s="217">
        <v>140637.34338743903</v>
      </c>
      <c r="V37" s="103">
        <f t="shared" si="19"/>
        <v>6.9827003147723374E-2</v>
      </c>
    </row>
    <row r="38" spans="1:22" ht="12.75" customHeight="1" x14ac:dyDescent="0.3">
      <c r="A38" s="38" t="s">
        <v>24</v>
      </c>
      <c r="B38" s="50"/>
      <c r="C38" s="217">
        <v>0</v>
      </c>
      <c r="D38" s="103">
        <f t="shared" si="10"/>
        <v>0</v>
      </c>
      <c r="E38" s="217">
        <v>0</v>
      </c>
      <c r="F38" s="103">
        <f t="shared" si="11"/>
        <v>0</v>
      </c>
      <c r="G38" s="217">
        <v>0</v>
      </c>
      <c r="H38" s="103">
        <f t="shared" si="12"/>
        <v>0</v>
      </c>
      <c r="I38" s="217">
        <v>0</v>
      </c>
      <c r="J38" s="103">
        <f t="shared" si="13"/>
        <v>0</v>
      </c>
      <c r="K38" s="217">
        <v>0</v>
      </c>
      <c r="L38" s="103">
        <f t="shared" si="14"/>
        <v>0</v>
      </c>
      <c r="M38" s="217">
        <v>0</v>
      </c>
      <c r="N38" s="103">
        <f t="shared" si="15"/>
        <v>0</v>
      </c>
      <c r="O38" s="217">
        <v>0</v>
      </c>
      <c r="P38" s="103">
        <f t="shared" si="16"/>
        <v>0</v>
      </c>
      <c r="Q38" s="217">
        <v>0</v>
      </c>
      <c r="R38" s="103">
        <f t="shared" si="17"/>
        <v>0</v>
      </c>
      <c r="S38" s="217">
        <v>0</v>
      </c>
      <c r="T38" s="103">
        <f t="shared" si="18"/>
        <v>0</v>
      </c>
      <c r="U38" s="217">
        <v>0</v>
      </c>
      <c r="V38" s="103">
        <f t="shared" si="19"/>
        <v>0</v>
      </c>
    </row>
    <row r="39" spans="1:22" ht="12.75" customHeight="1" x14ac:dyDescent="0.3">
      <c r="A39" s="38" t="s">
        <v>28</v>
      </c>
      <c r="B39" s="50"/>
      <c r="C39" s="217">
        <v>58026</v>
      </c>
      <c r="D39" s="103">
        <f t="shared" si="10"/>
        <v>6.4473333333333327E-2</v>
      </c>
      <c r="E39" s="217">
        <v>91386</v>
      </c>
      <c r="F39" s="103">
        <f t="shared" si="11"/>
        <v>5.3162303664921466E-2</v>
      </c>
      <c r="G39" s="217">
        <v>94584.51</v>
      </c>
      <c r="H39" s="103">
        <f t="shared" si="12"/>
        <v>5.3944102248229132E-2</v>
      </c>
      <c r="I39" s="217">
        <v>97611.214319999999</v>
      </c>
      <c r="J39" s="103">
        <f t="shared" si="13"/>
        <v>5.457873874526712E-2</v>
      </c>
      <c r="K39" s="217">
        <v>100051.49467799999</v>
      </c>
      <c r="L39" s="103">
        <f t="shared" si="14"/>
        <v>5.4846281582253714E-2</v>
      </c>
      <c r="M39" s="217">
        <v>102552.78204494998</v>
      </c>
      <c r="N39" s="103">
        <f t="shared" si="15"/>
        <v>5.5115135903735346E-2</v>
      </c>
      <c r="O39" s="217">
        <v>105116.60159607373</v>
      </c>
      <c r="P39" s="103">
        <f t="shared" si="16"/>
        <v>5.5385308138557576E-2</v>
      </c>
      <c r="Q39" s="217">
        <v>107744.51663597557</v>
      </c>
      <c r="R39" s="103">
        <f t="shared" si="17"/>
        <v>5.5656804747079909E-2</v>
      </c>
      <c r="S39" s="217">
        <v>110438.12955187495</v>
      </c>
      <c r="T39" s="103">
        <f t="shared" si="18"/>
        <v>5.5929632221330301E-2</v>
      </c>
      <c r="U39" s="217">
        <v>113199.08279067182</v>
      </c>
      <c r="V39" s="103">
        <f t="shared" si="19"/>
        <v>5.6203797085160344E-2</v>
      </c>
    </row>
    <row r="40" spans="1:22" ht="12.75" customHeight="1" x14ac:dyDescent="0.3">
      <c r="A40" s="38" t="s">
        <v>25</v>
      </c>
      <c r="B40" s="50"/>
      <c r="C40" s="217">
        <v>0</v>
      </c>
      <c r="D40" s="103">
        <f t="shared" si="10"/>
        <v>0</v>
      </c>
      <c r="E40" s="217">
        <v>0</v>
      </c>
      <c r="F40" s="103">
        <f t="shared" si="11"/>
        <v>0</v>
      </c>
      <c r="G40" s="217">
        <v>0</v>
      </c>
      <c r="H40" s="103">
        <f t="shared" si="12"/>
        <v>0</v>
      </c>
      <c r="I40" s="217">
        <v>0</v>
      </c>
      <c r="J40" s="103">
        <f t="shared" si="13"/>
        <v>0</v>
      </c>
      <c r="K40" s="217">
        <v>0</v>
      </c>
      <c r="L40" s="103">
        <f t="shared" si="14"/>
        <v>0</v>
      </c>
      <c r="M40" s="217">
        <v>0</v>
      </c>
      <c r="N40" s="103">
        <f t="shared" si="15"/>
        <v>0</v>
      </c>
      <c r="O40" s="217">
        <v>0</v>
      </c>
      <c r="P40" s="103">
        <f t="shared" si="16"/>
        <v>0</v>
      </c>
      <c r="Q40" s="217">
        <v>0</v>
      </c>
      <c r="R40" s="103">
        <f t="shared" si="17"/>
        <v>0</v>
      </c>
      <c r="S40" s="217">
        <v>0</v>
      </c>
      <c r="T40" s="103">
        <f t="shared" si="18"/>
        <v>0</v>
      </c>
      <c r="U40" s="217">
        <v>0</v>
      </c>
      <c r="V40" s="103">
        <f t="shared" si="19"/>
        <v>0</v>
      </c>
    </row>
    <row r="41" spans="1:22" ht="12.75" customHeight="1" x14ac:dyDescent="0.3">
      <c r="A41" s="38" t="s">
        <v>26</v>
      </c>
      <c r="B41" s="50"/>
      <c r="C41" s="217">
        <v>7184.1880000000001</v>
      </c>
      <c r="D41" s="103">
        <f t="shared" si="10"/>
        <v>7.9824311111111115E-3</v>
      </c>
      <c r="E41" s="217">
        <v>14078.588</v>
      </c>
      <c r="F41" s="103">
        <f t="shared" si="11"/>
        <v>8.1899872018615476E-3</v>
      </c>
      <c r="G41" s="217">
        <v>14571.338579999998</v>
      </c>
      <c r="H41" s="103">
        <f t="shared" si="12"/>
        <v>8.3104281901242166E-3</v>
      </c>
      <c r="I41" s="217">
        <v>15037.621414559999</v>
      </c>
      <c r="J41" s="103">
        <f t="shared" si="13"/>
        <v>8.4081979335374427E-3</v>
      </c>
      <c r="K41" s="217">
        <v>15413.561949923997</v>
      </c>
      <c r="L41" s="103">
        <f t="shared" si="14"/>
        <v>8.4494145900743892E-3</v>
      </c>
      <c r="M41" s="217">
        <v>15798.900998672096</v>
      </c>
      <c r="N41" s="103">
        <f t="shared" si="15"/>
        <v>8.4908332890453412E-3</v>
      </c>
      <c r="O41" s="217">
        <v>16193.873523638895</v>
      </c>
      <c r="P41" s="103">
        <f t="shared" si="16"/>
        <v>8.5324550208543837E-3</v>
      </c>
      <c r="Q41" s="217">
        <v>16598.720361729869</v>
      </c>
      <c r="R41" s="103">
        <f t="shared" si="17"/>
        <v>8.5742807807605344E-3</v>
      </c>
      <c r="S41" s="217">
        <v>17013.688370773114</v>
      </c>
      <c r="T41" s="103">
        <f t="shared" si="18"/>
        <v>8.6163115689015159E-3</v>
      </c>
      <c r="U41" s="217">
        <v>17439.030580042439</v>
      </c>
      <c r="V41" s="103">
        <f t="shared" si="19"/>
        <v>8.6585483903176986E-3</v>
      </c>
    </row>
    <row r="42" spans="1:22" ht="12.75" customHeight="1" x14ac:dyDescent="0.3">
      <c r="A42" s="38" t="s">
        <v>27</v>
      </c>
      <c r="B42" s="50"/>
      <c r="C42" s="217"/>
      <c r="D42" s="103">
        <f t="shared" si="10"/>
        <v>0</v>
      </c>
      <c r="E42" s="217"/>
      <c r="F42" s="103">
        <f t="shared" si="11"/>
        <v>0</v>
      </c>
      <c r="G42" s="217"/>
      <c r="H42" s="103">
        <f t="shared" si="12"/>
        <v>0</v>
      </c>
      <c r="I42" s="217"/>
      <c r="J42" s="103">
        <f t="shared" si="13"/>
        <v>0</v>
      </c>
      <c r="K42" s="217"/>
      <c r="L42" s="103">
        <f t="shared" si="14"/>
        <v>0</v>
      </c>
      <c r="M42" s="217"/>
      <c r="N42" s="103">
        <f t="shared" si="15"/>
        <v>0</v>
      </c>
      <c r="O42" s="217"/>
      <c r="P42" s="103">
        <f t="shared" si="16"/>
        <v>0</v>
      </c>
      <c r="Q42" s="217"/>
      <c r="R42" s="103">
        <f t="shared" si="17"/>
        <v>0</v>
      </c>
      <c r="S42" s="217"/>
      <c r="T42" s="103">
        <f t="shared" si="18"/>
        <v>0</v>
      </c>
      <c r="U42" s="217"/>
      <c r="V42" s="103">
        <f t="shared" si="19"/>
        <v>0</v>
      </c>
    </row>
    <row r="43" spans="1:22" ht="12.75" customHeight="1" x14ac:dyDescent="0.3">
      <c r="A43" s="38" t="s">
        <v>76</v>
      </c>
      <c r="B43" s="50"/>
      <c r="C43" s="217"/>
      <c r="D43" s="103">
        <f t="shared" si="10"/>
        <v>0</v>
      </c>
      <c r="E43" s="217"/>
      <c r="F43" s="103">
        <f t="shared" si="11"/>
        <v>0</v>
      </c>
      <c r="G43" s="217"/>
      <c r="H43" s="103">
        <f t="shared" si="12"/>
        <v>0</v>
      </c>
      <c r="I43" s="217"/>
      <c r="J43" s="103">
        <f t="shared" si="13"/>
        <v>0</v>
      </c>
      <c r="K43" s="217"/>
      <c r="L43" s="103">
        <f t="shared" si="14"/>
        <v>0</v>
      </c>
      <c r="M43" s="217"/>
      <c r="N43" s="103">
        <f t="shared" si="15"/>
        <v>0</v>
      </c>
      <c r="O43" s="217"/>
      <c r="P43" s="103">
        <f t="shared" si="16"/>
        <v>0</v>
      </c>
      <c r="Q43" s="217"/>
      <c r="R43" s="103">
        <f t="shared" si="17"/>
        <v>0</v>
      </c>
      <c r="S43" s="217"/>
      <c r="T43" s="103">
        <f t="shared" si="18"/>
        <v>0</v>
      </c>
      <c r="U43" s="217"/>
      <c r="V43" s="103">
        <f t="shared" si="19"/>
        <v>0</v>
      </c>
    </row>
    <row r="44" spans="1:22" ht="12.75" customHeight="1" x14ac:dyDescent="0.3">
      <c r="A44" s="38" t="s">
        <v>11</v>
      </c>
      <c r="B44" s="50"/>
      <c r="C44" s="217"/>
      <c r="D44" s="103">
        <f t="shared" si="10"/>
        <v>0</v>
      </c>
      <c r="E44" s="217"/>
      <c r="F44" s="103">
        <f t="shared" si="11"/>
        <v>0</v>
      </c>
      <c r="G44" s="217"/>
      <c r="H44" s="103">
        <f t="shared" si="12"/>
        <v>0</v>
      </c>
      <c r="I44" s="217"/>
      <c r="J44" s="103">
        <f t="shared" si="13"/>
        <v>0</v>
      </c>
      <c r="K44" s="217"/>
      <c r="L44" s="103">
        <f t="shared" si="14"/>
        <v>0</v>
      </c>
      <c r="M44" s="217"/>
      <c r="N44" s="103">
        <f t="shared" si="15"/>
        <v>0</v>
      </c>
      <c r="O44" s="220"/>
      <c r="P44" s="103">
        <f t="shared" si="16"/>
        <v>0</v>
      </c>
      <c r="Q44" s="217"/>
      <c r="R44" s="103">
        <f t="shared" si="17"/>
        <v>0</v>
      </c>
      <c r="S44" s="217"/>
      <c r="T44" s="103">
        <f t="shared" si="18"/>
        <v>0</v>
      </c>
      <c r="U44" s="217"/>
      <c r="V44" s="103">
        <f t="shared" si="19"/>
        <v>0</v>
      </c>
    </row>
    <row r="45" spans="1:22" ht="12.75" customHeight="1" x14ac:dyDescent="0.3">
      <c r="A45" s="38" t="s">
        <v>4</v>
      </c>
      <c r="B45" s="50"/>
      <c r="C45" s="220">
        <v>10900.522000000001</v>
      </c>
      <c r="D45" s="103">
        <f t="shared" si="10"/>
        <v>1.2111691111111112E-2</v>
      </c>
      <c r="E45" s="220">
        <v>19262.761999999999</v>
      </c>
      <c r="F45" s="103">
        <f t="shared" si="11"/>
        <v>1.1205795229784758E-2</v>
      </c>
      <c r="G45" s="220">
        <v>19936.95867</v>
      </c>
      <c r="H45" s="103">
        <f t="shared" si="12"/>
        <v>1.1370586336105123E-2</v>
      </c>
      <c r="I45" s="220">
        <v>20574.941347439999</v>
      </c>
      <c r="J45" s="103">
        <f t="shared" si="13"/>
        <v>1.1504357940059299E-2</v>
      </c>
      <c r="K45" s="220">
        <v>21089.314881125996</v>
      </c>
      <c r="L45" s="103">
        <f t="shared" si="14"/>
        <v>1.1560751851530177E-2</v>
      </c>
      <c r="M45" s="220">
        <v>21616.547753154144</v>
      </c>
      <c r="N45" s="103">
        <f t="shared" si="15"/>
        <v>1.1617422203743557E-2</v>
      </c>
      <c r="O45" s="220">
        <v>22156.961446982994</v>
      </c>
      <c r="P45" s="103">
        <f t="shared" si="16"/>
        <v>1.1674370351801121E-2</v>
      </c>
      <c r="Q45" s="220">
        <v>22710.88548315757</v>
      </c>
      <c r="R45" s="103">
        <f t="shared" si="17"/>
        <v>1.1731597657447206E-2</v>
      </c>
      <c r="S45" s="220">
        <v>23278.65762023651</v>
      </c>
      <c r="T45" s="103">
        <f t="shared" si="18"/>
        <v>1.1789105489101359E-2</v>
      </c>
      <c r="U45" s="220">
        <v>23860.624060742419</v>
      </c>
      <c r="V45" s="103">
        <f t="shared" si="19"/>
        <v>1.1846895221891069E-2</v>
      </c>
    </row>
    <row r="46" spans="1:22" ht="12.75" customHeight="1" x14ac:dyDescent="0.3">
      <c r="A46" s="26" t="s">
        <v>5</v>
      </c>
      <c r="B46" s="69"/>
      <c r="C46" s="105">
        <f>SUM(C36:C45)</f>
        <v>134047.71</v>
      </c>
      <c r="D46" s="106">
        <f t="shared" si="10"/>
        <v>0.14894189999999999</v>
      </c>
      <c r="E46" s="105">
        <f>SUM(E36:E45)</f>
        <v>238264.34999999998</v>
      </c>
      <c r="F46" s="106">
        <f t="shared" si="11"/>
        <v>0.13860636998254797</v>
      </c>
      <c r="G46" s="105">
        <f>SUM(G36:G45)</f>
        <v>246603.60225</v>
      </c>
      <c r="H46" s="106">
        <f t="shared" si="12"/>
        <v>0.14064469895287957</v>
      </c>
      <c r="I46" s="105">
        <f>SUM(I36:I45)</f>
        <v>254494.917522</v>
      </c>
      <c r="J46" s="106">
        <f t="shared" si="13"/>
        <v>0.14229934246997228</v>
      </c>
      <c r="K46" s="105">
        <f>SUM(K36:K45)</f>
        <v>260857.29046004993</v>
      </c>
      <c r="L46" s="106">
        <f t="shared" si="14"/>
        <v>0.14299688826639367</v>
      </c>
      <c r="M46" s="105">
        <f>SUM(M36:M45)</f>
        <v>267378.7227215512</v>
      </c>
      <c r="N46" s="106">
        <f t="shared" si="15"/>
        <v>0.14369785340495442</v>
      </c>
      <c r="O46" s="105">
        <f>SUM(O36:O45)</f>
        <v>274063.19078958995</v>
      </c>
      <c r="P46" s="106">
        <f t="shared" si="16"/>
        <v>0.14440225464713555</v>
      </c>
      <c r="Q46" s="105">
        <f>SUM(Q36:Q45)</f>
        <v>280914.77055932971</v>
      </c>
      <c r="R46" s="106">
        <f t="shared" si="17"/>
        <v>0.14511010883658229</v>
      </c>
      <c r="S46" s="105">
        <f>SUM(S36:S45)</f>
        <v>287937.63982331293</v>
      </c>
      <c r="T46" s="106">
        <f t="shared" si="18"/>
        <v>0.14582143289950669</v>
      </c>
      <c r="U46" s="105">
        <f>SUM(U36:U45)</f>
        <v>295136.08081889572</v>
      </c>
      <c r="V46" s="106">
        <f t="shared" si="19"/>
        <v>0.14653624384509251</v>
      </c>
    </row>
    <row r="47" spans="1:22" ht="12.75" customHeight="1" x14ac:dyDescent="0.3">
      <c r="A47" s="26"/>
      <c r="B47" s="26"/>
      <c r="C47" s="53"/>
      <c r="D47" s="111"/>
      <c r="E47" s="53"/>
      <c r="F47" s="111"/>
      <c r="G47" s="53"/>
      <c r="H47" s="111"/>
      <c r="I47" s="53"/>
      <c r="J47" s="111"/>
      <c r="K47" s="53"/>
      <c r="L47" s="111"/>
      <c r="M47" s="53"/>
      <c r="N47" s="111"/>
      <c r="O47" s="53"/>
      <c r="P47" s="111"/>
      <c r="Q47" s="53"/>
      <c r="R47" s="111"/>
      <c r="S47" s="53"/>
      <c r="T47" s="111"/>
      <c r="U47" s="53"/>
      <c r="V47" s="111"/>
    </row>
    <row r="48" spans="1:22" ht="12.75" customHeight="1" x14ac:dyDescent="0.3">
      <c r="A48" s="26" t="str">
        <f>A4</f>
        <v xml:space="preserve">VENDOR:  </v>
      </c>
      <c r="B48" s="46" t="str">
        <f>B4</f>
        <v>Aramark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4" ht="12.75" customHeight="1" x14ac:dyDescent="0.3">
      <c r="A49" s="26"/>
      <c r="B49" s="14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4" ht="12.75" customHeight="1" x14ac:dyDescent="0.3">
      <c r="A50" s="38"/>
      <c r="B50" s="38"/>
      <c r="C50" s="109" t="str">
        <f>C6</f>
        <v>FY 2018-19</v>
      </c>
      <c r="D50" s="109" t="s">
        <v>9</v>
      </c>
      <c r="E50" s="109" t="str">
        <f>E6</f>
        <v>FY 2019-20</v>
      </c>
      <c r="F50" s="109" t="s">
        <v>9</v>
      </c>
      <c r="G50" s="109" t="str">
        <f>G6</f>
        <v>FY 2020-21</v>
      </c>
      <c r="H50" s="109" t="s">
        <v>9</v>
      </c>
      <c r="I50" s="109" t="str">
        <f>I6</f>
        <v>FY 2021-22</v>
      </c>
      <c r="J50" s="109" t="s">
        <v>9</v>
      </c>
      <c r="K50" s="109" t="str">
        <f>K6</f>
        <v>FY 2022-23</v>
      </c>
      <c r="L50" s="109" t="s">
        <v>9</v>
      </c>
      <c r="M50" s="109" t="str">
        <f>M6</f>
        <v>FY 2023-24</v>
      </c>
      <c r="N50" s="109" t="s">
        <v>9</v>
      </c>
      <c r="O50" s="109" t="str">
        <f>O6</f>
        <v>FY 2024-25</v>
      </c>
      <c r="P50" s="109" t="s">
        <v>9</v>
      </c>
      <c r="Q50" s="109" t="str">
        <f>Q6</f>
        <v>FY 2025-26</v>
      </c>
      <c r="R50" s="109" t="s">
        <v>9</v>
      </c>
      <c r="S50" s="109" t="str">
        <f>S6</f>
        <v>FY 2026-27</v>
      </c>
      <c r="T50" s="109" t="s">
        <v>9</v>
      </c>
      <c r="U50" s="109" t="str">
        <f>U6</f>
        <v>FY 2027-28</v>
      </c>
      <c r="V50" s="109" t="s">
        <v>9</v>
      </c>
    </row>
    <row r="51" spans="1:24" ht="12.75" customHeight="1" x14ac:dyDescent="0.3">
      <c r="A51" s="26" t="s">
        <v>38</v>
      </c>
      <c r="B51" s="69"/>
      <c r="C51" s="101"/>
      <c r="D51" s="103"/>
      <c r="E51" s="101"/>
      <c r="F51" s="103"/>
      <c r="G51" s="101"/>
      <c r="H51" s="103"/>
      <c r="I51" s="101"/>
      <c r="J51" s="103"/>
      <c r="K51" s="101"/>
      <c r="L51" s="103"/>
      <c r="M51" s="101"/>
      <c r="N51" s="103"/>
      <c r="O51" s="101"/>
      <c r="P51" s="103"/>
      <c r="Q51" s="101"/>
      <c r="R51" s="103"/>
      <c r="S51" s="101"/>
      <c r="T51" s="103"/>
      <c r="U51" s="101"/>
      <c r="V51" s="103"/>
    </row>
    <row r="52" spans="1:24" ht="12.75" customHeight="1" x14ac:dyDescent="0.3">
      <c r="A52" s="38" t="s">
        <v>229</v>
      </c>
      <c r="B52" s="50"/>
      <c r="C52" s="217">
        <v>0</v>
      </c>
      <c r="D52" s="103">
        <f t="shared" ref="D52:D104" si="20">IFERROR(C52/C$28,0)</f>
        <v>0</v>
      </c>
      <c r="E52" s="217">
        <v>0</v>
      </c>
      <c r="F52" s="103">
        <f t="shared" ref="F52:F104" si="21">IFERROR(E52/E$28,0)</f>
        <v>0</v>
      </c>
      <c r="G52" s="217">
        <v>0</v>
      </c>
      <c r="H52" s="103">
        <f t="shared" ref="H52:H104" si="22">IFERROR(G52/G$28,0)</f>
        <v>0</v>
      </c>
      <c r="I52" s="217">
        <v>0</v>
      </c>
      <c r="J52" s="103">
        <f t="shared" ref="J52:J104" si="23">IFERROR(I52/I$28,0)</f>
        <v>0</v>
      </c>
      <c r="K52" s="217">
        <v>0</v>
      </c>
      <c r="L52" s="103">
        <f t="shared" ref="L52:L104" si="24">IFERROR(K52/K$28,0)</f>
        <v>0</v>
      </c>
      <c r="M52" s="217">
        <v>0</v>
      </c>
      <c r="N52" s="103">
        <f t="shared" ref="N52:N104" si="25">IFERROR(M52/M$28,0)</f>
        <v>0</v>
      </c>
      <c r="O52" s="217">
        <v>0</v>
      </c>
      <c r="P52" s="103">
        <f t="shared" ref="P52:P104" si="26">IFERROR(O52/O$28,0)</f>
        <v>0</v>
      </c>
      <c r="Q52" s="217">
        <v>0</v>
      </c>
      <c r="R52" s="103">
        <f t="shared" ref="R52:R104" si="27">IFERROR(Q52/Q$28,0)</f>
        <v>0</v>
      </c>
      <c r="S52" s="217">
        <v>0</v>
      </c>
      <c r="T52" s="103">
        <f t="shared" ref="T52:T104" si="28">IFERROR(S52/S$28,0)</f>
        <v>0</v>
      </c>
      <c r="U52" s="217">
        <v>0</v>
      </c>
      <c r="V52" s="103">
        <f t="shared" ref="V52:V105" si="29">IFERROR(U52/U$28,0)</f>
        <v>0</v>
      </c>
      <c r="X52" s="245"/>
    </row>
    <row r="53" spans="1:24" ht="12.75" customHeight="1" x14ac:dyDescent="0.3">
      <c r="A53" s="38" t="s">
        <v>97</v>
      </c>
      <c r="B53" s="50"/>
      <c r="C53" s="217">
        <v>0</v>
      </c>
      <c r="D53" s="103">
        <f t="shared" si="20"/>
        <v>0</v>
      </c>
      <c r="E53" s="217">
        <v>0</v>
      </c>
      <c r="F53" s="103">
        <f t="shared" si="21"/>
        <v>0</v>
      </c>
      <c r="G53" s="217">
        <v>0</v>
      </c>
      <c r="H53" s="103">
        <f t="shared" si="22"/>
        <v>0</v>
      </c>
      <c r="I53" s="217">
        <v>0</v>
      </c>
      <c r="J53" s="103">
        <f t="shared" si="23"/>
        <v>0</v>
      </c>
      <c r="K53" s="217">
        <v>0</v>
      </c>
      <c r="L53" s="103">
        <f t="shared" si="24"/>
        <v>0</v>
      </c>
      <c r="M53" s="217">
        <v>0</v>
      </c>
      <c r="N53" s="103">
        <f t="shared" si="25"/>
        <v>0</v>
      </c>
      <c r="O53" s="217">
        <v>0</v>
      </c>
      <c r="P53" s="103">
        <f t="shared" si="26"/>
        <v>0</v>
      </c>
      <c r="Q53" s="217">
        <v>0</v>
      </c>
      <c r="R53" s="103">
        <f t="shared" si="27"/>
        <v>0</v>
      </c>
      <c r="S53" s="217">
        <v>0</v>
      </c>
      <c r="T53" s="103">
        <f t="shared" si="28"/>
        <v>0</v>
      </c>
      <c r="U53" s="217">
        <v>0</v>
      </c>
      <c r="V53" s="103">
        <f t="shared" si="29"/>
        <v>0</v>
      </c>
      <c r="X53" s="245"/>
    </row>
    <row r="54" spans="1:24" ht="12.75" customHeight="1" x14ac:dyDescent="0.3">
      <c r="A54" s="38" t="s">
        <v>30</v>
      </c>
      <c r="B54" s="50"/>
      <c r="C54" s="217">
        <v>630</v>
      </c>
      <c r="D54" s="103">
        <f t="shared" si="20"/>
        <v>6.9999999999999999E-4</v>
      </c>
      <c r="E54" s="217">
        <v>1203.3</v>
      </c>
      <c r="F54" s="103">
        <f t="shared" si="21"/>
        <v>6.9999999999999999E-4</v>
      </c>
      <c r="G54" s="217">
        <v>1227.366</v>
      </c>
      <c r="H54" s="103">
        <f t="shared" si="22"/>
        <v>6.9999999999999999E-4</v>
      </c>
      <c r="I54" s="217">
        <v>1251.9133200000001</v>
      </c>
      <c r="J54" s="103">
        <f t="shared" si="23"/>
        <v>6.9999999999999999E-4</v>
      </c>
      <c r="K54" s="217">
        <v>1276.9515864000002</v>
      </c>
      <c r="L54" s="103">
        <f t="shared" si="24"/>
        <v>7.000000000000001E-4</v>
      </c>
      <c r="M54" s="217">
        <v>1302.4906181280001</v>
      </c>
      <c r="N54" s="103">
        <f t="shared" si="25"/>
        <v>6.9999999999999999E-4</v>
      </c>
      <c r="O54" s="217">
        <v>1328.5404304905603</v>
      </c>
      <c r="P54" s="103">
        <f t="shared" si="26"/>
        <v>6.9999999999999999E-4</v>
      </c>
      <c r="Q54" s="217">
        <v>1355.1112391003717</v>
      </c>
      <c r="R54" s="103">
        <f t="shared" si="27"/>
        <v>7.000000000000001E-4</v>
      </c>
      <c r="S54" s="217">
        <v>1382.2134638823788</v>
      </c>
      <c r="T54" s="103">
        <f t="shared" si="28"/>
        <v>6.9999999999999988E-4</v>
      </c>
      <c r="U54" s="217">
        <v>1409.8577331600266</v>
      </c>
      <c r="V54" s="103">
        <f t="shared" si="29"/>
        <v>6.9999999999999999E-4</v>
      </c>
      <c r="X54" s="245"/>
    </row>
    <row r="55" spans="1:24" ht="12.75" customHeight="1" x14ac:dyDescent="0.3">
      <c r="A55" s="38" t="s">
        <v>153</v>
      </c>
      <c r="B55" s="50"/>
      <c r="C55" s="217">
        <v>63000.000000000007</v>
      </c>
      <c r="D55" s="103">
        <f t="shared" si="20"/>
        <v>7.0000000000000007E-2</v>
      </c>
      <c r="E55" s="217">
        <v>120330.00000000001</v>
      </c>
      <c r="F55" s="103">
        <f t="shared" si="21"/>
        <v>7.0000000000000007E-2</v>
      </c>
      <c r="G55" s="217">
        <v>122736.6</v>
      </c>
      <c r="H55" s="103">
        <f t="shared" si="22"/>
        <v>7.0000000000000007E-2</v>
      </c>
      <c r="I55" s="217">
        <v>125191.33200000002</v>
      </c>
      <c r="J55" s="103">
        <f t="shared" si="23"/>
        <v>7.0000000000000007E-2</v>
      </c>
      <c r="K55" s="217">
        <v>127695.15864000002</v>
      </c>
      <c r="L55" s="103">
        <f t="shared" si="24"/>
        <v>7.0000000000000007E-2</v>
      </c>
      <c r="M55" s="217">
        <v>130249.06181280002</v>
      </c>
      <c r="N55" s="103">
        <f t="shared" si="25"/>
        <v>7.0000000000000007E-2</v>
      </c>
      <c r="O55" s="217">
        <v>132854.04304905602</v>
      </c>
      <c r="P55" s="103">
        <f t="shared" si="26"/>
        <v>7.0000000000000007E-2</v>
      </c>
      <c r="Q55" s="217">
        <v>135511.12391003716</v>
      </c>
      <c r="R55" s="103">
        <f t="shared" si="27"/>
        <v>7.0000000000000007E-2</v>
      </c>
      <c r="S55" s="217">
        <v>138221.3463882379</v>
      </c>
      <c r="T55" s="103">
        <f t="shared" si="28"/>
        <v>7.0000000000000007E-2</v>
      </c>
      <c r="U55" s="217">
        <v>86278.456951172077</v>
      </c>
      <c r="V55" s="103">
        <f t="shared" si="29"/>
        <v>4.2837598748671261E-2</v>
      </c>
      <c r="X55" s="245"/>
    </row>
    <row r="56" spans="1:24" ht="12.75" customHeight="1" x14ac:dyDescent="0.3">
      <c r="A56" s="38" t="s">
        <v>88</v>
      </c>
      <c r="B56" s="50"/>
      <c r="C56" s="217">
        <v>459.00000000000006</v>
      </c>
      <c r="D56" s="103">
        <f t="shared" si="20"/>
        <v>5.1000000000000004E-4</v>
      </c>
      <c r="E56" s="217">
        <v>876.69</v>
      </c>
      <c r="F56" s="103">
        <f t="shared" si="21"/>
        <v>5.1000000000000004E-4</v>
      </c>
      <c r="G56" s="217">
        <v>894.2238000000001</v>
      </c>
      <c r="H56" s="103">
        <f t="shared" si="22"/>
        <v>5.1000000000000004E-4</v>
      </c>
      <c r="I56" s="217">
        <v>912.10827600000005</v>
      </c>
      <c r="J56" s="103">
        <f t="shared" si="23"/>
        <v>5.1000000000000004E-4</v>
      </c>
      <c r="K56" s="217">
        <v>930.35044152000012</v>
      </c>
      <c r="L56" s="103">
        <f t="shared" si="24"/>
        <v>5.1000000000000004E-4</v>
      </c>
      <c r="M56" s="217">
        <v>948.95745035040034</v>
      </c>
      <c r="N56" s="103">
        <f t="shared" si="25"/>
        <v>5.1000000000000015E-4</v>
      </c>
      <c r="O56" s="217">
        <v>967.93659935740823</v>
      </c>
      <c r="P56" s="103">
        <f t="shared" si="26"/>
        <v>5.1000000000000004E-4</v>
      </c>
      <c r="Q56" s="217">
        <v>987.29533134455642</v>
      </c>
      <c r="R56" s="103">
        <f t="shared" si="27"/>
        <v>5.1000000000000004E-4</v>
      </c>
      <c r="S56" s="217">
        <v>1007.0412379714476</v>
      </c>
      <c r="T56" s="103">
        <f t="shared" si="28"/>
        <v>5.1000000000000004E-4</v>
      </c>
      <c r="U56" s="217">
        <v>1027.1820627308766</v>
      </c>
      <c r="V56" s="103">
        <f t="shared" si="29"/>
        <v>5.1000000000000004E-4</v>
      </c>
      <c r="X56" s="245"/>
    </row>
    <row r="57" spans="1:24" ht="12.75" customHeight="1" x14ac:dyDescent="0.3">
      <c r="A57" s="38" t="s">
        <v>14</v>
      </c>
      <c r="B57" s="50"/>
      <c r="C57" s="217">
        <v>0</v>
      </c>
      <c r="D57" s="103">
        <f t="shared" si="20"/>
        <v>0</v>
      </c>
      <c r="E57" s="217">
        <v>0</v>
      </c>
      <c r="F57" s="103">
        <f t="shared" si="21"/>
        <v>0</v>
      </c>
      <c r="G57" s="217">
        <v>0</v>
      </c>
      <c r="H57" s="103">
        <f t="shared" si="22"/>
        <v>0</v>
      </c>
      <c r="I57" s="217">
        <v>0</v>
      </c>
      <c r="J57" s="103">
        <f t="shared" si="23"/>
        <v>0</v>
      </c>
      <c r="K57" s="217">
        <v>0</v>
      </c>
      <c r="L57" s="103">
        <f t="shared" si="24"/>
        <v>0</v>
      </c>
      <c r="M57" s="217">
        <v>0</v>
      </c>
      <c r="N57" s="103">
        <f t="shared" si="25"/>
        <v>0</v>
      </c>
      <c r="O57" s="217">
        <v>0</v>
      </c>
      <c r="P57" s="103">
        <f t="shared" si="26"/>
        <v>0</v>
      </c>
      <c r="Q57" s="217">
        <v>0</v>
      </c>
      <c r="R57" s="103">
        <f t="shared" si="27"/>
        <v>0</v>
      </c>
      <c r="S57" s="217">
        <v>0</v>
      </c>
      <c r="T57" s="103">
        <f t="shared" si="28"/>
        <v>0</v>
      </c>
      <c r="U57" s="217">
        <v>0</v>
      </c>
      <c r="V57" s="103">
        <f t="shared" si="29"/>
        <v>0</v>
      </c>
      <c r="X57" s="245"/>
    </row>
    <row r="58" spans="1:24" ht="12.75" customHeight="1" x14ac:dyDescent="0.3">
      <c r="A58" s="38" t="s">
        <v>31</v>
      </c>
      <c r="B58" s="50"/>
      <c r="C58" s="217">
        <v>0</v>
      </c>
      <c r="D58" s="103">
        <f t="shared" si="20"/>
        <v>0</v>
      </c>
      <c r="E58" s="217">
        <v>0</v>
      </c>
      <c r="F58" s="103">
        <f t="shared" si="21"/>
        <v>0</v>
      </c>
      <c r="G58" s="217">
        <v>0</v>
      </c>
      <c r="H58" s="103">
        <f t="shared" si="22"/>
        <v>0</v>
      </c>
      <c r="I58" s="217">
        <v>0</v>
      </c>
      <c r="J58" s="103">
        <f t="shared" si="23"/>
        <v>0</v>
      </c>
      <c r="K58" s="217">
        <v>0</v>
      </c>
      <c r="L58" s="103">
        <f t="shared" si="24"/>
        <v>0</v>
      </c>
      <c r="M58" s="217">
        <v>0</v>
      </c>
      <c r="N58" s="103">
        <f t="shared" si="25"/>
        <v>0</v>
      </c>
      <c r="O58" s="217">
        <v>0</v>
      </c>
      <c r="P58" s="103">
        <f t="shared" si="26"/>
        <v>0</v>
      </c>
      <c r="Q58" s="217">
        <v>0</v>
      </c>
      <c r="R58" s="103">
        <f t="shared" si="27"/>
        <v>0</v>
      </c>
      <c r="S58" s="217">
        <v>0</v>
      </c>
      <c r="T58" s="103">
        <f t="shared" si="28"/>
        <v>0</v>
      </c>
      <c r="U58" s="217">
        <v>0</v>
      </c>
      <c r="V58" s="103">
        <f t="shared" si="29"/>
        <v>0</v>
      </c>
      <c r="X58" s="245"/>
    </row>
    <row r="59" spans="1:24" ht="12.75" customHeight="1" x14ac:dyDescent="0.3">
      <c r="A59" s="38" t="s">
        <v>141</v>
      </c>
      <c r="B59" s="50"/>
      <c r="C59" s="217">
        <v>54000</v>
      </c>
      <c r="D59" s="103">
        <f t="shared" si="20"/>
        <v>0.06</v>
      </c>
      <c r="E59" s="217">
        <v>103140</v>
      </c>
      <c r="F59" s="103">
        <f t="shared" si="21"/>
        <v>0.06</v>
      </c>
      <c r="G59" s="217">
        <v>105202.8</v>
      </c>
      <c r="H59" s="103">
        <f t="shared" si="22"/>
        <v>6.0000000000000005E-2</v>
      </c>
      <c r="I59" s="217">
        <v>107306.856</v>
      </c>
      <c r="J59" s="103">
        <f t="shared" si="23"/>
        <v>0.06</v>
      </c>
      <c r="K59" s="217">
        <v>109452.99312</v>
      </c>
      <c r="L59" s="103">
        <f t="shared" si="24"/>
        <v>0.06</v>
      </c>
      <c r="M59" s="217">
        <v>111642.05298240001</v>
      </c>
      <c r="N59" s="103">
        <f t="shared" si="25"/>
        <v>0.06</v>
      </c>
      <c r="O59" s="217">
        <v>113874.89404204802</v>
      </c>
      <c r="P59" s="103">
        <f t="shared" si="26"/>
        <v>0.06</v>
      </c>
      <c r="Q59" s="217">
        <v>116152.39192288899</v>
      </c>
      <c r="R59" s="103">
        <f t="shared" si="27"/>
        <v>0.06</v>
      </c>
      <c r="S59" s="217">
        <v>118475.43976134676</v>
      </c>
      <c r="T59" s="103">
        <f t="shared" si="28"/>
        <v>0.06</v>
      </c>
      <c r="U59" s="217">
        <v>120844.9485565737</v>
      </c>
      <c r="V59" s="103">
        <f t="shared" si="29"/>
        <v>0.06</v>
      </c>
      <c r="X59" s="245"/>
    </row>
    <row r="60" spans="1:24" ht="12.75" customHeight="1" x14ac:dyDescent="0.3">
      <c r="A60" s="38" t="s">
        <v>149</v>
      </c>
      <c r="B60" s="50"/>
      <c r="C60" s="217">
        <v>0</v>
      </c>
      <c r="D60" s="103">
        <f t="shared" si="20"/>
        <v>0</v>
      </c>
      <c r="E60" s="217">
        <v>0</v>
      </c>
      <c r="F60" s="103">
        <f t="shared" si="21"/>
        <v>0</v>
      </c>
      <c r="G60" s="217">
        <v>0</v>
      </c>
      <c r="H60" s="103">
        <f t="shared" si="22"/>
        <v>0</v>
      </c>
      <c r="I60" s="217">
        <v>0</v>
      </c>
      <c r="J60" s="103">
        <f t="shared" si="23"/>
        <v>0</v>
      </c>
      <c r="K60" s="217">
        <v>0</v>
      </c>
      <c r="L60" s="103">
        <f t="shared" si="24"/>
        <v>0</v>
      </c>
      <c r="M60" s="217">
        <v>0</v>
      </c>
      <c r="N60" s="103">
        <f t="shared" si="25"/>
        <v>0</v>
      </c>
      <c r="O60" s="217">
        <v>0</v>
      </c>
      <c r="P60" s="103">
        <f t="shared" si="26"/>
        <v>0</v>
      </c>
      <c r="Q60" s="217">
        <v>0</v>
      </c>
      <c r="R60" s="103">
        <f t="shared" si="27"/>
        <v>0</v>
      </c>
      <c r="S60" s="217">
        <v>0</v>
      </c>
      <c r="T60" s="103">
        <f t="shared" si="28"/>
        <v>0</v>
      </c>
      <c r="U60" s="217">
        <v>0</v>
      </c>
      <c r="V60" s="103">
        <f t="shared" si="29"/>
        <v>0</v>
      </c>
      <c r="X60" s="245"/>
    </row>
    <row r="61" spans="1:24" ht="12.75" customHeight="1" x14ac:dyDescent="0.3">
      <c r="A61" s="38" t="s">
        <v>157</v>
      </c>
      <c r="B61" s="50"/>
      <c r="C61" s="217">
        <v>0</v>
      </c>
      <c r="D61" s="103">
        <f t="shared" si="20"/>
        <v>0</v>
      </c>
      <c r="E61" s="217">
        <v>0</v>
      </c>
      <c r="F61" s="103">
        <f t="shared" si="21"/>
        <v>0</v>
      </c>
      <c r="G61" s="217">
        <v>0</v>
      </c>
      <c r="H61" s="103">
        <f t="shared" si="22"/>
        <v>0</v>
      </c>
      <c r="I61" s="217">
        <v>0</v>
      </c>
      <c r="J61" s="103">
        <f t="shared" si="23"/>
        <v>0</v>
      </c>
      <c r="K61" s="217">
        <v>0</v>
      </c>
      <c r="L61" s="103">
        <f t="shared" si="24"/>
        <v>0</v>
      </c>
      <c r="M61" s="217">
        <v>0</v>
      </c>
      <c r="N61" s="103">
        <f t="shared" si="25"/>
        <v>0</v>
      </c>
      <c r="O61" s="217">
        <v>0</v>
      </c>
      <c r="P61" s="103">
        <f t="shared" si="26"/>
        <v>0</v>
      </c>
      <c r="Q61" s="217">
        <v>0</v>
      </c>
      <c r="R61" s="103">
        <f t="shared" si="27"/>
        <v>0</v>
      </c>
      <c r="S61" s="217">
        <v>0</v>
      </c>
      <c r="T61" s="103">
        <f t="shared" si="28"/>
        <v>0</v>
      </c>
      <c r="U61" s="217">
        <v>0</v>
      </c>
      <c r="V61" s="103">
        <f t="shared" si="29"/>
        <v>0</v>
      </c>
      <c r="X61" s="245"/>
    </row>
    <row r="62" spans="1:24" ht="12.75" customHeight="1" x14ac:dyDescent="0.3">
      <c r="A62" s="38" t="s">
        <v>294</v>
      </c>
      <c r="B62" s="50"/>
      <c r="C62" s="217">
        <v>0</v>
      </c>
      <c r="D62" s="103">
        <f t="shared" si="20"/>
        <v>0</v>
      </c>
      <c r="E62" s="217">
        <v>0</v>
      </c>
      <c r="F62" s="103">
        <f t="shared" si="21"/>
        <v>0</v>
      </c>
      <c r="G62" s="217">
        <v>0</v>
      </c>
      <c r="H62" s="103">
        <f t="shared" si="22"/>
        <v>0</v>
      </c>
      <c r="I62" s="217">
        <v>0</v>
      </c>
      <c r="J62" s="103">
        <f t="shared" si="23"/>
        <v>0</v>
      </c>
      <c r="K62" s="217">
        <v>0</v>
      </c>
      <c r="L62" s="103">
        <f t="shared" si="24"/>
        <v>0</v>
      </c>
      <c r="M62" s="217">
        <v>0</v>
      </c>
      <c r="N62" s="103">
        <f t="shared" si="25"/>
        <v>0</v>
      </c>
      <c r="O62" s="217">
        <v>0</v>
      </c>
      <c r="P62" s="103">
        <f t="shared" si="26"/>
        <v>0</v>
      </c>
      <c r="Q62" s="217">
        <v>0</v>
      </c>
      <c r="R62" s="103">
        <f t="shared" si="27"/>
        <v>0</v>
      </c>
      <c r="S62" s="217">
        <v>0</v>
      </c>
      <c r="T62" s="103">
        <f t="shared" si="28"/>
        <v>0</v>
      </c>
      <c r="U62" s="217">
        <v>0</v>
      </c>
      <c r="V62" s="103">
        <f t="shared" si="29"/>
        <v>0</v>
      </c>
      <c r="X62" s="245"/>
    </row>
    <row r="63" spans="1:24" ht="12.75" customHeight="1" x14ac:dyDescent="0.3">
      <c r="A63" s="38" t="s">
        <v>29</v>
      </c>
      <c r="B63" s="50"/>
      <c r="C63" s="217">
        <v>14063.068293634517</v>
      </c>
      <c r="D63" s="103">
        <f t="shared" si="20"/>
        <v>1.5625631437371685E-2</v>
      </c>
      <c r="E63" s="217">
        <v>17241.42636776857</v>
      </c>
      <c r="F63" s="103">
        <f t="shared" si="21"/>
        <v>1.0029916444309814E-2</v>
      </c>
      <c r="G63" s="217">
        <v>19297.879515943445</v>
      </c>
      <c r="H63" s="103">
        <f t="shared" si="22"/>
        <v>1.100610222310249E-2</v>
      </c>
      <c r="I63" s="217">
        <v>19081.241626988427</v>
      </c>
      <c r="J63" s="103">
        <f t="shared" si="23"/>
        <v>1.0669164490471192E-2</v>
      </c>
      <c r="K63" s="217">
        <v>19472.259380745149</v>
      </c>
      <c r="L63" s="103">
        <f t="shared" si="24"/>
        <v>1.0674313507021149E-2</v>
      </c>
      <c r="M63" s="217">
        <v>19872.601007834906</v>
      </c>
      <c r="N63" s="103">
        <f t="shared" si="25"/>
        <v>1.06801696011275E-2</v>
      </c>
      <c r="O63" s="217">
        <v>20280.024227430902</v>
      </c>
      <c r="P63" s="103">
        <f t="shared" si="26"/>
        <v>1.0685423366423096E-2</v>
      </c>
      <c r="Q63" s="217">
        <v>20697.89942422368</v>
      </c>
      <c r="R63" s="103">
        <f t="shared" si="27"/>
        <v>1.069176402564205E-2</v>
      </c>
      <c r="S63" s="217">
        <v>21123.193771464747</v>
      </c>
      <c r="T63" s="103">
        <f t="shared" si="28"/>
        <v>1.0697505144027142E-2</v>
      </c>
      <c r="U63" s="217">
        <v>21522.989930001426</v>
      </c>
      <c r="V63" s="103">
        <f t="shared" si="29"/>
        <v>1.0686250531982517E-2</v>
      </c>
      <c r="X63" s="245"/>
    </row>
    <row r="64" spans="1:24" ht="12.75" customHeight="1" x14ac:dyDescent="0.3">
      <c r="A64" s="38" t="s">
        <v>148</v>
      </c>
      <c r="B64" s="50"/>
      <c r="C64" s="217">
        <v>4320</v>
      </c>
      <c r="D64" s="103">
        <f t="shared" si="20"/>
        <v>4.7999999999999996E-3</v>
      </c>
      <c r="E64" s="217">
        <v>8251.1999999999989</v>
      </c>
      <c r="F64" s="103">
        <f t="shared" si="21"/>
        <v>4.7999999999999996E-3</v>
      </c>
      <c r="G64" s="217">
        <v>8416.2239999999983</v>
      </c>
      <c r="H64" s="103">
        <f t="shared" si="22"/>
        <v>4.7999999999999987E-3</v>
      </c>
      <c r="I64" s="217">
        <v>8584.5484799999995</v>
      </c>
      <c r="J64" s="103">
        <f t="shared" si="23"/>
        <v>4.7999999999999996E-3</v>
      </c>
      <c r="K64" s="217">
        <v>8756.2394495999997</v>
      </c>
      <c r="L64" s="103">
        <f t="shared" si="24"/>
        <v>4.7999999999999996E-3</v>
      </c>
      <c r="M64" s="217">
        <v>8931.3642385920011</v>
      </c>
      <c r="N64" s="103">
        <f t="shared" si="25"/>
        <v>4.8000000000000004E-3</v>
      </c>
      <c r="O64" s="217">
        <v>9109.9915233638403</v>
      </c>
      <c r="P64" s="103">
        <f t="shared" si="26"/>
        <v>4.7999999999999996E-3</v>
      </c>
      <c r="Q64" s="217">
        <v>9292.1913538311182</v>
      </c>
      <c r="R64" s="103">
        <f t="shared" si="27"/>
        <v>4.7999999999999996E-3</v>
      </c>
      <c r="S64" s="217">
        <v>9478.0351809077401</v>
      </c>
      <c r="T64" s="103">
        <f t="shared" si="28"/>
        <v>4.7999999999999996E-3</v>
      </c>
      <c r="U64" s="217">
        <v>9667.5958845258974</v>
      </c>
      <c r="V64" s="103">
        <f t="shared" si="29"/>
        <v>4.8000000000000004E-3</v>
      </c>
      <c r="X64" s="245"/>
    </row>
    <row r="65" spans="1:24" ht="12.75" customHeight="1" x14ac:dyDescent="0.3">
      <c r="A65" s="38" t="s">
        <v>39</v>
      </c>
      <c r="B65" s="50"/>
      <c r="C65" s="217">
        <v>450</v>
      </c>
      <c r="D65" s="103">
        <f t="shared" si="20"/>
        <v>5.0000000000000001E-4</v>
      </c>
      <c r="E65" s="217">
        <v>859.5</v>
      </c>
      <c r="F65" s="103">
        <f t="shared" si="21"/>
        <v>5.0000000000000001E-4</v>
      </c>
      <c r="G65" s="217">
        <v>876.69</v>
      </c>
      <c r="H65" s="103">
        <f t="shared" si="22"/>
        <v>5.0000000000000001E-4</v>
      </c>
      <c r="I65" s="217">
        <v>894.22379999999998</v>
      </c>
      <c r="J65" s="103">
        <f t="shared" si="23"/>
        <v>5.0000000000000001E-4</v>
      </c>
      <c r="K65" s="217">
        <v>912.10827600000005</v>
      </c>
      <c r="L65" s="103">
        <f t="shared" si="24"/>
        <v>5.0000000000000001E-4</v>
      </c>
      <c r="M65" s="217">
        <v>930.35044152000012</v>
      </c>
      <c r="N65" s="103">
        <f t="shared" si="25"/>
        <v>5.0000000000000001E-4</v>
      </c>
      <c r="O65" s="217">
        <v>948.95745035040011</v>
      </c>
      <c r="P65" s="103">
        <f t="shared" si="26"/>
        <v>5.0000000000000001E-4</v>
      </c>
      <c r="Q65" s="217">
        <v>967.93659935740823</v>
      </c>
      <c r="R65" s="103">
        <f t="shared" si="27"/>
        <v>5.0000000000000001E-4</v>
      </c>
      <c r="S65" s="217">
        <v>987.29533134455642</v>
      </c>
      <c r="T65" s="103">
        <f t="shared" si="28"/>
        <v>5.0000000000000001E-4</v>
      </c>
      <c r="U65" s="217">
        <v>1007.0412379714475</v>
      </c>
      <c r="V65" s="103">
        <f t="shared" si="29"/>
        <v>5.0000000000000001E-4</v>
      </c>
      <c r="X65" s="245"/>
    </row>
    <row r="66" spans="1:24" ht="12.75" customHeight="1" x14ac:dyDescent="0.3">
      <c r="A66" s="38" t="s">
        <v>147</v>
      </c>
      <c r="B66" s="50"/>
      <c r="C66" s="217">
        <v>2520</v>
      </c>
      <c r="D66" s="103">
        <f t="shared" si="20"/>
        <v>2.8E-3</v>
      </c>
      <c r="E66" s="217">
        <v>4813.2</v>
      </c>
      <c r="F66" s="103">
        <f t="shared" si="21"/>
        <v>2.8E-3</v>
      </c>
      <c r="G66" s="217">
        <v>4909.4639999999999</v>
      </c>
      <c r="H66" s="103">
        <f t="shared" si="22"/>
        <v>2.8E-3</v>
      </c>
      <c r="I66" s="217">
        <v>5007.6532800000004</v>
      </c>
      <c r="J66" s="103">
        <f t="shared" si="23"/>
        <v>2.8E-3</v>
      </c>
      <c r="K66" s="217">
        <v>5107.8063456000009</v>
      </c>
      <c r="L66" s="103">
        <f t="shared" si="24"/>
        <v>2.8000000000000004E-3</v>
      </c>
      <c r="M66" s="217">
        <v>5209.9624725120002</v>
      </c>
      <c r="N66" s="103">
        <f t="shared" si="25"/>
        <v>2.8E-3</v>
      </c>
      <c r="O66" s="217">
        <v>5314.1617219622412</v>
      </c>
      <c r="P66" s="103">
        <f t="shared" si="26"/>
        <v>2.8E-3</v>
      </c>
      <c r="Q66" s="217">
        <v>5420.4449564014867</v>
      </c>
      <c r="R66" s="103">
        <f t="shared" si="27"/>
        <v>2.8000000000000004E-3</v>
      </c>
      <c r="S66" s="217">
        <v>5528.8538555295154</v>
      </c>
      <c r="T66" s="103">
        <f t="shared" si="28"/>
        <v>2.7999999999999995E-3</v>
      </c>
      <c r="U66" s="217">
        <v>5639.4309326401062</v>
      </c>
      <c r="V66" s="103">
        <f t="shared" si="29"/>
        <v>2.8E-3</v>
      </c>
      <c r="X66" s="245"/>
    </row>
    <row r="67" spans="1:24" ht="12.75" customHeight="1" x14ac:dyDescent="0.3">
      <c r="A67" s="38" t="s">
        <v>140</v>
      </c>
      <c r="B67" s="50"/>
      <c r="C67" s="217">
        <v>13500</v>
      </c>
      <c r="D67" s="103">
        <f t="shared" si="20"/>
        <v>1.4999999999999999E-2</v>
      </c>
      <c r="E67" s="217">
        <v>25785</v>
      </c>
      <c r="F67" s="103">
        <f t="shared" si="21"/>
        <v>1.4999999999999999E-2</v>
      </c>
      <c r="G67" s="217">
        <v>26300.699999999997</v>
      </c>
      <c r="H67" s="103">
        <f t="shared" si="22"/>
        <v>1.4999999999999998E-2</v>
      </c>
      <c r="I67" s="217">
        <v>26826.714</v>
      </c>
      <c r="J67" s="103">
        <f t="shared" si="23"/>
        <v>1.4999999999999999E-2</v>
      </c>
      <c r="K67" s="217">
        <v>27363.24828</v>
      </c>
      <c r="L67" s="103">
        <f t="shared" si="24"/>
        <v>1.4999999999999999E-2</v>
      </c>
      <c r="M67" s="217">
        <v>27910.513245600006</v>
      </c>
      <c r="N67" s="103">
        <f t="shared" si="25"/>
        <v>1.5000000000000001E-2</v>
      </c>
      <c r="O67" s="217">
        <v>28468.723510512005</v>
      </c>
      <c r="P67" s="103">
        <f t="shared" si="26"/>
        <v>1.4999999999999999E-2</v>
      </c>
      <c r="Q67" s="217">
        <v>29038.097980722247</v>
      </c>
      <c r="R67" s="103">
        <f t="shared" si="27"/>
        <v>1.4999999999999999E-2</v>
      </c>
      <c r="S67" s="217">
        <v>29618.85994033669</v>
      </c>
      <c r="T67" s="103">
        <f t="shared" si="28"/>
        <v>1.4999999999999999E-2</v>
      </c>
      <c r="U67" s="217">
        <v>30211.237139143428</v>
      </c>
      <c r="V67" s="103">
        <f t="shared" si="29"/>
        <v>1.5000000000000001E-2</v>
      </c>
      <c r="X67" s="245"/>
    </row>
    <row r="68" spans="1:24" ht="12.75" customHeight="1" x14ac:dyDescent="0.3">
      <c r="A68" s="38" t="s">
        <v>6</v>
      </c>
      <c r="B68" s="50"/>
      <c r="C68" s="217">
        <v>1530</v>
      </c>
      <c r="D68" s="103">
        <f t="shared" si="20"/>
        <v>1.6999999999999999E-3</v>
      </c>
      <c r="E68" s="217">
        <v>2922.2999999999997</v>
      </c>
      <c r="F68" s="103">
        <f t="shared" si="21"/>
        <v>1.6999999999999999E-3</v>
      </c>
      <c r="G68" s="217">
        <v>2980.7460000000001</v>
      </c>
      <c r="H68" s="103">
        <f t="shared" si="22"/>
        <v>1.7000000000000001E-3</v>
      </c>
      <c r="I68" s="217">
        <v>3040.3609200000001</v>
      </c>
      <c r="J68" s="103">
        <f t="shared" si="23"/>
        <v>1.6999999999999999E-3</v>
      </c>
      <c r="K68" s="217">
        <v>3101.1681383999999</v>
      </c>
      <c r="L68" s="103">
        <f t="shared" si="24"/>
        <v>1.6999999999999997E-3</v>
      </c>
      <c r="M68" s="217">
        <v>3163.1915011680003</v>
      </c>
      <c r="N68" s="103">
        <f t="shared" si="25"/>
        <v>1.6999999999999999E-3</v>
      </c>
      <c r="O68" s="217">
        <v>3226.4553311913605</v>
      </c>
      <c r="P68" s="103">
        <f t="shared" si="26"/>
        <v>1.6999999999999999E-3</v>
      </c>
      <c r="Q68" s="217">
        <v>3290.9844378151879</v>
      </c>
      <c r="R68" s="103">
        <f t="shared" si="27"/>
        <v>1.6999999999999999E-3</v>
      </c>
      <c r="S68" s="217">
        <v>3356.8041265714915</v>
      </c>
      <c r="T68" s="103">
        <f t="shared" si="28"/>
        <v>1.6999999999999999E-3</v>
      </c>
      <c r="U68" s="217">
        <v>3423.9402091029215</v>
      </c>
      <c r="V68" s="103">
        <f t="shared" si="29"/>
        <v>1.6999999999999999E-3</v>
      </c>
      <c r="X68" s="245"/>
    </row>
    <row r="69" spans="1:24" ht="12.75" customHeight="1" x14ac:dyDescent="0.3">
      <c r="A69" s="38" t="s">
        <v>142</v>
      </c>
      <c r="B69" s="50"/>
      <c r="C69" s="217">
        <v>0</v>
      </c>
      <c r="D69" s="103">
        <f t="shared" si="20"/>
        <v>0</v>
      </c>
      <c r="E69" s="217">
        <v>0</v>
      </c>
      <c r="F69" s="103">
        <f t="shared" si="21"/>
        <v>0</v>
      </c>
      <c r="G69" s="217">
        <v>0</v>
      </c>
      <c r="H69" s="103">
        <f t="shared" si="22"/>
        <v>0</v>
      </c>
      <c r="I69" s="217">
        <v>0</v>
      </c>
      <c r="J69" s="103">
        <f t="shared" si="23"/>
        <v>0</v>
      </c>
      <c r="K69" s="217">
        <v>0</v>
      </c>
      <c r="L69" s="103">
        <f t="shared" si="24"/>
        <v>0</v>
      </c>
      <c r="M69" s="217">
        <v>0</v>
      </c>
      <c r="N69" s="103">
        <f t="shared" si="25"/>
        <v>0</v>
      </c>
      <c r="O69" s="217">
        <v>0</v>
      </c>
      <c r="P69" s="103">
        <f t="shared" si="26"/>
        <v>0</v>
      </c>
      <c r="Q69" s="217">
        <v>0</v>
      </c>
      <c r="R69" s="103">
        <f t="shared" si="27"/>
        <v>0</v>
      </c>
      <c r="S69" s="217">
        <v>0</v>
      </c>
      <c r="T69" s="103">
        <f t="shared" si="28"/>
        <v>0</v>
      </c>
      <c r="U69" s="217">
        <v>0</v>
      </c>
      <c r="V69" s="103">
        <f t="shared" si="29"/>
        <v>0</v>
      </c>
      <c r="X69" s="245"/>
    </row>
    <row r="70" spans="1:24" ht="12.75" customHeight="1" x14ac:dyDescent="0.3">
      <c r="A70" s="38" t="s">
        <v>32</v>
      </c>
      <c r="B70" s="50"/>
      <c r="C70" s="217">
        <v>90</v>
      </c>
      <c r="D70" s="103">
        <f t="shared" si="20"/>
        <v>1E-4</v>
      </c>
      <c r="E70" s="217">
        <v>171.9</v>
      </c>
      <c r="F70" s="103">
        <f t="shared" si="21"/>
        <v>1E-4</v>
      </c>
      <c r="G70" s="217">
        <v>175.33800000000002</v>
      </c>
      <c r="H70" s="103">
        <f t="shared" si="22"/>
        <v>1.0000000000000002E-4</v>
      </c>
      <c r="I70" s="217">
        <v>178.84476000000001</v>
      </c>
      <c r="J70" s="103">
        <f t="shared" si="23"/>
        <v>1E-4</v>
      </c>
      <c r="K70" s="217">
        <v>182.42165520000003</v>
      </c>
      <c r="L70" s="103">
        <f t="shared" si="24"/>
        <v>1E-4</v>
      </c>
      <c r="M70" s="217">
        <v>186.07008830400002</v>
      </c>
      <c r="N70" s="103">
        <f t="shared" si="25"/>
        <v>1E-4</v>
      </c>
      <c r="O70" s="217">
        <v>189.79149007008004</v>
      </c>
      <c r="P70" s="103">
        <f t="shared" si="26"/>
        <v>1E-4</v>
      </c>
      <c r="Q70" s="217">
        <v>193.58731987148164</v>
      </c>
      <c r="R70" s="103">
        <f t="shared" si="27"/>
        <v>9.9999999999999991E-5</v>
      </c>
      <c r="S70" s="217">
        <v>197.45906626891127</v>
      </c>
      <c r="T70" s="103">
        <f t="shared" si="28"/>
        <v>9.9999999999999991E-5</v>
      </c>
      <c r="U70" s="217">
        <v>201.40824759428952</v>
      </c>
      <c r="V70" s="103">
        <f t="shared" si="29"/>
        <v>1E-4</v>
      </c>
      <c r="X70" s="245"/>
    </row>
    <row r="71" spans="1:24" ht="12.75" customHeight="1" x14ac:dyDescent="0.3">
      <c r="A71" s="38" t="s">
        <v>138</v>
      </c>
      <c r="B71" s="50"/>
      <c r="C71" s="217">
        <v>0</v>
      </c>
      <c r="D71" s="103">
        <f t="shared" si="20"/>
        <v>0</v>
      </c>
      <c r="E71" s="217">
        <v>0</v>
      </c>
      <c r="F71" s="103">
        <f t="shared" si="21"/>
        <v>0</v>
      </c>
      <c r="G71" s="217">
        <v>0</v>
      </c>
      <c r="H71" s="103">
        <f t="shared" si="22"/>
        <v>0</v>
      </c>
      <c r="I71" s="217">
        <v>0</v>
      </c>
      <c r="J71" s="103">
        <f t="shared" si="23"/>
        <v>0</v>
      </c>
      <c r="K71" s="217">
        <v>0</v>
      </c>
      <c r="L71" s="103">
        <f t="shared" si="24"/>
        <v>0</v>
      </c>
      <c r="M71" s="217">
        <v>0</v>
      </c>
      <c r="N71" s="103">
        <f t="shared" si="25"/>
        <v>0</v>
      </c>
      <c r="O71" s="217">
        <v>0</v>
      </c>
      <c r="P71" s="103">
        <f t="shared" si="26"/>
        <v>0</v>
      </c>
      <c r="Q71" s="217">
        <v>0</v>
      </c>
      <c r="R71" s="103">
        <f t="shared" si="27"/>
        <v>0</v>
      </c>
      <c r="S71" s="217">
        <v>0</v>
      </c>
      <c r="T71" s="103">
        <f t="shared" si="28"/>
        <v>0</v>
      </c>
      <c r="U71" s="217">
        <v>0</v>
      </c>
      <c r="V71" s="103">
        <f t="shared" si="29"/>
        <v>0</v>
      </c>
      <c r="X71" s="245"/>
    </row>
    <row r="72" spans="1:24" ht="12.75" customHeight="1" x14ac:dyDescent="0.3">
      <c r="A72" s="38" t="s">
        <v>154</v>
      </c>
      <c r="B72" s="50"/>
      <c r="C72" s="217">
        <v>0</v>
      </c>
      <c r="D72" s="103">
        <f t="shared" si="20"/>
        <v>0</v>
      </c>
      <c r="E72" s="217">
        <v>0</v>
      </c>
      <c r="F72" s="103">
        <f t="shared" si="21"/>
        <v>0</v>
      </c>
      <c r="G72" s="217">
        <v>0</v>
      </c>
      <c r="H72" s="103">
        <f t="shared" si="22"/>
        <v>0</v>
      </c>
      <c r="I72" s="217">
        <v>0</v>
      </c>
      <c r="J72" s="103">
        <f t="shared" si="23"/>
        <v>0</v>
      </c>
      <c r="K72" s="217">
        <v>0</v>
      </c>
      <c r="L72" s="103">
        <f t="shared" si="24"/>
        <v>0</v>
      </c>
      <c r="M72" s="217">
        <v>0</v>
      </c>
      <c r="N72" s="103">
        <f t="shared" si="25"/>
        <v>0</v>
      </c>
      <c r="O72" s="217">
        <v>0</v>
      </c>
      <c r="P72" s="103">
        <f t="shared" si="26"/>
        <v>0</v>
      </c>
      <c r="Q72" s="217">
        <v>0</v>
      </c>
      <c r="R72" s="103">
        <f t="shared" si="27"/>
        <v>0</v>
      </c>
      <c r="S72" s="217">
        <v>0</v>
      </c>
      <c r="T72" s="103">
        <f t="shared" si="28"/>
        <v>0</v>
      </c>
      <c r="U72" s="217">
        <v>0</v>
      </c>
      <c r="V72" s="103">
        <f t="shared" si="29"/>
        <v>0</v>
      </c>
      <c r="X72" s="245"/>
    </row>
    <row r="73" spans="1:24" ht="12.75" customHeight="1" x14ac:dyDescent="0.3">
      <c r="A73" s="38" t="s">
        <v>145</v>
      </c>
      <c r="B73" s="50"/>
      <c r="C73" s="217">
        <v>0</v>
      </c>
      <c r="D73" s="103">
        <f t="shared" si="20"/>
        <v>0</v>
      </c>
      <c r="E73" s="217">
        <v>0</v>
      </c>
      <c r="F73" s="103">
        <f t="shared" si="21"/>
        <v>0</v>
      </c>
      <c r="G73" s="217">
        <v>0</v>
      </c>
      <c r="H73" s="103">
        <f t="shared" si="22"/>
        <v>0</v>
      </c>
      <c r="I73" s="217">
        <v>0</v>
      </c>
      <c r="J73" s="103">
        <f t="shared" si="23"/>
        <v>0</v>
      </c>
      <c r="K73" s="217">
        <v>0</v>
      </c>
      <c r="L73" s="103">
        <f t="shared" si="24"/>
        <v>0</v>
      </c>
      <c r="M73" s="217">
        <v>0</v>
      </c>
      <c r="N73" s="103">
        <f t="shared" si="25"/>
        <v>0</v>
      </c>
      <c r="O73" s="217">
        <v>0</v>
      </c>
      <c r="P73" s="103">
        <f t="shared" si="26"/>
        <v>0</v>
      </c>
      <c r="Q73" s="217">
        <v>0</v>
      </c>
      <c r="R73" s="103">
        <f t="shared" si="27"/>
        <v>0</v>
      </c>
      <c r="S73" s="217">
        <v>0</v>
      </c>
      <c r="T73" s="103">
        <f t="shared" si="28"/>
        <v>0</v>
      </c>
      <c r="U73" s="217">
        <v>0</v>
      </c>
      <c r="V73" s="103">
        <f t="shared" si="29"/>
        <v>0</v>
      </c>
      <c r="X73" s="245"/>
    </row>
    <row r="74" spans="1:24" ht="12.75" customHeight="1" x14ac:dyDescent="0.3">
      <c r="A74" s="38" t="s">
        <v>134</v>
      </c>
      <c r="B74" s="50"/>
      <c r="C74" s="217">
        <v>0</v>
      </c>
      <c r="D74" s="103">
        <f t="shared" si="20"/>
        <v>0</v>
      </c>
      <c r="E74" s="217">
        <v>0</v>
      </c>
      <c r="F74" s="103">
        <f t="shared" si="21"/>
        <v>0</v>
      </c>
      <c r="G74" s="217">
        <v>0</v>
      </c>
      <c r="H74" s="103">
        <f t="shared" si="22"/>
        <v>0</v>
      </c>
      <c r="I74" s="217">
        <v>0</v>
      </c>
      <c r="J74" s="103">
        <f t="shared" si="23"/>
        <v>0</v>
      </c>
      <c r="K74" s="217">
        <v>0</v>
      </c>
      <c r="L74" s="103">
        <f t="shared" si="24"/>
        <v>0</v>
      </c>
      <c r="M74" s="217">
        <v>0</v>
      </c>
      <c r="N74" s="103">
        <f t="shared" si="25"/>
        <v>0</v>
      </c>
      <c r="O74" s="217">
        <v>0</v>
      </c>
      <c r="P74" s="103">
        <f t="shared" si="26"/>
        <v>0</v>
      </c>
      <c r="Q74" s="217">
        <v>0</v>
      </c>
      <c r="R74" s="103">
        <f t="shared" si="27"/>
        <v>0</v>
      </c>
      <c r="S74" s="217">
        <v>0</v>
      </c>
      <c r="T74" s="103">
        <f t="shared" si="28"/>
        <v>0</v>
      </c>
      <c r="U74" s="217">
        <v>0</v>
      </c>
      <c r="V74" s="103">
        <f t="shared" si="29"/>
        <v>0</v>
      </c>
      <c r="X74" s="245"/>
    </row>
    <row r="75" spans="1:24" ht="12.75" customHeight="1" x14ac:dyDescent="0.3">
      <c r="A75" s="38" t="s">
        <v>151</v>
      </c>
      <c r="B75" s="50"/>
      <c r="C75" s="217">
        <v>9000</v>
      </c>
      <c r="D75" s="103">
        <f t="shared" si="20"/>
        <v>0.01</v>
      </c>
      <c r="E75" s="217">
        <v>17190</v>
      </c>
      <c r="F75" s="103">
        <f t="shared" si="21"/>
        <v>0.01</v>
      </c>
      <c r="G75" s="217">
        <v>17533.8</v>
      </c>
      <c r="H75" s="103">
        <f t="shared" si="22"/>
        <v>0.01</v>
      </c>
      <c r="I75" s="217">
        <v>17884.475999999999</v>
      </c>
      <c r="J75" s="103">
        <f t="shared" si="23"/>
        <v>9.9999999999999985E-3</v>
      </c>
      <c r="K75" s="217">
        <v>18242.165520000002</v>
      </c>
      <c r="L75" s="103">
        <f t="shared" si="24"/>
        <v>0.01</v>
      </c>
      <c r="M75" s="217">
        <v>18607.008830400002</v>
      </c>
      <c r="N75" s="103">
        <f t="shared" si="25"/>
        <v>0.01</v>
      </c>
      <c r="O75" s="217">
        <v>18979.149007008004</v>
      </c>
      <c r="P75" s="103">
        <f t="shared" si="26"/>
        <v>0.01</v>
      </c>
      <c r="Q75" s="217">
        <v>19358.731987148163</v>
      </c>
      <c r="R75" s="103">
        <f t="shared" si="27"/>
        <v>9.9999999999999985E-3</v>
      </c>
      <c r="S75" s="217">
        <v>19745.906626891127</v>
      </c>
      <c r="T75" s="103">
        <f t="shared" si="28"/>
        <v>9.9999999999999985E-3</v>
      </c>
      <c r="U75" s="217">
        <v>20140.824759428953</v>
      </c>
      <c r="V75" s="103">
        <f t="shared" si="29"/>
        <v>1.0000000000000002E-2</v>
      </c>
      <c r="X75" s="245"/>
    </row>
    <row r="76" spans="1:24" ht="12.75" customHeight="1" x14ac:dyDescent="0.3">
      <c r="A76" s="38" t="s">
        <v>137</v>
      </c>
      <c r="B76" s="50"/>
      <c r="C76" s="217">
        <v>360</v>
      </c>
      <c r="D76" s="103">
        <f t="shared" si="20"/>
        <v>4.0000000000000002E-4</v>
      </c>
      <c r="E76" s="217">
        <v>687.6</v>
      </c>
      <c r="F76" s="103">
        <f t="shared" si="21"/>
        <v>4.0000000000000002E-4</v>
      </c>
      <c r="G76" s="217">
        <v>701.35200000000009</v>
      </c>
      <c r="H76" s="103">
        <f t="shared" si="22"/>
        <v>4.0000000000000007E-4</v>
      </c>
      <c r="I76" s="217">
        <v>715.37904000000003</v>
      </c>
      <c r="J76" s="103">
        <f t="shared" si="23"/>
        <v>4.0000000000000002E-4</v>
      </c>
      <c r="K76" s="217">
        <v>729.68662080000013</v>
      </c>
      <c r="L76" s="103">
        <f t="shared" si="24"/>
        <v>4.0000000000000002E-4</v>
      </c>
      <c r="M76" s="217">
        <v>744.28035321600009</v>
      </c>
      <c r="N76" s="103">
        <f t="shared" si="25"/>
        <v>4.0000000000000002E-4</v>
      </c>
      <c r="O76" s="217">
        <v>759.16596028032018</v>
      </c>
      <c r="P76" s="103">
        <f t="shared" si="26"/>
        <v>4.0000000000000002E-4</v>
      </c>
      <c r="Q76" s="217">
        <v>774.34927948592656</v>
      </c>
      <c r="R76" s="103">
        <f t="shared" si="27"/>
        <v>3.9999999999999996E-4</v>
      </c>
      <c r="S76" s="217">
        <v>789.83626507564509</v>
      </c>
      <c r="T76" s="103">
        <f t="shared" si="28"/>
        <v>3.9999999999999996E-4</v>
      </c>
      <c r="U76" s="217">
        <v>805.63299037715808</v>
      </c>
      <c r="V76" s="103">
        <f t="shared" si="29"/>
        <v>4.0000000000000002E-4</v>
      </c>
      <c r="X76" s="245"/>
    </row>
    <row r="77" spans="1:24" ht="12.75" customHeight="1" x14ac:dyDescent="0.3">
      <c r="A77" s="38" t="s">
        <v>136</v>
      </c>
      <c r="B77" s="50"/>
      <c r="C77" s="217">
        <v>1170</v>
      </c>
      <c r="D77" s="103">
        <f t="shared" si="20"/>
        <v>1.2999999999999999E-3</v>
      </c>
      <c r="E77" s="217">
        <v>2234.6999999999998</v>
      </c>
      <c r="F77" s="103">
        <f t="shared" si="21"/>
        <v>1.2999999999999999E-3</v>
      </c>
      <c r="G77" s="217">
        <v>2279.3939999999998</v>
      </c>
      <c r="H77" s="103">
        <f t="shared" si="22"/>
        <v>1.2999999999999999E-3</v>
      </c>
      <c r="I77" s="217">
        <v>2324.9818799999998</v>
      </c>
      <c r="J77" s="103">
        <f t="shared" si="23"/>
        <v>1.2999999999999997E-3</v>
      </c>
      <c r="K77" s="217">
        <v>2371.4815175999997</v>
      </c>
      <c r="L77" s="103">
        <f t="shared" si="24"/>
        <v>1.2999999999999997E-3</v>
      </c>
      <c r="M77" s="217">
        <v>2418.9111479520002</v>
      </c>
      <c r="N77" s="103">
        <f t="shared" si="25"/>
        <v>1.2999999999999999E-3</v>
      </c>
      <c r="O77" s="217">
        <v>2467.2893709110404</v>
      </c>
      <c r="P77" s="103">
        <f t="shared" si="26"/>
        <v>1.2999999999999999E-3</v>
      </c>
      <c r="Q77" s="217">
        <v>2516.6351583292612</v>
      </c>
      <c r="R77" s="103">
        <f t="shared" si="27"/>
        <v>1.2999999999999999E-3</v>
      </c>
      <c r="S77" s="217">
        <v>2566.9678614958466</v>
      </c>
      <c r="T77" s="103">
        <f t="shared" si="28"/>
        <v>1.2999999999999999E-3</v>
      </c>
      <c r="U77" s="217">
        <v>2618.3072187257635</v>
      </c>
      <c r="V77" s="103">
        <f t="shared" si="29"/>
        <v>1.2999999999999999E-3</v>
      </c>
      <c r="X77" s="245"/>
    </row>
    <row r="78" spans="1:24" ht="12.75" customHeight="1" x14ac:dyDescent="0.3">
      <c r="A78" s="38" t="s">
        <v>135</v>
      </c>
      <c r="B78" s="50"/>
      <c r="C78" s="217">
        <v>19800</v>
      </c>
      <c r="D78" s="103">
        <f t="shared" si="20"/>
        <v>2.1999999999999999E-2</v>
      </c>
      <c r="E78" s="217">
        <v>37817.999999999993</v>
      </c>
      <c r="F78" s="103">
        <f t="shared" si="21"/>
        <v>2.1999999999999995E-2</v>
      </c>
      <c r="G78" s="217">
        <v>38574.36</v>
      </c>
      <c r="H78" s="103">
        <f t="shared" si="22"/>
        <v>2.1999999999999999E-2</v>
      </c>
      <c r="I78" s="217">
        <v>39345.847199999997</v>
      </c>
      <c r="J78" s="103">
        <f t="shared" si="23"/>
        <v>2.1999999999999995E-2</v>
      </c>
      <c r="K78" s="217">
        <v>40132.764144000001</v>
      </c>
      <c r="L78" s="103">
        <f t="shared" si="24"/>
        <v>2.1999999999999999E-2</v>
      </c>
      <c r="M78" s="217">
        <v>40935.419426880006</v>
      </c>
      <c r="N78" s="103">
        <f t="shared" si="25"/>
        <v>2.1999999999999999E-2</v>
      </c>
      <c r="O78" s="217">
        <v>41754.127815417603</v>
      </c>
      <c r="P78" s="103">
        <f t="shared" si="26"/>
        <v>2.1999999999999999E-2</v>
      </c>
      <c r="Q78" s="217">
        <v>42589.21037172596</v>
      </c>
      <c r="R78" s="103">
        <f t="shared" si="27"/>
        <v>2.1999999999999999E-2</v>
      </c>
      <c r="S78" s="217">
        <v>43440.994579160477</v>
      </c>
      <c r="T78" s="103">
        <f t="shared" si="28"/>
        <v>2.1999999999999999E-2</v>
      </c>
      <c r="U78" s="217">
        <v>44309.814470743688</v>
      </c>
      <c r="V78" s="103">
        <f t="shared" si="29"/>
        <v>2.1999999999999999E-2</v>
      </c>
      <c r="X78" s="245"/>
    </row>
    <row r="79" spans="1:24" ht="12.75" customHeight="1" x14ac:dyDescent="0.3">
      <c r="A79" s="38" t="s">
        <v>100</v>
      </c>
      <c r="B79" s="50"/>
      <c r="C79" s="217">
        <v>0</v>
      </c>
      <c r="D79" s="103">
        <f t="shared" si="20"/>
        <v>0</v>
      </c>
      <c r="E79" s="217">
        <v>0</v>
      </c>
      <c r="F79" s="103">
        <f t="shared" si="21"/>
        <v>0</v>
      </c>
      <c r="G79" s="217">
        <v>0</v>
      </c>
      <c r="H79" s="103">
        <f t="shared" si="22"/>
        <v>0</v>
      </c>
      <c r="I79" s="217">
        <v>0</v>
      </c>
      <c r="J79" s="103">
        <f t="shared" si="23"/>
        <v>0</v>
      </c>
      <c r="K79" s="217">
        <v>0</v>
      </c>
      <c r="L79" s="103">
        <f t="shared" si="24"/>
        <v>0</v>
      </c>
      <c r="M79" s="217">
        <v>0</v>
      </c>
      <c r="N79" s="103">
        <f t="shared" si="25"/>
        <v>0</v>
      </c>
      <c r="O79" s="217">
        <v>0</v>
      </c>
      <c r="P79" s="103">
        <f t="shared" si="26"/>
        <v>0</v>
      </c>
      <c r="Q79" s="217">
        <v>0</v>
      </c>
      <c r="R79" s="103">
        <f t="shared" si="27"/>
        <v>0</v>
      </c>
      <c r="S79" s="217">
        <v>0</v>
      </c>
      <c r="T79" s="103">
        <f t="shared" si="28"/>
        <v>0</v>
      </c>
      <c r="U79" s="217">
        <v>0</v>
      </c>
      <c r="V79" s="103">
        <f t="shared" si="29"/>
        <v>0</v>
      </c>
      <c r="X79" s="245"/>
    </row>
    <row r="80" spans="1:24" ht="12.75" customHeight="1" x14ac:dyDescent="0.3">
      <c r="A80" s="38" t="s">
        <v>101</v>
      </c>
      <c r="B80" s="50"/>
      <c r="C80" s="217">
        <v>0</v>
      </c>
      <c r="D80" s="103">
        <f t="shared" si="20"/>
        <v>0</v>
      </c>
      <c r="E80" s="217">
        <v>0</v>
      </c>
      <c r="F80" s="103">
        <f t="shared" si="21"/>
        <v>0</v>
      </c>
      <c r="G80" s="217">
        <v>0</v>
      </c>
      <c r="H80" s="103">
        <f t="shared" si="22"/>
        <v>0</v>
      </c>
      <c r="I80" s="217">
        <v>0</v>
      </c>
      <c r="J80" s="103">
        <f t="shared" si="23"/>
        <v>0</v>
      </c>
      <c r="K80" s="217">
        <v>0</v>
      </c>
      <c r="L80" s="103">
        <f t="shared" si="24"/>
        <v>0</v>
      </c>
      <c r="M80" s="217">
        <v>0</v>
      </c>
      <c r="N80" s="103">
        <f t="shared" si="25"/>
        <v>0</v>
      </c>
      <c r="O80" s="217">
        <v>0</v>
      </c>
      <c r="P80" s="103">
        <f t="shared" si="26"/>
        <v>0</v>
      </c>
      <c r="Q80" s="217">
        <v>0</v>
      </c>
      <c r="R80" s="103">
        <f t="shared" si="27"/>
        <v>0</v>
      </c>
      <c r="S80" s="217">
        <v>0</v>
      </c>
      <c r="T80" s="103">
        <f t="shared" si="28"/>
        <v>0</v>
      </c>
      <c r="U80" s="217">
        <v>0</v>
      </c>
      <c r="V80" s="103">
        <f t="shared" si="29"/>
        <v>0</v>
      </c>
      <c r="X80" s="245"/>
    </row>
    <row r="81" spans="1:24" ht="12.75" customHeight="1" x14ac:dyDescent="0.3">
      <c r="A81" s="38" t="s">
        <v>139</v>
      </c>
      <c r="B81" s="50"/>
      <c r="C81" s="217">
        <v>0</v>
      </c>
      <c r="D81" s="103">
        <f t="shared" si="20"/>
        <v>0</v>
      </c>
      <c r="E81" s="217">
        <v>0</v>
      </c>
      <c r="F81" s="103">
        <f t="shared" si="21"/>
        <v>0</v>
      </c>
      <c r="G81" s="217">
        <v>0</v>
      </c>
      <c r="H81" s="103">
        <f t="shared" si="22"/>
        <v>0</v>
      </c>
      <c r="I81" s="217">
        <v>0</v>
      </c>
      <c r="J81" s="103">
        <f t="shared" si="23"/>
        <v>0</v>
      </c>
      <c r="K81" s="217">
        <v>0</v>
      </c>
      <c r="L81" s="103">
        <f t="shared" si="24"/>
        <v>0</v>
      </c>
      <c r="M81" s="217">
        <v>0</v>
      </c>
      <c r="N81" s="103">
        <f t="shared" si="25"/>
        <v>0</v>
      </c>
      <c r="O81" s="217">
        <v>0</v>
      </c>
      <c r="P81" s="103">
        <f t="shared" si="26"/>
        <v>0</v>
      </c>
      <c r="Q81" s="217">
        <v>0</v>
      </c>
      <c r="R81" s="103">
        <f t="shared" si="27"/>
        <v>0</v>
      </c>
      <c r="S81" s="217">
        <v>0</v>
      </c>
      <c r="T81" s="103">
        <f t="shared" si="28"/>
        <v>0</v>
      </c>
      <c r="U81" s="217">
        <v>0</v>
      </c>
      <c r="V81" s="103">
        <f t="shared" si="29"/>
        <v>0</v>
      </c>
      <c r="X81" s="245"/>
    </row>
    <row r="82" spans="1:24" ht="12.75" customHeight="1" x14ac:dyDescent="0.3">
      <c r="A82" s="38" t="s">
        <v>155</v>
      </c>
      <c r="B82" s="50"/>
      <c r="C82" s="217">
        <v>0</v>
      </c>
      <c r="D82" s="103">
        <f t="shared" si="20"/>
        <v>0</v>
      </c>
      <c r="E82" s="217">
        <v>0</v>
      </c>
      <c r="F82" s="103">
        <f t="shared" si="21"/>
        <v>0</v>
      </c>
      <c r="G82" s="217">
        <v>0</v>
      </c>
      <c r="H82" s="103">
        <f t="shared" si="22"/>
        <v>0</v>
      </c>
      <c r="I82" s="217">
        <v>0</v>
      </c>
      <c r="J82" s="103">
        <f t="shared" si="23"/>
        <v>0</v>
      </c>
      <c r="K82" s="217">
        <v>0</v>
      </c>
      <c r="L82" s="103">
        <f t="shared" si="24"/>
        <v>0</v>
      </c>
      <c r="M82" s="217">
        <v>0</v>
      </c>
      <c r="N82" s="103">
        <f t="shared" si="25"/>
        <v>0</v>
      </c>
      <c r="O82" s="217">
        <v>0</v>
      </c>
      <c r="P82" s="103">
        <f t="shared" si="26"/>
        <v>0</v>
      </c>
      <c r="Q82" s="217">
        <v>0</v>
      </c>
      <c r="R82" s="103">
        <f t="shared" si="27"/>
        <v>0</v>
      </c>
      <c r="S82" s="217">
        <v>0</v>
      </c>
      <c r="T82" s="103">
        <f t="shared" si="28"/>
        <v>0</v>
      </c>
      <c r="U82" s="217">
        <v>0</v>
      </c>
      <c r="V82" s="103">
        <f t="shared" si="29"/>
        <v>0</v>
      </c>
      <c r="X82" s="245"/>
    </row>
    <row r="83" spans="1:24" ht="12.75" customHeight="1" x14ac:dyDescent="0.3">
      <c r="A83" s="38" t="s">
        <v>77</v>
      </c>
      <c r="B83" s="50"/>
      <c r="C83" s="217">
        <v>0</v>
      </c>
      <c r="D83" s="103">
        <f t="shared" si="20"/>
        <v>0</v>
      </c>
      <c r="E83" s="217">
        <v>0</v>
      </c>
      <c r="F83" s="103">
        <f t="shared" si="21"/>
        <v>0</v>
      </c>
      <c r="G83" s="217">
        <v>0</v>
      </c>
      <c r="H83" s="103">
        <f t="shared" si="22"/>
        <v>0</v>
      </c>
      <c r="I83" s="217">
        <v>0</v>
      </c>
      <c r="J83" s="103">
        <f t="shared" si="23"/>
        <v>0</v>
      </c>
      <c r="K83" s="217">
        <v>0</v>
      </c>
      <c r="L83" s="103">
        <f t="shared" si="24"/>
        <v>0</v>
      </c>
      <c r="M83" s="217">
        <v>0</v>
      </c>
      <c r="N83" s="103">
        <f t="shared" si="25"/>
        <v>0</v>
      </c>
      <c r="O83" s="217">
        <v>0</v>
      </c>
      <c r="P83" s="103">
        <f t="shared" si="26"/>
        <v>0</v>
      </c>
      <c r="Q83" s="217">
        <v>0</v>
      </c>
      <c r="R83" s="103">
        <f t="shared" si="27"/>
        <v>0</v>
      </c>
      <c r="S83" s="217">
        <v>0</v>
      </c>
      <c r="T83" s="103">
        <f t="shared" si="28"/>
        <v>0</v>
      </c>
      <c r="U83" s="217">
        <v>0</v>
      </c>
      <c r="V83" s="103">
        <f t="shared" si="29"/>
        <v>0</v>
      </c>
      <c r="X83" s="245"/>
    </row>
    <row r="84" spans="1:24" ht="12.75" customHeight="1" x14ac:dyDescent="0.3">
      <c r="A84" s="38" t="s">
        <v>98</v>
      </c>
      <c r="B84" s="50"/>
      <c r="C84" s="217">
        <v>0</v>
      </c>
      <c r="D84" s="103">
        <f t="shared" si="20"/>
        <v>0</v>
      </c>
      <c r="E84" s="217">
        <v>0</v>
      </c>
      <c r="F84" s="103">
        <f t="shared" si="21"/>
        <v>0</v>
      </c>
      <c r="G84" s="217">
        <v>0</v>
      </c>
      <c r="H84" s="103">
        <f t="shared" si="22"/>
        <v>0</v>
      </c>
      <c r="I84" s="217">
        <v>0</v>
      </c>
      <c r="J84" s="103">
        <f t="shared" si="23"/>
        <v>0</v>
      </c>
      <c r="K84" s="217">
        <v>0</v>
      </c>
      <c r="L84" s="103">
        <f t="shared" si="24"/>
        <v>0</v>
      </c>
      <c r="M84" s="217">
        <v>0</v>
      </c>
      <c r="N84" s="103">
        <f t="shared" si="25"/>
        <v>0</v>
      </c>
      <c r="O84" s="217">
        <v>0</v>
      </c>
      <c r="P84" s="103">
        <f t="shared" si="26"/>
        <v>0</v>
      </c>
      <c r="Q84" s="217">
        <v>0</v>
      </c>
      <c r="R84" s="103">
        <f t="shared" si="27"/>
        <v>0</v>
      </c>
      <c r="S84" s="217">
        <v>0</v>
      </c>
      <c r="T84" s="103">
        <f t="shared" si="28"/>
        <v>0</v>
      </c>
      <c r="U84" s="217">
        <v>0</v>
      </c>
      <c r="V84" s="103">
        <f t="shared" si="29"/>
        <v>0</v>
      </c>
      <c r="X84" s="245"/>
    </row>
    <row r="85" spans="1:24" ht="12.75" customHeight="1" x14ac:dyDescent="0.3">
      <c r="A85" s="38" t="s">
        <v>79</v>
      </c>
      <c r="B85" s="50"/>
      <c r="C85" s="217">
        <v>0</v>
      </c>
      <c r="D85" s="103">
        <f t="shared" si="20"/>
        <v>0</v>
      </c>
      <c r="E85" s="217">
        <v>0</v>
      </c>
      <c r="F85" s="103">
        <f t="shared" si="21"/>
        <v>0</v>
      </c>
      <c r="G85" s="217">
        <v>0</v>
      </c>
      <c r="H85" s="103">
        <f t="shared" si="22"/>
        <v>0</v>
      </c>
      <c r="I85" s="217">
        <v>0</v>
      </c>
      <c r="J85" s="103">
        <f t="shared" si="23"/>
        <v>0</v>
      </c>
      <c r="K85" s="217">
        <v>0</v>
      </c>
      <c r="L85" s="103">
        <f t="shared" si="24"/>
        <v>0</v>
      </c>
      <c r="M85" s="217">
        <v>0</v>
      </c>
      <c r="N85" s="103">
        <f t="shared" si="25"/>
        <v>0</v>
      </c>
      <c r="O85" s="217">
        <v>0</v>
      </c>
      <c r="P85" s="103">
        <f t="shared" si="26"/>
        <v>0</v>
      </c>
      <c r="Q85" s="217">
        <v>0</v>
      </c>
      <c r="R85" s="103">
        <f t="shared" si="27"/>
        <v>0</v>
      </c>
      <c r="S85" s="217">
        <v>0</v>
      </c>
      <c r="T85" s="103">
        <f t="shared" si="28"/>
        <v>0</v>
      </c>
      <c r="U85" s="217">
        <v>0</v>
      </c>
      <c r="V85" s="103">
        <f t="shared" si="29"/>
        <v>0</v>
      </c>
      <c r="X85" s="245"/>
    </row>
    <row r="86" spans="1:24" ht="12.75" customHeight="1" x14ac:dyDescent="0.3">
      <c r="A86" s="38" t="s">
        <v>15</v>
      </c>
      <c r="B86" s="50"/>
      <c r="C86" s="217">
        <v>3600</v>
      </c>
      <c r="D86" s="103">
        <f t="shared" si="20"/>
        <v>4.0000000000000001E-3</v>
      </c>
      <c r="E86" s="217">
        <v>6876</v>
      </c>
      <c r="F86" s="103">
        <f t="shared" si="21"/>
        <v>4.0000000000000001E-3</v>
      </c>
      <c r="G86" s="217">
        <v>7013.52</v>
      </c>
      <c r="H86" s="103">
        <f t="shared" si="22"/>
        <v>4.0000000000000001E-3</v>
      </c>
      <c r="I86" s="217">
        <v>7153.7903999999999</v>
      </c>
      <c r="J86" s="103">
        <f t="shared" si="23"/>
        <v>4.0000000000000001E-3</v>
      </c>
      <c r="K86" s="217">
        <v>7296.8662080000004</v>
      </c>
      <c r="L86" s="103">
        <f t="shared" si="24"/>
        <v>4.0000000000000001E-3</v>
      </c>
      <c r="M86" s="217">
        <v>7442.8035321600009</v>
      </c>
      <c r="N86" s="103">
        <f t="shared" si="25"/>
        <v>4.0000000000000001E-3</v>
      </c>
      <c r="O86" s="217">
        <v>7591.6596028032009</v>
      </c>
      <c r="P86" s="103">
        <f t="shared" si="26"/>
        <v>4.0000000000000001E-3</v>
      </c>
      <c r="Q86" s="217">
        <v>7743.4927948592658</v>
      </c>
      <c r="R86" s="103">
        <f t="shared" si="27"/>
        <v>4.0000000000000001E-3</v>
      </c>
      <c r="S86" s="217">
        <v>7898.3626507564513</v>
      </c>
      <c r="T86" s="103">
        <f t="shared" si="28"/>
        <v>4.0000000000000001E-3</v>
      </c>
      <c r="U86" s="217">
        <v>8056.3299037715797</v>
      </c>
      <c r="V86" s="103">
        <f t="shared" si="29"/>
        <v>4.0000000000000001E-3</v>
      </c>
      <c r="X86" s="245"/>
    </row>
    <row r="87" spans="1:24" ht="12.75" customHeight="1" x14ac:dyDescent="0.3">
      <c r="A87" s="38" t="s">
        <v>152</v>
      </c>
      <c r="B87" s="50"/>
      <c r="C87" s="217">
        <v>0</v>
      </c>
      <c r="D87" s="103">
        <f t="shared" si="20"/>
        <v>0</v>
      </c>
      <c r="E87" s="217">
        <v>0</v>
      </c>
      <c r="F87" s="103">
        <f t="shared" si="21"/>
        <v>0</v>
      </c>
      <c r="G87" s="217">
        <v>0</v>
      </c>
      <c r="H87" s="103">
        <f t="shared" si="22"/>
        <v>0</v>
      </c>
      <c r="I87" s="217">
        <v>0</v>
      </c>
      <c r="J87" s="103">
        <f t="shared" si="23"/>
        <v>0</v>
      </c>
      <c r="K87" s="217">
        <v>0</v>
      </c>
      <c r="L87" s="103">
        <f t="shared" si="24"/>
        <v>0</v>
      </c>
      <c r="M87" s="217">
        <v>0</v>
      </c>
      <c r="N87" s="103">
        <f t="shared" si="25"/>
        <v>0</v>
      </c>
      <c r="O87" s="217">
        <v>0</v>
      </c>
      <c r="P87" s="103">
        <f t="shared" si="26"/>
        <v>0</v>
      </c>
      <c r="Q87" s="217">
        <v>0</v>
      </c>
      <c r="R87" s="103">
        <f t="shared" si="27"/>
        <v>0</v>
      </c>
      <c r="S87" s="217">
        <v>0</v>
      </c>
      <c r="T87" s="103">
        <f t="shared" si="28"/>
        <v>0</v>
      </c>
      <c r="U87" s="217">
        <v>0</v>
      </c>
      <c r="V87" s="103">
        <f t="shared" si="29"/>
        <v>0</v>
      </c>
      <c r="X87" s="245"/>
    </row>
    <row r="88" spans="1:24" ht="12.75" customHeight="1" x14ac:dyDescent="0.3">
      <c r="A88" s="38" t="s">
        <v>12</v>
      </c>
      <c r="B88" s="50"/>
      <c r="C88" s="217">
        <v>4590</v>
      </c>
      <c r="D88" s="103">
        <f t="shared" si="20"/>
        <v>5.1000000000000004E-3</v>
      </c>
      <c r="E88" s="217">
        <v>8766.9000000000015</v>
      </c>
      <c r="F88" s="103">
        <f t="shared" si="21"/>
        <v>5.1000000000000012E-3</v>
      </c>
      <c r="G88" s="217">
        <v>8942.2380000000012</v>
      </c>
      <c r="H88" s="103">
        <f t="shared" si="22"/>
        <v>5.1000000000000004E-3</v>
      </c>
      <c r="I88" s="217">
        <v>9121.0827600000011</v>
      </c>
      <c r="J88" s="103">
        <f t="shared" si="23"/>
        <v>5.1000000000000004E-3</v>
      </c>
      <c r="K88" s="217">
        <v>9303.5044152000009</v>
      </c>
      <c r="L88" s="103">
        <f t="shared" si="24"/>
        <v>5.1000000000000004E-3</v>
      </c>
      <c r="M88" s="217">
        <v>9489.5745035040018</v>
      </c>
      <c r="N88" s="103">
        <f t="shared" si="25"/>
        <v>5.1000000000000004E-3</v>
      </c>
      <c r="O88" s="217">
        <v>9679.3659935740816</v>
      </c>
      <c r="P88" s="103">
        <f t="shared" si="26"/>
        <v>5.0999999999999995E-3</v>
      </c>
      <c r="Q88" s="217">
        <v>9872.9533134455651</v>
      </c>
      <c r="R88" s="103">
        <f t="shared" si="27"/>
        <v>5.1000000000000004E-3</v>
      </c>
      <c r="S88" s="217">
        <v>10070.412379714477</v>
      </c>
      <c r="T88" s="103">
        <f t="shared" si="28"/>
        <v>5.1000000000000004E-3</v>
      </c>
      <c r="U88" s="217">
        <v>10271.820627308767</v>
      </c>
      <c r="V88" s="103">
        <f t="shared" si="29"/>
        <v>5.1000000000000012E-3</v>
      </c>
      <c r="X88" s="245"/>
    </row>
    <row r="89" spans="1:24" ht="12.75" customHeight="1" x14ac:dyDescent="0.3">
      <c r="A89" s="38" t="s">
        <v>172</v>
      </c>
      <c r="B89" s="50"/>
      <c r="C89" s="217">
        <v>0</v>
      </c>
      <c r="D89" s="103">
        <f t="shared" si="20"/>
        <v>0</v>
      </c>
      <c r="E89" s="217">
        <v>0</v>
      </c>
      <c r="F89" s="103">
        <f t="shared" si="21"/>
        <v>0</v>
      </c>
      <c r="G89" s="217">
        <v>0</v>
      </c>
      <c r="H89" s="103">
        <f t="shared" si="22"/>
        <v>0</v>
      </c>
      <c r="I89" s="217">
        <v>0</v>
      </c>
      <c r="J89" s="103">
        <f t="shared" si="23"/>
        <v>0</v>
      </c>
      <c r="K89" s="217">
        <v>0</v>
      </c>
      <c r="L89" s="103">
        <f t="shared" si="24"/>
        <v>0</v>
      </c>
      <c r="M89" s="217">
        <v>0</v>
      </c>
      <c r="N89" s="103">
        <f t="shared" si="25"/>
        <v>0</v>
      </c>
      <c r="O89" s="217">
        <v>0</v>
      </c>
      <c r="P89" s="103">
        <f t="shared" si="26"/>
        <v>0</v>
      </c>
      <c r="Q89" s="217">
        <v>0</v>
      </c>
      <c r="R89" s="103">
        <f t="shared" si="27"/>
        <v>0</v>
      </c>
      <c r="S89" s="217">
        <v>0</v>
      </c>
      <c r="T89" s="103">
        <f t="shared" si="28"/>
        <v>0</v>
      </c>
      <c r="U89" s="217">
        <v>0</v>
      </c>
      <c r="V89" s="103">
        <f t="shared" si="29"/>
        <v>0</v>
      </c>
      <c r="X89" s="245"/>
    </row>
    <row r="90" spans="1:24" ht="12.75" customHeight="1" x14ac:dyDescent="0.3">
      <c r="A90" s="38" t="s">
        <v>17</v>
      </c>
      <c r="B90" s="50"/>
      <c r="C90" s="217">
        <v>180</v>
      </c>
      <c r="D90" s="103">
        <f t="shared" si="20"/>
        <v>2.0000000000000001E-4</v>
      </c>
      <c r="E90" s="217">
        <v>343.8</v>
      </c>
      <c r="F90" s="103">
        <f t="shared" si="21"/>
        <v>2.0000000000000001E-4</v>
      </c>
      <c r="G90" s="217">
        <v>350.67600000000004</v>
      </c>
      <c r="H90" s="103">
        <f t="shared" si="22"/>
        <v>2.0000000000000004E-4</v>
      </c>
      <c r="I90" s="217">
        <v>357.68952000000002</v>
      </c>
      <c r="J90" s="103">
        <f t="shared" si="23"/>
        <v>2.0000000000000001E-4</v>
      </c>
      <c r="K90" s="217">
        <v>364.84331040000006</v>
      </c>
      <c r="L90" s="103">
        <f t="shared" si="24"/>
        <v>2.0000000000000001E-4</v>
      </c>
      <c r="M90" s="217">
        <v>372.14017660800005</v>
      </c>
      <c r="N90" s="103">
        <f t="shared" si="25"/>
        <v>2.0000000000000001E-4</v>
      </c>
      <c r="O90" s="217">
        <v>379.58298014016009</v>
      </c>
      <c r="P90" s="103">
        <f t="shared" si="26"/>
        <v>2.0000000000000001E-4</v>
      </c>
      <c r="Q90" s="217">
        <v>387.17463974296328</v>
      </c>
      <c r="R90" s="103">
        <f t="shared" si="27"/>
        <v>1.9999999999999998E-4</v>
      </c>
      <c r="S90" s="217">
        <v>394.91813253782254</v>
      </c>
      <c r="T90" s="103">
        <f t="shared" si="28"/>
        <v>1.9999999999999998E-4</v>
      </c>
      <c r="U90" s="217">
        <v>402.81649518857904</v>
      </c>
      <c r="V90" s="103">
        <f t="shared" si="29"/>
        <v>2.0000000000000001E-4</v>
      </c>
      <c r="X90" s="245"/>
    </row>
    <row r="91" spans="1:24" ht="12.75" customHeight="1" x14ac:dyDescent="0.3">
      <c r="A91" s="38" t="s">
        <v>143</v>
      </c>
      <c r="B91" s="38"/>
      <c r="C91" s="217">
        <v>0</v>
      </c>
      <c r="D91" s="103">
        <f t="shared" si="20"/>
        <v>0</v>
      </c>
      <c r="E91" s="217">
        <v>0</v>
      </c>
      <c r="F91" s="103">
        <f t="shared" si="21"/>
        <v>0</v>
      </c>
      <c r="G91" s="217">
        <v>0</v>
      </c>
      <c r="H91" s="103">
        <f t="shared" si="22"/>
        <v>0</v>
      </c>
      <c r="I91" s="217">
        <v>0</v>
      </c>
      <c r="J91" s="103">
        <f t="shared" si="23"/>
        <v>0</v>
      </c>
      <c r="K91" s="217">
        <v>0</v>
      </c>
      <c r="L91" s="103">
        <f t="shared" si="24"/>
        <v>0</v>
      </c>
      <c r="M91" s="217">
        <v>0</v>
      </c>
      <c r="N91" s="103">
        <f t="shared" si="25"/>
        <v>0</v>
      </c>
      <c r="O91" s="217">
        <v>0</v>
      </c>
      <c r="P91" s="103">
        <f t="shared" si="26"/>
        <v>0</v>
      </c>
      <c r="Q91" s="217">
        <v>0</v>
      </c>
      <c r="R91" s="103">
        <f t="shared" si="27"/>
        <v>0</v>
      </c>
      <c r="S91" s="217">
        <v>0</v>
      </c>
      <c r="T91" s="103">
        <f t="shared" si="28"/>
        <v>0</v>
      </c>
      <c r="U91" s="217">
        <v>0</v>
      </c>
      <c r="V91" s="103">
        <f t="shared" si="29"/>
        <v>0</v>
      </c>
      <c r="X91" s="245"/>
    </row>
    <row r="92" spans="1:24" ht="12.75" customHeight="1" x14ac:dyDescent="0.3">
      <c r="A92" s="38" t="s">
        <v>13</v>
      </c>
      <c r="B92" s="50"/>
      <c r="C92" s="217">
        <v>4680</v>
      </c>
      <c r="D92" s="103">
        <f t="shared" si="20"/>
        <v>5.1999999999999998E-3</v>
      </c>
      <c r="E92" s="217">
        <v>8938.7999999999993</v>
      </c>
      <c r="F92" s="103">
        <f t="shared" si="21"/>
        <v>5.1999999999999998E-3</v>
      </c>
      <c r="G92" s="217">
        <v>9117.5759999999991</v>
      </c>
      <c r="H92" s="103">
        <f t="shared" si="22"/>
        <v>5.1999999999999998E-3</v>
      </c>
      <c r="I92" s="217">
        <v>9299.9275199999993</v>
      </c>
      <c r="J92" s="103">
        <f t="shared" si="23"/>
        <v>5.1999999999999989E-3</v>
      </c>
      <c r="K92" s="217">
        <v>9485.9260703999989</v>
      </c>
      <c r="L92" s="103">
        <f t="shared" si="24"/>
        <v>5.1999999999999989E-3</v>
      </c>
      <c r="M92" s="217">
        <v>9675.6445918080008</v>
      </c>
      <c r="N92" s="103">
        <f t="shared" si="25"/>
        <v>5.1999999999999998E-3</v>
      </c>
      <c r="O92" s="217">
        <v>9869.1574836441614</v>
      </c>
      <c r="P92" s="103">
        <f t="shared" si="26"/>
        <v>5.1999999999999998E-3</v>
      </c>
      <c r="Q92" s="217">
        <v>10066.540633317045</v>
      </c>
      <c r="R92" s="103">
        <f t="shared" si="27"/>
        <v>5.1999999999999998E-3</v>
      </c>
      <c r="S92" s="217">
        <v>10267.871445983386</v>
      </c>
      <c r="T92" s="103">
        <f t="shared" si="28"/>
        <v>5.1999999999999998E-3</v>
      </c>
      <c r="U92" s="217">
        <v>10473.228874903054</v>
      </c>
      <c r="V92" s="103">
        <f t="shared" si="29"/>
        <v>5.1999999999999998E-3</v>
      </c>
      <c r="X92" s="245"/>
    </row>
    <row r="93" spans="1:24" ht="12.75" customHeight="1" x14ac:dyDescent="0.3">
      <c r="A93" s="38" t="s">
        <v>144</v>
      </c>
      <c r="B93" s="50"/>
      <c r="C93" s="217">
        <v>0</v>
      </c>
      <c r="D93" s="103">
        <f t="shared" si="20"/>
        <v>0</v>
      </c>
      <c r="E93" s="217">
        <v>0</v>
      </c>
      <c r="F93" s="103">
        <f t="shared" si="21"/>
        <v>0</v>
      </c>
      <c r="G93" s="217">
        <v>0</v>
      </c>
      <c r="H93" s="103">
        <f t="shared" si="22"/>
        <v>0</v>
      </c>
      <c r="I93" s="217">
        <v>0</v>
      </c>
      <c r="J93" s="103">
        <f t="shared" si="23"/>
        <v>0</v>
      </c>
      <c r="K93" s="217">
        <v>0</v>
      </c>
      <c r="L93" s="103">
        <f t="shared" si="24"/>
        <v>0</v>
      </c>
      <c r="M93" s="217">
        <v>0</v>
      </c>
      <c r="N93" s="103">
        <f t="shared" si="25"/>
        <v>0</v>
      </c>
      <c r="O93" s="217">
        <v>0</v>
      </c>
      <c r="P93" s="103">
        <f t="shared" si="26"/>
        <v>0</v>
      </c>
      <c r="Q93" s="217">
        <v>0</v>
      </c>
      <c r="R93" s="103">
        <f t="shared" si="27"/>
        <v>0</v>
      </c>
      <c r="S93" s="217">
        <v>0</v>
      </c>
      <c r="T93" s="103">
        <f t="shared" si="28"/>
        <v>0</v>
      </c>
      <c r="U93" s="217">
        <v>0</v>
      </c>
      <c r="V93" s="103">
        <f t="shared" si="29"/>
        <v>0</v>
      </c>
      <c r="X93" s="245"/>
    </row>
    <row r="94" spans="1:24" ht="12.75" customHeight="1" x14ac:dyDescent="0.3">
      <c r="A94" s="38" t="s">
        <v>156</v>
      </c>
      <c r="B94" s="50"/>
      <c r="C94" s="217">
        <v>0</v>
      </c>
      <c r="D94" s="103">
        <f t="shared" si="20"/>
        <v>0</v>
      </c>
      <c r="E94" s="217">
        <v>0</v>
      </c>
      <c r="F94" s="103">
        <f t="shared" si="21"/>
        <v>0</v>
      </c>
      <c r="G94" s="217">
        <v>0</v>
      </c>
      <c r="H94" s="103">
        <f t="shared" si="22"/>
        <v>0</v>
      </c>
      <c r="I94" s="217">
        <v>0</v>
      </c>
      <c r="J94" s="103">
        <f t="shared" si="23"/>
        <v>0</v>
      </c>
      <c r="K94" s="217">
        <v>0</v>
      </c>
      <c r="L94" s="103">
        <f t="shared" si="24"/>
        <v>0</v>
      </c>
      <c r="M94" s="217">
        <v>0</v>
      </c>
      <c r="N94" s="103">
        <f t="shared" si="25"/>
        <v>0</v>
      </c>
      <c r="O94" s="217">
        <v>0</v>
      </c>
      <c r="P94" s="103">
        <f t="shared" si="26"/>
        <v>0</v>
      </c>
      <c r="Q94" s="217">
        <v>0</v>
      </c>
      <c r="R94" s="103">
        <f t="shared" si="27"/>
        <v>0</v>
      </c>
      <c r="S94" s="217">
        <v>0</v>
      </c>
      <c r="T94" s="103">
        <f t="shared" si="28"/>
        <v>0</v>
      </c>
      <c r="U94" s="217">
        <v>0</v>
      </c>
      <c r="V94" s="103">
        <f t="shared" si="29"/>
        <v>0</v>
      </c>
      <c r="X94" s="245"/>
    </row>
    <row r="95" spans="1:24" ht="12.75" customHeight="1" x14ac:dyDescent="0.3">
      <c r="A95" s="38" t="s">
        <v>150</v>
      </c>
      <c r="B95" s="50"/>
      <c r="C95" s="217">
        <v>0</v>
      </c>
      <c r="D95" s="103">
        <f t="shared" si="20"/>
        <v>0</v>
      </c>
      <c r="E95" s="217">
        <v>0</v>
      </c>
      <c r="F95" s="103">
        <f t="shared" si="21"/>
        <v>0</v>
      </c>
      <c r="G95" s="217">
        <v>0</v>
      </c>
      <c r="H95" s="103">
        <f t="shared" si="22"/>
        <v>0</v>
      </c>
      <c r="I95" s="217">
        <v>0</v>
      </c>
      <c r="J95" s="103">
        <f t="shared" si="23"/>
        <v>0</v>
      </c>
      <c r="K95" s="217">
        <v>0</v>
      </c>
      <c r="L95" s="103">
        <f t="shared" si="24"/>
        <v>0</v>
      </c>
      <c r="M95" s="217">
        <v>0</v>
      </c>
      <c r="N95" s="103">
        <f t="shared" si="25"/>
        <v>0</v>
      </c>
      <c r="O95" s="217">
        <v>0</v>
      </c>
      <c r="P95" s="103">
        <f t="shared" si="26"/>
        <v>0</v>
      </c>
      <c r="Q95" s="217">
        <v>0</v>
      </c>
      <c r="R95" s="103">
        <f t="shared" si="27"/>
        <v>0</v>
      </c>
      <c r="S95" s="217">
        <v>0</v>
      </c>
      <c r="T95" s="103">
        <f t="shared" si="28"/>
        <v>0</v>
      </c>
      <c r="U95" s="217">
        <v>0</v>
      </c>
      <c r="V95" s="103">
        <f t="shared" si="29"/>
        <v>0</v>
      </c>
      <c r="X95" s="245"/>
    </row>
    <row r="96" spans="1:24" ht="12.75" customHeight="1" x14ac:dyDescent="0.3">
      <c r="A96" s="38" t="s">
        <v>146</v>
      </c>
      <c r="B96" s="50"/>
      <c r="C96" s="217">
        <v>0</v>
      </c>
      <c r="D96" s="103">
        <f t="shared" si="20"/>
        <v>0</v>
      </c>
      <c r="E96" s="217">
        <v>0</v>
      </c>
      <c r="F96" s="103">
        <f t="shared" si="21"/>
        <v>0</v>
      </c>
      <c r="G96" s="217">
        <v>0</v>
      </c>
      <c r="H96" s="103">
        <f t="shared" si="22"/>
        <v>0</v>
      </c>
      <c r="I96" s="217">
        <v>0</v>
      </c>
      <c r="J96" s="103">
        <f t="shared" si="23"/>
        <v>0</v>
      </c>
      <c r="K96" s="217">
        <v>0</v>
      </c>
      <c r="L96" s="103">
        <f t="shared" si="24"/>
        <v>0</v>
      </c>
      <c r="M96" s="217">
        <v>0</v>
      </c>
      <c r="N96" s="103">
        <f t="shared" si="25"/>
        <v>0</v>
      </c>
      <c r="O96" s="217">
        <v>0</v>
      </c>
      <c r="P96" s="103">
        <f t="shared" si="26"/>
        <v>0</v>
      </c>
      <c r="Q96" s="217">
        <v>0</v>
      </c>
      <c r="R96" s="103">
        <f t="shared" si="27"/>
        <v>0</v>
      </c>
      <c r="S96" s="217">
        <v>0</v>
      </c>
      <c r="T96" s="103">
        <f t="shared" si="28"/>
        <v>0</v>
      </c>
      <c r="U96" s="217">
        <v>0</v>
      </c>
      <c r="V96" s="103">
        <f t="shared" si="29"/>
        <v>0</v>
      </c>
      <c r="X96" s="245"/>
    </row>
    <row r="97" spans="1:24" ht="12.75" customHeight="1" x14ac:dyDescent="0.3">
      <c r="A97" s="38" t="s">
        <v>7</v>
      </c>
      <c r="B97" s="50"/>
      <c r="C97" s="217">
        <v>5137.1608999999999</v>
      </c>
      <c r="D97" s="103">
        <f t="shared" si="20"/>
        <v>5.7079565555555557E-3</v>
      </c>
      <c r="E97" s="217">
        <v>9078.0889000000006</v>
      </c>
      <c r="F97" s="103">
        <f t="shared" si="21"/>
        <v>5.2810290285049454E-3</v>
      </c>
      <c r="G97" s="217">
        <v>9395.8220115000004</v>
      </c>
      <c r="H97" s="103">
        <f t="shared" si="22"/>
        <v>5.3586912201006058E-3</v>
      </c>
      <c r="I97" s="217">
        <v>9696.4883158679986</v>
      </c>
      <c r="J97" s="103">
        <f t="shared" si="23"/>
        <v>5.4217346462194357E-3</v>
      </c>
      <c r="K97" s="217">
        <v>9938.9005237646979</v>
      </c>
      <c r="L97" s="103">
        <f t="shared" si="24"/>
        <v>5.4483117768381571E-3</v>
      </c>
      <c r="M97" s="217">
        <v>10187.373036858815</v>
      </c>
      <c r="N97" s="103">
        <f t="shared" si="25"/>
        <v>5.4750191875089322E-3</v>
      </c>
      <c r="O97" s="217">
        <v>10442.057362780284</v>
      </c>
      <c r="P97" s="103">
        <f t="shared" si="26"/>
        <v>5.5018575168594656E-3</v>
      </c>
      <c r="Q97" s="217">
        <v>10703.10879684979</v>
      </c>
      <c r="R97" s="103">
        <f t="shared" si="27"/>
        <v>5.5288274066479914E-3</v>
      </c>
      <c r="S97" s="217">
        <v>10970.686516771037</v>
      </c>
      <c r="T97" s="103">
        <f t="shared" si="28"/>
        <v>5.5559295017786198E-3</v>
      </c>
      <c r="U97" s="217">
        <v>11244.95367969031</v>
      </c>
      <c r="V97" s="103">
        <f t="shared" si="29"/>
        <v>5.583164450316749E-3</v>
      </c>
      <c r="X97" s="245"/>
    </row>
    <row r="98" spans="1:24" ht="12.75" customHeight="1" x14ac:dyDescent="0.3">
      <c r="A98" s="145" t="s">
        <v>245</v>
      </c>
      <c r="B98" s="50"/>
      <c r="C98" s="217">
        <v>1080</v>
      </c>
      <c r="D98" s="103">
        <f t="shared" si="20"/>
        <v>1.1999999999999999E-3</v>
      </c>
      <c r="E98" s="217">
        <v>2062.7999999999997</v>
      </c>
      <c r="F98" s="103">
        <f t="shared" si="21"/>
        <v>1.1999999999999999E-3</v>
      </c>
      <c r="G98" s="217">
        <v>2104.0559999999996</v>
      </c>
      <c r="H98" s="103">
        <f t="shared" si="22"/>
        <v>1.1999999999999997E-3</v>
      </c>
      <c r="I98" s="217">
        <v>2146.1371199999999</v>
      </c>
      <c r="J98" s="103">
        <f t="shared" si="23"/>
        <v>1.1999999999999999E-3</v>
      </c>
      <c r="K98" s="217">
        <v>2189.0598623999999</v>
      </c>
      <c r="L98" s="103">
        <f t="shared" si="24"/>
        <v>1.1999999999999999E-3</v>
      </c>
      <c r="M98" s="217">
        <v>2232.8410596480003</v>
      </c>
      <c r="N98" s="103">
        <f t="shared" si="25"/>
        <v>1.2000000000000001E-3</v>
      </c>
      <c r="O98" s="217">
        <v>2277.4978808409601</v>
      </c>
      <c r="P98" s="103">
        <f t="shared" si="26"/>
        <v>1.1999999999999999E-3</v>
      </c>
      <c r="Q98" s="217">
        <v>2323.0478384577796</v>
      </c>
      <c r="R98" s="103">
        <f t="shared" si="27"/>
        <v>1.1999999999999999E-3</v>
      </c>
      <c r="S98" s="217">
        <v>2369.508795226935</v>
      </c>
      <c r="T98" s="103">
        <f t="shared" si="28"/>
        <v>1.1999999999999999E-3</v>
      </c>
      <c r="U98" s="217">
        <v>2416.8989711314744</v>
      </c>
      <c r="V98" s="103">
        <f t="shared" si="29"/>
        <v>1.2000000000000001E-3</v>
      </c>
      <c r="X98" s="245"/>
    </row>
    <row r="99" spans="1:24" ht="12.75" customHeight="1" x14ac:dyDescent="0.3">
      <c r="A99" s="145" t="s">
        <v>245</v>
      </c>
      <c r="B99" s="50"/>
      <c r="C99" s="217">
        <v>0</v>
      </c>
      <c r="D99" s="103">
        <f t="shared" si="20"/>
        <v>0</v>
      </c>
      <c r="E99" s="217">
        <v>0</v>
      </c>
      <c r="F99" s="103">
        <f t="shared" si="21"/>
        <v>0</v>
      </c>
      <c r="G99" s="217">
        <v>0</v>
      </c>
      <c r="H99" s="103">
        <f t="shared" si="22"/>
        <v>0</v>
      </c>
      <c r="I99" s="217">
        <v>0</v>
      </c>
      <c r="J99" s="103">
        <f t="shared" si="23"/>
        <v>0</v>
      </c>
      <c r="K99" s="217">
        <v>0</v>
      </c>
      <c r="L99" s="103">
        <f t="shared" si="24"/>
        <v>0</v>
      </c>
      <c r="M99" s="217">
        <v>0</v>
      </c>
      <c r="N99" s="103">
        <f t="shared" si="25"/>
        <v>0</v>
      </c>
      <c r="O99" s="217">
        <v>0</v>
      </c>
      <c r="P99" s="103">
        <f t="shared" si="26"/>
        <v>0</v>
      </c>
      <c r="Q99" s="217">
        <v>0</v>
      </c>
      <c r="R99" s="103">
        <f t="shared" si="27"/>
        <v>0</v>
      </c>
      <c r="S99" s="217">
        <v>0</v>
      </c>
      <c r="T99" s="103">
        <f t="shared" si="28"/>
        <v>0</v>
      </c>
      <c r="U99" s="217">
        <v>0</v>
      </c>
      <c r="V99" s="103">
        <f t="shared" si="29"/>
        <v>0</v>
      </c>
      <c r="X99" s="245"/>
    </row>
    <row r="100" spans="1:24" ht="12.75" customHeight="1" x14ac:dyDescent="0.3">
      <c r="A100" s="145" t="s">
        <v>245</v>
      </c>
      <c r="B100" s="50"/>
      <c r="C100" s="217">
        <v>0</v>
      </c>
      <c r="D100" s="103">
        <f t="shared" si="20"/>
        <v>0</v>
      </c>
      <c r="E100" s="217">
        <v>0</v>
      </c>
      <c r="F100" s="103">
        <f t="shared" si="21"/>
        <v>0</v>
      </c>
      <c r="G100" s="217">
        <v>0</v>
      </c>
      <c r="H100" s="103">
        <f t="shared" si="22"/>
        <v>0</v>
      </c>
      <c r="I100" s="217">
        <v>0</v>
      </c>
      <c r="J100" s="103">
        <f t="shared" si="23"/>
        <v>0</v>
      </c>
      <c r="K100" s="217">
        <v>0</v>
      </c>
      <c r="L100" s="103">
        <f t="shared" si="24"/>
        <v>0</v>
      </c>
      <c r="M100" s="217">
        <v>0</v>
      </c>
      <c r="N100" s="103">
        <f t="shared" si="25"/>
        <v>0</v>
      </c>
      <c r="O100" s="217">
        <v>0</v>
      </c>
      <c r="P100" s="103">
        <f t="shared" si="26"/>
        <v>0</v>
      </c>
      <c r="Q100" s="217">
        <v>0</v>
      </c>
      <c r="R100" s="103">
        <f t="shared" si="27"/>
        <v>0</v>
      </c>
      <c r="S100" s="217">
        <v>0</v>
      </c>
      <c r="T100" s="103">
        <f t="shared" si="28"/>
        <v>0</v>
      </c>
      <c r="U100" s="217">
        <v>0</v>
      </c>
      <c r="V100" s="103">
        <f t="shared" si="29"/>
        <v>0</v>
      </c>
      <c r="X100" s="245"/>
    </row>
    <row r="101" spans="1:24" ht="12.75" customHeight="1" x14ac:dyDescent="0.3">
      <c r="A101" s="38" t="s">
        <v>99</v>
      </c>
      <c r="B101" s="50"/>
      <c r="C101" s="217"/>
      <c r="D101" s="103">
        <f t="shared" si="20"/>
        <v>0</v>
      </c>
      <c r="E101" s="217"/>
      <c r="F101" s="103">
        <f t="shared" si="21"/>
        <v>0</v>
      </c>
      <c r="G101" s="217"/>
      <c r="H101" s="103">
        <f t="shared" si="22"/>
        <v>0</v>
      </c>
      <c r="I101" s="217">
        <v>0</v>
      </c>
      <c r="J101" s="103">
        <f t="shared" si="23"/>
        <v>0</v>
      </c>
      <c r="K101" s="217">
        <v>0</v>
      </c>
      <c r="L101" s="103">
        <f t="shared" si="24"/>
        <v>0</v>
      </c>
      <c r="M101" s="217">
        <v>0</v>
      </c>
      <c r="N101" s="103">
        <f t="shared" si="25"/>
        <v>0</v>
      </c>
      <c r="O101" s="217">
        <v>0</v>
      </c>
      <c r="P101" s="103">
        <f t="shared" si="26"/>
        <v>0</v>
      </c>
      <c r="Q101" s="217">
        <v>0</v>
      </c>
      <c r="R101" s="103">
        <f t="shared" si="27"/>
        <v>0</v>
      </c>
      <c r="S101" s="217">
        <v>0</v>
      </c>
      <c r="T101" s="103">
        <f t="shared" si="28"/>
        <v>0</v>
      </c>
      <c r="U101" s="217">
        <v>0</v>
      </c>
      <c r="V101" s="103">
        <f t="shared" si="29"/>
        <v>0</v>
      </c>
      <c r="X101" s="245"/>
    </row>
    <row r="102" spans="1:24" ht="12.75" customHeight="1" x14ac:dyDescent="0.3">
      <c r="A102" s="145" t="s">
        <v>78</v>
      </c>
      <c r="B102" s="50"/>
      <c r="C102" s="217">
        <v>0</v>
      </c>
      <c r="D102" s="103">
        <f t="shared" si="20"/>
        <v>0</v>
      </c>
      <c r="E102" s="217">
        <v>0</v>
      </c>
      <c r="F102" s="103">
        <f t="shared" si="21"/>
        <v>0</v>
      </c>
      <c r="G102" s="217">
        <v>0</v>
      </c>
      <c r="H102" s="103">
        <f t="shared" si="22"/>
        <v>0</v>
      </c>
      <c r="I102" s="217">
        <v>0</v>
      </c>
      <c r="J102" s="103">
        <f t="shared" si="23"/>
        <v>0</v>
      </c>
      <c r="K102" s="217">
        <v>0</v>
      </c>
      <c r="L102" s="103">
        <f t="shared" si="24"/>
        <v>0</v>
      </c>
      <c r="M102" s="217">
        <v>0</v>
      </c>
      <c r="N102" s="103">
        <f t="shared" si="25"/>
        <v>0</v>
      </c>
      <c r="O102" s="217">
        <v>0</v>
      </c>
      <c r="P102" s="103">
        <f t="shared" si="26"/>
        <v>0</v>
      </c>
      <c r="Q102" s="217">
        <v>0</v>
      </c>
      <c r="R102" s="103">
        <f t="shared" si="27"/>
        <v>0</v>
      </c>
      <c r="S102" s="217">
        <v>0</v>
      </c>
      <c r="T102" s="103">
        <f t="shared" si="28"/>
        <v>0</v>
      </c>
      <c r="U102" s="217">
        <v>0</v>
      </c>
      <c r="V102" s="103">
        <f t="shared" si="29"/>
        <v>0</v>
      </c>
      <c r="X102" s="245"/>
    </row>
    <row r="103" spans="1:24" ht="12.75" customHeight="1" x14ac:dyDescent="0.3">
      <c r="A103" s="145" t="s">
        <v>78</v>
      </c>
      <c r="B103" s="50"/>
      <c r="C103" s="217">
        <v>0</v>
      </c>
      <c r="D103" s="103">
        <f t="shared" si="20"/>
        <v>0</v>
      </c>
      <c r="E103" s="217">
        <v>0</v>
      </c>
      <c r="F103" s="103">
        <f t="shared" si="21"/>
        <v>0</v>
      </c>
      <c r="G103" s="217">
        <v>0</v>
      </c>
      <c r="H103" s="103">
        <f t="shared" si="22"/>
        <v>0</v>
      </c>
      <c r="I103" s="217">
        <v>0</v>
      </c>
      <c r="J103" s="103">
        <f t="shared" si="23"/>
        <v>0</v>
      </c>
      <c r="K103" s="217">
        <v>0</v>
      </c>
      <c r="L103" s="103">
        <f t="shared" si="24"/>
        <v>0</v>
      </c>
      <c r="M103" s="217">
        <v>0</v>
      </c>
      <c r="N103" s="103">
        <f t="shared" si="25"/>
        <v>0</v>
      </c>
      <c r="O103" s="217">
        <v>0</v>
      </c>
      <c r="P103" s="103">
        <f t="shared" si="26"/>
        <v>0</v>
      </c>
      <c r="Q103" s="217">
        <v>0</v>
      </c>
      <c r="R103" s="103">
        <f t="shared" si="27"/>
        <v>0</v>
      </c>
      <c r="S103" s="217">
        <v>0</v>
      </c>
      <c r="T103" s="103">
        <f t="shared" si="28"/>
        <v>0</v>
      </c>
      <c r="U103" s="217">
        <v>0</v>
      </c>
      <c r="V103" s="103">
        <f t="shared" si="29"/>
        <v>0</v>
      </c>
      <c r="X103" s="245"/>
    </row>
    <row r="104" spans="1:24" ht="12.75" customHeight="1" x14ac:dyDescent="0.3">
      <c r="A104" s="145" t="s">
        <v>78</v>
      </c>
      <c r="B104" s="26"/>
      <c r="C104" s="217">
        <v>0</v>
      </c>
      <c r="D104" s="103">
        <f t="shared" si="20"/>
        <v>0</v>
      </c>
      <c r="E104" s="217">
        <v>0</v>
      </c>
      <c r="F104" s="103">
        <f t="shared" si="21"/>
        <v>0</v>
      </c>
      <c r="G104" s="217">
        <v>0</v>
      </c>
      <c r="H104" s="103">
        <f t="shared" si="22"/>
        <v>0</v>
      </c>
      <c r="I104" s="217">
        <v>0</v>
      </c>
      <c r="J104" s="103">
        <f t="shared" si="23"/>
        <v>0</v>
      </c>
      <c r="K104" s="217">
        <v>0</v>
      </c>
      <c r="L104" s="103">
        <f t="shared" si="24"/>
        <v>0</v>
      </c>
      <c r="M104" s="217">
        <v>0</v>
      </c>
      <c r="N104" s="103">
        <f t="shared" si="25"/>
        <v>0</v>
      </c>
      <c r="O104" s="217">
        <v>0</v>
      </c>
      <c r="P104" s="103">
        <f t="shared" si="26"/>
        <v>0</v>
      </c>
      <c r="Q104" s="217">
        <v>0</v>
      </c>
      <c r="R104" s="103">
        <f t="shared" si="27"/>
        <v>0</v>
      </c>
      <c r="S104" s="217">
        <v>0</v>
      </c>
      <c r="T104" s="103">
        <f t="shared" si="28"/>
        <v>0</v>
      </c>
      <c r="U104" s="217">
        <v>0</v>
      </c>
      <c r="V104" s="103">
        <f t="shared" si="29"/>
        <v>0</v>
      </c>
      <c r="X104" s="245"/>
    </row>
    <row r="105" spans="1:24" ht="12.75" customHeight="1" x14ac:dyDescent="0.3">
      <c r="A105" s="26" t="s">
        <v>36</v>
      </c>
      <c r="B105" s="69"/>
      <c r="C105" s="105">
        <f>SUM(C52:C104)</f>
        <v>204159.2291936345</v>
      </c>
      <c r="D105" s="106">
        <f t="shared" ref="D105" si="30">IFERROR(C105/C$28,0)</f>
        <v>0.22684358799292723</v>
      </c>
      <c r="E105" s="105">
        <f>SUM(E52:E104)</f>
        <v>379591.20526776859</v>
      </c>
      <c r="F105" s="106">
        <f t="shared" ref="F105" si="31">IFERROR(E105/E$28,0)</f>
        <v>0.22082094547281478</v>
      </c>
      <c r="G105" s="105">
        <f>SUM(G52:G104)</f>
        <v>389030.82532744337</v>
      </c>
      <c r="H105" s="106">
        <f t="shared" ref="H105" si="32">IFERROR(G105/G$28,0)</f>
        <v>0.22187479344320304</v>
      </c>
      <c r="I105" s="105">
        <f>SUM(I52:I104)</f>
        <v>396321.59621885663</v>
      </c>
      <c r="J105" s="106">
        <f t="shared" ref="J105" si="33">IFERROR(I105/I$28,0)</f>
        <v>0.22160089913669073</v>
      </c>
      <c r="K105" s="105">
        <f>SUM(K52:K104)</f>
        <v>404305.90350602992</v>
      </c>
      <c r="L105" s="106">
        <f t="shared" ref="L105" si="34">IFERROR(K105/K$28,0)</f>
        <v>0.22163262528385932</v>
      </c>
      <c r="M105" s="105">
        <f>SUM(M52:M104)</f>
        <v>412452.61251824413</v>
      </c>
      <c r="N105" s="106">
        <f t="shared" ref="N105" si="35">IFERROR(M105/M$28,0)</f>
        <v>0.22166518878863642</v>
      </c>
      <c r="O105" s="105">
        <f>SUM(O52:O104)</f>
        <v>420762.57283323258</v>
      </c>
      <c r="P105" s="106">
        <f t="shared" ref="P105" si="36">IFERROR(O105/O$28,0)</f>
        <v>0.22169728088328253</v>
      </c>
      <c r="Q105" s="105">
        <f>SUM(Q52:Q104)</f>
        <v>429242.30928895541</v>
      </c>
      <c r="R105" s="106">
        <f t="shared" ref="R105" si="37">IFERROR(Q105/Q$28,0)</f>
        <v>0.22173059143229004</v>
      </c>
      <c r="S105" s="105">
        <f>SUM(S52:S104)</f>
        <v>437892.00737747533</v>
      </c>
      <c r="T105" s="106">
        <f t="shared" ref="T105" si="38">IFERROR(S105/S$28,0)</f>
        <v>0.22176343464580575</v>
      </c>
      <c r="U105" s="105">
        <f>SUM(U52:U104)</f>
        <v>391974.7168758855</v>
      </c>
      <c r="V105" s="106">
        <f t="shared" si="29"/>
        <v>0.19461701373097051</v>
      </c>
    </row>
    <row r="106" spans="1:24" ht="12.75" customHeight="1" x14ac:dyDescent="0.3">
      <c r="A106" s="26"/>
      <c r="B106" s="26"/>
      <c r="C106" s="51"/>
      <c r="D106" s="52"/>
      <c r="E106" s="51"/>
      <c r="F106" s="52"/>
      <c r="G106" s="51"/>
      <c r="H106" s="52"/>
      <c r="I106" s="51"/>
      <c r="J106" s="52"/>
      <c r="K106" s="51"/>
      <c r="L106" s="52"/>
      <c r="M106" s="51"/>
      <c r="N106" s="52"/>
      <c r="O106" s="51"/>
      <c r="P106" s="52"/>
      <c r="Q106" s="51"/>
      <c r="R106" s="52"/>
      <c r="S106" s="51"/>
      <c r="T106" s="52"/>
      <c r="U106" s="51"/>
      <c r="V106" s="52"/>
    </row>
    <row r="107" spans="1:24" ht="12.75" customHeight="1" x14ac:dyDescent="0.3">
      <c r="A107" s="26" t="s">
        <v>19</v>
      </c>
      <c r="B107" s="69"/>
      <c r="C107" s="105">
        <f>C28-C33-C46-C105</f>
        <v>255793.06080636554</v>
      </c>
      <c r="D107" s="106">
        <f>IFERROR(C107/C$28,0)</f>
        <v>0.28421451200707282</v>
      </c>
      <c r="E107" s="105">
        <f>E28-E33-E46-E105</f>
        <v>516684.44473223144</v>
      </c>
      <c r="F107" s="106">
        <f>IFERROR(E107/E$28,0)</f>
        <v>0.30057268454463726</v>
      </c>
      <c r="G107" s="105">
        <f>G28-G33-G46-G105</f>
        <v>521596.37242255645</v>
      </c>
      <c r="H107" s="106">
        <f>IFERROR(G107/G$28,0)</f>
        <v>0.29748050760391725</v>
      </c>
      <c r="I107" s="105">
        <f>I28-I33-I46-I105</f>
        <v>529558.9022591433</v>
      </c>
      <c r="J107" s="106">
        <f>IFERROR(I107/I$28,0)</f>
        <v>0.29609975839333691</v>
      </c>
      <c r="K107" s="105">
        <f>K28-K33-K46-K105</f>
        <v>538819.73035392025</v>
      </c>
      <c r="L107" s="106">
        <f>IFERROR(K107/K$28,0)</f>
        <v>0.29537048644974701</v>
      </c>
      <c r="M107" s="105">
        <f>M28-M33-M46-M105</f>
        <v>548231.24756660475</v>
      </c>
      <c r="N107" s="106">
        <f>IFERROR(M107/M$28,0)</f>
        <v>0.29463695780640914</v>
      </c>
      <c r="O107" s="105">
        <f>O28-O33-O46-O105</f>
        <v>557798.07083970564</v>
      </c>
      <c r="P107" s="106">
        <f>IFERROR(O107/O$28,0)</f>
        <v>0.2939004644695819</v>
      </c>
      <c r="Q107" s="105">
        <f>Q28-Q33-Q46-Q105</f>
        <v>567519.23130349361</v>
      </c>
      <c r="R107" s="106">
        <f>IFERROR(Q107/Q$28,0)</f>
        <v>0.29315929973112759</v>
      </c>
      <c r="S107" s="105">
        <f>S28-S33-S46-S105</f>
        <v>577400.19017402618</v>
      </c>
      <c r="T107" s="106">
        <f>IFERROR(S107/S$28,0)</f>
        <v>0.29241513245468753</v>
      </c>
      <c r="U107" s="105">
        <f>U28-U33-U46-U105</f>
        <v>642183.63642752951</v>
      </c>
      <c r="V107" s="106">
        <f>IFERROR(U107/U$28,0)</f>
        <v>0.31884674242393696</v>
      </c>
    </row>
    <row r="108" spans="1:24" ht="12.75" customHeight="1" x14ac:dyDescent="0.3">
      <c r="A108" s="26"/>
      <c r="B108" s="26"/>
      <c r="C108" s="53"/>
      <c r="D108" s="54"/>
      <c r="E108" s="53"/>
      <c r="F108" s="54"/>
      <c r="G108" s="53"/>
      <c r="H108" s="54"/>
      <c r="I108" s="53"/>
      <c r="J108" s="54"/>
      <c r="K108" s="53"/>
      <c r="L108" s="54"/>
      <c r="M108" s="53"/>
      <c r="N108" s="54"/>
      <c r="O108" s="53"/>
      <c r="P108" s="54"/>
      <c r="Q108" s="53"/>
      <c r="R108" s="54"/>
      <c r="S108" s="53"/>
      <c r="T108" s="54"/>
      <c r="U108" s="53"/>
      <c r="V108" s="54"/>
    </row>
    <row r="109" spans="1:24" ht="12.75" customHeight="1" x14ac:dyDescent="0.3">
      <c r="A109" s="26"/>
      <c r="B109" s="26"/>
      <c r="C109" s="53"/>
      <c r="D109" s="54"/>
      <c r="E109" s="53"/>
      <c r="F109" s="54"/>
      <c r="G109" s="53"/>
      <c r="H109" s="54"/>
      <c r="I109" s="53"/>
      <c r="J109" s="54"/>
      <c r="K109" s="53"/>
      <c r="L109" s="54"/>
      <c r="M109" s="53"/>
      <c r="N109" s="54"/>
      <c r="O109" s="53"/>
      <c r="P109" s="54"/>
      <c r="Q109" s="53"/>
      <c r="R109" s="54"/>
      <c r="S109" s="53"/>
      <c r="T109" s="54"/>
      <c r="U109" s="53"/>
      <c r="V109" s="54"/>
    </row>
    <row r="110" spans="1:24" ht="12.75" customHeight="1" x14ac:dyDescent="0.3">
      <c r="A110" s="55" t="s">
        <v>49</v>
      </c>
      <c r="B110" s="55"/>
      <c r="C110" s="109" t="str">
        <f>C50</f>
        <v>FY 2018-19</v>
      </c>
      <c r="D110" s="109" t="s">
        <v>9</v>
      </c>
      <c r="E110" s="109" t="str">
        <f>E50</f>
        <v>FY 2019-20</v>
      </c>
      <c r="F110" s="109" t="s">
        <v>9</v>
      </c>
      <c r="G110" s="109" t="str">
        <f>G50</f>
        <v>FY 2020-21</v>
      </c>
      <c r="H110" s="109" t="s">
        <v>9</v>
      </c>
      <c r="I110" s="109" t="str">
        <f>I50</f>
        <v>FY 2021-22</v>
      </c>
      <c r="J110" s="109" t="s">
        <v>9</v>
      </c>
      <c r="K110" s="109" t="str">
        <f>K50</f>
        <v>FY 2022-23</v>
      </c>
      <c r="L110" s="109" t="s">
        <v>9</v>
      </c>
      <c r="M110" s="109" t="str">
        <f>M50</f>
        <v>FY 2023-24</v>
      </c>
      <c r="N110" s="109" t="s">
        <v>9</v>
      </c>
      <c r="O110" s="109" t="str">
        <f>O50</f>
        <v>FY 2024-25</v>
      </c>
      <c r="P110" s="109" t="s">
        <v>9</v>
      </c>
      <c r="Q110" s="109" t="str">
        <f>Q50</f>
        <v>FY 2025-26</v>
      </c>
      <c r="R110" s="109" t="s">
        <v>9</v>
      </c>
      <c r="S110" s="109" t="str">
        <f>S50</f>
        <v>FY 2026-27</v>
      </c>
      <c r="T110" s="109" t="s">
        <v>9</v>
      </c>
      <c r="U110" s="109" t="str">
        <f>U50</f>
        <v>FY 2027-28</v>
      </c>
      <c r="V110" s="109" t="s">
        <v>9</v>
      </c>
    </row>
    <row r="111" spans="1:24" ht="12.75" customHeight="1" x14ac:dyDescent="0.3">
      <c r="A111" s="38" t="s">
        <v>141</v>
      </c>
      <c r="B111" s="50"/>
      <c r="C111" s="102">
        <f>C59</f>
        <v>54000</v>
      </c>
      <c r="D111" s="103">
        <f t="shared" ref="D111:D116" si="39">IFERROR(C111/C$28,0)</f>
        <v>0.06</v>
      </c>
      <c r="E111" s="102">
        <f>E59</f>
        <v>103140</v>
      </c>
      <c r="F111" s="103">
        <f t="shared" ref="F111:F116" si="40">IFERROR(E111/E$28,0)</f>
        <v>0.06</v>
      </c>
      <c r="G111" s="102">
        <f>G59</f>
        <v>105202.8</v>
      </c>
      <c r="H111" s="103">
        <f t="shared" ref="H111:H116" si="41">IFERROR(G111/G$28,0)</f>
        <v>6.0000000000000005E-2</v>
      </c>
      <c r="I111" s="102">
        <f>I59</f>
        <v>107306.856</v>
      </c>
      <c r="J111" s="103">
        <f t="shared" ref="J111:J116" si="42">IFERROR(I111/I$28,0)</f>
        <v>0.06</v>
      </c>
      <c r="K111" s="102">
        <f>K59</f>
        <v>109452.99312</v>
      </c>
      <c r="L111" s="103">
        <f t="shared" ref="L111:L116" si="43">IFERROR(K111/K$28,0)</f>
        <v>0.06</v>
      </c>
      <c r="M111" s="102">
        <f>M59</f>
        <v>111642.05298240001</v>
      </c>
      <c r="N111" s="103">
        <f t="shared" ref="N111:N116" si="44">IFERROR(M111/M$28,0)</f>
        <v>0.06</v>
      </c>
      <c r="O111" s="102">
        <f>O59</f>
        <v>113874.89404204802</v>
      </c>
      <c r="P111" s="103">
        <f t="shared" ref="P111:P116" si="45">IFERROR(O111/O$28,0)</f>
        <v>0.06</v>
      </c>
      <c r="Q111" s="102">
        <f>Q59</f>
        <v>116152.39192288899</v>
      </c>
      <c r="R111" s="103">
        <f t="shared" ref="R111:R116" si="46">IFERROR(Q111/Q$28,0)</f>
        <v>0.06</v>
      </c>
      <c r="S111" s="102">
        <f>S59</f>
        <v>118475.43976134676</v>
      </c>
      <c r="T111" s="103">
        <f t="shared" ref="T111:T116" si="47">IFERROR(S111/S$28,0)</f>
        <v>0.06</v>
      </c>
      <c r="U111" s="102">
        <f>U59</f>
        <v>120844.9485565737</v>
      </c>
      <c r="V111" s="103">
        <f t="shared" ref="V111:V116" si="48">IFERROR(U111/U$28,0)</f>
        <v>0.06</v>
      </c>
    </row>
    <row r="112" spans="1:24" ht="12.75" customHeight="1" x14ac:dyDescent="0.3">
      <c r="A112" s="38" t="s">
        <v>96</v>
      </c>
      <c r="B112" s="50"/>
      <c r="C112" s="102">
        <f>C62</f>
        <v>0</v>
      </c>
      <c r="D112" s="103">
        <f t="shared" si="39"/>
        <v>0</v>
      </c>
      <c r="E112" s="102">
        <f>E62</f>
        <v>0</v>
      </c>
      <c r="F112" s="103">
        <f t="shared" si="40"/>
        <v>0</v>
      </c>
      <c r="G112" s="102">
        <f>G62</f>
        <v>0</v>
      </c>
      <c r="H112" s="103">
        <f t="shared" si="41"/>
        <v>0</v>
      </c>
      <c r="I112" s="102">
        <f>I62</f>
        <v>0</v>
      </c>
      <c r="J112" s="103">
        <f t="shared" si="42"/>
        <v>0</v>
      </c>
      <c r="K112" s="102">
        <f>K62</f>
        <v>0</v>
      </c>
      <c r="L112" s="103">
        <f t="shared" si="43"/>
        <v>0</v>
      </c>
      <c r="M112" s="102">
        <f>M62</f>
        <v>0</v>
      </c>
      <c r="N112" s="103">
        <f t="shared" si="44"/>
        <v>0</v>
      </c>
      <c r="O112" s="102">
        <f>O62</f>
        <v>0</v>
      </c>
      <c r="P112" s="103">
        <f t="shared" si="45"/>
        <v>0</v>
      </c>
      <c r="Q112" s="102">
        <f>Q62</f>
        <v>0</v>
      </c>
      <c r="R112" s="103">
        <f t="shared" si="46"/>
        <v>0</v>
      </c>
      <c r="S112" s="102">
        <f>S62</f>
        <v>0</v>
      </c>
      <c r="T112" s="103">
        <f t="shared" si="47"/>
        <v>0</v>
      </c>
      <c r="U112" s="102">
        <f>U62</f>
        <v>0</v>
      </c>
      <c r="V112" s="103">
        <f t="shared" si="48"/>
        <v>0</v>
      </c>
    </row>
    <row r="113" spans="1:22" ht="12.75" customHeight="1" x14ac:dyDescent="0.3">
      <c r="A113" s="145" t="s">
        <v>78</v>
      </c>
      <c r="B113" s="56"/>
      <c r="C113" s="136">
        <v>0</v>
      </c>
      <c r="D113" s="103">
        <f t="shared" si="39"/>
        <v>0</v>
      </c>
      <c r="E113" s="136">
        <v>0</v>
      </c>
      <c r="F113" s="103">
        <f t="shared" si="40"/>
        <v>0</v>
      </c>
      <c r="G113" s="136">
        <v>0</v>
      </c>
      <c r="H113" s="103">
        <f t="shared" si="41"/>
        <v>0</v>
      </c>
      <c r="I113" s="136">
        <v>0</v>
      </c>
      <c r="J113" s="103">
        <f t="shared" si="42"/>
        <v>0</v>
      </c>
      <c r="K113" s="136">
        <v>0</v>
      </c>
      <c r="L113" s="103">
        <f t="shared" si="43"/>
        <v>0</v>
      </c>
      <c r="M113" s="136">
        <v>0</v>
      </c>
      <c r="N113" s="103">
        <f t="shared" si="44"/>
        <v>0</v>
      </c>
      <c r="O113" s="136">
        <v>0</v>
      </c>
      <c r="P113" s="103">
        <f t="shared" si="45"/>
        <v>0</v>
      </c>
      <c r="Q113" s="136">
        <v>0</v>
      </c>
      <c r="R113" s="103">
        <f t="shared" si="46"/>
        <v>0</v>
      </c>
      <c r="S113" s="136">
        <v>0</v>
      </c>
      <c r="T113" s="103">
        <f t="shared" si="47"/>
        <v>0</v>
      </c>
      <c r="U113" s="136">
        <v>0</v>
      </c>
      <c r="V113" s="103">
        <f t="shared" si="48"/>
        <v>0</v>
      </c>
    </row>
    <row r="114" spans="1:22" ht="12.75" customHeight="1" x14ac:dyDescent="0.3">
      <c r="A114" s="145" t="s">
        <v>78</v>
      </c>
      <c r="B114" s="56"/>
      <c r="C114" s="136">
        <v>0</v>
      </c>
      <c r="D114" s="103">
        <f t="shared" si="39"/>
        <v>0</v>
      </c>
      <c r="E114" s="136">
        <v>0</v>
      </c>
      <c r="F114" s="103">
        <f t="shared" si="40"/>
        <v>0</v>
      </c>
      <c r="G114" s="136">
        <v>0</v>
      </c>
      <c r="H114" s="103">
        <f t="shared" si="41"/>
        <v>0</v>
      </c>
      <c r="I114" s="136">
        <v>0</v>
      </c>
      <c r="J114" s="103">
        <f t="shared" si="42"/>
        <v>0</v>
      </c>
      <c r="K114" s="136">
        <v>0</v>
      </c>
      <c r="L114" s="103">
        <f t="shared" si="43"/>
        <v>0</v>
      </c>
      <c r="M114" s="136">
        <v>0</v>
      </c>
      <c r="N114" s="103">
        <f t="shared" si="44"/>
        <v>0</v>
      </c>
      <c r="O114" s="136">
        <v>0</v>
      </c>
      <c r="P114" s="103">
        <f t="shared" si="45"/>
        <v>0</v>
      </c>
      <c r="Q114" s="136">
        <v>0</v>
      </c>
      <c r="R114" s="103">
        <f t="shared" si="46"/>
        <v>0</v>
      </c>
      <c r="S114" s="136">
        <v>0</v>
      </c>
      <c r="T114" s="103">
        <f t="shared" si="47"/>
        <v>0</v>
      </c>
      <c r="U114" s="136">
        <v>0</v>
      </c>
      <c r="V114" s="103">
        <f t="shared" si="48"/>
        <v>0</v>
      </c>
    </row>
    <row r="115" spans="1:22" ht="12.75" customHeight="1" x14ac:dyDescent="0.3">
      <c r="A115" s="145" t="s">
        <v>78</v>
      </c>
      <c r="B115" s="56"/>
      <c r="C115" s="137">
        <v>0</v>
      </c>
      <c r="D115" s="103">
        <f t="shared" si="39"/>
        <v>0</v>
      </c>
      <c r="E115" s="137">
        <v>0</v>
      </c>
      <c r="F115" s="103">
        <f t="shared" si="40"/>
        <v>0</v>
      </c>
      <c r="G115" s="137">
        <v>0</v>
      </c>
      <c r="H115" s="103">
        <f t="shared" si="41"/>
        <v>0</v>
      </c>
      <c r="I115" s="137">
        <v>0</v>
      </c>
      <c r="J115" s="103">
        <f t="shared" si="42"/>
        <v>0</v>
      </c>
      <c r="K115" s="137">
        <v>0</v>
      </c>
      <c r="L115" s="103">
        <f t="shared" si="43"/>
        <v>0</v>
      </c>
      <c r="M115" s="137">
        <v>0</v>
      </c>
      <c r="N115" s="103">
        <f t="shared" si="44"/>
        <v>0</v>
      </c>
      <c r="O115" s="137">
        <v>0</v>
      </c>
      <c r="P115" s="103">
        <f t="shared" si="45"/>
        <v>0</v>
      </c>
      <c r="Q115" s="137">
        <v>0</v>
      </c>
      <c r="R115" s="103">
        <f t="shared" si="46"/>
        <v>0</v>
      </c>
      <c r="S115" s="137">
        <v>0</v>
      </c>
      <c r="T115" s="103">
        <f t="shared" si="47"/>
        <v>0</v>
      </c>
      <c r="U115" s="137">
        <v>0</v>
      </c>
      <c r="V115" s="103">
        <f t="shared" si="48"/>
        <v>0</v>
      </c>
    </row>
    <row r="116" spans="1:22" ht="12.75" customHeight="1" x14ac:dyDescent="0.3">
      <c r="A116" s="55" t="s">
        <v>83</v>
      </c>
      <c r="B116" s="57"/>
      <c r="C116" s="108">
        <f>SUM(C111:C115)</f>
        <v>54000</v>
      </c>
      <c r="D116" s="106">
        <f t="shared" si="39"/>
        <v>0.06</v>
      </c>
      <c r="E116" s="108">
        <f>SUM(E111:E115)</f>
        <v>103140</v>
      </c>
      <c r="F116" s="106">
        <f t="shared" si="40"/>
        <v>0.06</v>
      </c>
      <c r="G116" s="108">
        <f>SUM(G111:G115)</f>
        <v>105202.8</v>
      </c>
      <c r="H116" s="106">
        <f t="shared" si="41"/>
        <v>6.0000000000000005E-2</v>
      </c>
      <c r="I116" s="108">
        <f>SUM(I111:I115)</f>
        <v>107306.856</v>
      </c>
      <c r="J116" s="106">
        <f t="shared" si="42"/>
        <v>0.06</v>
      </c>
      <c r="K116" s="108">
        <f>SUM(K111:K115)</f>
        <v>109452.99312</v>
      </c>
      <c r="L116" s="106">
        <f t="shared" si="43"/>
        <v>0.06</v>
      </c>
      <c r="M116" s="108">
        <f>SUM(M111:M115)</f>
        <v>111642.05298240001</v>
      </c>
      <c r="N116" s="106">
        <f t="shared" si="44"/>
        <v>0.06</v>
      </c>
      <c r="O116" s="108">
        <f>SUM(O111:O115)</f>
        <v>113874.89404204802</v>
      </c>
      <c r="P116" s="106">
        <f t="shared" si="45"/>
        <v>0.06</v>
      </c>
      <c r="Q116" s="108">
        <f>SUM(Q111:Q115)</f>
        <v>116152.39192288899</v>
      </c>
      <c r="R116" s="106">
        <f t="shared" si="46"/>
        <v>0.06</v>
      </c>
      <c r="S116" s="108">
        <f>SUM(S111:S115)</f>
        <v>118475.43976134676</v>
      </c>
      <c r="T116" s="106">
        <f t="shared" si="47"/>
        <v>0.06</v>
      </c>
      <c r="U116" s="108">
        <f>SUM(U111:U115)</f>
        <v>120844.9485565737</v>
      </c>
      <c r="V116" s="106">
        <f t="shared" si="48"/>
        <v>0.06</v>
      </c>
    </row>
    <row r="117" spans="1:22" ht="12.75" customHeight="1" x14ac:dyDescent="0.3">
      <c r="A117" s="38"/>
      <c r="B117" s="38"/>
    </row>
    <row r="118" spans="1:22" ht="12.75" customHeight="1" x14ac:dyDescent="0.3">
      <c r="A118" s="58" t="s">
        <v>8</v>
      </c>
      <c r="B118" s="5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ht="12.75" customHeight="1" x14ac:dyDescent="0.3">
      <c r="A119" s="62" t="s">
        <v>405</v>
      </c>
      <c r="B119" s="6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ht="12.75" customHeight="1" x14ac:dyDescent="0.3">
      <c r="A120" s="38"/>
      <c r="B120" s="38"/>
    </row>
    <row r="121" spans="1:22" ht="12.75" customHeight="1" x14ac:dyDescent="0.3">
      <c r="A121" s="38"/>
      <c r="B121" s="38"/>
    </row>
    <row r="122" spans="1:22" ht="12.75" customHeight="1" x14ac:dyDescent="0.3">
      <c r="A122" s="38"/>
      <c r="B122" s="38"/>
    </row>
    <row r="123" spans="1:22" ht="12.75" customHeight="1" x14ac:dyDescent="0.3">
      <c r="A123" s="38"/>
      <c r="B123" s="38"/>
    </row>
    <row r="124" spans="1:22" ht="12.75" customHeight="1" x14ac:dyDescent="0.3">
      <c r="A124" s="38"/>
      <c r="B124" s="38"/>
    </row>
    <row r="125" spans="1:22" ht="12.75" customHeight="1" x14ac:dyDescent="0.3">
      <c r="A125" s="38"/>
      <c r="B125" s="38"/>
    </row>
    <row r="126" spans="1:22" ht="12.75" customHeight="1" x14ac:dyDescent="0.3">
      <c r="A126" s="38"/>
      <c r="B126" s="38"/>
    </row>
  </sheetData>
  <pageMargins left="0.45" right="0" top="0.5" bottom="0" header="0.3" footer="0.3"/>
  <pageSetup scale="49" orientation="landscape" r:id="rId1"/>
  <rowBreaks count="1" manualBreakCount="1">
    <brk id="47" max="21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X126"/>
  <sheetViews>
    <sheetView topLeftCell="A16" zoomScale="78" zoomScaleNormal="78" workbookViewId="0">
      <selection activeCell="B37" sqref="B37"/>
    </sheetView>
  </sheetViews>
  <sheetFormatPr defaultColWidth="9.109375" defaultRowHeight="12.75" customHeight="1" x14ac:dyDescent="0.3"/>
  <cols>
    <col min="1" max="1" width="9.5546875" style="5" customWidth="1"/>
    <col min="2" max="2" width="38.33203125" style="5" customWidth="1"/>
    <col min="3" max="3" width="14.44140625" style="5" customWidth="1"/>
    <col min="4" max="4" width="8.6640625" style="5" customWidth="1"/>
    <col min="5" max="5" width="12.6640625" style="5" customWidth="1"/>
    <col min="6" max="6" width="8.6640625" style="5" customWidth="1"/>
    <col min="7" max="7" width="12.6640625" style="5" customWidth="1"/>
    <col min="8" max="8" width="8.6640625" style="5" customWidth="1"/>
    <col min="9" max="9" width="12.6640625" style="5" customWidth="1"/>
    <col min="10" max="10" width="8.6640625" style="5" customWidth="1"/>
    <col min="11" max="11" width="12.5546875" style="5" customWidth="1"/>
    <col min="12" max="12" width="8.6640625" style="5" customWidth="1"/>
    <col min="13" max="13" width="12.6640625" style="5" customWidth="1"/>
    <col min="14" max="14" width="8.6640625" style="5" customWidth="1"/>
    <col min="15" max="15" width="12.6640625" style="5" customWidth="1"/>
    <col min="16" max="16" width="8.6640625" style="5" customWidth="1"/>
    <col min="17" max="17" width="12.6640625" style="5" customWidth="1"/>
    <col min="18" max="18" width="8.6640625" style="5" customWidth="1"/>
    <col min="19" max="19" width="12.6640625" style="5" customWidth="1"/>
    <col min="20" max="20" width="8.6640625" style="5" customWidth="1"/>
    <col min="21" max="21" width="12.5546875" style="5" customWidth="1"/>
    <col min="22" max="22" width="8.6640625" style="5" customWidth="1"/>
    <col min="23" max="16384" width="9.109375" style="5"/>
  </cols>
  <sheetData>
    <row r="1" spans="1:22" ht="12.75" customHeight="1" x14ac:dyDescent="0.3">
      <c r="A1" s="1" t="s">
        <v>338</v>
      </c>
      <c r="B1" s="12"/>
    </row>
    <row r="2" spans="1:22" ht="12.75" customHeight="1" x14ac:dyDescent="0.3">
      <c r="A2" s="45" t="s">
        <v>105</v>
      </c>
      <c r="B2" s="45"/>
      <c r="D2" s="147" t="s">
        <v>20</v>
      </c>
      <c r="G2" s="46" t="s">
        <v>218</v>
      </c>
      <c r="H2" s="47"/>
      <c r="I2" s="47"/>
      <c r="V2" s="67"/>
    </row>
    <row r="3" spans="1:22" ht="12.75" customHeight="1" x14ac:dyDescent="0.3">
      <c r="A3" s="48" t="s">
        <v>291</v>
      </c>
      <c r="B3" s="30"/>
      <c r="D3" s="146" t="s">
        <v>21</v>
      </c>
      <c r="G3" s="140" t="str">
        <f>+G2</f>
        <v>Moe's Southwest Grill (Parking Garage 5)</v>
      </c>
      <c r="H3" s="141"/>
      <c r="I3" s="141"/>
      <c r="V3" s="67"/>
    </row>
    <row r="4" spans="1:22" ht="12.75" customHeight="1" x14ac:dyDescent="0.3">
      <c r="A4" s="48" t="s">
        <v>230</v>
      </c>
      <c r="B4" s="156" t="s">
        <v>375</v>
      </c>
      <c r="D4" s="146" t="s">
        <v>163</v>
      </c>
      <c r="G4" s="140" t="s">
        <v>410</v>
      </c>
      <c r="H4" s="141"/>
      <c r="I4" s="141"/>
      <c r="V4" s="67"/>
    </row>
    <row r="5" spans="1:22" ht="12.75" customHeight="1" x14ac:dyDescent="0.3">
      <c r="A5" s="143"/>
      <c r="B5" s="100"/>
      <c r="C5" s="45"/>
      <c r="D5" s="45"/>
      <c r="E5" s="45"/>
      <c r="F5" s="45"/>
      <c r="G5" s="67"/>
      <c r="H5" s="67"/>
      <c r="I5" s="48"/>
      <c r="J5" s="48"/>
      <c r="K5" s="48"/>
      <c r="L5" s="48"/>
      <c r="M5" s="45"/>
      <c r="N5" s="45"/>
      <c r="O5" s="45"/>
      <c r="P5" s="45"/>
      <c r="Q5" s="67"/>
      <c r="R5" s="67"/>
      <c r="S5" s="48"/>
      <c r="T5" s="48"/>
      <c r="U5" s="48"/>
      <c r="V5" s="48"/>
    </row>
    <row r="6" spans="1:22" ht="12.75" customHeight="1" x14ac:dyDescent="0.3">
      <c r="A6" s="38"/>
      <c r="B6" s="50"/>
      <c r="C6" s="109" t="s">
        <v>16</v>
      </c>
      <c r="D6" s="49"/>
      <c r="E6" s="109" t="s">
        <v>93</v>
      </c>
      <c r="F6" s="49"/>
      <c r="G6" s="109" t="s">
        <v>94</v>
      </c>
      <c r="H6" s="49"/>
      <c r="I6" s="109" t="s">
        <v>95</v>
      </c>
      <c r="J6" s="49"/>
      <c r="K6" s="109" t="s">
        <v>160</v>
      </c>
      <c r="L6" s="49"/>
      <c r="M6" s="109" t="s">
        <v>133</v>
      </c>
      <c r="N6" s="49"/>
      <c r="O6" s="109" t="s">
        <v>158</v>
      </c>
      <c r="P6" s="49"/>
      <c r="Q6" s="109" t="s">
        <v>159</v>
      </c>
      <c r="R6" s="49"/>
      <c r="S6" s="109" t="s">
        <v>161</v>
      </c>
      <c r="T6" s="49"/>
      <c r="U6" s="109" t="s">
        <v>162</v>
      </c>
      <c r="V6" s="49"/>
    </row>
    <row r="7" spans="1:22" ht="12.75" customHeight="1" x14ac:dyDescent="0.3">
      <c r="A7" s="26" t="s">
        <v>0</v>
      </c>
      <c r="B7" s="26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ht="12.75" customHeight="1" x14ac:dyDescent="0.3">
      <c r="A8" s="38" t="s">
        <v>10</v>
      </c>
      <c r="B8" s="38"/>
      <c r="C8" s="134">
        <v>190</v>
      </c>
      <c r="D8" s="38"/>
      <c r="E8" s="134">
        <v>190</v>
      </c>
      <c r="F8" s="38"/>
      <c r="G8" s="134">
        <v>190</v>
      </c>
      <c r="H8" s="38"/>
      <c r="I8" s="134">
        <v>190</v>
      </c>
      <c r="J8" s="38"/>
      <c r="K8" s="134">
        <v>190</v>
      </c>
      <c r="L8" s="38"/>
      <c r="M8" s="134">
        <v>190</v>
      </c>
      <c r="N8" s="38"/>
      <c r="O8" s="134">
        <v>190</v>
      </c>
      <c r="P8" s="38"/>
      <c r="Q8" s="134">
        <v>190</v>
      </c>
      <c r="R8" s="38"/>
      <c r="S8" s="134">
        <v>190</v>
      </c>
      <c r="T8" s="38"/>
      <c r="U8" s="134">
        <v>190</v>
      </c>
      <c r="V8" s="38"/>
    </row>
    <row r="9" spans="1:22" ht="12.75" customHeight="1" x14ac:dyDescent="0.3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ht="12.75" customHeight="1" x14ac:dyDescent="0.3">
      <c r="A10" s="38" t="s">
        <v>233</v>
      </c>
      <c r="B10" s="38"/>
      <c r="C10" s="257">
        <v>423.23049001814877</v>
      </c>
      <c r="D10" s="258"/>
      <c r="E10" s="257">
        <v>621.74667437825326</v>
      </c>
      <c r="F10" s="258"/>
      <c r="G10" s="257">
        <v>631.57894736842104</v>
      </c>
      <c r="H10" s="258"/>
      <c r="I10" s="257">
        <v>642.45278954548724</v>
      </c>
      <c r="J10" s="258"/>
      <c r="K10" s="257">
        <v>652.63077803203657</v>
      </c>
      <c r="L10" s="258"/>
      <c r="M10" s="257">
        <v>662.9810252830996</v>
      </c>
      <c r="N10" s="258"/>
      <c r="O10" s="257">
        <v>673.50651918853737</v>
      </c>
      <c r="P10" s="258"/>
      <c r="Q10" s="257">
        <v>684.21030064785589</v>
      </c>
      <c r="R10" s="258"/>
      <c r="S10" s="257">
        <v>695.09546452179893</v>
      </c>
      <c r="T10" s="258"/>
      <c r="U10" s="257">
        <v>705.22611118557415</v>
      </c>
      <c r="V10" s="38"/>
    </row>
    <row r="11" spans="1:22" ht="12.75" customHeigh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2" ht="12.75" customHeight="1" x14ac:dyDescent="0.3">
      <c r="A12" s="38" t="s">
        <v>231</v>
      </c>
      <c r="B12" s="38"/>
      <c r="C12" s="135">
        <v>7.25</v>
      </c>
      <c r="D12" s="38"/>
      <c r="E12" s="135">
        <v>7.28</v>
      </c>
      <c r="F12" s="38"/>
      <c r="G12" s="135">
        <v>7.31</v>
      </c>
      <c r="H12" s="38"/>
      <c r="I12" s="135">
        <v>7.33</v>
      </c>
      <c r="J12" s="38"/>
      <c r="K12" s="135">
        <v>7.36</v>
      </c>
      <c r="L12" s="38"/>
      <c r="M12" s="135">
        <v>7.39</v>
      </c>
      <c r="N12" s="38"/>
      <c r="O12" s="135">
        <v>7.42</v>
      </c>
      <c r="P12" s="38"/>
      <c r="Q12" s="135">
        <v>7.45</v>
      </c>
      <c r="R12" s="38"/>
      <c r="S12" s="135">
        <v>7.48</v>
      </c>
      <c r="T12" s="38"/>
      <c r="U12" s="135">
        <v>7.52</v>
      </c>
      <c r="V12" s="38"/>
    </row>
    <row r="13" spans="1:22" ht="12.75" customHeight="1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ht="12.75" customHeight="1" x14ac:dyDescent="0.3">
      <c r="A14" s="38" t="s">
        <v>234</v>
      </c>
      <c r="B14" s="38"/>
      <c r="C14" s="253">
        <v>583000</v>
      </c>
      <c r="D14" s="255"/>
      <c r="E14" s="253">
        <v>860000</v>
      </c>
      <c r="F14" s="255"/>
      <c r="G14" s="253">
        <v>877200</v>
      </c>
      <c r="H14" s="255"/>
      <c r="I14" s="253">
        <v>894744</v>
      </c>
      <c r="J14" s="255"/>
      <c r="K14" s="253">
        <v>912638.88</v>
      </c>
      <c r="L14" s="255"/>
      <c r="M14" s="253">
        <v>930891.65760000004</v>
      </c>
      <c r="N14" s="255"/>
      <c r="O14" s="253">
        <v>949509.49075200001</v>
      </c>
      <c r="P14" s="255"/>
      <c r="Q14" s="253">
        <v>968499.68056703999</v>
      </c>
      <c r="R14" s="255"/>
      <c r="S14" s="253">
        <v>987869.67417838075</v>
      </c>
      <c r="T14" s="255"/>
      <c r="U14" s="253">
        <v>1007627.0676619484</v>
      </c>
      <c r="V14" s="38"/>
    </row>
    <row r="15" spans="1:22" ht="12.75" customHeight="1" x14ac:dyDescent="0.3">
      <c r="A15" s="54">
        <v>0.06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ht="12.75" customHeight="1" x14ac:dyDescent="0.3">
      <c r="A16" s="38"/>
      <c r="B16" s="50"/>
      <c r="C16" s="109" t="str">
        <f>C6</f>
        <v>FY 2018-19</v>
      </c>
      <c r="D16" s="109" t="s">
        <v>9</v>
      </c>
      <c r="E16" s="109" t="str">
        <f>E6</f>
        <v>FY 2019-20</v>
      </c>
      <c r="F16" s="109" t="s">
        <v>9</v>
      </c>
      <c r="G16" s="109" t="str">
        <f>G6</f>
        <v>FY 2020-21</v>
      </c>
      <c r="H16" s="109" t="s">
        <v>9</v>
      </c>
      <c r="I16" s="109" t="str">
        <f>I6</f>
        <v>FY 2021-22</v>
      </c>
      <c r="J16" s="109" t="s">
        <v>9</v>
      </c>
      <c r="K16" s="109" t="str">
        <f>K6</f>
        <v>FY 2022-23</v>
      </c>
      <c r="L16" s="109" t="s">
        <v>9</v>
      </c>
      <c r="M16" s="109" t="str">
        <f>M6</f>
        <v>FY 2023-24</v>
      </c>
      <c r="N16" s="109" t="s">
        <v>9</v>
      </c>
      <c r="O16" s="109" t="str">
        <f>O6</f>
        <v>FY 2024-25</v>
      </c>
      <c r="P16" s="109" t="s">
        <v>9</v>
      </c>
      <c r="Q16" s="109" t="str">
        <f>Q6</f>
        <v>FY 2025-26</v>
      </c>
      <c r="R16" s="109" t="s">
        <v>9</v>
      </c>
      <c r="S16" s="109" t="str">
        <f>S6</f>
        <v>FY 2026-27</v>
      </c>
      <c r="T16" s="109" t="s">
        <v>9</v>
      </c>
      <c r="U16" s="109" t="str">
        <f>U6</f>
        <v>FY 2027-28</v>
      </c>
      <c r="V16" s="109" t="s">
        <v>9</v>
      </c>
    </row>
    <row r="17" spans="1:24" ht="12.75" customHeight="1" x14ac:dyDescent="0.3">
      <c r="A17" s="26" t="s">
        <v>33</v>
      </c>
      <c r="B17" s="69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4" ht="12.75" customHeight="1" x14ac:dyDescent="0.3">
      <c r="A18" s="38" t="s">
        <v>236</v>
      </c>
      <c r="B18" s="5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X18" s="244"/>
    </row>
    <row r="19" spans="1:24" ht="12.75" customHeight="1" x14ac:dyDescent="0.3">
      <c r="A19" s="38" t="s">
        <v>237</v>
      </c>
      <c r="B19" s="50"/>
      <c r="C19" s="256">
        <v>496249.59999999998</v>
      </c>
      <c r="D19" s="103">
        <f>IFERROR(C19/C$28,0)</f>
        <v>0.85119999999999996</v>
      </c>
      <c r="E19" s="256">
        <v>380377.99999999994</v>
      </c>
      <c r="F19" s="103">
        <f>IFERROR(E19/E$28,0)</f>
        <v>0.44229999999999992</v>
      </c>
      <c r="G19" s="256">
        <v>387985.55999999994</v>
      </c>
      <c r="H19" s="103">
        <f>IFERROR(G19/G$28,0)</f>
        <v>0.44229999999999992</v>
      </c>
      <c r="I19" s="256">
        <v>395745.27119999996</v>
      </c>
      <c r="J19" s="103">
        <f>IFERROR(I19/I$28,0)</f>
        <v>0.44229999999999997</v>
      </c>
      <c r="K19" s="256">
        <v>403660.1766239999</v>
      </c>
      <c r="L19" s="103">
        <f>IFERROR(K19/K$28,0)</f>
        <v>0.44229999999999986</v>
      </c>
      <c r="M19" s="256">
        <v>411733.38015647995</v>
      </c>
      <c r="N19" s="103">
        <f>IFERROR(M19/M$28,0)</f>
        <v>0.44229999999999992</v>
      </c>
      <c r="O19" s="256">
        <v>419968.04775960953</v>
      </c>
      <c r="P19" s="103">
        <f>IFERROR(O19/O$28,0)</f>
        <v>0.44229999999999992</v>
      </c>
      <c r="Q19" s="256">
        <v>428367.40871480171</v>
      </c>
      <c r="R19" s="103">
        <f>IFERROR(Q19/Q$28,0)</f>
        <v>0.44229999999999992</v>
      </c>
      <c r="S19" s="256">
        <v>436934.75688909774</v>
      </c>
      <c r="T19" s="103">
        <f>IFERROR(S19/S$28,0)</f>
        <v>0.44229999999999992</v>
      </c>
      <c r="U19" s="256">
        <v>445673.45202687971</v>
      </c>
      <c r="V19" s="103">
        <f>IFERROR(U19/U$28,0)</f>
        <v>0.44229999999999997</v>
      </c>
    </row>
    <row r="20" spans="1:24" ht="12.75" customHeight="1" x14ac:dyDescent="0.3">
      <c r="A20" s="38" t="s">
        <v>238</v>
      </c>
      <c r="B20" s="50"/>
      <c r="C20" s="136">
        <v>72175.400000000009</v>
      </c>
      <c r="D20" s="103">
        <f>IFERROR(C20/C$28,0)</f>
        <v>0.12380000000000002</v>
      </c>
      <c r="E20" s="136">
        <v>458122.00000000006</v>
      </c>
      <c r="F20" s="103">
        <f>IFERROR(E20/E$28,0)</f>
        <v>0.53270000000000006</v>
      </c>
      <c r="G20" s="136">
        <v>467284.44000000006</v>
      </c>
      <c r="H20" s="103">
        <f>IFERROR(G20/G$28,0)</f>
        <v>0.53270000000000006</v>
      </c>
      <c r="I20" s="136">
        <v>476630.12880000006</v>
      </c>
      <c r="J20" s="103">
        <f>IFERROR(I20/I$28,0)</f>
        <v>0.53270000000000006</v>
      </c>
      <c r="K20" s="136">
        <v>486162.7313760001</v>
      </c>
      <c r="L20" s="103">
        <f>IFERROR(K20/K$28,0)</f>
        <v>0.53270000000000006</v>
      </c>
      <c r="M20" s="136">
        <v>495885.98600352008</v>
      </c>
      <c r="N20" s="103">
        <f>IFERROR(M20/M$28,0)</f>
        <v>0.53270000000000006</v>
      </c>
      <c r="O20" s="136">
        <v>505803.70572359051</v>
      </c>
      <c r="P20" s="103">
        <f>IFERROR(O20/O$28,0)</f>
        <v>0.53270000000000006</v>
      </c>
      <c r="Q20" s="136">
        <v>515919.7798380623</v>
      </c>
      <c r="R20" s="103">
        <f>IFERROR(Q20/Q$28,0)</f>
        <v>0.53270000000000006</v>
      </c>
      <c r="S20" s="136">
        <v>526238.1754348235</v>
      </c>
      <c r="T20" s="103">
        <f>IFERROR(S20/S$28,0)</f>
        <v>0.53270000000000006</v>
      </c>
      <c r="U20" s="136">
        <v>536762.93894351996</v>
      </c>
      <c r="V20" s="103">
        <f>IFERROR(U20/U$28,0)</f>
        <v>0.53270000000000006</v>
      </c>
    </row>
    <row r="21" spans="1:24" ht="12.75" customHeight="1" x14ac:dyDescent="0.3">
      <c r="A21" s="248" t="s">
        <v>235</v>
      </c>
      <c r="B21" s="249"/>
      <c r="C21" s="136">
        <v>14575</v>
      </c>
      <c r="D21" s="103">
        <f>IFERROR(C21/C$28,0)</f>
        <v>2.5000000000000001E-2</v>
      </c>
      <c r="E21" s="136">
        <v>21500</v>
      </c>
      <c r="F21" s="103">
        <f>IFERROR(E21/E$28,0)</f>
        <v>2.5000000000000001E-2</v>
      </c>
      <c r="G21" s="136">
        <v>21930</v>
      </c>
      <c r="H21" s="103">
        <f>IFERROR(G21/G$28,0)</f>
        <v>2.5000000000000001E-2</v>
      </c>
      <c r="I21" s="136">
        <v>22368.600000000002</v>
      </c>
      <c r="J21" s="103">
        <f>IFERROR(I21/I$28,0)</f>
        <v>2.5000000000000001E-2</v>
      </c>
      <c r="K21" s="136">
        <v>22815.972000000002</v>
      </c>
      <c r="L21" s="103">
        <f>IFERROR(K21/K$28,0)</f>
        <v>2.5000000000000001E-2</v>
      </c>
      <c r="M21" s="136">
        <v>23272.291440000001</v>
      </c>
      <c r="N21" s="103">
        <f>IFERROR(M21/M$28,0)</f>
        <v>2.5000000000000001E-2</v>
      </c>
      <c r="O21" s="136">
        <v>23737.737268800003</v>
      </c>
      <c r="P21" s="103">
        <f>IFERROR(O21/O$28,0)</f>
        <v>2.5000000000000001E-2</v>
      </c>
      <c r="Q21" s="136">
        <v>24212.492014176001</v>
      </c>
      <c r="R21" s="103">
        <f>IFERROR(Q21/Q$28,0)</f>
        <v>2.5000000000000001E-2</v>
      </c>
      <c r="S21" s="136">
        <v>24696.74185445952</v>
      </c>
      <c r="T21" s="103">
        <f>IFERROR(S21/S$28,0)</f>
        <v>2.5000000000000001E-2</v>
      </c>
      <c r="U21" s="136">
        <v>25190.67669154871</v>
      </c>
      <c r="V21" s="103">
        <f>IFERROR(U21/U$28,0)</f>
        <v>2.5000000000000001E-2</v>
      </c>
    </row>
    <row r="22" spans="1:24" ht="12.75" customHeight="1" x14ac:dyDescent="0.3">
      <c r="A22" s="38" t="s">
        <v>239</v>
      </c>
      <c r="B22" s="50"/>
      <c r="C22" s="102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</row>
    <row r="23" spans="1:24" ht="12.75" customHeight="1" x14ac:dyDescent="0.3">
      <c r="A23" s="151" t="s">
        <v>240</v>
      </c>
      <c r="B23" s="152"/>
      <c r="C23" s="102"/>
      <c r="D23" s="103">
        <f t="shared" ref="D23:D28" si="0">IFERROR(C23/C$28,0)</f>
        <v>0</v>
      </c>
      <c r="E23" s="102"/>
      <c r="F23" s="103">
        <f t="shared" ref="F23:F28" si="1">IFERROR(E23/E$28,0)</f>
        <v>0</v>
      </c>
      <c r="G23" s="102"/>
      <c r="H23" s="103">
        <f t="shared" ref="H23:H28" si="2">IFERROR(G23/G$28,0)</f>
        <v>0</v>
      </c>
      <c r="I23" s="102"/>
      <c r="J23" s="103">
        <f t="shared" ref="J23:J28" si="3">IFERROR(I23/I$28,0)</f>
        <v>0</v>
      </c>
      <c r="K23" s="102"/>
      <c r="L23" s="103">
        <f t="shared" ref="L23:L28" si="4">IFERROR(K23/K$28,0)</f>
        <v>0</v>
      </c>
      <c r="M23" s="102"/>
      <c r="N23" s="103">
        <f t="shared" ref="N23:N28" si="5">IFERROR(M23/M$28,0)</f>
        <v>0</v>
      </c>
      <c r="O23" s="102"/>
      <c r="P23" s="103">
        <f t="shared" ref="P23:P28" si="6">IFERROR(O23/O$28,0)</f>
        <v>0</v>
      </c>
      <c r="Q23" s="102"/>
      <c r="R23" s="103">
        <f t="shared" ref="R23:R28" si="7">IFERROR(Q23/Q$28,0)</f>
        <v>0</v>
      </c>
      <c r="S23" s="102"/>
      <c r="T23" s="103">
        <f t="shared" ref="T23:T28" si="8">IFERROR(S23/S$28,0)</f>
        <v>0</v>
      </c>
      <c r="U23" s="102"/>
      <c r="V23" s="103">
        <f t="shared" ref="V23:V28" si="9">IFERROR(U23/U$28,0)</f>
        <v>0</v>
      </c>
    </row>
    <row r="24" spans="1:24" ht="12.75" customHeight="1" x14ac:dyDescent="0.3">
      <c r="A24" s="151" t="s">
        <v>241</v>
      </c>
      <c r="B24" s="152"/>
      <c r="C24" s="102"/>
      <c r="D24" s="103">
        <f t="shared" si="0"/>
        <v>0</v>
      </c>
      <c r="E24" s="102"/>
      <c r="F24" s="103">
        <f t="shared" si="1"/>
        <v>0</v>
      </c>
      <c r="G24" s="102"/>
      <c r="H24" s="103">
        <f t="shared" si="2"/>
        <v>0</v>
      </c>
      <c r="I24" s="102"/>
      <c r="J24" s="103">
        <f t="shared" si="3"/>
        <v>0</v>
      </c>
      <c r="K24" s="102"/>
      <c r="L24" s="103">
        <f t="shared" si="4"/>
        <v>0</v>
      </c>
      <c r="M24" s="102"/>
      <c r="N24" s="103">
        <f t="shared" si="5"/>
        <v>0</v>
      </c>
      <c r="O24" s="102"/>
      <c r="P24" s="103">
        <f t="shared" si="6"/>
        <v>0</v>
      </c>
      <c r="Q24" s="102"/>
      <c r="R24" s="103">
        <f t="shared" si="7"/>
        <v>0</v>
      </c>
      <c r="S24" s="102"/>
      <c r="T24" s="103">
        <f t="shared" si="8"/>
        <v>0</v>
      </c>
      <c r="U24" s="102"/>
      <c r="V24" s="103">
        <f t="shared" si="9"/>
        <v>0</v>
      </c>
      <c r="X24" s="102"/>
    </row>
    <row r="25" spans="1:24" ht="12.75" customHeight="1" x14ac:dyDescent="0.3">
      <c r="A25" s="38" t="s">
        <v>242</v>
      </c>
      <c r="B25" s="50"/>
      <c r="C25" s="136"/>
      <c r="D25" s="103">
        <f t="shared" si="0"/>
        <v>0</v>
      </c>
      <c r="E25" s="136"/>
      <c r="F25" s="103">
        <f t="shared" si="1"/>
        <v>0</v>
      </c>
      <c r="G25" s="136"/>
      <c r="H25" s="103">
        <f t="shared" si="2"/>
        <v>0</v>
      </c>
      <c r="I25" s="136"/>
      <c r="J25" s="103">
        <f t="shared" si="3"/>
        <v>0</v>
      </c>
      <c r="K25" s="136"/>
      <c r="L25" s="103">
        <f t="shared" si="4"/>
        <v>0</v>
      </c>
      <c r="M25" s="136"/>
      <c r="N25" s="103">
        <f t="shared" si="5"/>
        <v>0</v>
      </c>
      <c r="O25" s="136"/>
      <c r="P25" s="103">
        <f t="shared" si="6"/>
        <v>0</v>
      </c>
      <c r="Q25" s="136"/>
      <c r="R25" s="103">
        <f t="shared" si="7"/>
        <v>0</v>
      </c>
      <c r="S25" s="136"/>
      <c r="T25" s="103">
        <f t="shared" si="8"/>
        <v>0</v>
      </c>
      <c r="U25" s="136"/>
      <c r="V25" s="103">
        <f t="shared" si="9"/>
        <v>0</v>
      </c>
      <c r="X25" s="102"/>
    </row>
    <row r="26" spans="1:24" ht="12.75" customHeight="1" x14ac:dyDescent="0.3">
      <c r="A26" s="151" t="s">
        <v>243</v>
      </c>
      <c r="B26" s="50"/>
      <c r="C26" s="102"/>
      <c r="D26" s="103">
        <f t="shared" si="0"/>
        <v>0</v>
      </c>
      <c r="E26" s="102"/>
      <c r="F26" s="103">
        <f t="shared" si="1"/>
        <v>0</v>
      </c>
      <c r="G26" s="102"/>
      <c r="H26" s="103">
        <f t="shared" si="2"/>
        <v>0</v>
      </c>
      <c r="I26" s="102"/>
      <c r="J26" s="103">
        <f t="shared" si="3"/>
        <v>0</v>
      </c>
      <c r="K26" s="102"/>
      <c r="L26" s="103">
        <f t="shared" si="4"/>
        <v>0</v>
      </c>
      <c r="M26" s="102"/>
      <c r="N26" s="103">
        <f t="shared" si="5"/>
        <v>0</v>
      </c>
      <c r="O26" s="102"/>
      <c r="P26" s="103">
        <f t="shared" si="6"/>
        <v>0</v>
      </c>
      <c r="Q26" s="102"/>
      <c r="R26" s="103">
        <f t="shared" si="7"/>
        <v>0</v>
      </c>
      <c r="S26" s="102"/>
      <c r="T26" s="103">
        <f t="shared" si="8"/>
        <v>0</v>
      </c>
      <c r="U26" s="102"/>
      <c r="V26" s="103">
        <f t="shared" si="9"/>
        <v>0</v>
      </c>
    </row>
    <row r="27" spans="1:24" ht="12.75" customHeight="1" x14ac:dyDescent="0.3">
      <c r="A27" s="38" t="s">
        <v>40</v>
      </c>
      <c r="B27" s="50"/>
      <c r="C27" s="137"/>
      <c r="D27" s="103">
        <f t="shared" si="0"/>
        <v>0</v>
      </c>
      <c r="E27" s="137"/>
      <c r="F27" s="103">
        <f t="shared" si="1"/>
        <v>0</v>
      </c>
      <c r="G27" s="137"/>
      <c r="H27" s="103">
        <f t="shared" si="2"/>
        <v>0</v>
      </c>
      <c r="I27" s="137"/>
      <c r="J27" s="103">
        <f t="shared" si="3"/>
        <v>0</v>
      </c>
      <c r="K27" s="137"/>
      <c r="L27" s="103">
        <f t="shared" si="4"/>
        <v>0</v>
      </c>
      <c r="M27" s="137"/>
      <c r="N27" s="103">
        <f t="shared" si="5"/>
        <v>0</v>
      </c>
      <c r="O27" s="137"/>
      <c r="P27" s="103">
        <f t="shared" si="6"/>
        <v>0</v>
      </c>
      <c r="Q27" s="137"/>
      <c r="R27" s="103">
        <f t="shared" si="7"/>
        <v>0</v>
      </c>
      <c r="S27" s="137"/>
      <c r="T27" s="103">
        <f t="shared" si="8"/>
        <v>0</v>
      </c>
      <c r="U27" s="137"/>
      <c r="V27" s="103">
        <f t="shared" si="9"/>
        <v>0</v>
      </c>
    </row>
    <row r="28" spans="1:24" ht="12.75" customHeight="1" x14ac:dyDescent="0.3">
      <c r="A28" s="26" t="s">
        <v>1</v>
      </c>
      <c r="B28" s="69"/>
      <c r="C28" s="105">
        <f>SUM(C19:C27)</f>
        <v>583000</v>
      </c>
      <c r="D28" s="106">
        <f t="shared" si="0"/>
        <v>1</v>
      </c>
      <c r="E28" s="105">
        <f>SUM(E19:E27)</f>
        <v>860000</v>
      </c>
      <c r="F28" s="106">
        <f t="shared" si="1"/>
        <v>1</v>
      </c>
      <c r="G28" s="105">
        <f>SUM(G19:G27)</f>
        <v>877200</v>
      </c>
      <c r="H28" s="106">
        <f t="shared" si="2"/>
        <v>1</v>
      </c>
      <c r="I28" s="105">
        <f>SUM(I19:I27)</f>
        <v>894744</v>
      </c>
      <c r="J28" s="106">
        <f t="shared" si="3"/>
        <v>1</v>
      </c>
      <c r="K28" s="105">
        <f>SUM(K19:K27)</f>
        <v>912638.88</v>
      </c>
      <c r="L28" s="106">
        <f t="shared" si="4"/>
        <v>1</v>
      </c>
      <c r="M28" s="105">
        <f>SUM(M19:M27)</f>
        <v>930891.65760000004</v>
      </c>
      <c r="N28" s="106">
        <f t="shared" si="5"/>
        <v>1</v>
      </c>
      <c r="O28" s="105">
        <f>SUM(O19:O27)</f>
        <v>949509.49075200001</v>
      </c>
      <c r="P28" s="106">
        <f t="shared" si="6"/>
        <v>1</v>
      </c>
      <c r="Q28" s="105">
        <f>SUM(Q19:Q27)</f>
        <v>968499.68056703999</v>
      </c>
      <c r="R28" s="106">
        <f t="shared" si="7"/>
        <v>1</v>
      </c>
      <c r="S28" s="105">
        <f>SUM(S19:S27)</f>
        <v>987869.67417838075</v>
      </c>
      <c r="T28" s="106">
        <f t="shared" si="8"/>
        <v>1</v>
      </c>
      <c r="U28" s="105">
        <f>SUM(U19:U27)</f>
        <v>1007627.0676619483</v>
      </c>
      <c r="V28" s="106">
        <f t="shared" si="9"/>
        <v>1</v>
      </c>
    </row>
    <row r="29" spans="1:24" ht="12.75" customHeight="1" x14ac:dyDescent="0.3">
      <c r="A29" s="26"/>
      <c r="B29" s="69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4" ht="12.75" customHeight="1" x14ac:dyDescent="0.3">
      <c r="A30" s="26" t="s">
        <v>34</v>
      </c>
      <c r="B30" s="69"/>
      <c r="C30" s="25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4" ht="12.75" customHeight="1" x14ac:dyDescent="0.3">
      <c r="A31" s="38" t="s">
        <v>35</v>
      </c>
      <c r="B31" s="50"/>
      <c r="C31" s="217">
        <v>174317</v>
      </c>
      <c r="D31" s="103">
        <f>IFERROR(C31/C$28,0)</f>
        <v>0.29899999999999999</v>
      </c>
      <c r="E31" s="217">
        <v>257140</v>
      </c>
      <c r="F31" s="103">
        <f>IFERROR(E31/E$28,0)</f>
        <v>0.29899999999999999</v>
      </c>
      <c r="G31" s="217">
        <v>262282.8</v>
      </c>
      <c r="H31" s="103">
        <f>IFERROR(G31/G$28,0)</f>
        <v>0.29899999999999999</v>
      </c>
      <c r="I31" s="217">
        <v>267528.45600000001</v>
      </c>
      <c r="J31" s="103">
        <f>IFERROR(I31/I$28,0)</f>
        <v>0.29899999999999999</v>
      </c>
      <c r="K31" s="217">
        <v>272879.02512000001</v>
      </c>
      <c r="L31" s="103">
        <f>IFERROR(K31/K$28,0)</f>
        <v>0.29899999999999999</v>
      </c>
      <c r="M31" s="217">
        <v>278336.60562240001</v>
      </c>
      <c r="N31" s="103">
        <f>IFERROR(M31/M$28,0)</f>
        <v>0.29899999999999999</v>
      </c>
      <c r="O31" s="217">
        <v>283903.33773484797</v>
      </c>
      <c r="P31" s="103">
        <f>IFERROR(O31/O$28,0)</f>
        <v>0.29899999999999999</v>
      </c>
      <c r="Q31" s="217">
        <v>289581.40448954492</v>
      </c>
      <c r="R31" s="103">
        <f>IFERROR(Q31/Q$28,0)</f>
        <v>0.29899999999999993</v>
      </c>
      <c r="S31" s="217">
        <v>295373.03257933585</v>
      </c>
      <c r="T31" s="103">
        <f>IFERROR(S31/S$28,0)</f>
        <v>0.29899999999999999</v>
      </c>
      <c r="U31" s="217">
        <v>301280.49323092256</v>
      </c>
      <c r="V31" s="103">
        <f>IFERROR(U31/U$28,0)</f>
        <v>0.29900000000000004</v>
      </c>
    </row>
    <row r="32" spans="1:24" ht="12.75" customHeight="1" x14ac:dyDescent="0.3">
      <c r="A32" s="70" t="s">
        <v>75</v>
      </c>
      <c r="B32" s="70"/>
      <c r="C32" s="139"/>
      <c r="D32" s="103">
        <f>IFERROR(C32/C$28,0)</f>
        <v>0</v>
      </c>
      <c r="E32" s="139"/>
      <c r="F32" s="103">
        <f>IFERROR(E32/E$28,0)</f>
        <v>0</v>
      </c>
      <c r="G32" s="139"/>
      <c r="H32" s="103">
        <f>IFERROR(G32/G$28,0)</f>
        <v>0</v>
      </c>
      <c r="I32" s="139"/>
      <c r="J32" s="103">
        <f>IFERROR(I32/I$28,0)</f>
        <v>0</v>
      </c>
      <c r="K32" s="139"/>
      <c r="L32" s="103">
        <f>IFERROR(K32/K$28,0)</f>
        <v>0</v>
      </c>
      <c r="M32" s="139"/>
      <c r="N32" s="103">
        <f>IFERROR(M32/M$28,0)</f>
        <v>0</v>
      </c>
      <c r="O32" s="139"/>
      <c r="P32" s="103">
        <f>IFERROR(O32/O$28,0)</f>
        <v>0</v>
      </c>
      <c r="Q32" s="139"/>
      <c r="R32" s="103">
        <f>IFERROR(Q32/Q$28,0)</f>
        <v>0</v>
      </c>
      <c r="S32" s="139"/>
      <c r="T32" s="103">
        <f>IFERROR(S32/S$28,0)</f>
        <v>0</v>
      </c>
      <c r="U32" s="139"/>
      <c r="V32" s="103">
        <f>IFERROR(U32/U$28,0)</f>
        <v>0</v>
      </c>
    </row>
    <row r="33" spans="1:22" ht="12.75" customHeight="1" x14ac:dyDescent="0.3">
      <c r="A33" s="26" t="s">
        <v>2</v>
      </c>
      <c r="B33" s="69"/>
      <c r="C33" s="105">
        <f>SUM(C31:C32)</f>
        <v>174317</v>
      </c>
      <c r="D33" s="106">
        <f>IFERROR(C33/C$28,0)</f>
        <v>0.29899999999999999</v>
      </c>
      <c r="E33" s="105">
        <f>SUM(E31:E32)</f>
        <v>257140</v>
      </c>
      <c r="F33" s="106">
        <f>IFERROR(E33/E$28,0)</f>
        <v>0.29899999999999999</v>
      </c>
      <c r="G33" s="105">
        <f>SUM(G31:G32)</f>
        <v>262282.8</v>
      </c>
      <c r="H33" s="106">
        <f>IFERROR(G33/G$28,0)</f>
        <v>0.29899999999999999</v>
      </c>
      <c r="I33" s="105">
        <f>SUM(I31:I32)</f>
        <v>267528.45600000001</v>
      </c>
      <c r="J33" s="106">
        <f>IFERROR(I33/I$28,0)</f>
        <v>0.29899999999999999</v>
      </c>
      <c r="K33" s="105">
        <f>SUM(K31:K32)</f>
        <v>272879.02512000001</v>
      </c>
      <c r="L33" s="106">
        <f>IFERROR(K33/K$28,0)</f>
        <v>0.29899999999999999</v>
      </c>
      <c r="M33" s="105">
        <f>SUM(M31:M32)</f>
        <v>278336.60562240001</v>
      </c>
      <c r="N33" s="106">
        <f>IFERROR(M33/M$28,0)</f>
        <v>0.29899999999999999</v>
      </c>
      <c r="O33" s="105">
        <f>SUM(O31:O32)</f>
        <v>283903.33773484797</v>
      </c>
      <c r="P33" s="106">
        <f>IFERROR(O33/O$28,0)</f>
        <v>0.29899999999999999</v>
      </c>
      <c r="Q33" s="105">
        <f>SUM(Q31:Q32)</f>
        <v>289581.40448954492</v>
      </c>
      <c r="R33" s="106">
        <f>IFERROR(Q33/Q$28,0)</f>
        <v>0.29899999999999993</v>
      </c>
      <c r="S33" s="105">
        <f>SUM(S31:S32)</f>
        <v>295373.03257933585</v>
      </c>
      <c r="T33" s="106">
        <f>IFERROR(S33/S$28,0)</f>
        <v>0.29899999999999999</v>
      </c>
      <c r="U33" s="105">
        <f>SUM(U31:U32)</f>
        <v>301280.49323092256</v>
      </c>
      <c r="V33" s="106">
        <f>IFERROR(U33/U$28,0)</f>
        <v>0.29900000000000004</v>
      </c>
    </row>
    <row r="34" spans="1:22" ht="12.75" customHeight="1" x14ac:dyDescent="0.3">
      <c r="A34" s="38"/>
      <c r="B34" s="5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2.75" customHeight="1" x14ac:dyDescent="0.3">
      <c r="A35" s="26" t="s">
        <v>3</v>
      </c>
      <c r="B35" s="69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2.75" customHeight="1" x14ac:dyDescent="0.3">
      <c r="A36" s="38" t="s">
        <v>22</v>
      </c>
      <c r="B36" s="50"/>
      <c r="C36" s="217">
        <v>63729</v>
      </c>
      <c r="D36" s="103">
        <f t="shared" ref="D36:D46" si="10">IFERROR(C36/C$28,0)</f>
        <v>0.10931217838765009</v>
      </c>
      <c r="E36" s="217">
        <v>65322.224999999991</v>
      </c>
      <c r="F36" s="103">
        <f t="shared" ref="F36:F46" si="11">IFERROR(E36/E$28,0)</f>
        <v>7.5956075581395333E-2</v>
      </c>
      <c r="G36" s="217">
        <v>66955.280624999985</v>
      </c>
      <c r="H36" s="103">
        <f t="shared" ref="H36:H46" si="12">IFERROR(G36/G$28,0)</f>
        <v>7.6328409285225704E-2</v>
      </c>
      <c r="I36" s="217">
        <v>68629.162640624985</v>
      </c>
      <c r="J36" s="103">
        <f t="shared" ref="J36:J46" si="13">IFERROR(I36/I$28,0)</f>
        <v>7.6702568154270928E-2</v>
      </c>
      <c r="K36" s="217">
        <v>70344.891706640599</v>
      </c>
      <c r="L36" s="103">
        <f t="shared" ref="L36:L46" si="14">IFERROR(K36/K$28,0)</f>
        <v>7.7078561135419305E-2</v>
      </c>
      <c r="M36" s="217">
        <v>72103.513999306611</v>
      </c>
      <c r="N36" s="103">
        <f t="shared" ref="N36:N46" si="15">IFERROR(M36/M$28,0)</f>
        <v>7.7456397219416454E-2</v>
      </c>
      <c r="O36" s="217">
        <v>73906.101849289276</v>
      </c>
      <c r="P36" s="103">
        <f t="shared" ref="P36:P46" si="16">IFERROR(O36/O$28,0)</f>
        <v>7.7836085441080255E-2</v>
      </c>
      <c r="Q36" s="217">
        <v>75753.754395521508</v>
      </c>
      <c r="R36" s="103">
        <f t="shared" ref="R36:R46" si="17">IFERROR(Q36/Q$28,0)</f>
        <v>7.8217634879516926E-2</v>
      </c>
      <c r="S36" s="217">
        <v>77647.598255409539</v>
      </c>
      <c r="T36" s="103">
        <f t="shared" ref="T36:T46" si="18">IFERROR(S36/S$28,0)</f>
        <v>7.8601054658338082E-2</v>
      </c>
      <c r="U36" s="217">
        <v>79588.788211794774</v>
      </c>
      <c r="V36" s="103">
        <f t="shared" ref="V36:V46" si="19">IFERROR(U36/U$28,0)</f>
        <v>7.8986353945878954E-2</v>
      </c>
    </row>
    <row r="37" spans="1:22" ht="12.75" customHeight="1" x14ac:dyDescent="0.3">
      <c r="A37" s="38" t="s">
        <v>23</v>
      </c>
      <c r="B37" s="50"/>
      <c r="C37" s="217">
        <v>129272</v>
      </c>
      <c r="D37" s="103">
        <f t="shared" si="10"/>
        <v>0.22173584905660376</v>
      </c>
      <c r="E37" s="217">
        <v>143750.46400000001</v>
      </c>
      <c r="F37" s="103">
        <f t="shared" si="11"/>
        <v>0.16715170232558141</v>
      </c>
      <c r="G37" s="217">
        <v>98781.730240000004</v>
      </c>
      <c r="H37" s="103">
        <f t="shared" si="12"/>
        <v>0.11261027159142728</v>
      </c>
      <c r="I37" s="217">
        <v>101942.74560768</v>
      </c>
      <c r="J37" s="103">
        <f t="shared" si="13"/>
        <v>0.1139350983160323</v>
      </c>
      <c r="K37" s="217">
        <v>104491.314247872</v>
      </c>
      <c r="L37" s="103">
        <f t="shared" si="14"/>
        <v>0.11449360369993442</v>
      </c>
      <c r="M37" s="217">
        <v>107103.59710406879</v>
      </c>
      <c r="N37" s="103">
        <f t="shared" si="15"/>
        <v>0.11505484685532623</v>
      </c>
      <c r="O37" s="217">
        <v>109781.1870316705</v>
      </c>
      <c r="P37" s="103">
        <f t="shared" si="16"/>
        <v>0.11561884120265627</v>
      </c>
      <c r="Q37" s="217">
        <v>112525.71670746226</v>
      </c>
      <c r="R37" s="103">
        <f t="shared" si="17"/>
        <v>0.11618560022815946</v>
      </c>
      <c r="S37" s="217">
        <v>115338.85962514881</v>
      </c>
      <c r="T37" s="103">
        <f t="shared" si="18"/>
        <v>0.11675513748417986</v>
      </c>
      <c r="U37" s="217">
        <v>118222.33111577752</v>
      </c>
      <c r="V37" s="103">
        <f t="shared" si="19"/>
        <v>0.11732746658949447</v>
      </c>
    </row>
    <row r="38" spans="1:22" ht="12.75" customHeight="1" x14ac:dyDescent="0.3">
      <c r="A38" s="38" t="s">
        <v>24</v>
      </c>
      <c r="B38" s="50"/>
      <c r="C38" s="217">
        <v>75010</v>
      </c>
      <c r="D38" s="103">
        <f t="shared" si="10"/>
        <v>0.12866209262435677</v>
      </c>
      <c r="E38" s="217">
        <v>83411.12000000001</v>
      </c>
      <c r="F38" s="103">
        <f t="shared" si="11"/>
        <v>9.6989674418604663E-2</v>
      </c>
      <c r="G38" s="217">
        <v>56330.5092</v>
      </c>
      <c r="H38" s="103">
        <f t="shared" si="12"/>
        <v>6.4216266757865931E-2</v>
      </c>
      <c r="I38" s="217">
        <v>58133.085494400002</v>
      </c>
      <c r="J38" s="103">
        <f t="shared" si="13"/>
        <v>6.4971752249134956E-2</v>
      </c>
      <c r="K38" s="217">
        <v>59586.412631759995</v>
      </c>
      <c r="L38" s="103">
        <f t="shared" si="14"/>
        <v>6.529024123074835E-2</v>
      </c>
      <c r="M38" s="217">
        <v>61076.072947553992</v>
      </c>
      <c r="N38" s="103">
        <f t="shared" si="15"/>
        <v>6.561029143285986E-2</v>
      </c>
      <c r="O38" s="217">
        <v>62602.974771242836</v>
      </c>
      <c r="P38" s="103">
        <f t="shared" si="16"/>
        <v>6.5931910508511118E-2</v>
      </c>
      <c r="Q38" s="217">
        <v>64168.049140523901</v>
      </c>
      <c r="R38" s="103">
        <f t="shared" si="17"/>
        <v>6.6255106148258719E-2</v>
      </c>
      <c r="S38" s="217">
        <v>65772.250369036992</v>
      </c>
      <c r="T38" s="103">
        <f t="shared" si="18"/>
        <v>6.6579886080358031E-2</v>
      </c>
      <c r="U38" s="217">
        <v>67416.556628262915</v>
      </c>
      <c r="V38" s="103">
        <f t="shared" si="19"/>
        <v>6.6906258070948021E-2</v>
      </c>
    </row>
    <row r="39" spans="1:22" ht="12.75" customHeight="1" x14ac:dyDescent="0.3">
      <c r="A39" s="38" t="s">
        <v>28</v>
      </c>
      <c r="B39" s="50"/>
      <c r="C39" s="217">
        <v>34320</v>
      </c>
      <c r="D39" s="103">
        <f t="shared" si="10"/>
        <v>5.8867924528301883E-2</v>
      </c>
      <c r="E39" s="217">
        <v>38163.840000000004</v>
      </c>
      <c r="F39" s="103">
        <f t="shared" si="11"/>
        <v>4.4376558139534887E-2</v>
      </c>
      <c r="G39" s="217">
        <v>24499.574399999998</v>
      </c>
      <c r="H39" s="103">
        <f t="shared" si="12"/>
        <v>2.7929291381668945E-2</v>
      </c>
      <c r="I39" s="217">
        <v>25283.560780799999</v>
      </c>
      <c r="J39" s="103">
        <f t="shared" si="13"/>
        <v>2.8257871280276816E-2</v>
      </c>
      <c r="K39" s="217">
        <v>25915.649800319996</v>
      </c>
      <c r="L39" s="103">
        <f t="shared" si="14"/>
        <v>2.8396390257140913E-2</v>
      </c>
      <c r="M39" s="217">
        <v>26563.541045327995</v>
      </c>
      <c r="N39" s="103">
        <f t="shared" si="15"/>
        <v>2.8535588248597483E-2</v>
      </c>
      <c r="O39" s="217">
        <v>27227.629571461192</v>
      </c>
      <c r="P39" s="103">
        <f t="shared" si="16"/>
        <v>2.8675468583149431E-2</v>
      </c>
      <c r="Q39" s="217">
        <v>27908.32031074772</v>
      </c>
      <c r="R39" s="103">
        <f t="shared" si="17"/>
        <v>2.881603460561585E-2</v>
      </c>
      <c r="S39" s="217">
        <v>28606.028318516412</v>
      </c>
      <c r="T39" s="103">
        <f t="shared" si="18"/>
        <v>2.8957289677212006E-2</v>
      </c>
      <c r="U39" s="217">
        <v>29321.17902647932</v>
      </c>
      <c r="V39" s="103">
        <f t="shared" si="19"/>
        <v>2.9099237175629712E-2</v>
      </c>
    </row>
    <row r="40" spans="1:22" ht="12.75" customHeight="1" x14ac:dyDescent="0.3">
      <c r="A40" s="38" t="s">
        <v>25</v>
      </c>
      <c r="B40" s="50"/>
      <c r="C40" s="217">
        <v>7902.3959999999997</v>
      </c>
      <c r="D40" s="103">
        <f t="shared" si="10"/>
        <v>1.3554710120068611E-2</v>
      </c>
      <c r="E40" s="217">
        <v>8099.955899999999</v>
      </c>
      <c r="F40" s="103">
        <f t="shared" si="11"/>
        <v>9.4185533720930227E-3</v>
      </c>
      <c r="G40" s="217">
        <v>8302.4547974999987</v>
      </c>
      <c r="H40" s="103">
        <f t="shared" si="12"/>
        <v>9.464722751367987E-3</v>
      </c>
      <c r="I40" s="217">
        <v>8510.0161674374976</v>
      </c>
      <c r="J40" s="103">
        <f t="shared" si="13"/>
        <v>9.5111184511295944E-3</v>
      </c>
      <c r="K40" s="217">
        <v>8722.7665716234351</v>
      </c>
      <c r="L40" s="103">
        <f t="shared" si="14"/>
        <v>9.5577415807919942E-3</v>
      </c>
      <c r="M40" s="217">
        <v>8940.8357359140191</v>
      </c>
      <c r="N40" s="103">
        <f t="shared" si="15"/>
        <v>9.6045932552076396E-3</v>
      </c>
      <c r="O40" s="217">
        <v>9164.3566293118711</v>
      </c>
      <c r="P40" s="103">
        <f t="shared" si="16"/>
        <v>9.6516745946939528E-3</v>
      </c>
      <c r="Q40" s="217">
        <v>9393.4655450446662</v>
      </c>
      <c r="R40" s="103">
        <f t="shared" si="17"/>
        <v>9.6989867250600985E-3</v>
      </c>
      <c r="S40" s="217">
        <v>9628.3021836707831</v>
      </c>
      <c r="T40" s="103">
        <f t="shared" si="18"/>
        <v>9.7465307776339223E-3</v>
      </c>
      <c r="U40" s="217">
        <v>9869.0097382625518</v>
      </c>
      <c r="V40" s="103">
        <f t="shared" si="19"/>
        <v>9.79430788928899E-3</v>
      </c>
    </row>
    <row r="41" spans="1:22" ht="12.75" customHeight="1" x14ac:dyDescent="0.3">
      <c r="A41" s="38" t="s">
        <v>26</v>
      </c>
      <c r="B41" s="50"/>
      <c r="C41" s="217">
        <v>16029.727999999999</v>
      </c>
      <c r="D41" s="103">
        <f t="shared" si="10"/>
        <v>2.7495245283018867E-2</v>
      </c>
      <c r="E41" s="217">
        <v>17825.057536</v>
      </c>
      <c r="F41" s="103">
        <f t="shared" si="11"/>
        <v>2.0726811088372092E-2</v>
      </c>
      <c r="G41" s="217">
        <v>12248.934549760001</v>
      </c>
      <c r="H41" s="103">
        <f t="shared" si="12"/>
        <v>1.3963673677336983E-2</v>
      </c>
      <c r="I41" s="217">
        <v>12640.900455352319</v>
      </c>
      <c r="J41" s="103">
        <f t="shared" si="13"/>
        <v>1.4127952191188004E-2</v>
      </c>
      <c r="K41" s="217">
        <v>12956.922966736127</v>
      </c>
      <c r="L41" s="103">
        <f t="shared" si="14"/>
        <v>1.4197206858791866E-2</v>
      </c>
      <c r="M41" s="217">
        <v>13280.846040904529</v>
      </c>
      <c r="N41" s="103">
        <f t="shared" si="15"/>
        <v>1.4266801010060452E-2</v>
      </c>
      <c r="O41" s="217">
        <v>13612.867191927142</v>
      </c>
      <c r="P41" s="103">
        <f t="shared" si="16"/>
        <v>1.4336736309129376E-2</v>
      </c>
      <c r="Q41" s="217">
        <v>13953.18887172532</v>
      </c>
      <c r="R41" s="103">
        <f t="shared" si="17"/>
        <v>1.4407014428291775E-2</v>
      </c>
      <c r="S41" s="217">
        <v>14302.018593518451</v>
      </c>
      <c r="T41" s="103">
        <f t="shared" si="18"/>
        <v>1.4477637048038301E-2</v>
      </c>
      <c r="U41" s="217">
        <v>14659.569058356412</v>
      </c>
      <c r="V41" s="103">
        <f t="shared" si="19"/>
        <v>1.4548605857097314E-2</v>
      </c>
    </row>
    <row r="42" spans="1:22" ht="12.75" customHeight="1" x14ac:dyDescent="0.3">
      <c r="A42" s="38" t="s">
        <v>27</v>
      </c>
      <c r="B42" s="50"/>
      <c r="C42" s="217"/>
      <c r="D42" s="103">
        <f t="shared" si="10"/>
        <v>0</v>
      </c>
      <c r="E42" s="217"/>
      <c r="F42" s="103">
        <f t="shared" si="11"/>
        <v>0</v>
      </c>
      <c r="G42" s="217"/>
      <c r="H42" s="103">
        <f t="shared" si="12"/>
        <v>0</v>
      </c>
      <c r="I42" s="217"/>
      <c r="J42" s="103">
        <f t="shared" si="13"/>
        <v>0</v>
      </c>
      <c r="K42" s="217"/>
      <c r="L42" s="103">
        <f t="shared" si="14"/>
        <v>0</v>
      </c>
      <c r="M42" s="217"/>
      <c r="N42" s="103">
        <f t="shared" si="15"/>
        <v>0</v>
      </c>
      <c r="O42" s="217"/>
      <c r="P42" s="103">
        <f t="shared" si="16"/>
        <v>0</v>
      </c>
      <c r="Q42" s="217"/>
      <c r="R42" s="103">
        <f t="shared" si="17"/>
        <v>0</v>
      </c>
      <c r="S42" s="217"/>
      <c r="T42" s="103">
        <f t="shared" si="18"/>
        <v>0</v>
      </c>
      <c r="U42" s="217"/>
      <c r="V42" s="103">
        <f t="shared" si="19"/>
        <v>0</v>
      </c>
    </row>
    <row r="43" spans="1:22" ht="12.75" customHeight="1" x14ac:dyDescent="0.3">
      <c r="A43" s="38" t="s">
        <v>76</v>
      </c>
      <c r="B43" s="50"/>
      <c r="C43" s="217"/>
      <c r="D43" s="103">
        <f t="shared" si="10"/>
        <v>0</v>
      </c>
      <c r="E43" s="217"/>
      <c r="F43" s="103">
        <f t="shared" si="11"/>
        <v>0</v>
      </c>
      <c r="G43" s="217"/>
      <c r="H43" s="103">
        <f t="shared" si="12"/>
        <v>0</v>
      </c>
      <c r="I43" s="217"/>
      <c r="J43" s="103">
        <f t="shared" si="13"/>
        <v>0</v>
      </c>
      <c r="K43" s="217"/>
      <c r="L43" s="103">
        <f t="shared" si="14"/>
        <v>0</v>
      </c>
      <c r="M43" s="217"/>
      <c r="N43" s="103">
        <f t="shared" si="15"/>
        <v>0</v>
      </c>
      <c r="O43" s="217"/>
      <c r="P43" s="103">
        <f t="shared" si="16"/>
        <v>0</v>
      </c>
      <c r="Q43" s="217"/>
      <c r="R43" s="103">
        <f t="shared" si="17"/>
        <v>0</v>
      </c>
      <c r="S43" s="217"/>
      <c r="T43" s="103">
        <f t="shared" si="18"/>
        <v>0</v>
      </c>
      <c r="U43" s="217"/>
      <c r="V43" s="103">
        <f t="shared" si="19"/>
        <v>0</v>
      </c>
    </row>
    <row r="44" spans="1:22" ht="12.75" customHeight="1" x14ac:dyDescent="0.3">
      <c r="A44" s="38" t="s">
        <v>11</v>
      </c>
      <c r="B44" s="50"/>
      <c r="C44" s="217"/>
      <c r="D44" s="103">
        <f t="shared" si="10"/>
        <v>0</v>
      </c>
      <c r="E44" s="217"/>
      <c r="F44" s="103">
        <f t="shared" si="11"/>
        <v>0</v>
      </c>
      <c r="G44" s="217"/>
      <c r="H44" s="103">
        <f t="shared" si="12"/>
        <v>0</v>
      </c>
      <c r="I44" s="217"/>
      <c r="J44" s="103">
        <f t="shared" si="13"/>
        <v>0</v>
      </c>
      <c r="K44" s="217"/>
      <c r="L44" s="103">
        <f t="shared" si="14"/>
        <v>0</v>
      </c>
      <c r="M44" s="217"/>
      <c r="N44" s="103">
        <f t="shared" si="15"/>
        <v>0</v>
      </c>
      <c r="O44" s="217"/>
      <c r="P44" s="103">
        <f t="shared" si="16"/>
        <v>0</v>
      </c>
      <c r="Q44" s="217"/>
      <c r="R44" s="103">
        <f t="shared" si="17"/>
        <v>0</v>
      </c>
      <c r="S44" s="217"/>
      <c r="T44" s="103">
        <f t="shared" si="18"/>
        <v>0</v>
      </c>
      <c r="U44" s="217"/>
      <c r="V44" s="103">
        <f t="shared" si="19"/>
        <v>0</v>
      </c>
    </row>
    <row r="45" spans="1:22" ht="12.75" customHeight="1" x14ac:dyDescent="0.3">
      <c r="A45" s="38" t="s">
        <v>4</v>
      </c>
      <c r="B45" s="50"/>
      <c r="C45" s="220">
        <v>28419.114000000001</v>
      </c>
      <c r="D45" s="103">
        <f t="shared" si="10"/>
        <v>4.8746336192109781E-2</v>
      </c>
      <c r="E45" s="220">
        <v>31080.879006000003</v>
      </c>
      <c r="F45" s="103">
        <f t="shared" si="11"/>
        <v>3.6140556983720935E-2</v>
      </c>
      <c r="G45" s="220">
        <v>23177.306879709999</v>
      </c>
      <c r="H45" s="103">
        <f t="shared" si="12"/>
        <v>2.6421918467521659E-2</v>
      </c>
      <c r="I45" s="220">
        <v>23874.924125209469</v>
      </c>
      <c r="J45" s="103">
        <f t="shared" si="13"/>
        <v>2.6683525259973209E-2</v>
      </c>
      <c r="K45" s="220">
        <v>24471.797228339699</v>
      </c>
      <c r="L45" s="103">
        <f t="shared" si="14"/>
        <v>2.6814326854384837E-2</v>
      </c>
      <c r="M45" s="220">
        <v>25083.592159048196</v>
      </c>
      <c r="N45" s="103">
        <f t="shared" si="15"/>
        <v>2.6945769633082803E-2</v>
      </c>
      <c r="O45" s="220">
        <v>25710.681963024395</v>
      </c>
      <c r="P45" s="103">
        <f t="shared" si="16"/>
        <v>2.7077856739127323E-2</v>
      </c>
      <c r="Q45" s="220">
        <v>26353.449012100002</v>
      </c>
      <c r="R45" s="103">
        <f t="shared" si="17"/>
        <v>2.7210591330985787E-2</v>
      </c>
      <c r="S45" s="220">
        <v>27012.285237402499</v>
      </c>
      <c r="T45" s="103">
        <f t="shared" si="18"/>
        <v>2.7343976582608263E-2</v>
      </c>
      <c r="U45" s="220">
        <v>27687.592368337566</v>
      </c>
      <c r="V45" s="103">
        <f t="shared" si="19"/>
        <v>2.7478015683503408E-2</v>
      </c>
    </row>
    <row r="46" spans="1:22" ht="12.75" customHeight="1" x14ac:dyDescent="0.3">
      <c r="A46" s="26" t="s">
        <v>5</v>
      </c>
      <c r="B46" s="69"/>
      <c r="C46" s="105">
        <f>SUM(C36:C45)</f>
        <v>354682.23800000001</v>
      </c>
      <c r="D46" s="106">
        <f t="shared" si="10"/>
        <v>0.60837433619210979</v>
      </c>
      <c r="E46" s="105">
        <f>SUM(E36:E45)</f>
        <v>387653.54144200002</v>
      </c>
      <c r="F46" s="106">
        <f t="shared" si="11"/>
        <v>0.45075993190930236</v>
      </c>
      <c r="G46" s="105">
        <f>SUM(G36:G45)</f>
        <v>290295.79069196997</v>
      </c>
      <c r="H46" s="106">
        <f t="shared" si="12"/>
        <v>0.3309345539124145</v>
      </c>
      <c r="I46" s="105">
        <f>SUM(I36:I45)</f>
        <v>299014.39527150424</v>
      </c>
      <c r="J46" s="106">
        <f t="shared" si="13"/>
        <v>0.33418988590200577</v>
      </c>
      <c r="K46" s="105">
        <f>SUM(K36:K45)</f>
        <v>306489.75515329186</v>
      </c>
      <c r="L46" s="106">
        <f t="shared" si="14"/>
        <v>0.33582807161721168</v>
      </c>
      <c r="M46" s="105">
        <f>SUM(M36:M45)</f>
        <v>314151.99903212412</v>
      </c>
      <c r="N46" s="106">
        <f t="shared" si="15"/>
        <v>0.3374742876545509</v>
      </c>
      <c r="O46" s="105">
        <f>SUM(O36:O45)</f>
        <v>322005.79900792718</v>
      </c>
      <c r="P46" s="106">
        <f t="shared" si="16"/>
        <v>0.33912857337834768</v>
      </c>
      <c r="Q46" s="105">
        <f>SUM(Q36:Q45)</f>
        <v>330055.94398312538</v>
      </c>
      <c r="R46" s="106">
        <f t="shared" si="17"/>
        <v>0.34079096834588862</v>
      </c>
      <c r="S46" s="105">
        <f>SUM(S36:S45)</f>
        <v>338307.34258270345</v>
      </c>
      <c r="T46" s="106">
        <f t="shared" si="18"/>
        <v>0.34246151230836841</v>
      </c>
      <c r="U46" s="105">
        <f>SUM(U36:U45)</f>
        <v>346765.02614727104</v>
      </c>
      <c r="V46" s="106">
        <f t="shared" si="19"/>
        <v>0.34414024521184083</v>
      </c>
    </row>
    <row r="47" spans="1:22" ht="12.75" customHeight="1" x14ac:dyDescent="0.3">
      <c r="A47" s="26"/>
      <c r="B47" s="26"/>
      <c r="C47" s="53"/>
      <c r="D47" s="111"/>
      <c r="E47" s="53"/>
      <c r="F47" s="111"/>
      <c r="G47" s="53"/>
      <c r="H47" s="111"/>
      <c r="I47" s="53"/>
      <c r="J47" s="111"/>
      <c r="K47" s="53"/>
      <c r="L47" s="111"/>
      <c r="M47" s="53"/>
      <c r="N47" s="111"/>
      <c r="O47" s="53"/>
      <c r="P47" s="111"/>
      <c r="Q47" s="53"/>
      <c r="R47" s="111"/>
      <c r="S47" s="53"/>
      <c r="T47" s="111"/>
      <c r="U47" s="53"/>
      <c r="V47" s="111"/>
    </row>
    <row r="48" spans="1:22" ht="12.75" customHeight="1" x14ac:dyDescent="0.3">
      <c r="A48" s="26" t="str">
        <f>A4</f>
        <v xml:space="preserve">VENDOR:  </v>
      </c>
      <c r="B48" s="46" t="str">
        <f>B4</f>
        <v>Aramark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4" ht="12.75" customHeight="1" x14ac:dyDescent="0.3">
      <c r="A49" s="26"/>
      <c r="B49" s="14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4" ht="12.75" customHeight="1" x14ac:dyDescent="0.3">
      <c r="A50" s="38"/>
      <c r="B50" s="38"/>
      <c r="C50" s="109" t="str">
        <f>C6</f>
        <v>FY 2018-19</v>
      </c>
      <c r="D50" s="109" t="s">
        <v>9</v>
      </c>
      <c r="E50" s="109" t="str">
        <f>E6</f>
        <v>FY 2019-20</v>
      </c>
      <c r="F50" s="109" t="s">
        <v>9</v>
      </c>
      <c r="G50" s="109" t="str">
        <f>G6</f>
        <v>FY 2020-21</v>
      </c>
      <c r="H50" s="109" t="s">
        <v>9</v>
      </c>
      <c r="I50" s="109" t="str">
        <f>I6</f>
        <v>FY 2021-22</v>
      </c>
      <c r="J50" s="109" t="s">
        <v>9</v>
      </c>
      <c r="K50" s="109" t="str">
        <f>K6</f>
        <v>FY 2022-23</v>
      </c>
      <c r="L50" s="109" t="s">
        <v>9</v>
      </c>
      <c r="M50" s="109" t="str">
        <f>M6</f>
        <v>FY 2023-24</v>
      </c>
      <c r="N50" s="109" t="s">
        <v>9</v>
      </c>
      <c r="O50" s="109" t="str">
        <f>O6</f>
        <v>FY 2024-25</v>
      </c>
      <c r="P50" s="109" t="s">
        <v>9</v>
      </c>
      <c r="Q50" s="109" t="str">
        <f>Q6</f>
        <v>FY 2025-26</v>
      </c>
      <c r="R50" s="109" t="s">
        <v>9</v>
      </c>
      <c r="S50" s="109" t="str">
        <f>S6</f>
        <v>FY 2026-27</v>
      </c>
      <c r="T50" s="109" t="s">
        <v>9</v>
      </c>
      <c r="U50" s="109" t="str">
        <f>U6</f>
        <v>FY 2027-28</v>
      </c>
      <c r="V50" s="109" t="s">
        <v>9</v>
      </c>
    </row>
    <row r="51" spans="1:24" ht="12.75" customHeight="1" x14ac:dyDescent="0.3">
      <c r="A51" s="26" t="s">
        <v>38</v>
      </c>
      <c r="B51" s="69"/>
      <c r="C51" s="101"/>
      <c r="D51" s="103"/>
      <c r="E51" s="101"/>
      <c r="F51" s="103"/>
      <c r="G51" s="101"/>
      <c r="H51" s="103"/>
      <c r="I51" s="101"/>
      <c r="J51" s="103"/>
      <c r="K51" s="101"/>
      <c r="L51" s="103"/>
      <c r="M51" s="101"/>
      <c r="N51" s="103"/>
      <c r="O51" s="101"/>
      <c r="P51" s="103"/>
      <c r="Q51" s="101"/>
      <c r="R51" s="103"/>
      <c r="S51" s="101"/>
      <c r="T51" s="103"/>
      <c r="U51" s="101"/>
      <c r="V51" s="103"/>
    </row>
    <row r="52" spans="1:24" ht="12.75" customHeight="1" x14ac:dyDescent="0.3">
      <c r="A52" s="38" t="s">
        <v>229</v>
      </c>
      <c r="B52" s="50"/>
      <c r="C52" s="217">
        <v>0</v>
      </c>
      <c r="D52" s="103">
        <f t="shared" ref="D52:D104" si="20">IFERROR(C52/C$28,0)</f>
        <v>0</v>
      </c>
      <c r="E52" s="217">
        <v>0</v>
      </c>
      <c r="F52" s="103">
        <f t="shared" ref="F52:F104" si="21">IFERROR(E52/E$28,0)</f>
        <v>0</v>
      </c>
      <c r="G52" s="217">
        <v>0</v>
      </c>
      <c r="H52" s="103">
        <f t="shared" ref="H52:H104" si="22">IFERROR(G52/G$28,0)</f>
        <v>0</v>
      </c>
      <c r="I52" s="217">
        <v>0</v>
      </c>
      <c r="J52" s="103">
        <f t="shared" ref="J52:J104" si="23">IFERROR(I52/I$28,0)</f>
        <v>0</v>
      </c>
      <c r="K52" s="217">
        <v>0</v>
      </c>
      <c r="L52" s="103">
        <f t="shared" ref="L52:L104" si="24">IFERROR(K52/K$28,0)</f>
        <v>0</v>
      </c>
      <c r="M52" s="217">
        <v>0</v>
      </c>
      <c r="N52" s="103">
        <f t="shared" ref="N52:N104" si="25">IFERROR(M52/M$28,0)</f>
        <v>0</v>
      </c>
      <c r="O52" s="217">
        <v>0</v>
      </c>
      <c r="P52" s="103">
        <f t="shared" ref="P52:P104" si="26">IFERROR(O52/O$28,0)</f>
        <v>0</v>
      </c>
      <c r="Q52" s="217">
        <v>0</v>
      </c>
      <c r="R52" s="103">
        <f t="shared" ref="R52:R104" si="27">IFERROR(Q52/Q$28,0)</f>
        <v>0</v>
      </c>
      <c r="S52" s="217">
        <v>0</v>
      </c>
      <c r="T52" s="103">
        <f t="shared" ref="T52:T104" si="28">IFERROR(S52/S$28,0)</f>
        <v>0</v>
      </c>
      <c r="U52" s="217">
        <v>0</v>
      </c>
      <c r="V52" s="103">
        <f t="shared" ref="V52:V105" si="29">IFERROR(U52/U$28,0)</f>
        <v>0</v>
      </c>
      <c r="X52" s="245"/>
    </row>
    <row r="53" spans="1:24" ht="12.75" customHeight="1" x14ac:dyDescent="0.3">
      <c r="A53" s="38" t="s">
        <v>97</v>
      </c>
      <c r="B53" s="50"/>
      <c r="C53" s="217">
        <v>0</v>
      </c>
      <c r="D53" s="103">
        <f t="shared" si="20"/>
        <v>0</v>
      </c>
      <c r="E53" s="217">
        <v>0</v>
      </c>
      <c r="F53" s="103">
        <f t="shared" si="21"/>
        <v>0</v>
      </c>
      <c r="G53" s="217">
        <v>0</v>
      </c>
      <c r="H53" s="103">
        <f t="shared" si="22"/>
        <v>0</v>
      </c>
      <c r="I53" s="217">
        <v>0</v>
      </c>
      <c r="J53" s="103">
        <f t="shared" si="23"/>
        <v>0</v>
      </c>
      <c r="K53" s="217">
        <v>0</v>
      </c>
      <c r="L53" s="103">
        <f t="shared" si="24"/>
        <v>0</v>
      </c>
      <c r="M53" s="217">
        <v>0</v>
      </c>
      <c r="N53" s="103">
        <f t="shared" si="25"/>
        <v>0</v>
      </c>
      <c r="O53" s="217">
        <v>0</v>
      </c>
      <c r="P53" s="103">
        <f t="shared" si="26"/>
        <v>0</v>
      </c>
      <c r="Q53" s="217">
        <v>0</v>
      </c>
      <c r="R53" s="103">
        <f t="shared" si="27"/>
        <v>0</v>
      </c>
      <c r="S53" s="217">
        <v>0</v>
      </c>
      <c r="T53" s="103">
        <f t="shared" si="28"/>
        <v>0</v>
      </c>
      <c r="U53" s="217">
        <v>0</v>
      </c>
      <c r="V53" s="103">
        <f t="shared" si="29"/>
        <v>0</v>
      </c>
      <c r="X53" s="245"/>
    </row>
    <row r="54" spans="1:24" ht="12.75" customHeight="1" x14ac:dyDescent="0.3">
      <c r="A54" s="38" t="s">
        <v>30</v>
      </c>
      <c r="B54" s="50"/>
      <c r="C54" s="217">
        <v>408.1</v>
      </c>
      <c r="D54" s="103">
        <f t="shared" si="20"/>
        <v>6.9999999999999999E-4</v>
      </c>
      <c r="E54" s="217">
        <v>602</v>
      </c>
      <c r="F54" s="103">
        <f t="shared" si="21"/>
        <v>6.9999999999999999E-4</v>
      </c>
      <c r="G54" s="217">
        <v>614.04</v>
      </c>
      <c r="H54" s="103">
        <f t="shared" si="22"/>
        <v>6.9999999999999999E-4</v>
      </c>
      <c r="I54" s="217">
        <v>626.32079999999996</v>
      </c>
      <c r="J54" s="103">
        <f t="shared" si="23"/>
        <v>6.9999999999999999E-4</v>
      </c>
      <c r="K54" s="217">
        <v>638.84721600000012</v>
      </c>
      <c r="L54" s="103">
        <f t="shared" si="24"/>
        <v>7.000000000000001E-4</v>
      </c>
      <c r="M54" s="217">
        <v>651.62416031999999</v>
      </c>
      <c r="N54" s="103">
        <f t="shared" si="25"/>
        <v>6.9999999999999999E-4</v>
      </c>
      <c r="O54" s="217">
        <v>664.65664352639999</v>
      </c>
      <c r="P54" s="103">
        <f t="shared" si="26"/>
        <v>6.9999999999999999E-4</v>
      </c>
      <c r="Q54" s="217">
        <v>677.94977639692809</v>
      </c>
      <c r="R54" s="103">
        <f t="shared" si="27"/>
        <v>7.000000000000001E-4</v>
      </c>
      <c r="S54" s="217">
        <v>691.50877192486655</v>
      </c>
      <c r="T54" s="103">
        <f t="shared" si="28"/>
        <v>6.9999999999999999E-4</v>
      </c>
      <c r="U54" s="217">
        <v>705.33894736336379</v>
      </c>
      <c r="V54" s="103">
        <f t="shared" si="29"/>
        <v>6.9999999999999999E-4</v>
      </c>
      <c r="X54" s="245"/>
    </row>
    <row r="55" spans="1:24" ht="12.75" customHeight="1" x14ac:dyDescent="0.3">
      <c r="A55" s="38" t="s">
        <v>153</v>
      </c>
      <c r="B55" s="50"/>
      <c r="C55" s="217">
        <v>40810.000000000007</v>
      </c>
      <c r="D55" s="103">
        <f t="shared" si="20"/>
        <v>7.0000000000000007E-2</v>
      </c>
      <c r="E55" s="217">
        <v>60200.000000000007</v>
      </c>
      <c r="F55" s="103">
        <f t="shared" si="21"/>
        <v>7.0000000000000007E-2</v>
      </c>
      <c r="G55" s="217">
        <v>61404.000000000007</v>
      </c>
      <c r="H55" s="103">
        <f t="shared" si="22"/>
        <v>7.0000000000000007E-2</v>
      </c>
      <c r="I55" s="217">
        <v>62632.080000000009</v>
      </c>
      <c r="J55" s="103">
        <f t="shared" si="23"/>
        <v>7.0000000000000007E-2</v>
      </c>
      <c r="K55" s="217">
        <v>63884.721600000004</v>
      </c>
      <c r="L55" s="103">
        <f t="shared" si="24"/>
        <v>7.0000000000000007E-2</v>
      </c>
      <c r="M55" s="217">
        <v>65162.416032000008</v>
      </c>
      <c r="N55" s="103">
        <f t="shared" si="25"/>
        <v>7.0000000000000007E-2</v>
      </c>
      <c r="O55" s="217">
        <v>66465.66435264</v>
      </c>
      <c r="P55" s="103">
        <f t="shared" si="26"/>
        <v>6.9999999999999993E-2</v>
      </c>
      <c r="Q55" s="217">
        <v>67794.977639692806</v>
      </c>
      <c r="R55" s="103">
        <f t="shared" si="27"/>
        <v>7.0000000000000007E-2</v>
      </c>
      <c r="S55" s="217">
        <v>69150.87719248666</v>
      </c>
      <c r="T55" s="103">
        <f t="shared" si="28"/>
        <v>7.0000000000000007E-2</v>
      </c>
      <c r="U55" s="217">
        <v>70533.894736336384</v>
      </c>
      <c r="V55" s="103">
        <f t="shared" si="29"/>
        <v>7.0000000000000007E-2</v>
      </c>
      <c r="X55" s="245"/>
    </row>
    <row r="56" spans="1:24" ht="12.75" customHeight="1" x14ac:dyDescent="0.3">
      <c r="A56" s="38" t="s">
        <v>88</v>
      </c>
      <c r="B56" s="50"/>
      <c r="C56" s="217">
        <v>297.33000000000004</v>
      </c>
      <c r="D56" s="103">
        <f t="shared" si="20"/>
        <v>5.1000000000000004E-4</v>
      </c>
      <c r="E56" s="217">
        <v>438.6</v>
      </c>
      <c r="F56" s="103">
        <f t="shared" si="21"/>
        <v>5.1000000000000004E-4</v>
      </c>
      <c r="G56" s="217">
        <v>447.37200000000001</v>
      </c>
      <c r="H56" s="103">
        <f t="shared" si="22"/>
        <v>5.1000000000000004E-4</v>
      </c>
      <c r="I56" s="217">
        <v>456.31943999999999</v>
      </c>
      <c r="J56" s="103">
        <f t="shared" si="23"/>
        <v>5.1000000000000004E-4</v>
      </c>
      <c r="K56" s="217">
        <v>465.44582880000007</v>
      </c>
      <c r="L56" s="103">
        <f t="shared" si="24"/>
        <v>5.1000000000000004E-4</v>
      </c>
      <c r="M56" s="217">
        <v>474.75474537600007</v>
      </c>
      <c r="N56" s="103">
        <f t="shared" si="25"/>
        <v>5.1000000000000004E-4</v>
      </c>
      <c r="O56" s="217">
        <v>484.24984028352003</v>
      </c>
      <c r="P56" s="103">
        <f t="shared" si="26"/>
        <v>5.1000000000000004E-4</v>
      </c>
      <c r="Q56" s="217">
        <v>493.93483708919041</v>
      </c>
      <c r="R56" s="103">
        <f t="shared" si="27"/>
        <v>5.1000000000000004E-4</v>
      </c>
      <c r="S56" s="217">
        <v>503.81353383097422</v>
      </c>
      <c r="T56" s="103">
        <f t="shared" si="28"/>
        <v>5.1000000000000004E-4</v>
      </c>
      <c r="U56" s="217">
        <v>513.88980450759368</v>
      </c>
      <c r="V56" s="103">
        <f t="shared" si="29"/>
        <v>5.1000000000000004E-4</v>
      </c>
      <c r="X56" s="245"/>
    </row>
    <row r="57" spans="1:24" ht="12.75" customHeight="1" x14ac:dyDescent="0.3">
      <c r="A57" s="38" t="s">
        <v>14</v>
      </c>
      <c r="B57" s="50"/>
      <c r="C57" s="217">
        <v>0</v>
      </c>
      <c r="D57" s="103">
        <f t="shared" si="20"/>
        <v>0</v>
      </c>
      <c r="E57" s="217">
        <v>0</v>
      </c>
      <c r="F57" s="103">
        <f t="shared" si="21"/>
        <v>0</v>
      </c>
      <c r="G57" s="217">
        <v>0</v>
      </c>
      <c r="H57" s="103">
        <f t="shared" si="22"/>
        <v>0</v>
      </c>
      <c r="I57" s="217">
        <v>0</v>
      </c>
      <c r="J57" s="103">
        <f t="shared" si="23"/>
        <v>0</v>
      </c>
      <c r="K57" s="217">
        <v>0</v>
      </c>
      <c r="L57" s="103">
        <f t="shared" si="24"/>
        <v>0</v>
      </c>
      <c r="M57" s="217">
        <v>0</v>
      </c>
      <c r="N57" s="103">
        <f t="shared" si="25"/>
        <v>0</v>
      </c>
      <c r="O57" s="217">
        <v>0</v>
      </c>
      <c r="P57" s="103">
        <f t="shared" si="26"/>
        <v>0</v>
      </c>
      <c r="Q57" s="217">
        <v>0</v>
      </c>
      <c r="R57" s="103">
        <f t="shared" si="27"/>
        <v>0</v>
      </c>
      <c r="S57" s="217">
        <v>0</v>
      </c>
      <c r="T57" s="103">
        <f t="shared" si="28"/>
        <v>0</v>
      </c>
      <c r="U57" s="217">
        <v>0</v>
      </c>
      <c r="V57" s="103">
        <f t="shared" si="29"/>
        <v>0</v>
      </c>
      <c r="X57" s="245"/>
    </row>
    <row r="58" spans="1:24" ht="12.75" customHeight="1" x14ac:dyDescent="0.3">
      <c r="A58" s="38" t="s">
        <v>31</v>
      </c>
      <c r="B58" s="50"/>
      <c r="C58" s="217">
        <v>0</v>
      </c>
      <c r="D58" s="103">
        <f t="shared" si="20"/>
        <v>0</v>
      </c>
      <c r="E58" s="217">
        <v>0</v>
      </c>
      <c r="F58" s="103">
        <f t="shared" si="21"/>
        <v>0</v>
      </c>
      <c r="G58" s="217">
        <v>0</v>
      </c>
      <c r="H58" s="103">
        <f t="shared" si="22"/>
        <v>0</v>
      </c>
      <c r="I58" s="217">
        <v>0</v>
      </c>
      <c r="J58" s="103">
        <f t="shared" si="23"/>
        <v>0</v>
      </c>
      <c r="K58" s="217">
        <v>0</v>
      </c>
      <c r="L58" s="103">
        <f t="shared" si="24"/>
        <v>0</v>
      </c>
      <c r="M58" s="217">
        <v>0</v>
      </c>
      <c r="N58" s="103">
        <f t="shared" si="25"/>
        <v>0</v>
      </c>
      <c r="O58" s="217">
        <v>0</v>
      </c>
      <c r="P58" s="103">
        <f t="shared" si="26"/>
        <v>0</v>
      </c>
      <c r="Q58" s="217">
        <v>0</v>
      </c>
      <c r="R58" s="103">
        <f t="shared" si="27"/>
        <v>0</v>
      </c>
      <c r="S58" s="217">
        <v>0</v>
      </c>
      <c r="T58" s="103">
        <f t="shared" si="28"/>
        <v>0</v>
      </c>
      <c r="U58" s="217">
        <v>0</v>
      </c>
      <c r="V58" s="103">
        <f t="shared" si="29"/>
        <v>0</v>
      </c>
      <c r="X58" s="245"/>
    </row>
    <row r="59" spans="1:24" ht="12.75" customHeight="1" x14ac:dyDescent="0.3">
      <c r="A59" s="38" t="s">
        <v>141</v>
      </c>
      <c r="B59" s="50"/>
      <c r="C59" s="217">
        <v>36146</v>
      </c>
      <c r="D59" s="103">
        <f t="shared" si="20"/>
        <v>6.2E-2</v>
      </c>
      <c r="E59" s="217">
        <v>53320</v>
      </c>
      <c r="F59" s="103">
        <f t="shared" si="21"/>
        <v>6.2E-2</v>
      </c>
      <c r="G59" s="217">
        <v>54386.399999999994</v>
      </c>
      <c r="H59" s="103">
        <f t="shared" si="22"/>
        <v>6.1999999999999993E-2</v>
      </c>
      <c r="I59" s="217">
        <v>55474.127999999997</v>
      </c>
      <c r="J59" s="103">
        <f t="shared" si="23"/>
        <v>6.2E-2</v>
      </c>
      <c r="K59" s="217">
        <v>56583.610560000001</v>
      </c>
      <c r="L59" s="103">
        <f t="shared" si="24"/>
        <v>6.2E-2</v>
      </c>
      <c r="M59" s="217">
        <v>57715.2827712</v>
      </c>
      <c r="N59" s="103">
        <f t="shared" si="25"/>
        <v>6.2E-2</v>
      </c>
      <c r="O59" s="217">
        <v>58869.588426623995</v>
      </c>
      <c r="P59" s="103">
        <f t="shared" si="26"/>
        <v>6.1999999999999993E-2</v>
      </c>
      <c r="Q59" s="217">
        <v>60046.98019515648</v>
      </c>
      <c r="R59" s="103">
        <f t="shared" si="27"/>
        <v>6.2E-2</v>
      </c>
      <c r="S59" s="217">
        <v>61247.919799059608</v>
      </c>
      <c r="T59" s="103">
        <f t="shared" si="28"/>
        <v>6.2E-2</v>
      </c>
      <c r="U59" s="217">
        <v>62472.878195040794</v>
      </c>
      <c r="V59" s="103">
        <f t="shared" si="29"/>
        <v>6.2E-2</v>
      </c>
      <c r="X59" s="245"/>
    </row>
    <row r="60" spans="1:24" ht="12.75" customHeight="1" x14ac:dyDescent="0.3">
      <c r="A60" s="38" t="s">
        <v>149</v>
      </c>
      <c r="B60" s="50"/>
      <c r="C60" s="217">
        <v>0</v>
      </c>
      <c r="D60" s="103">
        <f t="shared" si="20"/>
        <v>0</v>
      </c>
      <c r="E60" s="217">
        <v>0</v>
      </c>
      <c r="F60" s="103">
        <f t="shared" si="21"/>
        <v>0</v>
      </c>
      <c r="G60" s="217">
        <v>0</v>
      </c>
      <c r="H60" s="103">
        <f t="shared" si="22"/>
        <v>0</v>
      </c>
      <c r="I60" s="217">
        <v>0</v>
      </c>
      <c r="J60" s="103">
        <f t="shared" si="23"/>
        <v>0</v>
      </c>
      <c r="K60" s="217">
        <v>0</v>
      </c>
      <c r="L60" s="103">
        <f t="shared" si="24"/>
        <v>0</v>
      </c>
      <c r="M60" s="217">
        <v>0</v>
      </c>
      <c r="N60" s="103">
        <f t="shared" si="25"/>
        <v>0</v>
      </c>
      <c r="O60" s="217">
        <v>0</v>
      </c>
      <c r="P60" s="103">
        <f t="shared" si="26"/>
        <v>0</v>
      </c>
      <c r="Q60" s="217">
        <v>0</v>
      </c>
      <c r="R60" s="103">
        <f t="shared" si="27"/>
        <v>0</v>
      </c>
      <c r="S60" s="217">
        <v>0</v>
      </c>
      <c r="T60" s="103">
        <f t="shared" si="28"/>
        <v>0</v>
      </c>
      <c r="U60" s="217">
        <v>0</v>
      </c>
      <c r="V60" s="103">
        <f t="shared" si="29"/>
        <v>0</v>
      </c>
      <c r="X60" s="245"/>
    </row>
    <row r="61" spans="1:24" ht="12.75" customHeight="1" x14ac:dyDescent="0.3">
      <c r="A61" s="38" t="s">
        <v>157</v>
      </c>
      <c r="B61" s="50"/>
      <c r="C61" s="217">
        <v>0</v>
      </c>
      <c r="D61" s="103">
        <f t="shared" si="20"/>
        <v>0</v>
      </c>
      <c r="E61" s="217">
        <v>0</v>
      </c>
      <c r="F61" s="103">
        <f t="shared" si="21"/>
        <v>0</v>
      </c>
      <c r="G61" s="217">
        <v>0</v>
      </c>
      <c r="H61" s="103">
        <f t="shared" si="22"/>
        <v>0</v>
      </c>
      <c r="I61" s="217">
        <v>0</v>
      </c>
      <c r="J61" s="103">
        <f t="shared" si="23"/>
        <v>0</v>
      </c>
      <c r="K61" s="217">
        <v>0</v>
      </c>
      <c r="L61" s="103">
        <f t="shared" si="24"/>
        <v>0</v>
      </c>
      <c r="M61" s="217">
        <v>0</v>
      </c>
      <c r="N61" s="103">
        <f t="shared" si="25"/>
        <v>0</v>
      </c>
      <c r="O61" s="217">
        <v>0</v>
      </c>
      <c r="P61" s="103">
        <f t="shared" si="26"/>
        <v>0</v>
      </c>
      <c r="Q61" s="217">
        <v>0</v>
      </c>
      <c r="R61" s="103">
        <f t="shared" si="27"/>
        <v>0</v>
      </c>
      <c r="S61" s="217">
        <v>0</v>
      </c>
      <c r="T61" s="103">
        <f t="shared" si="28"/>
        <v>0</v>
      </c>
      <c r="U61" s="217">
        <v>0</v>
      </c>
      <c r="V61" s="103">
        <f t="shared" si="29"/>
        <v>0</v>
      </c>
      <c r="X61" s="245"/>
    </row>
    <row r="62" spans="1:24" ht="12.75" customHeight="1" x14ac:dyDescent="0.3">
      <c r="A62" s="38" t="s">
        <v>294</v>
      </c>
      <c r="B62" s="50"/>
      <c r="C62" s="217">
        <v>0</v>
      </c>
      <c r="D62" s="103">
        <f t="shared" si="20"/>
        <v>0</v>
      </c>
      <c r="E62" s="217">
        <v>0</v>
      </c>
      <c r="F62" s="103">
        <f t="shared" si="21"/>
        <v>0</v>
      </c>
      <c r="G62" s="217">
        <v>0</v>
      </c>
      <c r="H62" s="103">
        <f t="shared" si="22"/>
        <v>0</v>
      </c>
      <c r="I62" s="217">
        <v>0</v>
      </c>
      <c r="J62" s="103">
        <f t="shared" si="23"/>
        <v>0</v>
      </c>
      <c r="K62" s="217">
        <v>0</v>
      </c>
      <c r="L62" s="103">
        <f t="shared" si="24"/>
        <v>0</v>
      </c>
      <c r="M62" s="217">
        <v>0</v>
      </c>
      <c r="N62" s="103">
        <f t="shared" si="25"/>
        <v>0</v>
      </c>
      <c r="O62" s="217">
        <v>0</v>
      </c>
      <c r="P62" s="103">
        <f t="shared" si="26"/>
        <v>0</v>
      </c>
      <c r="Q62" s="217">
        <v>0</v>
      </c>
      <c r="R62" s="103">
        <f t="shared" si="27"/>
        <v>0</v>
      </c>
      <c r="S62" s="217">
        <v>0</v>
      </c>
      <c r="T62" s="103">
        <f t="shared" si="28"/>
        <v>0</v>
      </c>
      <c r="U62" s="217">
        <v>0</v>
      </c>
      <c r="V62" s="103">
        <f t="shared" si="29"/>
        <v>0</v>
      </c>
      <c r="X62" s="245"/>
    </row>
    <row r="63" spans="1:24" ht="12.75" customHeight="1" x14ac:dyDescent="0.3">
      <c r="A63" s="38" t="s">
        <v>29</v>
      </c>
      <c r="B63" s="50"/>
      <c r="C63" s="217">
        <v>9109.7431279876928</v>
      </c>
      <c r="D63" s="103">
        <f t="shared" si="20"/>
        <v>1.5625631437371685E-2</v>
      </c>
      <c r="E63" s="217">
        <v>8625.7281421064399</v>
      </c>
      <c r="F63" s="103">
        <f t="shared" si="21"/>
        <v>1.0029916444309814E-2</v>
      </c>
      <c r="G63" s="217">
        <v>9654.5528701055046</v>
      </c>
      <c r="H63" s="103">
        <f t="shared" si="22"/>
        <v>1.100610222310249E-2</v>
      </c>
      <c r="I63" s="217">
        <v>9546.1709128621551</v>
      </c>
      <c r="J63" s="103">
        <f t="shared" si="23"/>
        <v>1.0669164490471192E-2</v>
      </c>
      <c r="K63" s="217">
        <v>9741.7935238166538</v>
      </c>
      <c r="L63" s="103">
        <f t="shared" si="24"/>
        <v>1.0674313507021149E-2</v>
      </c>
      <c r="M63" s="217">
        <v>9942.0807834427087</v>
      </c>
      <c r="N63" s="103">
        <f t="shared" si="25"/>
        <v>1.0680169601127498E-2</v>
      </c>
      <c r="O63" s="217">
        <v>10145.910899121916</v>
      </c>
      <c r="P63" s="103">
        <f t="shared" si="26"/>
        <v>1.0685423366423096E-2</v>
      </c>
      <c r="Q63" s="217">
        <v>10354.970043532496</v>
      </c>
      <c r="R63" s="103">
        <f t="shared" si="27"/>
        <v>1.069176402564205E-2</v>
      </c>
      <c r="S63" s="217">
        <v>10567.740921151644</v>
      </c>
      <c r="T63" s="103">
        <f t="shared" si="28"/>
        <v>1.0697505144027142E-2</v>
      </c>
      <c r="U63" s="217">
        <v>10767.755287842478</v>
      </c>
      <c r="V63" s="103">
        <f t="shared" si="29"/>
        <v>1.0686250531982517E-2</v>
      </c>
      <c r="X63" s="245"/>
    </row>
    <row r="64" spans="1:24" ht="12.75" customHeight="1" x14ac:dyDescent="0.3">
      <c r="A64" s="38" t="s">
        <v>148</v>
      </c>
      <c r="B64" s="50"/>
      <c r="C64" s="217">
        <v>2798.4</v>
      </c>
      <c r="D64" s="103">
        <f t="shared" si="20"/>
        <v>4.8000000000000004E-3</v>
      </c>
      <c r="E64" s="217">
        <v>4128</v>
      </c>
      <c r="F64" s="103">
        <f t="shared" si="21"/>
        <v>4.7999999999999996E-3</v>
      </c>
      <c r="G64" s="217">
        <v>4210.5599999999995</v>
      </c>
      <c r="H64" s="103">
        <f t="shared" si="22"/>
        <v>4.7999999999999996E-3</v>
      </c>
      <c r="I64" s="217">
        <v>4294.7711999999992</v>
      </c>
      <c r="J64" s="103">
        <f t="shared" si="23"/>
        <v>4.7999999999999987E-3</v>
      </c>
      <c r="K64" s="217">
        <v>4380.6666239999995</v>
      </c>
      <c r="L64" s="103">
        <f t="shared" si="24"/>
        <v>4.7999999999999996E-3</v>
      </c>
      <c r="M64" s="217">
        <v>4468.2799564799998</v>
      </c>
      <c r="N64" s="103">
        <f t="shared" si="25"/>
        <v>4.7999999999999996E-3</v>
      </c>
      <c r="O64" s="217">
        <v>4557.6455556095998</v>
      </c>
      <c r="P64" s="103">
        <f t="shared" si="26"/>
        <v>4.7999999999999996E-3</v>
      </c>
      <c r="Q64" s="217">
        <v>4648.7984667217916</v>
      </c>
      <c r="R64" s="103">
        <f t="shared" si="27"/>
        <v>4.7999999999999996E-3</v>
      </c>
      <c r="S64" s="217">
        <v>4741.7744360562265</v>
      </c>
      <c r="T64" s="103">
        <f t="shared" si="28"/>
        <v>4.7999999999999987E-3</v>
      </c>
      <c r="U64" s="217">
        <v>4836.6099247773518</v>
      </c>
      <c r="V64" s="103">
        <f t="shared" si="29"/>
        <v>4.8000000000000004E-3</v>
      </c>
      <c r="X64" s="245"/>
    </row>
    <row r="65" spans="1:24" ht="12.75" customHeight="1" x14ac:dyDescent="0.3">
      <c r="A65" s="38" t="s">
        <v>39</v>
      </c>
      <c r="B65" s="50"/>
      <c r="C65" s="217">
        <v>291.5</v>
      </c>
      <c r="D65" s="103">
        <f t="shared" si="20"/>
        <v>5.0000000000000001E-4</v>
      </c>
      <c r="E65" s="217">
        <v>430</v>
      </c>
      <c r="F65" s="103">
        <f t="shared" si="21"/>
        <v>5.0000000000000001E-4</v>
      </c>
      <c r="G65" s="217">
        <v>438.6</v>
      </c>
      <c r="H65" s="103">
        <f t="shared" si="22"/>
        <v>5.0000000000000001E-4</v>
      </c>
      <c r="I65" s="217">
        <v>447.37199999999996</v>
      </c>
      <c r="J65" s="103">
        <f t="shared" si="23"/>
        <v>4.999999999999999E-4</v>
      </c>
      <c r="K65" s="217">
        <v>456.31944000000004</v>
      </c>
      <c r="L65" s="103">
        <f t="shared" si="24"/>
        <v>5.0000000000000001E-4</v>
      </c>
      <c r="M65" s="217">
        <v>465.44582880000002</v>
      </c>
      <c r="N65" s="103">
        <f t="shared" si="25"/>
        <v>5.0000000000000001E-4</v>
      </c>
      <c r="O65" s="217">
        <v>474.75474537600002</v>
      </c>
      <c r="P65" s="103">
        <f t="shared" si="26"/>
        <v>5.0000000000000001E-4</v>
      </c>
      <c r="Q65" s="217">
        <v>484.24984028352003</v>
      </c>
      <c r="R65" s="103">
        <f t="shared" si="27"/>
        <v>5.0000000000000001E-4</v>
      </c>
      <c r="S65" s="217">
        <v>493.93483708919035</v>
      </c>
      <c r="T65" s="103">
        <f t="shared" si="28"/>
        <v>5.0000000000000001E-4</v>
      </c>
      <c r="U65" s="217">
        <v>503.81353383097411</v>
      </c>
      <c r="V65" s="103">
        <f t="shared" si="29"/>
        <v>5.0000000000000001E-4</v>
      </c>
      <c r="X65" s="245"/>
    </row>
    <row r="66" spans="1:24" ht="12.75" customHeight="1" x14ac:dyDescent="0.3">
      <c r="A66" s="38" t="s">
        <v>147</v>
      </c>
      <c r="B66" s="50"/>
      <c r="C66" s="217">
        <v>1632.4</v>
      </c>
      <c r="D66" s="103">
        <f t="shared" si="20"/>
        <v>2.8E-3</v>
      </c>
      <c r="E66" s="217">
        <v>2408</v>
      </c>
      <c r="F66" s="103">
        <f t="shared" si="21"/>
        <v>2.8E-3</v>
      </c>
      <c r="G66" s="217">
        <v>2456.16</v>
      </c>
      <c r="H66" s="103">
        <f t="shared" si="22"/>
        <v>2.8E-3</v>
      </c>
      <c r="I66" s="217">
        <v>2505.2831999999999</v>
      </c>
      <c r="J66" s="103">
        <f t="shared" si="23"/>
        <v>2.8E-3</v>
      </c>
      <c r="K66" s="217">
        <v>2555.3888640000005</v>
      </c>
      <c r="L66" s="103">
        <f t="shared" si="24"/>
        <v>2.8000000000000004E-3</v>
      </c>
      <c r="M66" s="217">
        <v>2606.4966412799999</v>
      </c>
      <c r="N66" s="103">
        <f t="shared" si="25"/>
        <v>2.8E-3</v>
      </c>
      <c r="O66" s="217">
        <v>2658.6265741056</v>
      </c>
      <c r="P66" s="103">
        <f t="shared" si="26"/>
        <v>2.8E-3</v>
      </c>
      <c r="Q66" s="217">
        <v>2711.7991055877123</v>
      </c>
      <c r="R66" s="103">
        <f t="shared" si="27"/>
        <v>2.8000000000000004E-3</v>
      </c>
      <c r="S66" s="217">
        <v>2766.0350876994662</v>
      </c>
      <c r="T66" s="103">
        <f t="shared" si="28"/>
        <v>2.8E-3</v>
      </c>
      <c r="U66" s="217">
        <v>2821.3557894534551</v>
      </c>
      <c r="V66" s="103">
        <f t="shared" si="29"/>
        <v>2.8E-3</v>
      </c>
      <c r="X66" s="245"/>
    </row>
    <row r="67" spans="1:24" ht="12.75" customHeight="1" x14ac:dyDescent="0.3">
      <c r="A67" s="38" t="s">
        <v>140</v>
      </c>
      <c r="B67" s="50"/>
      <c r="C67" s="217">
        <v>8745</v>
      </c>
      <c r="D67" s="103">
        <f t="shared" si="20"/>
        <v>1.4999999999999999E-2</v>
      </c>
      <c r="E67" s="217">
        <v>12900</v>
      </c>
      <c r="F67" s="103">
        <f t="shared" si="21"/>
        <v>1.4999999999999999E-2</v>
      </c>
      <c r="G67" s="217">
        <v>13157.999999999998</v>
      </c>
      <c r="H67" s="103">
        <f t="shared" si="22"/>
        <v>1.4999999999999998E-2</v>
      </c>
      <c r="I67" s="217">
        <v>13421.159999999998</v>
      </c>
      <c r="J67" s="103">
        <f t="shared" si="23"/>
        <v>1.4999999999999998E-2</v>
      </c>
      <c r="K67" s="217">
        <v>13689.583199999999</v>
      </c>
      <c r="L67" s="103">
        <f t="shared" si="24"/>
        <v>1.4999999999999999E-2</v>
      </c>
      <c r="M67" s="217">
        <v>13963.374864000001</v>
      </c>
      <c r="N67" s="103">
        <f t="shared" si="25"/>
        <v>1.5000000000000001E-2</v>
      </c>
      <c r="O67" s="217">
        <v>14242.642361279999</v>
      </c>
      <c r="P67" s="103">
        <f t="shared" si="26"/>
        <v>1.4999999999999999E-2</v>
      </c>
      <c r="Q67" s="217">
        <v>14527.495208505599</v>
      </c>
      <c r="R67" s="103">
        <f t="shared" si="27"/>
        <v>1.4999999999999999E-2</v>
      </c>
      <c r="S67" s="217">
        <v>14818.045112675711</v>
      </c>
      <c r="T67" s="103">
        <f t="shared" si="28"/>
        <v>1.4999999999999999E-2</v>
      </c>
      <c r="U67" s="217">
        <v>15114.406014929224</v>
      </c>
      <c r="V67" s="103">
        <f t="shared" si="29"/>
        <v>1.4999999999999999E-2</v>
      </c>
      <c r="X67" s="245"/>
    </row>
    <row r="68" spans="1:24" ht="12.75" customHeight="1" x14ac:dyDescent="0.3">
      <c r="A68" s="38" t="s">
        <v>6</v>
      </c>
      <c r="B68" s="50"/>
      <c r="C68" s="217">
        <v>991.1</v>
      </c>
      <c r="D68" s="103">
        <f t="shared" si="20"/>
        <v>1.7000000000000001E-3</v>
      </c>
      <c r="E68" s="217">
        <v>1461.9999999999998</v>
      </c>
      <c r="F68" s="103">
        <f t="shared" si="21"/>
        <v>1.6999999999999997E-3</v>
      </c>
      <c r="G68" s="217">
        <v>1491.2399999999998</v>
      </c>
      <c r="H68" s="103">
        <f t="shared" si="22"/>
        <v>1.6999999999999997E-3</v>
      </c>
      <c r="I68" s="217">
        <v>1521.0647999999999</v>
      </c>
      <c r="J68" s="103">
        <f t="shared" si="23"/>
        <v>1.6999999999999999E-3</v>
      </c>
      <c r="K68" s="217">
        <v>1551.4860959999999</v>
      </c>
      <c r="L68" s="103">
        <f t="shared" si="24"/>
        <v>1.6999999999999999E-3</v>
      </c>
      <c r="M68" s="217">
        <v>1582.51581792</v>
      </c>
      <c r="N68" s="103">
        <f t="shared" si="25"/>
        <v>1.6999999999999999E-3</v>
      </c>
      <c r="O68" s="217">
        <v>1614.1661342783998</v>
      </c>
      <c r="P68" s="103">
        <f t="shared" si="26"/>
        <v>1.6999999999999997E-3</v>
      </c>
      <c r="Q68" s="217">
        <v>1646.449456963968</v>
      </c>
      <c r="R68" s="103">
        <f t="shared" si="27"/>
        <v>1.7000000000000001E-3</v>
      </c>
      <c r="S68" s="217">
        <v>1679.3784461032469</v>
      </c>
      <c r="T68" s="103">
        <f t="shared" si="28"/>
        <v>1.6999999999999997E-3</v>
      </c>
      <c r="U68" s="217">
        <v>1712.9660150253119</v>
      </c>
      <c r="V68" s="103">
        <f t="shared" si="29"/>
        <v>1.6999999999999999E-3</v>
      </c>
      <c r="X68" s="245"/>
    </row>
    <row r="69" spans="1:24" ht="12.75" customHeight="1" x14ac:dyDescent="0.3">
      <c r="A69" s="38" t="s">
        <v>142</v>
      </c>
      <c r="B69" s="50"/>
      <c r="C69" s="217">
        <v>0</v>
      </c>
      <c r="D69" s="103">
        <f t="shared" si="20"/>
        <v>0</v>
      </c>
      <c r="E69" s="217">
        <v>0</v>
      </c>
      <c r="F69" s="103">
        <f t="shared" si="21"/>
        <v>0</v>
      </c>
      <c r="G69" s="217">
        <v>0</v>
      </c>
      <c r="H69" s="103">
        <f t="shared" si="22"/>
        <v>0</v>
      </c>
      <c r="I69" s="217">
        <v>0</v>
      </c>
      <c r="J69" s="103">
        <f t="shared" si="23"/>
        <v>0</v>
      </c>
      <c r="K69" s="217">
        <v>0</v>
      </c>
      <c r="L69" s="103">
        <f t="shared" si="24"/>
        <v>0</v>
      </c>
      <c r="M69" s="217">
        <v>0</v>
      </c>
      <c r="N69" s="103">
        <f t="shared" si="25"/>
        <v>0</v>
      </c>
      <c r="O69" s="217">
        <v>0</v>
      </c>
      <c r="P69" s="103">
        <f t="shared" si="26"/>
        <v>0</v>
      </c>
      <c r="Q69" s="217">
        <v>0</v>
      </c>
      <c r="R69" s="103">
        <f t="shared" si="27"/>
        <v>0</v>
      </c>
      <c r="S69" s="217">
        <v>0</v>
      </c>
      <c r="T69" s="103">
        <f t="shared" si="28"/>
        <v>0</v>
      </c>
      <c r="U69" s="217">
        <v>0</v>
      </c>
      <c r="V69" s="103">
        <f t="shared" si="29"/>
        <v>0</v>
      </c>
      <c r="X69" s="245"/>
    </row>
    <row r="70" spans="1:24" ht="12.75" customHeight="1" x14ac:dyDescent="0.3">
      <c r="A70" s="38" t="s">
        <v>32</v>
      </c>
      <c r="B70" s="50"/>
      <c r="C70" s="217">
        <v>58.300000000000004</v>
      </c>
      <c r="D70" s="103">
        <f t="shared" si="20"/>
        <v>1E-4</v>
      </c>
      <c r="E70" s="217">
        <v>86</v>
      </c>
      <c r="F70" s="103">
        <f t="shared" si="21"/>
        <v>1E-4</v>
      </c>
      <c r="G70" s="217">
        <v>87.72</v>
      </c>
      <c r="H70" s="103">
        <f t="shared" si="22"/>
        <v>1E-4</v>
      </c>
      <c r="I70" s="217">
        <v>89.474400000000003</v>
      </c>
      <c r="J70" s="103">
        <f t="shared" si="23"/>
        <v>1E-4</v>
      </c>
      <c r="K70" s="217">
        <v>91.263888000000009</v>
      </c>
      <c r="L70" s="103">
        <f t="shared" si="24"/>
        <v>1E-4</v>
      </c>
      <c r="M70" s="217">
        <v>93.08916576</v>
      </c>
      <c r="N70" s="103">
        <f t="shared" si="25"/>
        <v>9.9999999999999991E-5</v>
      </c>
      <c r="O70" s="217">
        <v>94.950949075200015</v>
      </c>
      <c r="P70" s="103">
        <f t="shared" si="26"/>
        <v>1.0000000000000002E-4</v>
      </c>
      <c r="Q70" s="217">
        <v>96.849968056704</v>
      </c>
      <c r="R70" s="103">
        <f t="shared" si="27"/>
        <v>1E-4</v>
      </c>
      <c r="S70" s="217">
        <v>98.786967417838071</v>
      </c>
      <c r="T70" s="103">
        <f t="shared" si="28"/>
        <v>9.9999999999999991E-5</v>
      </c>
      <c r="U70" s="217">
        <v>100.76270676619484</v>
      </c>
      <c r="V70" s="103">
        <f t="shared" si="29"/>
        <v>1.0000000000000002E-4</v>
      </c>
      <c r="X70" s="245"/>
    </row>
    <row r="71" spans="1:24" ht="12.75" customHeight="1" x14ac:dyDescent="0.3">
      <c r="A71" s="38" t="s">
        <v>138</v>
      </c>
      <c r="B71" s="50"/>
      <c r="C71" s="217">
        <v>0</v>
      </c>
      <c r="D71" s="103">
        <f t="shared" si="20"/>
        <v>0</v>
      </c>
      <c r="E71" s="217">
        <v>0</v>
      </c>
      <c r="F71" s="103">
        <f t="shared" si="21"/>
        <v>0</v>
      </c>
      <c r="G71" s="217">
        <v>0</v>
      </c>
      <c r="H71" s="103">
        <f t="shared" si="22"/>
        <v>0</v>
      </c>
      <c r="I71" s="217">
        <v>0</v>
      </c>
      <c r="J71" s="103">
        <f t="shared" si="23"/>
        <v>0</v>
      </c>
      <c r="K71" s="217">
        <v>0</v>
      </c>
      <c r="L71" s="103">
        <f t="shared" si="24"/>
        <v>0</v>
      </c>
      <c r="M71" s="217">
        <v>0</v>
      </c>
      <c r="N71" s="103">
        <f t="shared" si="25"/>
        <v>0</v>
      </c>
      <c r="O71" s="217">
        <v>0</v>
      </c>
      <c r="P71" s="103">
        <f t="shared" si="26"/>
        <v>0</v>
      </c>
      <c r="Q71" s="217">
        <v>0</v>
      </c>
      <c r="R71" s="103">
        <f t="shared" si="27"/>
        <v>0</v>
      </c>
      <c r="S71" s="217">
        <v>0</v>
      </c>
      <c r="T71" s="103">
        <f t="shared" si="28"/>
        <v>0</v>
      </c>
      <c r="U71" s="217">
        <v>0</v>
      </c>
      <c r="V71" s="103">
        <f t="shared" si="29"/>
        <v>0</v>
      </c>
      <c r="X71" s="245"/>
    </row>
    <row r="72" spans="1:24" ht="12.75" customHeight="1" x14ac:dyDescent="0.3">
      <c r="A72" s="38" t="s">
        <v>154</v>
      </c>
      <c r="B72" s="50"/>
      <c r="C72" s="217">
        <v>0</v>
      </c>
      <c r="D72" s="103">
        <f t="shared" si="20"/>
        <v>0</v>
      </c>
      <c r="E72" s="217">
        <v>0</v>
      </c>
      <c r="F72" s="103">
        <f t="shared" si="21"/>
        <v>0</v>
      </c>
      <c r="G72" s="217">
        <v>0</v>
      </c>
      <c r="H72" s="103">
        <f t="shared" si="22"/>
        <v>0</v>
      </c>
      <c r="I72" s="217">
        <v>0</v>
      </c>
      <c r="J72" s="103">
        <f t="shared" si="23"/>
        <v>0</v>
      </c>
      <c r="K72" s="217">
        <v>0</v>
      </c>
      <c r="L72" s="103">
        <f t="shared" si="24"/>
        <v>0</v>
      </c>
      <c r="M72" s="217">
        <v>0</v>
      </c>
      <c r="N72" s="103">
        <f t="shared" si="25"/>
        <v>0</v>
      </c>
      <c r="O72" s="217">
        <v>0</v>
      </c>
      <c r="P72" s="103">
        <f t="shared" si="26"/>
        <v>0</v>
      </c>
      <c r="Q72" s="217">
        <v>0</v>
      </c>
      <c r="R72" s="103">
        <f t="shared" si="27"/>
        <v>0</v>
      </c>
      <c r="S72" s="217">
        <v>0</v>
      </c>
      <c r="T72" s="103">
        <f t="shared" si="28"/>
        <v>0</v>
      </c>
      <c r="U72" s="217">
        <v>0</v>
      </c>
      <c r="V72" s="103">
        <f t="shared" si="29"/>
        <v>0</v>
      </c>
      <c r="X72" s="245"/>
    </row>
    <row r="73" spans="1:24" ht="12.75" customHeight="1" x14ac:dyDescent="0.3">
      <c r="A73" s="38" t="s">
        <v>145</v>
      </c>
      <c r="B73" s="50"/>
      <c r="C73" s="217">
        <v>0</v>
      </c>
      <c r="D73" s="103">
        <f t="shared" si="20"/>
        <v>0</v>
      </c>
      <c r="E73" s="217">
        <v>0</v>
      </c>
      <c r="F73" s="103">
        <f t="shared" si="21"/>
        <v>0</v>
      </c>
      <c r="G73" s="217">
        <v>0</v>
      </c>
      <c r="H73" s="103">
        <f t="shared" si="22"/>
        <v>0</v>
      </c>
      <c r="I73" s="217">
        <v>0</v>
      </c>
      <c r="J73" s="103">
        <f t="shared" si="23"/>
        <v>0</v>
      </c>
      <c r="K73" s="217">
        <v>0</v>
      </c>
      <c r="L73" s="103">
        <f t="shared" si="24"/>
        <v>0</v>
      </c>
      <c r="M73" s="217">
        <v>0</v>
      </c>
      <c r="N73" s="103">
        <f t="shared" si="25"/>
        <v>0</v>
      </c>
      <c r="O73" s="217">
        <v>0</v>
      </c>
      <c r="P73" s="103">
        <f t="shared" si="26"/>
        <v>0</v>
      </c>
      <c r="Q73" s="217">
        <v>0</v>
      </c>
      <c r="R73" s="103">
        <f t="shared" si="27"/>
        <v>0</v>
      </c>
      <c r="S73" s="217">
        <v>0</v>
      </c>
      <c r="T73" s="103">
        <f t="shared" si="28"/>
        <v>0</v>
      </c>
      <c r="U73" s="217">
        <v>0</v>
      </c>
      <c r="V73" s="103">
        <f t="shared" si="29"/>
        <v>0</v>
      </c>
      <c r="X73" s="245"/>
    </row>
    <row r="74" spans="1:24" ht="12.75" customHeight="1" x14ac:dyDescent="0.3">
      <c r="A74" s="38" t="s">
        <v>134</v>
      </c>
      <c r="B74" s="50"/>
      <c r="C74" s="217">
        <v>0</v>
      </c>
      <c r="D74" s="103">
        <f t="shared" si="20"/>
        <v>0</v>
      </c>
      <c r="E74" s="217">
        <v>0</v>
      </c>
      <c r="F74" s="103">
        <f t="shared" si="21"/>
        <v>0</v>
      </c>
      <c r="G74" s="217">
        <v>0</v>
      </c>
      <c r="H74" s="103">
        <f t="shared" si="22"/>
        <v>0</v>
      </c>
      <c r="I74" s="217">
        <v>0</v>
      </c>
      <c r="J74" s="103">
        <f t="shared" si="23"/>
        <v>0</v>
      </c>
      <c r="K74" s="217">
        <v>0</v>
      </c>
      <c r="L74" s="103">
        <f t="shared" si="24"/>
        <v>0</v>
      </c>
      <c r="M74" s="217">
        <v>0</v>
      </c>
      <c r="N74" s="103">
        <f t="shared" si="25"/>
        <v>0</v>
      </c>
      <c r="O74" s="217">
        <v>0</v>
      </c>
      <c r="P74" s="103">
        <f t="shared" si="26"/>
        <v>0</v>
      </c>
      <c r="Q74" s="217">
        <v>0</v>
      </c>
      <c r="R74" s="103">
        <f t="shared" si="27"/>
        <v>0</v>
      </c>
      <c r="S74" s="217">
        <v>0</v>
      </c>
      <c r="T74" s="103">
        <f t="shared" si="28"/>
        <v>0</v>
      </c>
      <c r="U74" s="217">
        <v>0</v>
      </c>
      <c r="V74" s="103">
        <f t="shared" si="29"/>
        <v>0</v>
      </c>
      <c r="X74" s="245"/>
    </row>
    <row r="75" spans="1:24" ht="12.75" customHeight="1" x14ac:dyDescent="0.3">
      <c r="A75" s="38" t="s">
        <v>151</v>
      </c>
      <c r="B75" s="50"/>
      <c r="C75" s="217">
        <v>5830.0000000000009</v>
      </c>
      <c r="D75" s="103">
        <f t="shared" si="20"/>
        <v>1.0000000000000002E-2</v>
      </c>
      <c r="E75" s="217">
        <v>8600</v>
      </c>
      <c r="F75" s="103">
        <f t="shared" si="21"/>
        <v>0.01</v>
      </c>
      <c r="G75" s="217">
        <v>8772</v>
      </c>
      <c r="H75" s="103">
        <f t="shared" si="22"/>
        <v>0.01</v>
      </c>
      <c r="I75" s="217">
        <v>8947.4399999999987</v>
      </c>
      <c r="J75" s="103">
        <f t="shared" si="23"/>
        <v>9.9999999999999985E-3</v>
      </c>
      <c r="K75" s="217">
        <v>9126.3888000000006</v>
      </c>
      <c r="L75" s="103">
        <f t="shared" si="24"/>
        <v>0.01</v>
      </c>
      <c r="M75" s="217">
        <v>9308.9165759999996</v>
      </c>
      <c r="N75" s="103">
        <f t="shared" si="25"/>
        <v>9.9999999999999985E-3</v>
      </c>
      <c r="O75" s="217">
        <v>9495.0949075200006</v>
      </c>
      <c r="P75" s="103">
        <f t="shared" si="26"/>
        <v>0.01</v>
      </c>
      <c r="Q75" s="217">
        <v>9684.9968056704001</v>
      </c>
      <c r="R75" s="103">
        <f t="shared" si="27"/>
        <v>0.01</v>
      </c>
      <c r="S75" s="217">
        <v>9878.6967417838077</v>
      </c>
      <c r="T75" s="103">
        <f t="shared" si="28"/>
        <v>0.01</v>
      </c>
      <c r="U75" s="217">
        <v>10076.270676619482</v>
      </c>
      <c r="V75" s="103">
        <f t="shared" si="29"/>
        <v>0.01</v>
      </c>
      <c r="X75" s="245"/>
    </row>
    <row r="76" spans="1:24" ht="12.75" customHeight="1" x14ac:dyDescent="0.3">
      <c r="A76" s="38" t="s">
        <v>137</v>
      </c>
      <c r="B76" s="50"/>
      <c r="C76" s="217">
        <v>233.20000000000002</v>
      </c>
      <c r="D76" s="103">
        <f t="shared" si="20"/>
        <v>4.0000000000000002E-4</v>
      </c>
      <c r="E76" s="217">
        <v>344</v>
      </c>
      <c r="F76" s="103">
        <f t="shared" si="21"/>
        <v>4.0000000000000002E-4</v>
      </c>
      <c r="G76" s="217">
        <v>350.88</v>
      </c>
      <c r="H76" s="103">
        <f t="shared" si="22"/>
        <v>4.0000000000000002E-4</v>
      </c>
      <c r="I76" s="217">
        <v>357.89760000000001</v>
      </c>
      <c r="J76" s="103">
        <f t="shared" si="23"/>
        <v>4.0000000000000002E-4</v>
      </c>
      <c r="K76" s="217">
        <v>365.05555200000003</v>
      </c>
      <c r="L76" s="103">
        <f t="shared" si="24"/>
        <v>4.0000000000000002E-4</v>
      </c>
      <c r="M76" s="217">
        <v>372.35666304</v>
      </c>
      <c r="N76" s="103">
        <f t="shared" si="25"/>
        <v>3.9999999999999996E-4</v>
      </c>
      <c r="O76" s="217">
        <v>379.80379630080006</v>
      </c>
      <c r="P76" s="103">
        <f t="shared" si="26"/>
        <v>4.0000000000000007E-4</v>
      </c>
      <c r="Q76" s="217">
        <v>387.399872226816</v>
      </c>
      <c r="R76" s="103">
        <f t="shared" si="27"/>
        <v>4.0000000000000002E-4</v>
      </c>
      <c r="S76" s="217">
        <v>395.14786967135228</v>
      </c>
      <c r="T76" s="103">
        <f t="shared" si="28"/>
        <v>3.9999999999999996E-4</v>
      </c>
      <c r="U76" s="217">
        <v>403.05082706477936</v>
      </c>
      <c r="V76" s="103">
        <f t="shared" si="29"/>
        <v>4.0000000000000007E-4</v>
      </c>
      <c r="X76" s="245"/>
    </row>
    <row r="77" spans="1:24" ht="12.75" customHeight="1" x14ac:dyDescent="0.3">
      <c r="A77" s="38" t="s">
        <v>136</v>
      </c>
      <c r="B77" s="50"/>
      <c r="C77" s="217">
        <v>757.90000000000009</v>
      </c>
      <c r="D77" s="103">
        <f t="shared" si="20"/>
        <v>1.3000000000000002E-3</v>
      </c>
      <c r="E77" s="217">
        <v>1117.9999999999998</v>
      </c>
      <c r="F77" s="103">
        <f t="shared" si="21"/>
        <v>1.2999999999999997E-3</v>
      </c>
      <c r="G77" s="217">
        <v>1140.3599999999999</v>
      </c>
      <c r="H77" s="103">
        <f t="shared" si="22"/>
        <v>1.2999999999999999E-3</v>
      </c>
      <c r="I77" s="217">
        <v>1163.1671999999999</v>
      </c>
      <c r="J77" s="103">
        <f t="shared" si="23"/>
        <v>1.2999999999999999E-3</v>
      </c>
      <c r="K77" s="217">
        <v>1186.4305439999998</v>
      </c>
      <c r="L77" s="103">
        <f t="shared" si="24"/>
        <v>1.2999999999999997E-3</v>
      </c>
      <c r="M77" s="217">
        <v>1210.15915488</v>
      </c>
      <c r="N77" s="103">
        <f t="shared" si="25"/>
        <v>1.2999999999999999E-3</v>
      </c>
      <c r="O77" s="217">
        <v>1234.3623379776</v>
      </c>
      <c r="P77" s="103">
        <f t="shared" si="26"/>
        <v>1.2999999999999999E-3</v>
      </c>
      <c r="Q77" s="217">
        <v>1259.0495847371519</v>
      </c>
      <c r="R77" s="103">
        <f t="shared" si="27"/>
        <v>1.2999999999999999E-3</v>
      </c>
      <c r="S77" s="217">
        <v>1284.2305764318949</v>
      </c>
      <c r="T77" s="103">
        <f t="shared" si="28"/>
        <v>1.2999999999999999E-3</v>
      </c>
      <c r="U77" s="217">
        <v>1309.9151879605326</v>
      </c>
      <c r="V77" s="103">
        <f t="shared" si="29"/>
        <v>1.2999999999999999E-3</v>
      </c>
      <c r="X77" s="245"/>
    </row>
    <row r="78" spans="1:24" ht="12.75" customHeight="1" x14ac:dyDescent="0.3">
      <c r="A78" s="38" t="s">
        <v>135</v>
      </c>
      <c r="B78" s="50"/>
      <c r="C78" s="217">
        <v>12826</v>
      </c>
      <c r="D78" s="103">
        <f t="shared" si="20"/>
        <v>2.1999999999999999E-2</v>
      </c>
      <c r="E78" s="217">
        <v>18919.999999999996</v>
      </c>
      <c r="F78" s="103">
        <f t="shared" si="21"/>
        <v>2.1999999999999995E-2</v>
      </c>
      <c r="G78" s="217">
        <v>19298.399999999998</v>
      </c>
      <c r="H78" s="103">
        <f t="shared" si="22"/>
        <v>2.1999999999999999E-2</v>
      </c>
      <c r="I78" s="217">
        <v>19684.367999999999</v>
      </c>
      <c r="J78" s="103">
        <f t="shared" si="23"/>
        <v>2.1999999999999999E-2</v>
      </c>
      <c r="K78" s="217">
        <v>20078.055359999998</v>
      </c>
      <c r="L78" s="103">
        <f t="shared" si="24"/>
        <v>2.1999999999999999E-2</v>
      </c>
      <c r="M78" s="217">
        <v>20479.616467200001</v>
      </c>
      <c r="N78" s="103">
        <f t="shared" si="25"/>
        <v>2.2000000000000002E-2</v>
      </c>
      <c r="O78" s="217">
        <v>20889.208796544001</v>
      </c>
      <c r="P78" s="103">
        <f t="shared" si="26"/>
        <v>2.1999999999999999E-2</v>
      </c>
      <c r="Q78" s="217">
        <v>21306.99297247488</v>
      </c>
      <c r="R78" s="103">
        <f t="shared" si="27"/>
        <v>2.1999999999999999E-2</v>
      </c>
      <c r="S78" s="217">
        <v>21733.132831924373</v>
      </c>
      <c r="T78" s="103">
        <f t="shared" si="28"/>
        <v>2.1999999999999995E-2</v>
      </c>
      <c r="U78" s="217">
        <v>22167.795488562861</v>
      </c>
      <c r="V78" s="103">
        <f t="shared" si="29"/>
        <v>2.1999999999999999E-2</v>
      </c>
      <c r="X78" s="245"/>
    </row>
    <row r="79" spans="1:24" ht="12.75" customHeight="1" x14ac:dyDescent="0.3">
      <c r="A79" s="38" t="s">
        <v>100</v>
      </c>
      <c r="B79" s="50"/>
      <c r="C79" s="217">
        <v>0</v>
      </c>
      <c r="D79" s="103">
        <f t="shared" si="20"/>
        <v>0</v>
      </c>
      <c r="E79" s="217">
        <v>0</v>
      </c>
      <c r="F79" s="103">
        <f t="shared" si="21"/>
        <v>0</v>
      </c>
      <c r="G79" s="217">
        <v>0</v>
      </c>
      <c r="H79" s="103">
        <f t="shared" si="22"/>
        <v>0</v>
      </c>
      <c r="I79" s="217">
        <v>0</v>
      </c>
      <c r="J79" s="103">
        <f t="shared" si="23"/>
        <v>0</v>
      </c>
      <c r="K79" s="217">
        <v>0</v>
      </c>
      <c r="L79" s="103">
        <f t="shared" si="24"/>
        <v>0</v>
      </c>
      <c r="M79" s="217">
        <v>0</v>
      </c>
      <c r="N79" s="103">
        <f t="shared" si="25"/>
        <v>0</v>
      </c>
      <c r="O79" s="217">
        <v>0</v>
      </c>
      <c r="P79" s="103">
        <f t="shared" si="26"/>
        <v>0</v>
      </c>
      <c r="Q79" s="217">
        <v>0</v>
      </c>
      <c r="R79" s="103">
        <f t="shared" si="27"/>
        <v>0</v>
      </c>
      <c r="S79" s="217">
        <v>0</v>
      </c>
      <c r="T79" s="103">
        <f t="shared" si="28"/>
        <v>0</v>
      </c>
      <c r="U79" s="217">
        <v>0</v>
      </c>
      <c r="V79" s="103">
        <f t="shared" si="29"/>
        <v>0</v>
      </c>
      <c r="X79" s="245"/>
    </row>
    <row r="80" spans="1:24" ht="12.75" customHeight="1" x14ac:dyDescent="0.3">
      <c r="A80" s="38" t="s">
        <v>101</v>
      </c>
      <c r="B80" s="50"/>
      <c r="C80" s="217">
        <v>0</v>
      </c>
      <c r="D80" s="103">
        <f t="shared" si="20"/>
        <v>0</v>
      </c>
      <c r="E80" s="217">
        <v>0</v>
      </c>
      <c r="F80" s="103">
        <f t="shared" si="21"/>
        <v>0</v>
      </c>
      <c r="G80" s="217">
        <v>0</v>
      </c>
      <c r="H80" s="103">
        <f t="shared" si="22"/>
        <v>0</v>
      </c>
      <c r="I80" s="217">
        <v>0</v>
      </c>
      <c r="J80" s="103">
        <f t="shared" si="23"/>
        <v>0</v>
      </c>
      <c r="K80" s="217">
        <v>0</v>
      </c>
      <c r="L80" s="103">
        <f t="shared" si="24"/>
        <v>0</v>
      </c>
      <c r="M80" s="217">
        <v>0</v>
      </c>
      <c r="N80" s="103">
        <f t="shared" si="25"/>
        <v>0</v>
      </c>
      <c r="O80" s="217">
        <v>0</v>
      </c>
      <c r="P80" s="103">
        <f t="shared" si="26"/>
        <v>0</v>
      </c>
      <c r="Q80" s="217">
        <v>0</v>
      </c>
      <c r="R80" s="103">
        <f t="shared" si="27"/>
        <v>0</v>
      </c>
      <c r="S80" s="217">
        <v>0</v>
      </c>
      <c r="T80" s="103">
        <f t="shared" si="28"/>
        <v>0</v>
      </c>
      <c r="U80" s="217">
        <v>0</v>
      </c>
      <c r="V80" s="103">
        <f t="shared" si="29"/>
        <v>0</v>
      </c>
      <c r="X80" s="245"/>
    </row>
    <row r="81" spans="1:24" ht="12.75" customHeight="1" x14ac:dyDescent="0.3">
      <c r="A81" s="38" t="s">
        <v>139</v>
      </c>
      <c r="B81" s="50"/>
      <c r="C81" s="217">
        <v>0</v>
      </c>
      <c r="D81" s="103">
        <f t="shared" si="20"/>
        <v>0</v>
      </c>
      <c r="E81" s="217">
        <v>0</v>
      </c>
      <c r="F81" s="103">
        <f t="shared" si="21"/>
        <v>0</v>
      </c>
      <c r="G81" s="217">
        <v>0</v>
      </c>
      <c r="H81" s="103">
        <f t="shared" si="22"/>
        <v>0</v>
      </c>
      <c r="I81" s="217">
        <v>0</v>
      </c>
      <c r="J81" s="103">
        <f t="shared" si="23"/>
        <v>0</v>
      </c>
      <c r="K81" s="217">
        <v>0</v>
      </c>
      <c r="L81" s="103">
        <f t="shared" si="24"/>
        <v>0</v>
      </c>
      <c r="M81" s="217">
        <v>0</v>
      </c>
      <c r="N81" s="103">
        <f t="shared" si="25"/>
        <v>0</v>
      </c>
      <c r="O81" s="217">
        <v>0</v>
      </c>
      <c r="P81" s="103">
        <f t="shared" si="26"/>
        <v>0</v>
      </c>
      <c r="Q81" s="217">
        <v>0</v>
      </c>
      <c r="R81" s="103">
        <f t="shared" si="27"/>
        <v>0</v>
      </c>
      <c r="S81" s="217">
        <v>0</v>
      </c>
      <c r="T81" s="103">
        <f t="shared" si="28"/>
        <v>0</v>
      </c>
      <c r="U81" s="217">
        <v>0</v>
      </c>
      <c r="V81" s="103">
        <f t="shared" si="29"/>
        <v>0</v>
      </c>
      <c r="X81" s="245"/>
    </row>
    <row r="82" spans="1:24" ht="12.75" customHeight="1" x14ac:dyDescent="0.3">
      <c r="A82" s="38" t="s">
        <v>155</v>
      </c>
      <c r="B82" s="50"/>
      <c r="C82" s="217">
        <v>0</v>
      </c>
      <c r="D82" s="103">
        <f t="shared" si="20"/>
        <v>0</v>
      </c>
      <c r="E82" s="217">
        <v>0</v>
      </c>
      <c r="F82" s="103">
        <f t="shared" si="21"/>
        <v>0</v>
      </c>
      <c r="G82" s="217">
        <v>0</v>
      </c>
      <c r="H82" s="103">
        <f t="shared" si="22"/>
        <v>0</v>
      </c>
      <c r="I82" s="217">
        <v>0</v>
      </c>
      <c r="J82" s="103">
        <f t="shared" si="23"/>
        <v>0</v>
      </c>
      <c r="K82" s="217">
        <v>0</v>
      </c>
      <c r="L82" s="103">
        <f t="shared" si="24"/>
        <v>0</v>
      </c>
      <c r="M82" s="217">
        <v>0</v>
      </c>
      <c r="N82" s="103">
        <f t="shared" si="25"/>
        <v>0</v>
      </c>
      <c r="O82" s="217">
        <v>0</v>
      </c>
      <c r="P82" s="103">
        <f t="shared" si="26"/>
        <v>0</v>
      </c>
      <c r="Q82" s="217">
        <v>0</v>
      </c>
      <c r="R82" s="103">
        <f t="shared" si="27"/>
        <v>0</v>
      </c>
      <c r="S82" s="217">
        <v>0</v>
      </c>
      <c r="T82" s="103">
        <f t="shared" si="28"/>
        <v>0</v>
      </c>
      <c r="U82" s="217">
        <v>0</v>
      </c>
      <c r="V82" s="103">
        <f t="shared" si="29"/>
        <v>0</v>
      </c>
      <c r="X82" s="245"/>
    </row>
    <row r="83" spans="1:24" ht="12.75" customHeight="1" x14ac:dyDescent="0.3">
      <c r="A83" s="38" t="s">
        <v>77</v>
      </c>
      <c r="B83" s="50"/>
      <c r="C83" s="217">
        <v>0</v>
      </c>
      <c r="D83" s="103">
        <f t="shared" si="20"/>
        <v>0</v>
      </c>
      <c r="E83" s="217">
        <v>0</v>
      </c>
      <c r="F83" s="103">
        <f t="shared" si="21"/>
        <v>0</v>
      </c>
      <c r="G83" s="217">
        <v>0</v>
      </c>
      <c r="H83" s="103">
        <f t="shared" si="22"/>
        <v>0</v>
      </c>
      <c r="I83" s="217">
        <v>0</v>
      </c>
      <c r="J83" s="103">
        <f t="shared" si="23"/>
        <v>0</v>
      </c>
      <c r="K83" s="217">
        <v>0</v>
      </c>
      <c r="L83" s="103">
        <f t="shared" si="24"/>
        <v>0</v>
      </c>
      <c r="M83" s="217">
        <v>0</v>
      </c>
      <c r="N83" s="103">
        <f t="shared" si="25"/>
        <v>0</v>
      </c>
      <c r="O83" s="217">
        <v>0</v>
      </c>
      <c r="P83" s="103">
        <f t="shared" si="26"/>
        <v>0</v>
      </c>
      <c r="Q83" s="217">
        <v>0</v>
      </c>
      <c r="R83" s="103">
        <f t="shared" si="27"/>
        <v>0</v>
      </c>
      <c r="S83" s="217">
        <v>0</v>
      </c>
      <c r="T83" s="103">
        <f t="shared" si="28"/>
        <v>0</v>
      </c>
      <c r="U83" s="217">
        <v>0</v>
      </c>
      <c r="V83" s="103">
        <f t="shared" si="29"/>
        <v>0</v>
      </c>
      <c r="X83" s="245"/>
    </row>
    <row r="84" spans="1:24" ht="12.75" customHeight="1" x14ac:dyDescent="0.3">
      <c r="A84" s="38" t="s">
        <v>98</v>
      </c>
      <c r="B84" s="50"/>
      <c r="C84" s="217">
        <v>0</v>
      </c>
      <c r="D84" s="103">
        <f t="shared" si="20"/>
        <v>0</v>
      </c>
      <c r="E84" s="217">
        <v>0</v>
      </c>
      <c r="F84" s="103">
        <f t="shared" si="21"/>
        <v>0</v>
      </c>
      <c r="G84" s="217">
        <v>0</v>
      </c>
      <c r="H84" s="103">
        <f t="shared" si="22"/>
        <v>0</v>
      </c>
      <c r="I84" s="217">
        <v>0</v>
      </c>
      <c r="J84" s="103">
        <f t="shared" si="23"/>
        <v>0</v>
      </c>
      <c r="K84" s="217">
        <v>0</v>
      </c>
      <c r="L84" s="103">
        <f t="shared" si="24"/>
        <v>0</v>
      </c>
      <c r="M84" s="217">
        <v>0</v>
      </c>
      <c r="N84" s="103">
        <f t="shared" si="25"/>
        <v>0</v>
      </c>
      <c r="O84" s="217">
        <v>0</v>
      </c>
      <c r="P84" s="103">
        <f t="shared" si="26"/>
        <v>0</v>
      </c>
      <c r="Q84" s="217">
        <v>0</v>
      </c>
      <c r="R84" s="103">
        <f t="shared" si="27"/>
        <v>0</v>
      </c>
      <c r="S84" s="217">
        <v>0</v>
      </c>
      <c r="T84" s="103">
        <f t="shared" si="28"/>
        <v>0</v>
      </c>
      <c r="U84" s="217">
        <v>0</v>
      </c>
      <c r="V84" s="103">
        <f t="shared" si="29"/>
        <v>0</v>
      </c>
      <c r="X84" s="245"/>
    </row>
    <row r="85" spans="1:24" ht="12.75" customHeight="1" x14ac:dyDescent="0.3">
      <c r="A85" s="38" t="s">
        <v>79</v>
      </c>
      <c r="B85" s="50"/>
      <c r="C85" s="217">
        <v>0</v>
      </c>
      <c r="D85" s="103">
        <f t="shared" si="20"/>
        <v>0</v>
      </c>
      <c r="E85" s="217">
        <v>0</v>
      </c>
      <c r="F85" s="103">
        <f t="shared" si="21"/>
        <v>0</v>
      </c>
      <c r="G85" s="217">
        <v>0</v>
      </c>
      <c r="H85" s="103">
        <f t="shared" si="22"/>
        <v>0</v>
      </c>
      <c r="I85" s="217">
        <v>0</v>
      </c>
      <c r="J85" s="103">
        <f t="shared" si="23"/>
        <v>0</v>
      </c>
      <c r="K85" s="217">
        <v>0</v>
      </c>
      <c r="L85" s="103">
        <f t="shared" si="24"/>
        <v>0</v>
      </c>
      <c r="M85" s="217">
        <v>0</v>
      </c>
      <c r="N85" s="103">
        <f t="shared" si="25"/>
        <v>0</v>
      </c>
      <c r="O85" s="217">
        <v>0</v>
      </c>
      <c r="P85" s="103">
        <f t="shared" si="26"/>
        <v>0</v>
      </c>
      <c r="Q85" s="217">
        <v>0</v>
      </c>
      <c r="R85" s="103">
        <f t="shared" si="27"/>
        <v>0</v>
      </c>
      <c r="S85" s="217">
        <v>0</v>
      </c>
      <c r="T85" s="103">
        <f t="shared" si="28"/>
        <v>0</v>
      </c>
      <c r="U85" s="217">
        <v>0</v>
      </c>
      <c r="V85" s="103">
        <f t="shared" si="29"/>
        <v>0</v>
      </c>
      <c r="X85" s="245"/>
    </row>
    <row r="86" spans="1:24" ht="12.75" customHeight="1" x14ac:dyDescent="0.3">
      <c r="A86" s="38" t="s">
        <v>15</v>
      </c>
      <c r="B86" s="50"/>
      <c r="C86" s="217">
        <v>2332</v>
      </c>
      <c r="D86" s="103">
        <f t="shared" si="20"/>
        <v>4.0000000000000001E-3</v>
      </c>
      <c r="E86" s="217">
        <v>3440</v>
      </c>
      <c r="F86" s="103">
        <f t="shared" si="21"/>
        <v>4.0000000000000001E-3</v>
      </c>
      <c r="G86" s="217">
        <v>3508.8</v>
      </c>
      <c r="H86" s="103">
        <f t="shared" si="22"/>
        <v>4.0000000000000001E-3</v>
      </c>
      <c r="I86" s="217">
        <v>3578.9759999999997</v>
      </c>
      <c r="J86" s="103">
        <f t="shared" si="23"/>
        <v>3.9999999999999992E-3</v>
      </c>
      <c r="K86" s="217">
        <v>3650.5555200000003</v>
      </c>
      <c r="L86" s="103">
        <f t="shared" si="24"/>
        <v>4.0000000000000001E-3</v>
      </c>
      <c r="M86" s="217">
        <v>3723.5666304000001</v>
      </c>
      <c r="N86" s="103">
        <f t="shared" si="25"/>
        <v>4.0000000000000001E-3</v>
      </c>
      <c r="O86" s="217">
        <v>3798.0379630080001</v>
      </c>
      <c r="P86" s="103">
        <f t="shared" si="26"/>
        <v>4.0000000000000001E-3</v>
      </c>
      <c r="Q86" s="217">
        <v>3873.9987222681602</v>
      </c>
      <c r="R86" s="103">
        <f t="shared" si="27"/>
        <v>4.0000000000000001E-3</v>
      </c>
      <c r="S86" s="217">
        <v>3951.4786967135228</v>
      </c>
      <c r="T86" s="103">
        <f t="shared" si="28"/>
        <v>4.0000000000000001E-3</v>
      </c>
      <c r="U86" s="217">
        <v>4030.5082706477929</v>
      </c>
      <c r="V86" s="103">
        <f t="shared" si="29"/>
        <v>4.0000000000000001E-3</v>
      </c>
      <c r="X86" s="245"/>
    </row>
    <row r="87" spans="1:24" ht="12.75" customHeight="1" x14ac:dyDescent="0.3">
      <c r="A87" s="38" t="s">
        <v>152</v>
      </c>
      <c r="B87" s="50"/>
      <c r="C87" s="217">
        <v>0</v>
      </c>
      <c r="D87" s="103">
        <f t="shared" si="20"/>
        <v>0</v>
      </c>
      <c r="E87" s="217">
        <v>0</v>
      </c>
      <c r="F87" s="103">
        <f t="shared" si="21"/>
        <v>0</v>
      </c>
      <c r="G87" s="217">
        <v>0</v>
      </c>
      <c r="H87" s="103">
        <f t="shared" si="22"/>
        <v>0</v>
      </c>
      <c r="I87" s="217">
        <v>0</v>
      </c>
      <c r="J87" s="103">
        <f t="shared" si="23"/>
        <v>0</v>
      </c>
      <c r="K87" s="217">
        <v>0</v>
      </c>
      <c r="L87" s="103">
        <f t="shared" si="24"/>
        <v>0</v>
      </c>
      <c r="M87" s="217">
        <v>0</v>
      </c>
      <c r="N87" s="103">
        <f t="shared" si="25"/>
        <v>0</v>
      </c>
      <c r="O87" s="217">
        <v>0</v>
      </c>
      <c r="P87" s="103">
        <f t="shared" si="26"/>
        <v>0</v>
      </c>
      <c r="Q87" s="217">
        <v>0</v>
      </c>
      <c r="R87" s="103">
        <f t="shared" si="27"/>
        <v>0</v>
      </c>
      <c r="S87" s="217">
        <v>0</v>
      </c>
      <c r="T87" s="103">
        <f t="shared" si="28"/>
        <v>0</v>
      </c>
      <c r="U87" s="217">
        <v>0</v>
      </c>
      <c r="V87" s="103">
        <f t="shared" si="29"/>
        <v>0</v>
      </c>
      <c r="X87" s="245"/>
    </row>
    <row r="88" spans="1:24" ht="12.75" customHeight="1" x14ac:dyDescent="0.3">
      <c r="A88" s="38" t="s">
        <v>12</v>
      </c>
      <c r="B88" s="50"/>
      <c r="C88" s="217">
        <v>2973.3</v>
      </c>
      <c r="D88" s="103">
        <f t="shared" si="20"/>
        <v>5.1000000000000004E-3</v>
      </c>
      <c r="E88" s="217">
        <v>4386.0000000000009</v>
      </c>
      <c r="F88" s="103">
        <f t="shared" si="21"/>
        <v>5.1000000000000012E-3</v>
      </c>
      <c r="G88" s="217">
        <v>4473.72</v>
      </c>
      <c r="H88" s="103">
        <f t="shared" si="22"/>
        <v>5.1000000000000004E-3</v>
      </c>
      <c r="I88" s="217">
        <v>4563.1944000000003</v>
      </c>
      <c r="J88" s="103">
        <f t="shared" si="23"/>
        <v>5.1000000000000004E-3</v>
      </c>
      <c r="K88" s="217">
        <v>4654.4582880000007</v>
      </c>
      <c r="L88" s="103">
        <f t="shared" si="24"/>
        <v>5.1000000000000004E-3</v>
      </c>
      <c r="M88" s="217">
        <v>4747.5474537600003</v>
      </c>
      <c r="N88" s="103">
        <f t="shared" si="25"/>
        <v>5.1000000000000004E-3</v>
      </c>
      <c r="O88" s="217">
        <v>4842.4984028352001</v>
      </c>
      <c r="P88" s="103">
        <f t="shared" si="26"/>
        <v>5.1000000000000004E-3</v>
      </c>
      <c r="Q88" s="217">
        <v>4939.3483708919048</v>
      </c>
      <c r="R88" s="103">
        <f t="shared" si="27"/>
        <v>5.1000000000000012E-3</v>
      </c>
      <c r="S88" s="217">
        <v>5038.1353383097421</v>
      </c>
      <c r="T88" s="103">
        <f t="shared" si="28"/>
        <v>5.1000000000000004E-3</v>
      </c>
      <c r="U88" s="217">
        <v>5138.8980450759373</v>
      </c>
      <c r="V88" s="103">
        <f t="shared" si="29"/>
        <v>5.1000000000000012E-3</v>
      </c>
      <c r="X88" s="245"/>
    </row>
    <row r="89" spans="1:24" ht="12.75" customHeight="1" x14ac:dyDescent="0.3">
      <c r="A89" s="38" t="s">
        <v>172</v>
      </c>
      <c r="B89" s="50"/>
      <c r="C89" s="217">
        <v>0</v>
      </c>
      <c r="D89" s="103">
        <f t="shared" si="20"/>
        <v>0</v>
      </c>
      <c r="E89" s="217">
        <v>0</v>
      </c>
      <c r="F89" s="103">
        <f t="shared" si="21"/>
        <v>0</v>
      </c>
      <c r="G89" s="217">
        <v>0</v>
      </c>
      <c r="H89" s="103">
        <f t="shared" si="22"/>
        <v>0</v>
      </c>
      <c r="I89" s="217">
        <v>0</v>
      </c>
      <c r="J89" s="103">
        <f t="shared" si="23"/>
        <v>0</v>
      </c>
      <c r="K89" s="217">
        <v>0</v>
      </c>
      <c r="L89" s="103">
        <f t="shared" si="24"/>
        <v>0</v>
      </c>
      <c r="M89" s="217">
        <v>0</v>
      </c>
      <c r="N89" s="103">
        <f t="shared" si="25"/>
        <v>0</v>
      </c>
      <c r="O89" s="217">
        <v>0</v>
      </c>
      <c r="P89" s="103">
        <f t="shared" si="26"/>
        <v>0</v>
      </c>
      <c r="Q89" s="217">
        <v>0</v>
      </c>
      <c r="R89" s="103">
        <f t="shared" si="27"/>
        <v>0</v>
      </c>
      <c r="S89" s="217">
        <v>0</v>
      </c>
      <c r="T89" s="103">
        <f t="shared" si="28"/>
        <v>0</v>
      </c>
      <c r="U89" s="217">
        <v>0</v>
      </c>
      <c r="V89" s="103">
        <f t="shared" si="29"/>
        <v>0</v>
      </c>
      <c r="X89" s="245"/>
    </row>
    <row r="90" spans="1:24" ht="12.75" customHeight="1" x14ac:dyDescent="0.3">
      <c r="A90" s="38" t="s">
        <v>17</v>
      </c>
      <c r="B90" s="50"/>
      <c r="C90" s="217">
        <v>116.60000000000001</v>
      </c>
      <c r="D90" s="103">
        <f t="shared" si="20"/>
        <v>2.0000000000000001E-4</v>
      </c>
      <c r="E90" s="217">
        <v>172</v>
      </c>
      <c r="F90" s="103">
        <f t="shared" si="21"/>
        <v>2.0000000000000001E-4</v>
      </c>
      <c r="G90" s="217">
        <v>175.44</v>
      </c>
      <c r="H90" s="103">
        <f t="shared" si="22"/>
        <v>2.0000000000000001E-4</v>
      </c>
      <c r="I90" s="217">
        <v>178.94880000000001</v>
      </c>
      <c r="J90" s="103">
        <f t="shared" si="23"/>
        <v>2.0000000000000001E-4</v>
      </c>
      <c r="K90" s="217">
        <v>182.52777600000002</v>
      </c>
      <c r="L90" s="103">
        <f t="shared" si="24"/>
        <v>2.0000000000000001E-4</v>
      </c>
      <c r="M90" s="217">
        <v>186.17833152</v>
      </c>
      <c r="N90" s="103">
        <f t="shared" si="25"/>
        <v>1.9999999999999998E-4</v>
      </c>
      <c r="O90" s="217">
        <v>189.90189815040003</v>
      </c>
      <c r="P90" s="103">
        <f t="shared" si="26"/>
        <v>2.0000000000000004E-4</v>
      </c>
      <c r="Q90" s="217">
        <v>193.699936113408</v>
      </c>
      <c r="R90" s="103">
        <f t="shared" si="27"/>
        <v>2.0000000000000001E-4</v>
      </c>
      <c r="S90" s="217">
        <v>197.57393483567614</v>
      </c>
      <c r="T90" s="103">
        <f t="shared" si="28"/>
        <v>1.9999999999999998E-4</v>
      </c>
      <c r="U90" s="217">
        <v>201.52541353238968</v>
      </c>
      <c r="V90" s="103">
        <f t="shared" si="29"/>
        <v>2.0000000000000004E-4</v>
      </c>
      <c r="X90" s="245"/>
    </row>
    <row r="91" spans="1:24" ht="12.75" customHeight="1" x14ac:dyDescent="0.3">
      <c r="A91" s="38" t="s">
        <v>143</v>
      </c>
      <c r="B91" s="38"/>
      <c r="C91" s="217">
        <v>0</v>
      </c>
      <c r="D91" s="103">
        <f t="shared" si="20"/>
        <v>0</v>
      </c>
      <c r="E91" s="217">
        <v>0</v>
      </c>
      <c r="F91" s="103">
        <f t="shared" si="21"/>
        <v>0</v>
      </c>
      <c r="G91" s="217">
        <v>0</v>
      </c>
      <c r="H91" s="103">
        <f t="shared" si="22"/>
        <v>0</v>
      </c>
      <c r="I91" s="217">
        <v>0</v>
      </c>
      <c r="J91" s="103">
        <f t="shared" si="23"/>
        <v>0</v>
      </c>
      <c r="K91" s="217">
        <v>0</v>
      </c>
      <c r="L91" s="103">
        <f t="shared" si="24"/>
        <v>0</v>
      </c>
      <c r="M91" s="217">
        <v>0</v>
      </c>
      <c r="N91" s="103">
        <f t="shared" si="25"/>
        <v>0</v>
      </c>
      <c r="O91" s="217">
        <v>0</v>
      </c>
      <c r="P91" s="103">
        <f t="shared" si="26"/>
        <v>0</v>
      </c>
      <c r="Q91" s="217">
        <v>0</v>
      </c>
      <c r="R91" s="103">
        <f t="shared" si="27"/>
        <v>0</v>
      </c>
      <c r="S91" s="217">
        <v>0</v>
      </c>
      <c r="T91" s="103">
        <f t="shared" si="28"/>
        <v>0</v>
      </c>
      <c r="U91" s="217">
        <v>0</v>
      </c>
      <c r="V91" s="103">
        <f t="shared" si="29"/>
        <v>0</v>
      </c>
      <c r="X91" s="245"/>
    </row>
    <row r="92" spans="1:24" ht="12.75" customHeight="1" x14ac:dyDescent="0.3">
      <c r="A92" s="38" t="s">
        <v>13</v>
      </c>
      <c r="B92" s="50"/>
      <c r="C92" s="217">
        <v>3031.6000000000004</v>
      </c>
      <c r="D92" s="103">
        <f t="shared" si="20"/>
        <v>5.2000000000000006E-3</v>
      </c>
      <c r="E92" s="217">
        <v>4471.9999999999991</v>
      </c>
      <c r="F92" s="103">
        <f t="shared" si="21"/>
        <v>5.1999999999999989E-3</v>
      </c>
      <c r="G92" s="217">
        <v>4561.4399999999996</v>
      </c>
      <c r="H92" s="103">
        <f t="shared" si="22"/>
        <v>5.1999999999999998E-3</v>
      </c>
      <c r="I92" s="217">
        <v>4652.6687999999995</v>
      </c>
      <c r="J92" s="103">
        <f t="shared" si="23"/>
        <v>5.1999999999999998E-3</v>
      </c>
      <c r="K92" s="217">
        <v>4745.7221759999993</v>
      </c>
      <c r="L92" s="103">
        <f t="shared" si="24"/>
        <v>5.1999999999999989E-3</v>
      </c>
      <c r="M92" s="217">
        <v>4840.6366195199998</v>
      </c>
      <c r="N92" s="103">
        <f t="shared" si="25"/>
        <v>5.1999999999999998E-3</v>
      </c>
      <c r="O92" s="217">
        <v>4937.4493519103999</v>
      </c>
      <c r="P92" s="103">
        <f t="shared" si="26"/>
        <v>5.1999999999999998E-3</v>
      </c>
      <c r="Q92" s="217">
        <v>5036.1983389486077</v>
      </c>
      <c r="R92" s="103">
        <f t="shared" si="27"/>
        <v>5.1999999999999998E-3</v>
      </c>
      <c r="S92" s="217">
        <v>5136.9223057275794</v>
      </c>
      <c r="T92" s="103">
        <f t="shared" si="28"/>
        <v>5.1999999999999998E-3</v>
      </c>
      <c r="U92" s="217">
        <v>5239.6607518421306</v>
      </c>
      <c r="V92" s="103">
        <f t="shared" si="29"/>
        <v>5.1999999999999998E-3</v>
      </c>
      <c r="X92" s="245"/>
    </row>
    <row r="93" spans="1:24" ht="12.75" customHeight="1" x14ac:dyDescent="0.3">
      <c r="A93" s="38" t="s">
        <v>144</v>
      </c>
      <c r="B93" s="50"/>
      <c r="C93" s="217">
        <v>0</v>
      </c>
      <c r="D93" s="103">
        <f t="shared" si="20"/>
        <v>0</v>
      </c>
      <c r="E93" s="217">
        <v>0</v>
      </c>
      <c r="F93" s="103">
        <f t="shared" si="21"/>
        <v>0</v>
      </c>
      <c r="G93" s="217">
        <v>0</v>
      </c>
      <c r="H93" s="103">
        <f t="shared" si="22"/>
        <v>0</v>
      </c>
      <c r="I93" s="217">
        <v>0</v>
      </c>
      <c r="J93" s="103">
        <f t="shared" si="23"/>
        <v>0</v>
      </c>
      <c r="K93" s="217">
        <v>0</v>
      </c>
      <c r="L93" s="103">
        <f t="shared" si="24"/>
        <v>0</v>
      </c>
      <c r="M93" s="217">
        <v>0</v>
      </c>
      <c r="N93" s="103">
        <f t="shared" si="25"/>
        <v>0</v>
      </c>
      <c r="O93" s="217">
        <v>0</v>
      </c>
      <c r="P93" s="103">
        <f t="shared" si="26"/>
        <v>0</v>
      </c>
      <c r="Q93" s="217">
        <v>0</v>
      </c>
      <c r="R93" s="103">
        <f t="shared" si="27"/>
        <v>0</v>
      </c>
      <c r="S93" s="217">
        <v>0</v>
      </c>
      <c r="T93" s="103">
        <f t="shared" si="28"/>
        <v>0</v>
      </c>
      <c r="U93" s="217">
        <v>0</v>
      </c>
      <c r="V93" s="103">
        <f t="shared" si="29"/>
        <v>0</v>
      </c>
      <c r="X93" s="245"/>
    </row>
    <row r="94" spans="1:24" ht="12.75" customHeight="1" x14ac:dyDescent="0.3">
      <c r="A94" s="38" t="s">
        <v>156</v>
      </c>
      <c r="B94" s="50"/>
      <c r="C94" s="217">
        <v>0</v>
      </c>
      <c r="D94" s="103">
        <f t="shared" si="20"/>
        <v>0</v>
      </c>
      <c r="E94" s="217">
        <v>0</v>
      </c>
      <c r="F94" s="103">
        <f t="shared" si="21"/>
        <v>0</v>
      </c>
      <c r="G94" s="217">
        <v>0</v>
      </c>
      <c r="H94" s="103">
        <f t="shared" si="22"/>
        <v>0</v>
      </c>
      <c r="I94" s="217">
        <v>0</v>
      </c>
      <c r="J94" s="103">
        <f t="shared" si="23"/>
        <v>0</v>
      </c>
      <c r="K94" s="217">
        <v>0</v>
      </c>
      <c r="L94" s="103">
        <f t="shared" si="24"/>
        <v>0</v>
      </c>
      <c r="M94" s="217">
        <v>0</v>
      </c>
      <c r="N94" s="103">
        <f t="shared" si="25"/>
        <v>0</v>
      </c>
      <c r="O94" s="217">
        <v>0</v>
      </c>
      <c r="P94" s="103">
        <f t="shared" si="26"/>
        <v>0</v>
      </c>
      <c r="Q94" s="217">
        <v>0</v>
      </c>
      <c r="R94" s="103">
        <f t="shared" si="27"/>
        <v>0</v>
      </c>
      <c r="S94" s="217">
        <v>0</v>
      </c>
      <c r="T94" s="103">
        <f t="shared" si="28"/>
        <v>0</v>
      </c>
      <c r="U94" s="217">
        <v>0</v>
      </c>
      <c r="V94" s="103">
        <f t="shared" si="29"/>
        <v>0</v>
      </c>
      <c r="X94" s="245"/>
    </row>
    <row r="95" spans="1:24" ht="12.75" customHeight="1" x14ac:dyDescent="0.3">
      <c r="A95" s="38" t="s">
        <v>150</v>
      </c>
      <c r="B95" s="50"/>
      <c r="C95" s="217">
        <v>0</v>
      </c>
      <c r="D95" s="103">
        <f t="shared" si="20"/>
        <v>0</v>
      </c>
      <c r="E95" s="217">
        <v>0</v>
      </c>
      <c r="F95" s="103">
        <f t="shared" si="21"/>
        <v>0</v>
      </c>
      <c r="G95" s="217">
        <v>0</v>
      </c>
      <c r="H95" s="103">
        <f t="shared" si="22"/>
        <v>0</v>
      </c>
      <c r="I95" s="217">
        <v>0</v>
      </c>
      <c r="J95" s="103">
        <f t="shared" si="23"/>
        <v>0</v>
      </c>
      <c r="K95" s="217">
        <v>0</v>
      </c>
      <c r="L95" s="103">
        <f t="shared" si="24"/>
        <v>0</v>
      </c>
      <c r="M95" s="217">
        <v>0</v>
      </c>
      <c r="N95" s="103">
        <f t="shared" si="25"/>
        <v>0</v>
      </c>
      <c r="O95" s="217">
        <v>0</v>
      </c>
      <c r="P95" s="103">
        <f t="shared" si="26"/>
        <v>0</v>
      </c>
      <c r="Q95" s="217">
        <v>0</v>
      </c>
      <c r="R95" s="103">
        <f t="shared" si="27"/>
        <v>0</v>
      </c>
      <c r="S95" s="217">
        <v>0</v>
      </c>
      <c r="T95" s="103">
        <f t="shared" si="28"/>
        <v>0</v>
      </c>
      <c r="U95" s="217">
        <v>0</v>
      </c>
      <c r="V95" s="103">
        <f t="shared" si="29"/>
        <v>0</v>
      </c>
      <c r="X95" s="245"/>
    </row>
    <row r="96" spans="1:24" ht="12.75" customHeight="1" x14ac:dyDescent="0.3">
      <c r="A96" s="38" t="s">
        <v>146</v>
      </c>
      <c r="B96" s="50"/>
      <c r="C96" s="217">
        <v>0</v>
      </c>
      <c r="D96" s="103">
        <f t="shared" si="20"/>
        <v>0</v>
      </c>
      <c r="E96" s="217">
        <v>0</v>
      </c>
      <c r="F96" s="103">
        <f t="shared" si="21"/>
        <v>0</v>
      </c>
      <c r="G96" s="217">
        <v>0</v>
      </c>
      <c r="H96" s="103">
        <f t="shared" si="22"/>
        <v>0</v>
      </c>
      <c r="I96" s="217">
        <v>0</v>
      </c>
      <c r="J96" s="103">
        <f t="shared" si="23"/>
        <v>0</v>
      </c>
      <c r="K96" s="217">
        <v>0</v>
      </c>
      <c r="L96" s="103">
        <f t="shared" si="24"/>
        <v>0</v>
      </c>
      <c r="M96" s="217">
        <v>0</v>
      </c>
      <c r="N96" s="103">
        <f t="shared" si="25"/>
        <v>0</v>
      </c>
      <c r="O96" s="217">
        <v>0</v>
      </c>
      <c r="P96" s="103">
        <f t="shared" si="26"/>
        <v>0</v>
      </c>
      <c r="Q96" s="217">
        <v>0</v>
      </c>
      <c r="R96" s="103">
        <f t="shared" si="27"/>
        <v>0</v>
      </c>
      <c r="S96" s="217">
        <v>0</v>
      </c>
      <c r="T96" s="103">
        <f t="shared" si="28"/>
        <v>0</v>
      </c>
      <c r="U96" s="217">
        <v>0</v>
      </c>
      <c r="V96" s="103">
        <f t="shared" si="29"/>
        <v>0</v>
      </c>
      <c r="X96" s="245"/>
    </row>
    <row r="97" spans="1:24" ht="12.75" customHeight="1" x14ac:dyDescent="0.3">
      <c r="A97" s="38" t="s">
        <v>7</v>
      </c>
      <c r="B97" s="50"/>
      <c r="C97" s="217">
        <v>13393.263300000001</v>
      </c>
      <c r="D97" s="103">
        <f t="shared" si="20"/>
        <v>2.2973007375643225E-2</v>
      </c>
      <c r="E97" s="217">
        <v>14647.690850700001</v>
      </c>
      <c r="F97" s="103">
        <f t="shared" si="21"/>
        <v>1.7032198663604652E-2</v>
      </c>
      <c r="G97" s="217">
        <v>10922.922284799499</v>
      </c>
      <c r="H97" s="103">
        <f t="shared" si="22"/>
        <v>1.2452031788417122E-2</v>
      </c>
      <c r="I97" s="217">
        <v>11251.69296539127</v>
      </c>
      <c r="J97" s="103">
        <f t="shared" si="23"/>
        <v>1.2575320946987373E-2</v>
      </c>
      <c r="K97" s="217">
        <v>11532.98528952605</v>
      </c>
      <c r="L97" s="103">
        <f t="shared" si="24"/>
        <v>1.2636964677119663E-2</v>
      </c>
      <c r="M97" s="217">
        <v>11821.309921764203</v>
      </c>
      <c r="N97" s="103">
        <f t="shared" si="25"/>
        <v>1.2698910582399662E-2</v>
      </c>
      <c r="O97" s="217">
        <v>12116.842669808306</v>
      </c>
      <c r="P97" s="103">
        <f t="shared" si="26"/>
        <v>1.276116014407809E-2</v>
      </c>
      <c r="Q97" s="217">
        <v>12419.763736553512</v>
      </c>
      <c r="R97" s="103">
        <f t="shared" si="27"/>
        <v>1.2823714850666705E-2</v>
      </c>
      <c r="S97" s="217">
        <v>12730.257829967348</v>
      </c>
      <c r="T97" s="103">
        <f t="shared" si="28"/>
        <v>1.2886576197973895E-2</v>
      </c>
      <c r="U97" s="217">
        <v>13048.514275716532</v>
      </c>
      <c r="V97" s="103">
        <f t="shared" si="29"/>
        <v>1.2949745689140436E-2</v>
      </c>
      <c r="X97" s="245"/>
    </row>
    <row r="98" spans="1:24" ht="12.75" customHeight="1" x14ac:dyDescent="0.3">
      <c r="A98" s="145" t="s">
        <v>245</v>
      </c>
      <c r="B98" s="50"/>
      <c r="C98" s="217">
        <v>699.6</v>
      </c>
      <c r="D98" s="103">
        <f t="shared" si="20"/>
        <v>1.2000000000000001E-3</v>
      </c>
      <c r="E98" s="217">
        <v>1032</v>
      </c>
      <c r="F98" s="103">
        <f t="shared" si="21"/>
        <v>1.1999999999999999E-3</v>
      </c>
      <c r="G98" s="217">
        <v>1052.6399999999999</v>
      </c>
      <c r="H98" s="103">
        <f t="shared" si="22"/>
        <v>1.1999999999999999E-3</v>
      </c>
      <c r="I98" s="217">
        <v>1073.6927999999998</v>
      </c>
      <c r="J98" s="103">
        <f t="shared" si="23"/>
        <v>1.1999999999999997E-3</v>
      </c>
      <c r="K98" s="217">
        <v>1095.1666559999999</v>
      </c>
      <c r="L98" s="103">
        <f t="shared" si="24"/>
        <v>1.1999999999999999E-3</v>
      </c>
      <c r="M98" s="217">
        <v>1117.0699891199999</v>
      </c>
      <c r="N98" s="103">
        <f t="shared" si="25"/>
        <v>1.1999999999999999E-3</v>
      </c>
      <c r="O98" s="217">
        <v>1139.4113889023999</v>
      </c>
      <c r="P98" s="103">
        <f t="shared" si="26"/>
        <v>1.1999999999999999E-3</v>
      </c>
      <c r="Q98" s="217">
        <v>1162.1996166804479</v>
      </c>
      <c r="R98" s="103">
        <f t="shared" si="27"/>
        <v>1.1999999999999999E-3</v>
      </c>
      <c r="S98" s="217">
        <v>1185.4436090140566</v>
      </c>
      <c r="T98" s="103">
        <f t="shared" si="28"/>
        <v>1.1999999999999997E-3</v>
      </c>
      <c r="U98" s="217">
        <v>1209.152481194338</v>
      </c>
      <c r="V98" s="103">
        <f t="shared" si="29"/>
        <v>1.2000000000000001E-3</v>
      </c>
      <c r="X98" s="245"/>
    </row>
    <row r="99" spans="1:24" ht="12.75" customHeight="1" x14ac:dyDescent="0.3">
      <c r="A99" s="145" t="s">
        <v>245</v>
      </c>
      <c r="B99" s="50"/>
      <c r="C99" s="217">
        <v>0</v>
      </c>
      <c r="D99" s="103">
        <f t="shared" si="20"/>
        <v>0</v>
      </c>
      <c r="E99" s="217">
        <v>0</v>
      </c>
      <c r="F99" s="103">
        <f t="shared" si="21"/>
        <v>0</v>
      </c>
      <c r="G99" s="217">
        <v>0</v>
      </c>
      <c r="H99" s="103">
        <f t="shared" si="22"/>
        <v>0</v>
      </c>
      <c r="I99" s="217">
        <v>0</v>
      </c>
      <c r="J99" s="103">
        <f t="shared" si="23"/>
        <v>0</v>
      </c>
      <c r="K99" s="217">
        <v>0</v>
      </c>
      <c r="L99" s="103">
        <f t="shared" si="24"/>
        <v>0</v>
      </c>
      <c r="M99" s="217">
        <v>0</v>
      </c>
      <c r="N99" s="103">
        <f t="shared" si="25"/>
        <v>0</v>
      </c>
      <c r="O99" s="217">
        <v>0</v>
      </c>
      <c r="P99" s="103">
        <f t="shared" si="26"/>
        <v>0</v>
      </c>
      <c r="Q99" s="217">
        <v>0</v>
      </c>
      <c r="R99" s="103">
        <f t="shared" si="27"/>
        <v>0</v>
      </c>
      <c r="S99" s="217">
        <v>0</v>
      </c>
      <c r="T99" s="103">
        <f t="shared" si="28"/>
        <v>0</v>
      </c>
      <c r="U99" s="217">
        <v>0</v>
      </c>
      <c r="V99" s="103">
        <f t="shared" si="29"/>
        <v>0</v>
      </c>
      <c r="X99" s="245"/>
    </row>
    <row r="100" spans="1:24" ht="12.75" customHeight="1" x14ac:dyDescent="0.3">
      <c r="A100" s="145" t="s">
        <v>245</v>
      </c>
      <c r="B100" s="50"/>
      <c r="C100" s="217">
        <v>0</v>
      </c>
      <c r="D100" s="103">
        <f t="shared" si="20"/>
        <v>0</v>
      </c>
      <c r="E100" s="217">
        <v>0</v>
      </c>
      <c r="F100" s="103">
        <f t="shared" si="21"/>
        <v>0</v>
      </c>
      <c r="G100" s="217">
        <v>0</v>
      </c>
      <c r="H100" s="103">
        <f t="shared" si="22"/>
        <v>0</v>
      </c>
      <c r="I100" s="217">
        <v>0</v>
      </c>
      <c r="J100" s="103">
        <f t="shared" si="23"/>
        <v>0</v>
      </c>
      <c r="K100" s="217">
        <v>0</v>
      </c>
      <c r="L100" s="103">
        <f t="shared" si="24"/>
        <v>0</v>
      </c>
      <c r="M100" s="217">
        <v>0</v>
      </c>
      <c r="N100" s="103">
        <f t="shared" si="25"/>
        <v>0</v>
      </c>
      <c r="O100" s="217">
        <v>0</v>
      </c>
      <c r="P100" s="103">
        <f t="shared" si="26"/>
        <v>0</v>
      </c>
      <c r="Q100" s="217">
        <v>0</v>
      </c>
      <c r="R100" s="103">
        <f t="shared" si="27"/>
        <v>0</v>
      </c>
      <c r="S100" s="217">
        <v>0</v>
      </c>
      <c r="T100" s="103">
        <f t="shared" si="28"/>
        <v>0</v>
      </c>
      <c r="U100" s="217">
        <v>0</v>
      </c>
      <c r="V100" s="103">
        <f t="shared" si="29"/>
        <v>0</v>
      </c>
      <c r="X100" s="245"/>
    </row>
    <row r="101" spans="1:24" ht="12.75" customHeight="1" x14ac:dyDescent="0.3">
      <c r="A101" s="38" t="s">
        <v>99</v>
      </c>
      <c r="B101" s="50"/>
      <c r="C101" s="217"/>
      <c r="D101" s="103">
        <f t="shared" si="20"/>
        <v>0</v>
      </c>
      <c r="E101" s="217"/>
      <c r="F101" s="103">
        <f t="shared" si="21"/>
        <v>0</v>
      </c>
      <c r="G101" s="217"/>
      <c r="H101" s="103">
        <f t="shared" si="22"/>
        <v>0</v>
      </c>
      <c r="I101" s="217">
        <v>0</v>
      </c>
      <c r="J101" s="103">
        <f t="shared" si="23"/>
        <v>0</v>
      </c>
      <c r="K101" s="217">
        <v>0</v>
      </c>
      <c r="L101" s="103">
        <f t="shared" si="24"/>
        <v>0</v>
      </c>
      <c r="M101" s="217">
        <v>0</v>
      </c>
      <c r="N101" s="103">
        <f t="shared" si="25"/>
        <v>0</v>
      </c>
      <c r="O101" s="217">
        <v>0</v>
      </c>
      <c r="P101" s="103">
        <f t="shared" si="26"/>
        <v>0</v>
      </c>
      <c r="Q101" s="217">
        <v>0</v>
      </c>
      <c r="R101" s="103">
        <f t="shared" si="27"/>
        <v>0</v>
      </c>
      <c r="S101" s="217">
        <v>0</v>
      </c>
      <c r="T101" s="103">
        <f t="shared" si="28"/>
        <v>0</v>
      </c>
      <c r="U101" s="217">
        <v>0</v>
      </c>
      <c r="V101" s="103">
        <f t="shared" si="29"/>
        <v>0</v>
      </c>
      <c r="X101" s="245"/>
    </row>
    <row r="102" spans="1:24" ht="12.75" customHeight="1" x14ac:dyDescent="0.3">
      <c r="A102" s="145" t="s">
        <v>78</v>
      </c>
      <c r="B102" s="50"/>
      <c r="C102" s="217">
        <v>0</v>
      </c>
      <c r="D102" s="103">
        <f t="shared" si="20"/>
        <v>0</v>
      </c>
      <c r="E102" s="217">
        <v>0</v>
      </c>
      <c r="F102" s="103">
        <f t="shared" si="21"/>
        <v>0</v>
      </c>
      <c r="G102" s="217">
        <v>0</v>
      </c>
      <c r="H102" s="103">
        <f t="shared" si="22"/>
        <v>0</v>
      </c>
      <c r="I102" s="217">
        <v>0</v>
      </c>
      <c r="J102" s="103">
        <f t="shared" si="23"/>
        <v>0</v>
      </c>
      <c r="K102" s="217">
        <v>0</v>
      </c>
      <c r="L102" s="103">
        <f t="shared" si="24"/>
        <v>0</v>
      </c>
      <c r="M102" s="217">
        <v>0</v>
      </c>
      <c r="N102" s="103">
        <f t="shared" si="25"/>
        <v>0</v>
      </c>
      <c r="O102" s="217">
        <v>0</v>
      </c>
      <c r="P102" s="103">
        <f t="shared" si="26"/>
        <v>0</v>
      </c>
      <c r="Q102" s="217">
        <v>0</v>
      </c>
      <c r="R102" s="103">
        <f t="shared" si="27"/>
        <v>0</v>
      </c>
      <c r="S102" s="217">
        <v>0</v>
      </c>
      <c r="T102" s="103">
        <f t="shared" si="28"/>
        <v>0</v>
      </c>
      <c r="U102" s="217">
        <v>0</v>
      </c>
      <c r="V102" s="103">
        <f t="shared" si="29"/>
        <v>0</v>
      </c>
      <c r="X102" s="245"/>
    </row>
    <row r="103" spans="1:24" ht="12.75" customHeight="1" x14ac:dyDescent="0.3">
      <c r="A103" s="145" t="s">
        <v>78</v>
      </c>
      <c r="B103" s="50"/>
      <c r="C103" s="217">
        <v>0</v>
      </c>
      <c r="D103" s="103">
        <f t="shared" si="20"/>
        <v>0</v>
      </c>
      <c r="E103" s="217">
        <v>0</v>
      </c>
      <c r="F103" s="103">
        <f t="shared" si="21"/>
        <v>0</v>
      </c>
      <c r="G103" s="217">
        <v>0</v>
      </c>
      <c r="H103" s="103">
        <f t="shared" si="22"/>
        <v>0</v>
      </c>
      <c r="I103" s="217">
        <v>0</v>
      </c>
      <c r="J103" s="103">
        <f t="shared" si="23"/>
        <v>0</v>
      </c>
      <c r="K103" s="217">
        <v>0</v>
      </c>
      <c r="L103" s="103">
        <f t="shared" si="24"/>
        <v>0</v>
      </c>
      <c r="M103" s="217">
        <v>0</v>
      </c>
      <c r="N103" s="103">
        <f t="shared" si="25"/>
        <v>0</v>
      </c>
      <c r="O103" s="217">
        <v>0</v>
      </c>
      <c r="P103" s="103">
        <f t="shared" si="26"/>
        <v>0</v>
      </c>
      <c r="Q103" s="217">
        <v>0</v>
      </c>
      <c r="R103" s="103">
        <f t="shared" si="27"/>
        <v>0</v>
      </c>
      <c r="S103" s="217">
        <v>0</v>
      </c>
      <c r="T103" s="103">
        <f t="shared" si="28"/>
        <v>0</v>
      </c>
      <c r="U103" s="217">
        <v>0</v>
      </c>
      <c r="V103" s="103">
        <f t="shared" si="29"/>
        <v>0</v>
      </c>
      <c r="X103" s="245"/>
    </row>
    <row r="104" spans="1:24" ht="12.75" customHeight="1" x14ac:dyDescent="0.3">
      <c r="A104" s="145" t="s">
        <v>78</v>
      </c>
      <c r="B104" s="26"/>
      <c r="C104" s="217">
        <v>0</v>
      </c>
      <c r="D104" s="103">
        <f t="shared" si="20"/>
        <v>0</v>
      </c>
      <c r="E104" s="217">
        <v>0</v>
      </c>
      <c r="F104" s="103">
        <f t="shared" si="21"/>
        <v>0</v>
      </c>
      <c r="G104" s="217">
        <v>0</v>
      </c>
      <c r="H104" s="103">
        <f t="shared" si="22"/>
        <v>0</v>
      </c>
      <c r="I104" s="217">
        <v>0</v>
      </c>
      <c r="J104" s="103">
        <f t="shared" si="23"/>
        <v>0</v>
      </c>
      <c r="K104" s="217">
        <v>0</v>
      </c>
      <c r="L104" s="103">
        <f t="shared" si="24"/>
        <v>0</v>
      </c>
      <c r="M104" s="217">
        <v>0</v>
      </c>
      <c r="N104" s="103">
        <f t="shared" si="25"/>
        <v>0</v>
      </c>
      <c r="O104" s="217">
        <v>0</v>
      </c>
      <c r="P104" s="103">
        <f t="shared" si="26"/>
        <v>0</v>
      </c>
      <c r="Q104" s="217">
        <v>0</v>
      </c>
      <c r="R104" s="103">
        <f t="shared" si="27"/>
        <v>0</v>
      </c>
      <c r="S104" s="217">
        <v>0</v>
      </c>
      <c r="T104" s="103">
        <f t="shared" si="28"/>
        <v>0</v>
      </c>
      <c r="U104" s="217">
        <v>0</v>
      </c>
      <c r="V104" s="103">
        <f t="shared" si="29"/>
        <v>0</v>
      </c>
      <c r="X104" s="245"/>
    </row>
    <row r="105" spans="1:24" ht="12.75" customHeight="1" x14ac:dyDescent="0.3">
      <c r="A105" s="26" t="s">
        <v>36</v>
      </c>
      <c r="B105" s="69"/>
      <c r="C105" s="105">
        <f>SUM(C52:C104)</f>
        <v>143481.3364279877</v>
      </c>
      <c r="D105" s="106">
        <f t="shared" ref="D105" si="30">IFERROR(C105/C$28,0)</f>
        <v>0.24610863881301492</v>
      </c>
      <c r="E105" s="105">
        <f>SUM(E52:E104)</f>
        <v>201732.01899280644</v>
      </c>
      <c r="F105" s="106">
        <f t="shared" ref="F105" si="31">IFERROR(E105/E$28,0)</f>
        <v>0.23457211510791445</v>
      </c>
      <c r="G105" s="105">
        <f>SUM(G52:G104)</f>
        <v>202605.247154905</v>
      </c>
      <c r="H105" s="106">
        <f t="shared" ref="H105" si="32">IFERROR(G105/G$28,0)</f>
        <v>0.23096813401151961</v>
      </c>
      <c r="I105" s="105">
        <f>SUM(I52:I104)</f>
        <v>206466.19131825343</v>
      </c>
      <c r="J105" s="106">
        <f t="shared" ref="J105" si="33">IFERROR(I105/I$28,0)</f>
        <v>0.23075448543745858</v>
      </c>
      <c r="K105" s="105">
        <f>SUM(K52:K104)</f>
        <v>210656.4728021427</v>
      </c>
      <c r="L105" s="106">
        <f t="shared" ref="L105" si="34">IFERROR(K105/K$28,0)</f>
        <v>0.2308212781841408</v>
      </c>
      <c r="M105" s="105">
        <f>SUM(M52:M104)</f>
        <v>214932.71857378297</v>
      </c>
      <c r="N105" s="106">
        <f t="shared" ref="N105" si="35">IFERROR(M105/M$28,0)</f>
        <v>0.23088908018352722</v>
      </c>
      <c r="O105" s="105">
        <f>SUM(O52:O104)</f>
        <v>219295.46799487778</v>
      </c>
      <c r="P105" s="106">
        <f t="shared" ref="P105" si="36">IFERROR(O105/O$28,0)</f>
        <v>0.23095658351050122</v>
      </c>
      <c r="Q105" s="105">
        <f>SUM(Q52:Q104)</f>
        <v>223748.10249455253</v>
      </c>
      <c r="R105" s="106">
        <f t="shared" ref="R105" si="37">IFERROR(Q105/Q$28,0)</f>
        <v>0.23102547887630881</v>
      </c>
      <c r="S105" s="105">
        <f>SUM(S52:S104)</f>
        <v>228290.83483987485</v>
      </c>
      <c r="T105" s="106">
        <f t="shared" ref="T105" si="38">IFERROR(S105/S$28,0)</f>
        <v>0.2310940813420011</v>
      </c>
      <c r="U105" s="105">
        <f>SUM(U52:U104)</f>
        <v>232908.9623740899</v>
      </c>
      <c r="V105" s="106">
        <f t="shared" si="29"/>
        <v>0.23114599622112295</v>
      </c>
    </row>
    <row r="106" spans="1:24" ht="12.75" customHeight="1" x14ac:dyDescent="0.3">
      <c r="A106" s="26"/>
      <c r="B106" s="26"/>
      <c r="C106" s="51"/>
      <c r="D106" s="52"/>
      <c r="E106" s="51"/>
      <c r="F106" s="52"/>
      <c r="G106" s="51"/>
      <c r="H106" s="52"/>
      <c r="I106" s="51"/>
      <c r="J106" s="52"/>
      <c r="K106" s="51"/>
      <c r="L106" s="52"/>
      <c r="M106" s="51"/>
      <c r="N106" s="52"/>
      <c r="O106" s="51"/>
      <c r="P106" s="52"/>
      <c r="Q106" s="51"/>
      <c r="R106" s="52"/>
      <c r="S106" s="51"/>
      <c r="T106" s="52"/>
      <c r="U106" s="51"/>
      <c r="V106" s="52"/>
    </row>
    <row r="107" spans="1:24" ht="12.75" customHeight="1" x14ac:dyDescent="0.3">
      <c r="A107" s="26" t="s">
        <v>19</v>
      </c>
      <c r="B107" s="69"/>
      <c r="C107" s="105">
        <f>C28-C33-C46-C105</f>
        <v>-89480.574427987711</v>
      </c>
      <c r="D107" s="106">
        <f>IFERROR(C107/C$28,0)</f>
        <v>-0.15348297500512473</v>
      </c>
      <c r="E107" s="105">
        <f>E28-E33-E46-E105</f>
        <v>13474.439565193548</v>
      </c>
      <c r="F107" s="106">
        <f>IFERROR(E107/E$28,0)</f>
        <v>1.5667952982783197E-2</v>
      </c>
      <c r="G107" s="105">
        <f>G28-G33-G46-G105</f>
        <v>122016.16215312498</v>
      </c>
      <c r="H107" s="106">
        <f>IFERROR(G107/G$28,0)</f>
        <v>0.13909731207606588</v>
      </c>
      <c r="I107" s="105">
        <f>I28-I33-I46-I105</f>
        <v>121734.95741024232</v>
      </c>
      <c r="J107" s="106">
        <f>IFERROR(I107/I$28,0)</f>
        <v>0.13605562866053567</v>
      </c>
      <c r="K107" s="105">
        <f>K28-K33-K46-K105</f>
        <v>122613.62692456544</v>
      </c>
      <c r="L107" s="106">
        <f>IFERROR(K107/K$28,0)</f>
        <v>0.1343506501986475</v>
      </c>
      <c r="M107" s="105">
        <f>M28-M33-M46-M105</f>
        <v>123470.33437169288</v>
      </c>
      <c r="N107" s="106">
        <f>IFERROR(M107/M$28,0)</f>
        <v>0.13263663216192181</v>
      </c>
      <c r="O107" s="105">
        <f>O28-O33-O46-O105</f>
        <v>124304.88601434714</v>
      </c>
      <c r="P107" s="106">
        <f>IFERROR(O107/O$28,0)</f>
        <v>0.13091484311115117</v>
      </c>
      <c r="Q107" s="105">
        <f>Q28-Q33-Q46-Q105</f>
        <v>125114.22959981716</v>
      </c>
      <c r="R107" s="106">
        <f>IFERROR(Q107/Q$28,0)</f>
        <v>0.12918355277780258</v>
      </c>
      <c r="S107" s="105">
        <f>S28-S33-S46-S105</f>
        <v>125898.4641764666</v>
      </c>
      <c r="T107" s="106">
        <f>IFERROR(S107/S$28,0)</f>
        <v>0.12744440634963045</v>
      </c>
      <c r="U107" s="105">
        <f>U28-U33-U46-U105</f>
        <v>126672.58590966472</v>
      </c>
      <c r="V107" s="106">
        <f>IFERROR(U107/U$28,0)</f>
        <v>0.12571375856703609</v>
      </c>
    </row>
    <row r="108" spans="1:24" ht="12.75" customHeight="1" x14ac:dyDescent="0.3">
      <c r="A108" s="26"/>
      <c r="B108" s="26"/>
      <c r="C108" s="53"/>
      <c r="D108" s="54"/>
      <c r="E108" s="53"/>
      <c r="F108" s="54"/>
      <c r="G108" s="53"/>
      <c r="H108" s="54"/>
      <c r="I108" s="53"/>
      <c r="J108" s="54"/>
      <c r="K108" s="53"/>
      <c r="L108" s="54"/>
      <c r="M108" s="53"/>
      <c r="N108" s="54"/>
      <c r="O108" s="53"/>
      <c r="P108" s="54"/>
      <c r="Q108" s="53"/>
      <c r="R108" s="54"/>
      <c r="S108" s="53"/>
      <c r="T108" s="54"/>
      <c r="U108" s="53"/>
      <c r="V108" s="54"/>
    </row>
    <row r="109" spans="1:24" ht="12.75" customHeight="1" x14ac:dyDescent="0.3">
      <c r="A109" s="26"/>
      <c r="B109" s="26"/>
      <c r="C109" s="53"/>
      <c r="D109" s="54"/>
      <c r="E109" s="53"/>
      <c r="F109" s="54"/>
      <c r="G109" s="53"/>
      <c r="H109" s="54"/>
      <c r="I109" s="53"/>
      <c r="J109" s="54"/>
      <c r="K109" s="53"/>
      <c r="L109" s="54"/>
      <c r="M109" s="53"/>
      <c r="N109" s="54"/>
      <c r="O109" s="53"/>
      <c r="P109" s="54"/>
      <c r="Q109" s="53"/>
      <c r="R109" s="54"/>
      <c r="S109" s="53"/>
      <c r="T109" s="54"/>
      <c r="U109" s="53"/>
      <c r="V109" s="54"/>
    </row>
    <row r="110" spans="1:24" ht="12.75" customHeight="1" x14ac:dyDescent="0.3">
      <c r="A110" s="55" t="s">
        <v>49</v>
      </c>
      <c r="B110" s="55"/>
      <c r="C110" s="109" t="str">
        <f>C50</f>
        <v>FY 2018-19</v>
      </c>
      <c r="D110" s="109" t="s">
        <v>9</v>
      </c>
      <c r="E110" s="109" t="str">
        <f>E50</f>
        <v>FY 2019-20</v>
      </c>
      <c r="F110" s="109" t="s">
        <v>9</v>
      </c>
      <c r="G110" s="109" t="str">
        <f>G50</f>
        <v>FY 2020-21</v>
      </c>
      <c r="H110" s="109" t="s">
        <v>9</v>
      </c>
      <c r="I110" s="109" t="str">
        <f>I50</f>
        <v>FY 2021-22</v>
      </c>
      <c r="J110" s="109" t="s">
        <v>9</v>
      </c>
      <c r="K110" s="109" t="str">
        <f>K50</f>
        <v>FY 2022-23</v>
      </c>
      <c r="L110" s="109" t="s">
        <v>9</v>
      </c>
      <c r="M110" s="109" t="str">
        <f>M50</f>
        <v>FY 2023-24</v>
      </c>
      <c r="N110" s="109" t="s">
        <v>9</v>
      </c>
      <c r="O110" s="109" t="str">
        <f>O50</f>
        <v>FY 2024-25</v>
      </c>
      <c r="P110" s="109" t="s">
        <v>9</v>
      </c>
      <c r="Q110" s="109" t="str">
        <f>Q50</f>
        <v>FY 2025-26</v>
      </c>
      <c r="R110" s="109" t="s">
        <v>9</v>
      </c>
      <c r="S110" s="109" t="str">
        <f>S50</f>
        <v>FY 2026-27</v>
      </c>
      <c r="T110" s="109" t="s">
        <v>9</v>
      </c>
      <c r="U110" s="109" t="str">
        <f>U50</f>
        <v>FY 2027-28</v>
      </c>
      <c r="V110" s="109" t="s">
        <v>9</v>
      </c>
    </row>
    <row r="111" spans="1:24" ht="12.75" customHeight="1" x14ac:dyDescent="0.3">
      <c r="A111" s="38" t="s">
        <v>141</v>
      </c>
      <c r="B111" s="50"/>
      <c r="C111" s="102">
        <f>C59</f>
        <v>36146</v>
      </c>
      <c r="D111" s="103">
        <f t="shared" ref="D111:D116" si="39">IFERROR(C111/C$28,0)</f>
        <v>6.2E-2</v>
      </c>
      <c r="E111" s="102">
        <f>E59</f>
        <v>53320</v>
      </c>
      <c r="F111" s="103">
        <f t="shared" ref="F111:F116" si="40">IFERROR(E111/E$28,0)</f>
        <v>6.2E-2</v>
      </c>
      <c r="G111" s="102">
        <f>G59</f>
        <v>54386.399999999994</v>
      </c>
      <c r="H111" s="103">
        <f t="shared" ref="H111:H116" si="41">IFERROR(G111/G$28,0)</f>
        <v>6.1999999999999993E-2</v>
      </c>
      <c r="I111" s="102">
        <f>I59</f>
        <v>55474.127999999997</v>
      </c>
      <c r="J111" s="103">
        <f t="shared" ref="J111:J116" si="42">IFERROR(I111/I$28,0)</f>
        <v>6.2E-2</v>
      </c>
      <c r="K111" s="102">
        <f>K59</f>
        <v>56583.610560000001</v>
      </c>
      <c r="L111" s="103">
        <f t="shared" ref="L111:L116" si="43">IFERROR(K111/K$28,0)</f>
        <v>6.2E-2</v>
      </c>
      <c r="M111" s="102">
        <f>M59</f>
        <v>57715.2827712</v>
      </c>
      <c r="N111" s="103">
        <f t="shared" ref="N111:N116" si="44">IFERROR(M111/M$28,0)</f>
        <v>6.2E-2</v>
      </c>
      <c r="O111" s="102">
        <f>O59</f>
        <v>58869.588426623995</v>
      </c>
      <c r="P111" s="103">
        <f t="shared" ref="P111:P116" si="45">IFERROR(O111/O$28,0)</f>
        <v>6.1999999999999993E-2</v>
      </c>
      <c r="Q111" s="102">
        <f>Q59</f>
        <v>60046.98019515648</v>
      </c>
      <c r="R111" s="103">
        <f t="shared" ref="R111:R116" si="46">IFERROR(Q111/Q$28,0)</f>
        <v>6.2E-2</v>
      </c>
      <c r="S111" s="102">
        <f>S59</f>
        <v>61247.919799059608</v>
      </c>
      <c r="T111" s="103">
        <f t="shared" ref="T111:T116" si="47">IFERROR(S111/S$28,0)</f>
        <v>6.2E-2</v>
      </c>
      <c r="U111" s="102">
        <f>U59</f>
        <v>62472.878195040794</v>
      </c>
      <c r="V111" s="103">
        <f t="shared" ref="V111:V116" si="48">IFERROR(U111/U$28,0)</f>
        <v>6.2E-2</v>
      </c>
    </row>
    <row r="112" spans="1:24" ht="12.75" customHeight="1" x14ac:dyDescent="0.3">
      <c r="A112" s="38" t="s">
        <v>96</v>
      </c>
      <c r="B112" s="50"/>
      <c r="C112" s="102">
        <f>C62</f>
        <v>0</v>
      </c>
      <c r="D112" s="103">
        <f t="shared" si="39"/>
        <v>0</v>
      </c>
      <c r="E112" s="102">
        <f>E62</f>
        <v>0</v>
      </c>
      <c r="F112" s="103">
        <f t="shared" si="40"/>
        <v>0</v>
      </c>
      <c r="G112" s="102">
        <f>G62</f>
        <v>0</v>
      </c>
      <c r="H112" s="103">
        <f t="shared" si="41"/>
        <v>0</v>
      </c>
      <c r="I112" s="102">
        <f>I62</f>
        <v>0</v>
      </c>
      <c r="J112" s="103">
        <f t="shared" si="42"/>
        <v>0</v>
      </c>
      <c r="K112" s="102">
        <f>K62</f>
        <v>0</v>
      </c>
      <c r="L112" s="103">
        <f t="shared" si="43"/>
        <v>0</v>
      </c>
      <c r="M112" s="102">
        <f>M62</f>
        <v>0</v>
      </c>
      <c r="N112" s="103">
        <f t="shared" si="44"/>
        <v>0</v>
      </c>
      <c r="O112" s="102">
        <f>O62</f>
        <v>0</v>
      </c>
      <c r="P112" s="103">
        <f t="shared" si="45"/>
        <v>0</v>
      </c>
      <c r="Q112" s="102">
        <f>Q62</f>
        <v>0</v>
      </c>
      <c r="R112" s="103">
        <f t="shared" si="46"/>
        <v>0</v>
      </c>
      <c r="S112" s="102">
        <f>S62</f>
        <v>0</v>
      </c>
      <c r="T112" s="103">
        <f t="shared" si="47"/>
        <v>0</v>
      </c>
      <c r="U112" s="102">
        <f>U62</f>
        <v>0</v>
      </c>
      <c r="V112" s="103">
        <f t="shared" si="48"/>
        <v>0</v>
      </c>
    </row>
    <row r="113" spans="1:22" ht="12.75" customHeight="1" x14ac:dyDescent="0.3">
      <c r="A113" s="145" t="s">
        <v>78</v>
      </c>
      <c r="B113" s="56"/>
      <c r="C113" s="136">
        <v>0</v>
      </c>
      <c r="D113" s="103">
        <f t="shared" si="39"/>
        <v>0</v>
      </c>
      <c r="E113" s="136">
        <v>0</v>
      </c>
      <c r="F113" s="103">
        <f t="shared" si="40"/>
        <v>0</v>
      </c>
      <c r="G113" s="136">
        <v>0</v>
      </c>
      <c r="H113" s="103">
        <f t="shared" si="41"/>
        <v>0</v>
      </c>
      <c r="I113" s="136">
        <v>0</v>
      </c>
      <c r="J113" s="103">
        <f t="shared" si="42"/>
        <v>0</v>
      </c>
      <c r="K113" s="136">
        <v>0</v>
      </c>
      <c r="L113" s="103">
        <f t="shared" si="43"/>
        <v>0</v>
      </c>
      <c r="M113" s="136">
        <v>0</v>
      </c>
      <c r="N113" s="103">
        <f t="shared" si="44"/>
        <v>0</v>
      </c>
      <c r="O113" s="136">
        <v>0</v>
      </c>
      <c r="P113" s="103">
        <f t="shared" si="45"/>
        <v>0</v>
      </c>
      <c r="Q113" s="136">
        <v>0</v>
      </c>
      <c r="R113" s="103">
        <f t="shared" si="46"/>
        <v>0</v>
      </c>
      <c r="S113" s="136">
        <v>0</v>
      </c>
      <c r="T113" s="103">
        <f t="shared" si="47"/>
        <v>0</v>
      </c>
      <c r="U113" s="136">
        <v>0</v>
      </c>
      <c r="V113" s="103">
        <f t="shared" si="48"/>
        <v>0</v>
      </c>
    </row>
    <row r="114" spans="1:22" ht="12.75" customHeight="1" x14ac:dyDescent="0.3">
      <c r="A114" s="145" t="s">
        <v>78</v>
      </c>
      <c r="B114" s="56"/>
      <c r="C114" s="136">
        <v>0</v>
      </c>
      <c r="D114" s="103">
        <f t="shared" si="39"/>
        <v>0</v>
      </c>
      <c r="E114" s="136">
        <v>0</v>
      </c>
      <c r="F114" s="103">
        <f t="shared" si="40"/>
        <v>0</v>
      </c>
      <c r="G114" s="136">
        <v>0</v>
      </c>
      <c r="H114" s="103">
        <f t="shared" si="41"/>
        <v>0</v>
      </c>
      <c r="I114" s="136">
        <v>0</v>
      </c>
      <c r="J114" s="103">
        <f t="shared" si="42"/>
        <v>0</v>
      </c>
      <c r="K114" s="136">
        <v>0</v>
      </c>
      <c r="L114" s="103">
        <f t="shared" si="43"/>
        <v>0</v>
      </c>
      <c r="M114" s="136">
        <v>0</v>
      </c>
      <c r="N114" s="103">
        <f t="shared" si="44"/>
        <v>0</v>
      </c>
      <c r="O114" s="136">
        <v>0</v>
      </c>
      <c r="P114" s="103">
        <f t="shared" si="45"/>
        <v>0</v>
      </c>
      <c r="Q114" s="136">
        <v>0</v>
      </c>
      <c r="R114" s="103">
        <f t="shared" si="46"/>
        <v>0</v>
      </c>
      <c r="S114" s="136">
        <v>0</v>
      </c>
      <c r="T114" s="103">
        <f t="shared" si="47"/>
        <v>0</v>
      </c>
      <c r="U114" s="136">
        <v>0</v>
      </c>
      <c r="V114" s="103">
        <f t="shared" si="48"/>
        <v>0</v>
      </c>
    </row>
    <row r="115" spans="1:22" ht="12.75" customHeight="1" x14ac:dyDescent="0.3">
      <c r="A115" s="145" t="s">
        <v>78</v>
      </c>
      <c r="B115" s="56"/>
      <c r="C115" s="137">
        <v>0</v>
      </c>
      <c r="D115" s="103">
        <f t="shared" si="39"/>
        <v>0</v>
      </c>
      <c r="E115" s="137">
        <v>0</v>
      </c>
      <c r="F115" s="103">
        <f t="shared" si="40"/>
        <v>0</v>
      </c>
      <c r="G115" s="137">
        <v>0</v>
      </c>
      <c r="H115" s="103">
        <f t="shared" si="41"/>
        <v>0</v>
      </c>
      <c r="I115" s="137">
        <v>0</v>
      </c>
      <c r="J115" s="103">
        <f t="shared" si="42"/>
        <v>0</v>
      </c>
      <c r="K115" s="137">
        <v>0</v>
      </c>
      <c r="L115" s="103">
        <f t="shared" si="43"/>
        <v>0</v>
      </c>
      <c r="M115" s="137">
        <v>0</v>
      </c>
      <c r="N115" s="103">
        <f t="shared" si="44"/>
        <v>0</v>
      </c>
      <c r="O115" s="137">
        <v>0</v>
      </c>
      <c r="P115" s="103">
        <f t="shared" si="45"/>
        <v>0</v>
      </c>
      <c r="Q115" s="137">
        <v>0</v>
      </c>
      <c r="R115" s="103">
        <f t="shared" si="46"/>
        <v>0</v>
      </c>
      <c r="S115" s="137">
        <v>0</v>
      </c>
      <c r="T115" s="103">
        <f t="shared" si="47"/>
        <v>0</v>
      </c>
      <c r="U115" s="137">
        <v>0</v>
      </c>
      <c r="V115" s="103">
        <f t="shared" si="48"/>
        <v>0</v>
      </c>
    </row>
    <row r="116" spans="1:22" ht="12.75" customHeight="1" x14ac:dyDescent="0.3">
      <c r="A116" s="55" t="s">
        <v>83</v>
      </c>
      <c r="B116" s="57"/>
      <c r="C116" s="108">
        <f>SUM(C111:C115)</f>
        <v>36146</v>
      </c>
      <c r="D116" s="106">
        <f t="shared" si="39"/>
        <v>6.2E-2</v>
      </c>
      <c r="E116" s="108">
        <f>SUM(E111:E115)</f>
        <v>53320</v>
      </c>
      <c r="F116" s="106">
        <f t="shared" si="40"/>
        <v>6.2E-2</v>
      </c>
      <c r="G116" s="108">
        <f>SUM(G111:G115)</f>
        <v>54386.399999999994</v>
      </c>
      <c r="H116" s="106">
        <f t="shared" si="41"/>
        <v>6.1999999999999993E-2</v>
      </c>
      <c r="I116" s="108">
        <f>SUM(I111:I115)</f>
        <v>55474.127999999997</v>
      </c>
      <c r="J116" s="106">
        <f t="shared" si="42"/>
        <v>6.2E-2</v>
      </c>
      <c r="K116" s="108">
        <f>SUM(K111:K115)</f>
        <v>56583.610560000001</v>
      </c>
      <c r="L116" s="106">
        <f t="shared" si="43"/>
        <v>6.2E-2</v>
      </c>
      <c r="M116" s="108">
        <f>SUM(M111:M115)</f>
        <v>57715.2827712</v>
      </c>
      <c r="N116" s="106">
        <f t="shared" si="44"/>
        <v>6.2E-2</v>
      </c>
      <c r="O116" s="108">
        <f>SUM(O111:O115)</f>
        <v>58869.588426623995</v>
      </c>
      <c r="P116" s="106">
        <f t="shared" si="45"/>
        <v>6.1999999999999993E-2</v>
      </c>
      <c r="Q116" s="108">
        <f>SUM(Q111:Q115)</f>
        <v>60046.98019515648</v>
      </c>
      <c r="R116" s="106">
        <f t="shared" si="46"/>
        <v>6.2E-2</v>
      </c>
      <c r="S116" s="108">
        <f>SUM(S111:S115)</f>
        <v>61247.919799059608</v>
      </c>
      <c r="T116" s="106">
        <f t="shared" si="47"/>
        <v>6.2E-2</v>
      </c>
      <c r="U116" s="108">
        <f>SUM(U111:U115)</f>
        <v>62472.878195040794</v>
      </c>
      <c r="V116" s="106">
        <f t="shared" si="48"/>
        <v>6.2E-2</v>
      </c>
    </row>
    <row r="117" spans="1:22" ht="12.75" customHeight="1" x14ac:dyDescent="0.3">
      <c r="A117" s="38"/>
      <c r="B117" s="38"/>
    </row>
    <row r="118" spans="1:22" ht="12.75" customHeight="1" x14ac:dyDescent="0.3">
      <c r="A118" s="58" t="s">
        <v>8</v>
      </c>
      <c r="B118" s="5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ht="12.75" customHeight="1" x14ac:dyDescent="0.3">
      <c r="A119" s="62" t="s">
        <v>406</v>
      </c>
      <c r="B119" s="6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ht="12.75" customHeight="1" x14ac:dyDescent="0.3">
      <c r="A120" s="38"/>
      <c r="B120" s="38"/>
    </row>
    <row r="121" spans="1:22" ht="12.75" customHeight="1" x14ac:dyDescent="0.3">
      <c r="A121" s="38"/>
      <c r="B121" s="38"/>
    </row>
    <row r="122" spans="1:22" ht="12.75" customHeight="1" x14ac:dyDescent="0.3">
      <c r="A122" s="38"/>
      <c r="B122" s="38"/>
    </row>
    <row r="123" spans="1:22" ht="12.75" customHeight="1" x14ac:dyDescent="0.3">
      <c r="A123" s="38"/>
      <c r="B123" s="38"/>
    </row>
    <row r="124" spans="1:22" ht="12.75" customHeight="1" x14ac:dyDescent="0.3">
      <c r="A124" s="38"/>
      <c r="B124" s="38"/>
    </row>
    <row r="125" spans="1:22" ht="12.75" customHeight="1" x14ac:dyDescent="0.3">
      <c r="A125" s="38"/>
      <c r="B125" s="38"/>
    </row>
    <row r="126" spans="1:22" ht="12.75" customHeight="1" x14ac:dyDescent="0.3">
      <c r="A126" s="38"/>
      <c r="B126" s="38"/>
    </row>
  </sheetData>
  <pageMargins left="0.45" right="0" top="0.5" bottom="0" header="0.3" footer="0.3"/>
  <pageSetup scale="49" orientation="landscape" r:id="rId1"/>
  <rowBreaks count="1" manualBreakCount="1">
    <brk id="47" max="21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X126"/>
  <sheetViews>
    <sheetView topLeftCell="A25" zoomScale="78" zoomScaleNormal="78" workbookViewId="0">
      <selection activeCell="B37" sqref="B37"/>
    </sheetView>
  </sheetViews>
  <sheetFormatPr defaultColWidth="9.109375" defaultRowHeight="12.75" customHeight="1" x14ac:dyDescent="0.3"/>
  <cols>
    <col min="1" max="1" width="9.5546875" style="5" customWidth="1"/>
    <col min="2" max="2" width="39.88671875" style="5" customWidth="1"/>
    <col min="3" max="3" width="14.44140625" style="5" customWidth="1"/>
    <col min="4" max="4" width="8.6640625" style="5" customWidth="1"/>
    <col min="5" max="5" width="12.6640625" style="5" customWidth="1"/>
    <col min="6" max="6" width="8.6640625" style="5" customWidth="1"/>
    <col min="7" max="7" width="12.6640625" style="5" customWidth="1"/>
    <col min="8" max="8" width="8.6640625" style="5" customWidth="1"/>
    <col min="9" max="9" width="12.6640625" style="5" customWidth="1"/>
    <col min="10" max="10" width="8.6640625" style="5" customWidth="1"/>
    <col min="11" max="11" width="12.5546875" style="5" customWidth="1"/>
    <col min="12" max="12" width="8.6640625" style="5" customWidth="1"/>
    <col min="13" max="13" width="12.6640625" style="5" customWidth="1"/>
    <col min="14" max="14" width="8.6640625" style="5" customWidth="1"/>
    <col min="15" max="15" width="12.6640625" style="5" customWidth="1"/>
    <col min="16" max="16" width="8.6640625" style="5" customWidth="1"/>
    <col min="17" max="17" width="12.6640625" style="5" customWidth="1"/>
    <col min="18" max="18" width="8.6640625" style="5" customWidth="1"/>
    <col min="19" max="19" width="12.6640625" style="5" customWidth="1"/>
    <col min="20" max="20" width="8.6640625" style="5" customWidth="1"/>
    <col min="21" max="21" width="12.5546875" style="5" customWidth="1"/>
    <col min="22" max="22" width="8.6640625" style="5" customWidth="1"/>
    <col min="23" max="16384" width="9.109375" style="5"/>
  </cols>
  <sheetData>
    <row r="1" spans="1:22" ht="12.75" customHeight="1" x14ac:dyDescent="0.3">
      <c r="A1" s="1" t="s">
        <v>338</v>
      </c>
      <c r="B1" s="12"/>
    </row>
    <row r="2" spans="1:22" ht="12.75" customHeight="1" x14ac:dyDescent="0.3">
      <c r="A2" s="45" t="s">
        <v>105</v>
      </c>
      <c r="B2" s="45"/>
      <c r="D2" s="147" t="s">
        <v>20</v>
      </c>
      <c r="G2" s="46" t="s">
        <v>219</v>
      </c>
      <c r="H2" s="47"/>
      <c r="I2" s="47"/>
      <c r="V2" s="67"/>
    </row>
    <row r="3" spans="1:22" ht="12.75" customHeight="1" x14ac:dyDescent="0.3">
      <c r="A3" s="48" t="s">
        <v>291</v>
      </c>
      <c r="B3" s="30"/>
      <c r="D3" s="146" t="s">
        <v>21</v>
      </c>
      <c r="G3" s="140" t="str">
        <f>+G2</f>
        <v>Papa John's Pizza (Parking Garage 5)</v>
      </c>
      <c r="H3" s="141"/>
      <c r="I3" s="141"/>
      <c r="V3" s="67"/>
    </row>
    <row r="4" spans="1:22" ht="12.75" customHeight="1" x14ac:dyDescent="0.3">
      <c r="A4" s="48" t="s">
        <v>230</v>
      </c>
      <c r="B4" s="156" t="s">
        <v>375</v>
      </c>
      <c r="D4" s="146" t="s">
        <v>163</v>
      </c>
      <c r="G4" s="140" t="s">
        <v>410</v>
      </c>
      <c r="H4" s="141"/>
      <c r="I4" s="141"/>
      <c r="V4" s="67"/>
    </row>
    <row r="5" spans="1:22" ht="12.75" customHeight="1" x14ac:dyDescent="0.3">
      <c r="A5" s="143"/>
      <c r="B5" s="100"/>
      <c r="C5" s="45"/>
      <c r="D5" s="45"/>
      <c r="E5" s="45"/>
      <c r="F5" s="45"/>
      <c r="G5" s="67"/>
      <c r="H5" s="67"/>
      <c r="I5" s="48"/>
      <c r="J5" s="48"/>
      <c r="K5" s="48"/>
      <c r="L5" s="48"/>
      <c r="M5" s="45"/>
      <c r="N5" s="45"/>
      <c r="O5" s="45"/>
      <c r="P5" s="45"/>
      <c r="Q5" s="67"/>
      <c r="R5" s="67"/>
      <c r="S5" s="48"/>
      <c r="T5" s="48"/>
      <c r="U5" s="48"/>
      <c r="V5" s="48"/>
    </row>
    <row r="6" spans="1:22" ht="12.75" customHeight="1" x14ac:dyDescent="0.3">
      <c r="A6" s="38"/>
      <c r="B6" s="50"/>
      <c r="C6" s="109" t="s">
        <v>16</v>
      </c>
      <c r="D6" s="49"/>
      <c r="E6" s="109" t="s">
        <v>93</v>
      </c>
      <c r="F6" s="49"/>
      <c r="G6" s="109" t="s">
        <v>94</v>
      </c>
      <c r="H6" s="49"/>
      <c r="I6" s="109" t="s">
        <v>95</v>
      </c>
      <c r="J6" s="49"/>
      <c r="K6" s="109" t="s">
        <v>160</v>
      </c>
      <c r="L6" s="49"/>
      <c r="M6" s="109" t="s">
        <v>133</v>
      </c>
      <c r="N6" s="49"/>
      <c r="O6" s="109" t="s">
        <v>158</v>
      </c>
      <c r="P6" s="49"/>
      <c r="Q6" s="109" t="s">
        <v>159</v>
      </c>
      <c r="R6" s="49"/>
      <c r="S6" s="109" t="s">
        <v>161</v>
      </c>
      <c r="T6" s="49"/>
      <c r="U6" s="109" t="s">
        <v>162</v>
      </c>
      <c r="V6" s="49"/>
    </row>
    <row r="7" spans="1:22" ht="12.75" customHeight="1" x14ac:dyDescent="0.3">
      <c r="A7" s="26" t="s">
        <v>0</v>
      </c>
      <c r="B7" s="26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ht="12.75" customHeight="1" x14ac:dyDescent="0.3">
      <c r="A8" s="38" t="s">
        <v>10</v>
      </c>
      <c r="B8" s="38"/>
      <c r="C8" s="134">
        <v>228</v>
      </c>
      <c r="D8" s="38"/>
      <c r="E8" s="134">
        <v>228</v>
      </c>
      <c r="F8" s="38"/>
      <c r="G8" s="134">
        <v>228</v>
      </c>
      <c r="H8" s="38"/>
      <c r="I8" s="134">
        <v>228</v>
      </c>
      <c r="J8" s="38"/>
      <c r="K8" s="134">
        <v>228</v>
      </c>
      <c r="L8" s="38"/>
      <c r="M8" s="134">
        <v>228</v>
      </c>
      <c r="N8" s="38"/>
      <c r="O8" s="134">
        <v>228</v>
      </c>
      <c r="P8" s="38"/>
      <c r="Q8" s="134">
        <v>228</v>
      </c>
      <c r="R8" s="38"/>
      <c r="S8" s="134">
        <v>228</v>
      </c>
      <c r="T8" s="38"/>
      <c r="U8" s="134">
        <v>228</v>
      </c>
      <c r="V8" s="38"/>
    </row>
    <row r="9" spans="1:22" ht="12.75" customHeight="1" x14ac:dyDescent="0.3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ht="12.75" customHeight="1" x14ac:dyDescent="0.3">
      <c r="A10" s="38" t="s">
        <v>233</v>
      </c>
      <c r="B10" s="38"/>
      <c r="C10" s="257">
        <v>71.666093337919975</v>
      </c>
      <c r="D10" s="38"/>
      <c r="E10" s="134"/>
      <c r="F10" s="38"/>
      <c r="G10" s="134"/>
      <c r="H10" s="38"/>
      <c r="I10" s="134"/>
      <c r="J10" s="38"/>
      <c r="K10" s="134"/>
      <c r="L10" s="38"/>
      <c r="M10" s="134"/>
      <c r="N10" s="38"/>
      <c r="O10" s="134"/>
      <c r="P10" s="38"/>
      <c r="Q10" s="134"/>
      <c r="R10" s="38"/>
      <c r="S10" s="134"/>
      <c r="T10" s="38"/>
      <c r="U10" s="134">
        <v>0</v>
      </c>
      <c r="V10" s="38"/>
    </row>
    <row r="11" spans="1:22" ht="12.75" customHeigh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2" ht="12.75" customHeight="1" x14ac:dyDescent="0.3">
      <c r="A12" s="38" t="s">
        <v>231</v>
      </c>
      <c r="B12" s="38"/>
      <c r="C12" s="135">
        <v>4.59</v>
      </c>
      <c r="D12" s="38"/>
      <c r="E12" s="135"/>
      <c r="F12" s="38"/>
      <c r="G12" s="135"/>
      <c r="H12" s="38"/>
      <c r="I12" s="135"/>
      <c r="J12" s="38"/>
      <c r="K12" s="135"/>
      <c r="L12" s="38"/>
      <c r="M12" s="135"/>
      <c r="N12" s="38"/>
      <c r="O12" s="135"/>
      <c r="P12" s="38"/>
      <c r="Q12" s="135"/>
      <c r="R12" s="38"/>
      <c r="S12" s="135"/>
      <c r="T12" s="38"/>
      <c r="U12" s="135"/>
      <c r="V12" s="38"/>
    </row>
    <row r="13" spans="1:22" ht="12.75" customHeight="1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ht="12.75" customHeight="1" x14ac:dyDescent="0.3">
      <c r="A14" s="38" t="s">
        <v>234</v>
      </c>
      <c r="B14" s="38"/>
      <c r="C14" s="150">
        <v>75000</v>
      </c>
      <c r="D14" s="38"/>
      <c r="E14" s="150"/>
      <c r="F14" s="38"/>
      <c r="G14" s="150"/>
      <c r="H14" s="38"/>
      <c r="I14" s="150"/>
      <c r="J14" s="38"/>
      <c r="K14" s="150"/>
      <c r="L14" s="38"/>
      <c r="M14" s="150"/>
      <c r="N14" s="38"/>
      <c r="O14" s="150"/>
      <c r="P14" s="38"/>
      <c r="Q14" s="150"/>
      <c r="R14" s="38"/>
      <c r="S14" s="150"/>
      <c r="T14" s="38"/>
      <c r="U14" s="150">
        <v>0</v>
      </c>
      <c r="V14" s="38"/>
    </row>
    <row r="15" spans="1:22" ht="12.75" customHeight="1" x14ac:dyDescent="0.3">
      <c r="A15" s="54">
        <v>0.06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ht="12.75" customHeight="1" x14ac:dyDescent="0.3">
      <c r="A16" s="38"/>
      <c r="B16" s="50"/>
      <c r="C16" s="109" t="str">
        <f>C6</f>
        <v>FY 2018-19</v>
      </c>
      <c r="D16" s="109" t="s">
        <v>9</v>
      </c>
      <c r="E16" s="109" t="str">
        <f>E6</f>
        <v>FY 2019-20</v>
      </c>
      <c r="F16" s="109" t="s">
        <v>9</v>
      </c>
      <c r="G16" s="109" t="str">
        <f>G6</f>
        <v>FY 2020-21</v>
      </c>
      <c r="H16" s="109" t="s">
        <v>9</v>
      </c>
      <c r="I16" s="109" t="str">
        <f>I6</f>
        <v>FY 2021-22</v>
      </c>
      <c r="J16" s="109" t="s">
        <v>9</v>
      </c>
      <c r="K16" s="109" t="str">
        <f>K6</f>
        <v>FY 2022-23</v>
      </c>
      <c r="L16" s="109" t="s">
        <v>9</v>
      </c>
      <c r="M16" s="109" t="str">
        <f>M6</f>
        <v>FY 2023-24</v>
      </c>
      <c r="N16" s="109" t="s">
        <v>9</v>
      </c>
      <c r="O16" s="109" t="str">
        <f>O6</f>
        <v>FY 2024-25</v>
      </c>
      <c r="P16" s="109" t="s">
        <v>9</v>
      </c>
      <c r="Q16" s="109" t="str">
        <f>Q6</f>
        <v>FY 2025-26</v>
      </c>
      <c r="R16" s="109" t="s">
        <v>9</v>
      </c>
      <c r="S16" s="109" t="str">
        <f>S6</f>
        <v>FY 2026-27</v>
      </c>
      <c r="T16" s="109" t="s">
        <v>9</v>
      </c>
      <c r="U16" s="109" t="str">
        <f>U6</f>
        <v>FY 2027-28</v>
      </c>
      <c r="V16" s="109" t="s">
        <v>9</v>
      </c>
    </row>
    <row r="17" spans="1:24" ht="12.75" customHeight="1" x14ac:dyDescent="0.3">
      <c r="A17" s="26" t="s">
        <v>33</v>
      </c>
      <c r="B17" s="69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4" ht="12.75" customHeight="1" x14ac:dyDescent="0.3">
      <c r="A18" s="38" t="s">
        <v>236</v>
      </c>
      <c r="B18" s="5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X18" s="244"/>
    </row>
    <row r="19" spans="1:24" ht="12.75" customHeight="1" x14ac:dyDescent="0.3">
      <c r="A19" s="38" t="s">
        <v>237</v>
      </c>
      <c r="B19" s="50"/>
      <c r="C19" s="256">
        <v>64740</v>
      </c>
      <c r="D19" s="103">
        <f>IFERROR(C19/C$28,0)</f>
        <v>0.86319999999999997</v>
      </c>
      <c r="E19" s="256">
        <v>0</v>
      </c>
      <c r="F19" s="103">
        <f>IFERROR(E19/E$28,0)</f>
        <v>0</v>
      </c>
      <c r="G19" s="256">
        <v>0</v>
      </c>
      <c r="H19" s="103">
        <f>IFERROR(G19/G$28,0)</f>
        <v>0</v>
      </c>
      <c r="I19" s="256">
        <v>0</v>
      </c>
      <c r="J19" s="103">
        <f>IFERROR(I19/I$28,0)</f>
        <v>0</v>
      </c>
      <c r="K19" s="256">
        <v>0</v>
      </c>
      <c r="L19" s="103">
        <f>IFERROR(K19/K$28,0)</f>
        <v>0</v>
      </c>
      <c r="M19" s="256">
        <v>0</v>
      </c>
      <c r="N19" s="103">
        <f>IFERROR(M19/M$28,0)</f>
        <v>0</v>
      </c>
      <c r="O19" s="256">
        <v>0</v>
      </c>
      <c r="P19" s="103">
        <f>IFERROR(O19/O$28,0)</f>
        <v>0</v>
      </c>
      <c r="Q19" s="256">
        <v>0</v>
      </c>
      <c r="R19" s="103">
        <f>IFERROR(Q19/Q$28,0)</f>
        <v>0</v>
      </c>
      <c r="S19" s="256">
        <v>0</v>
      </c>
      <c r="T19" s="103">
        <f>IFERROR(S19/S$28,0)</f>
        <v>0</v>
      </c>
      <c r="U19" s="256">
        <v>0</v>
      </c>
      <c r="V19" s="103">
        <f>IFERROR(U19/U$28,0)</f>
        <v>0</v>
      </c>
    </row>
    <row r="20" spans="1:24" ht="12.75" customHeight="1" x14ac:dyDescent="0.3">
      <c r="A20" s="38" t="s">
        <v>238</v>
      </c>
      <c r="B20" s="50"/>
      <c r="C20" s="136">
        <v>9285</v>
      </c>
      <c r="D20" s="103">
        <f>IFERROR(C20/C$28,0)</f>
        <v>0.12379999999999999</v>
      </c>
      <c r="E20" s="136">
        <v>0</v>
      </c>
      <c r="F20" s="103">
        <f>IFERROR(E20/E$28,0)</f>
        <v>0</v>
      </c>
      <c r="G20" s="136">
        <v>0</v>
      </c>
      <c r="H20" s="103">
        <f>IFERROR(G20/G$28,0)</f>
        <v>0</v>
      </c>
      <c r="I20" s="136">
        <v>0</v>
      </c>
      <c r="J20" s="103">
        <f>IFERROR(I20/I$28,0)</f>
        <v>0</v>
      </c>
      <c r="K20" s="136">
        <v>0</v>
      </c>
      <c r="L20" s="103">
        <f>IFERROR(K20/K$28,0)</f>
        <v>0</v>
      </c>
      <c r="M20" s="136">
        <v>0</v>
      </c>
      <c r="N20" s="103">
        <f>IFERROR(M20/M$28,0)</f>
        <v>0</v>
      </c>
      <c r="O20" s="136">
        <v>0</v>
      </c>
      <c r="P20" s="103">
        <f>IFERROR(O20/O$28,0)</f>
        <v>0</v>
      </c>
      <c r="Q20" s="136">
        <v>0</v>
      </c>
      <c r="R20" s="103">
        <f>IFERROR(Q20/Q$28,0)</f>
        <v>0</v>
      </c>
      <c r="S20" s="136">
        <v>0</v>
      </c>
      <c r="T20" s="103">
        <f>IFERROR(S20/S$28,0)</f>
        <v>0</v>
      </c>
      <c r="U20" s="136">
        <v>0</v>
      </c>
      <c r="V20" s="103">
        <f>IFERROR(U20/U$28,0)</f>
        <v>0</v>
      </c>
    </row>
    <row r="21" spans="1:24" ht="12.75" customHeight="1" x14ac:dyDescent="0.3">
      <c r="A21" s="248" t="s">
        <v>235</v>
      </c>
      <c r="B21" s="249"/>
      <c r="C21" s="136">
        <v>975</v>
      </c>
      <c r="D21" s="103">
        <f>IFERROR(C21/C$28,0)</f>
        <v>1.2999999999999999E-2</v>
      </c>
      <c r="E21" s="136">
        <v>0</v>
      </c>
      <c r="F21" s="103">
        <f>IFERROR(E21/E$28,0)</f>
        <v>0</v>
      </c>
      <c r="G21" s="136">
        <v>0</v>
      </c>
      <c r="H21" s="103">
        <f>IFERROR(G21/G$28,0)</f>
        <v>0</v>
      </c>
      <c r="I21" s="136">
        <v>0</v>
      </c>
      <c r="J21" s="103">
        <f>IFERROR(I21/I$28,0)</f>
        <v>0</v>
      </c>
      <c r="K21" s="136">
        <v>0</v>
      </c>
      <c r="L21" s="103">
        <f>IFERROR(K21/K$28,0)</f>
        <v>0</v>
      </c>
      <c r="M21" s="136">
        <v>0</v>
      </c>
      <c r="N21" s="103">
        <f>IFERROR(M21/M$28,0)</f>
        <v>0</v>
      </c>
      <c r="O21" s="136">
        <v>0</v>
      </c>
      <c r="P21" s="103">
        <f>IFERROR(O21/O$28,0)</f>
        <v>0</v>
      </c>
      <c r="Q21" s="136">
        <v>0</v>
      </c>
      <c r="R21" s="103">
        <f>IFERROR(Q21/Q$28,0)</f>
        <v>0</v>
      </c>
      <c r="S21" s="136">
        <v>0</v>
      </c>
      <c r="T21" s="103">
        <f>IFERROR(S21/S$28,0)</f>
        <v>0</v>
      </c>
      <c r="U21" s="136">
        <v>0</v>
      </c>
      <c r="V21" s="103">
        <f>IFERROR(U21/U$28,0)</f>
        <v>0</v>
      </c>
    </row>
    <row r="22" spans="1:24" ht="12.75" customHeight="1" x14ac:dyDescent="0.3">
      <c r="A22" s="38" t="s">
        <v>239</v>
      </c>
      <c r="B22" s="50"/>
      <c r="C22" s="102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</row>
    <row r="23" spans="1:24" ht="12.75" customHeight="1" x14ac:dyDescent="0.3">
      <c r="A23" s="151" t="s">
        <v>240</v>
      </c>
      <c r="B23" s="152"/>
      <c r="C23" s="102"/>
      <c r="D23" s="103">
        <f t="shared" ref="D23:D28" si="0">IFERROR(C23/C$28,0)</f>
        <v>0</v>
      </c>
      <c r="E23" s="102"/>
      <c r="F23" s="103">
        <f t="shared" ref="F23:F28" si="1">IFERROR(E23/E$28,0)</f>
        <v>0</v>
      </c>
      <c r="G23" s="102"/>
      <c r="H23" s="103">
        <f t="shared" ref="H23:H28" si="2">IFERROR(G23/G$28,0)</f>
        <v>0</v>
      </c>
      <c r="I23" s="102"/>
      <c r="J23" s="103">
        <f t="shared" ref="J23:J28" si="3">IFERROR(I23/I$28,0)</f>
        <v>0</v>
      </c>
      <c r="K23" s="102"/>
      <c r="L23" s="103">
        <f t="shared" ref="L23:L28" si="4">IFERROR(K23/K$28,0)</f>
        <v>0</v>
      </c>
      <c r="M23" s="102"/>
      <c r="N23" s="103">
        <f t="shared" ref="N23:N28" si="5">IFERROR(M23/M$28,0)</f>
        <v>0</v>
      </c>
      <c r="O23" s="102"/>
      <c r="P23" s="103">
        <f t="shared" ref="P23:P28" si="6">IFERROR(O23/O$28,0)</f>
        <v>0</v>
      </c>
      <c r="Q23" s="102"/>
      <c r="R23" s="103">
        <f t="shared" ref="R23:R28" si="7">IFERROR(Q23/Q$28,0)</f>
        <v>0</v>
      </c>
      <c r="S23" s="102"/>
      <c r="T23" s="103">
        <f t="shared" ref="T23:T28" si="8">IFERROR(S23/S$28,0)</f>
        <v>0</v>
      </c>
      <c r="U23" s="102"/>
      <c r="V23" s="103">
        <f t="shared" ref="V23:V28" si="9">IFERROR(U23/U$28,0)</f>
        <v>0</v>
      </c>
    </row>
    <row r="24" spans="1:24" ht="12.75" customHeight="1" x14ac:dyDescent="0.3">
      <c r="A24" s="151" t="s">
        <v>241</v>
      </c>
      <c r="B24" s="152"/>
      <c r="C24" s="102"/>
      <c r="D24" s="103">
        <f t="shared" si="0"/>
        <v>0</v>
      </c>
      <c r="E24" s="102"/>
      <c r="F24" s="103">
        <f t="shared" si="1"/>
        <v>0</v>
      </c>
      <c r="G24" s="102"/>
      <c r="H24" s="103">
        <f t="shared" si="2"/>
        <v>0</v>
      </c>
      <c r="I24" s="102"/>
      <c r="J24" s="103">
        <f t="shared" si="3"/>
        <v>0</v>
      </c>
      <c r="K24" s="102"/>
      <c r="L24" s="103">
        <f t="shared" si="4"/>
        <v>0</v>
      </c>
      <c r="M24" s="102"/>
      <c r="N24" s="103">
        <f t="shared" si="5"/>
        <v>0</v>
      </c>
      <c r="O24" s="102"/>
      <c r="P24" s="103">
        <f t="shared" si="6"/>
        <v>0</v>
      </c>
      <c r="Q24" s="102"/>
      <c r="R24" s="103">
        <f t="shared" si="7"/>
        <v>0</v>
      </c>
      <c r="S24" s="102"/>
      <c r="T24" s="103">
        <f t="shared" si="8"/>
        <v>0</v>
      </c>
      <c r="U24" s="102"/>
      <c r="V24" s="103">
        <f t="shared" si="9"/>
        <v>0</v>
      </c>
      <c r="X24" s="102"/>
    </row>
    <row r="25" spans="1:24" ht="12.75" customHeight="1" x14ac:dyDescent="0.3">
      <c r="A25" s="38" t="s">
        <v>242</v>
      </c>
      <c r="B25" s="50"/>
      <c r="C25" s="136"/>
      <c r="D25" s="103">
        <f t="shared" si="0"/>
        <v>0</v>
      </c>
      <c r="E25" s="136"/>
      <c r="F25" s="103">
        <f t="shared" si="1"/>
        <v>0</v>
      </c>
      <c r="G25" s="136"/>
      <c r="H25" s="103">
        <f t="shared" si="2"/>
        <v>0</v>
      </c>
      <c r="I25" s="136"/>
      <c r="J25" s="103">
        <f t="shared" si="3"/>
        <v>0</v>
      </c>
      <c r="K25" s="136"/>
      <c r="L25" s="103">
        <f t="shared" si="4"/>
        <v>0</v>
      </c>
      <c r="M25" s="136"/>
      <c r="N25" s="103">
        <f t="shared" si="5"/>
        <v>0</v>
      </c>
      <c r="O25" s="136"/>
      <c r="P25" s="103">
        <f t="shared" si="6"/>
        <v>0</v>
      </c>
      <c r="Q25" s="136"/>
      <c r="R25" s="103">
        <f t="shared" si="7"/>
        <v>0</v>
      </c>
      <c r="S25" s="136"/>
      <c r="T25" s="103">
        <f t="shared" si="8"/>
        <v>0</v>
      </c>
      <c r="U25" s="136"/>
      <c r="V25" s="103">
        <f t="shared" si="9"/>
        <v>0</v>
      </c>
      <c r="X25" s="102"/>
    </row>
    <row r="26" spans="1:24" ht="12.75" customHeight="1" x14ac:dyDescent="0.3">
      <c r="A26" s="151" t="s">
        <v>243</v>
      </c>
      <c r="B26" s="50"/>
      <c r="C26" s="102"/>
      <c r="D26" s="103">
        <f t="shared" si="0"/>
        <v>0</v>
      </c>
      <c r="E26" s="102"/>
      <c r="F26" s="103">
        <f t="shared" si="1"/>
        <v>0</v>
      </c>
      <c r="G26" s="102"/>
      <c r="H26" s="103">
        <f t="shared" si="2"/>
        <v>0</v>
      </c>
      <c r="I26" s="102"/>
      <c r="J26" s="103">
        <f t="shared" si="3"/>
        <v>0</v>
      </c>
      <c r="K26" s="102"/>
      <c r="L26" s="103">
        <f t="shared" si="4"/>
        <v>0</v>
      </c>
      <c r="M26" s="102"/>
      <c r="N26" s="103">
        <f t="shared" si="5"/>
        <v>0</v>
      </c>
      <c r="O26" s="102"/>
      <c r="P26" s="103">
        <f t="shared" si="6"/>
        <v>0</v>
      </c>
      <c r="Q26" s="102"/>
      <c r="R26" s="103">
        <f t="shared" si="7"/>
        <v>0</v>
      </c>
      <c r="S26" s="102"/>
      <c r="T26" s="103">
        <f t="shared" si="8"/>
        <v>0</v>
      </c>
      <c r="U26" s="102"/>
      <c r="V26" s="103">
        <f t="shared" si="9"/>
        <v>0</v>
      </c>
    </row>
    <row r="27" spans="1:24" ht="12.75" customHeight="1" x14ac:dyDescent="0.3">
      <c r="A27" s="38" t="s">
        <v>40</v>
      </c>
      <c r="B27" s="50"/>
      <c r="C27" s="137"/>
      <c r="D27" s="103">
        <f t="shared" si="0"/>
        <v>0</v>
      </c>
      <c r="E27" s="137"/>
      <c r="F27" s="103">
        <f t="shared" si="1"/>
        <v>0</v>
      </c>
      <c r="G27" s="137"/>
      <c r="H27" s="103">
        <f t="shared" si="2"/>
        <v>0</v>
      </c>
      <c r="I27" s="137"/>
      <c r="J27" s="103">
        <f t="shared" si="3"/>
        <v>0</v>
      </c>
      <c r="K27" s="137"/>
      <c r="L27" s="103">
        <f t="shared" si="4"/>
        <v>0</v>
      </c>
      <c r="M27" s="137"/>
      <c r="N27" s="103">
        <f t="shared" si="5"/>
        <v>0</v>
      </c>
      <c r="O27" s="137"/>
      <c r="P27" s="103">
        <f t="shared" si="6"/>
        <v>0</v>
      </c>
      <c r="Q27" s="137"/>
      <c r="R27" s="103">
        <f t="shared" si="7"/>
        <v>0</v>
      </c>
      <c r="S27" s="137"/>
      <c r="T27" s="103">
        <f t="shared" si="8"/>
        <v>0</v>
      </c>
      <c r="U27" s="137"/>
      <c r="V27" s="103">
        <f t="shared" si="9"/>
        <v>0</v>
      </c>
    </row>
    <row r="28" spans="1:24" ht="12.75" customHeight="1" x14ac:dyDescent="0.3">
      <c r="A28" s="26" t="s">
        <v>1</v>
      </c>
      <c r="B28" s="69"/>
      <c r="C28" s="105">
        <f>SUM(C19:C27)</f>
        <v>75000</v>
      </c>
      <c r="D28" s="106">
        <f t="shared" si="0"/>
        <v>1</v>
      </c>
      <c r="E28" s="105">
        <f>SUM(E19:E27)</f>
        <v>0</v>
      </c>
      <c r="F28" s="106">
        <f t="shared" si="1"/>
        <v>0</v>
      </c>
      <c r="G28" s="105">
        <f>SUM(G19:G27)</f>
        <v>0</v>
      </c>
      <c r="H28" s="106">
        <f t="shared" si="2"/>
        <v>0</v>
      </c>
      <c r="I28" s="105">
        <f>SUM(I19:I27)</f>
        <v>0</v>
      </c>
      <c r="J28" s="106">
        <f t="shared" si="3"/>
        <v>0</v>
      </c>
      <c r="K28" s="105">
        <f>SUM(K19:K27)</f>
        <v>0</v>
      </c>
      <c r="L28" s="106">
        <f t="shared" si="4"/>
        <v>0</v>
      </c>
      <c r="M28" s="105">
        <f>SUM(M19:M27)</f>
        <v>0</v>
      </c>
      <c r="N28" s="106">
        <f t="shared" si="5"/>
        <v>0</v>
      </c>
      <c r="O28" s="105">
        <f>SUM(O19:O27)</f>
        <v>0</v>
      </c>
      <c r="P28" s="106">
        <f t="shared" si="6"/>
        <v>0</v>
      </c>
      <c r="Q28" s="105">
        <f>SUM(Q19:Q27)</f>
        <v>0</v>
      </c>
      <c r="R28" s="106">
        <f t="shared" si="7"/>
        <v>0</v>
      </c>
      <c r="S28" s="105">
        <f>SUM(S19:S27)</f>
        <v>0</v>
      </c>
      <c r="T28" s="106">
        <f t="shared" si="8"/>
        <v>0</v>
      </c>
      <c r="U28" s="105">
        <f>SUM(U19:U27)</f>
        <v>0</v>
      </c>
      <c r="V28" s="106">
        <f t="shared" si="9"/>
        <v>0</v>
      </c>
    </row>
    <row r="29" spans="1:24" ht="12.75" customHeight="1" x14ac:dyDescent="0.3">
      <c r="A29" s="26"/>
      <c r="B29" s="69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4" ht="12.75" customHeight="1" x14ac:dyDescent="0.3">
      <c r="A30" s="26" t="s">
        <v>34</v>
      </c>
      <c r="B30" s="69"/>
      <c r="C30" s="259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4" ht="12.75" customHeight="1" x14ac:dyDescent="0.3">
      <c r="A31" s="38" t="s">
        <v>35</v>
      </c>
      <c r="B31" s="50"/>
      <c r="C31" s="217">
        <v>24000</v>
      </c>
      <c r="D31" s="103">
        <f>IFERROR(C31/C$28,0)</f>
        <v>0.32</v>
      </c>
      <c r="E31" s="217">
        <v>0</v>
      </c>
      <c r="F31" s="103">
        <f>IFERROR(E31/E$28,0)</f>
        <v>0</v>
      </c>
      <c r="G31" s="217">
        <v>0</v>
      </c>
      <c r="H31" s="103">
        <f>IFERROR(G31/G$28,0)</f>
        <v>0</v>
      </c>
      <c r="I31" s="217">
        <v>0</v>
      </c>
      <c r="J31" s="103">
        <f>IFERROR(I31/I$28,0)</f>
        <v>0</v>
      </c>
      <c r="K31" s="217">
        <v>0</v>
      </c>
      <c r="L31" s="103">
        <f>IFERROR(K31/K$28,0)</f>
        <v>0</v>
      </c>
      <c r="M31" s="217">
        <v>0</v>
      </c>
      <c r="N31" s="103">
        <f>IFERROR(M31/M$28,0)</f>
        <v>0</v>
      </c>
      <c r="O31" s="217">
        <v>0</v>
      </c>
      <c r="P31" s="103">
        <f>IFERROR(O31/O$28,0)</f>
        <v>0</v>
      </c>
      <c r="Q31" s="217">
        <v>0</v>
      </c>
      <c r="R31" s="103">
        <f>IFERROR(Q31/Q$28,0)</f>
        <v>0</v>
      </c>
      <c r="S31" s="217">
        <v>0</v>
      </c>
      <c r="T31" s="103">
        <f>IFERROR(S31/S$28,0)</f>
        <v>0</v>
      </c>
      <c r="U31" s="217">
        <v>0</v>
      </c>
      <c r="V31" s="103">
        <f>IFERROR(U31/U$28,0)</f>
        <v>0</v>
      </c>
    </row>
    <row r="32" spans="1:24" ht="12.75" customHeight="1" x14ac:dyDescent="0.3">
      <c r="A32" s="70" t="s">
        <v>75</v>
      </c>
      <c r="B32" s="70"/>
      <c r="C32" s="139"/>
      <c r="D32" s="103">
        <f>IFERROR(C32/C$28,0)</f>
        <v>0</v>
      </c>
      <c r="E32" s="139"/>
      <c r="F32" s="103">
        <f>IFERROR(E32/E$28,0)</f>
        <v>0</v>
      </c>
      <c r="G32" s="139"/>
      <c r="H32" s="103">
        <f>IFERROR(G32/G$28,0)</f>
        <v>0</v>
      </c>
      <c r="I32" s="139"/>
      <c r="J32" s="103">
        <f>IFERROR(I32/I$28,0)</f>
        <v>0</v>
      </c>
      <c r="K32" s="139"/>
      <c r="L32" s="103">
        <f>IFERROR(K32/K$28,0)</f>
        <v>0</v>
      </c>
      <c r="M32" s="139"/>
      <c r="N32" s="103">
        <f>IFERROR(M32/M$28,0)</f>
        <v>0</v>
      </c>
      <c r="O32" s="139"/>
      <c r="P32" s="103">
        <f>IFERROR(O32/O$28,0)</f>
        <v>0</v>
      </c>
      <c r="Q32" s="139"/>
      <c r="R32" s="103">
        <f>IFERROR(Q32/Q$28,0)</f>
        <v>0</v>
      </c>
      <c r="S32" s="139"/>
      <c r="T32" s="103">
        <f>IFERROR(S32/S$28,0)</f>
        <v>0</v>
      </c>
      <c r="U32" s="139"/>
      <c r="V32" s="103">
        <f>IFERROR(U32/U$28,0)</f>
        <v>0</v>
      </c>
    </row>
    <row r="33" spans="1:22" ht="12.75" customHeight="1" x14ac:dyDescent="0.3">
      <c r="A33" s="26" t="s">
        <v>2</v>
      </c>
      <c r="B33" s="69"/>
      <c r="C33" s="105">
        <f>SUM(C31:C32)</f>
        <v>24000</v>
      </c>
      <c r="D33" s="106">
        <f>IFERROR(C33/C$28,0)</f>
        <v>0.32</v>
      </c>
      <c r="E33" s="105">
        <f>SUM(E31:E32)</f>
        <v>0</v>
      </c>
      <c r="F33" s="106">
        <f>IFERROR(E33/E$28,0)</f>
        <v>0</v>
      </c>
      <c r="G33" s="105">
        <f>SUM(G31:G32)</f>
        <v>0</v>
      </c>
      <c r="H33" s="106">
        <f>IFERROR(G33/G$28,0)</f>
        <v>0</v>
      </c>
      <c r="I33" s="105">
        <f>SUM(I31:I32)</f>
        <v>0</v>
      </c>
      <c r="J33" s="106">
        <f>IFERROR(I33/I$28,0)</f>
        <v>0</v>
      </c>
      <c r="K33" s="105">
        <f>SUM(K31:K32)</f>
        <v>0</v>
      </c>
      <c r="L33" s="106">
        <f>IFERROR(K33/K$28,0)</f>
        <v>0</v>
      </c>
      <c r="M33" s="105">
        <f>SUM(M31:M32)</f>
        <v>0</v>
      </c>
      <c r="N33" s="106">
        <f>IFERROR(M33/M$28,0)</f>
        <v>0</v>
      </c>
      <c r="O33" s="105">
        <f>SUM(O31:O32)</f>
        <v>0</v>
      </c>
      <c r="P33" s="106">
        <f>IFERROR(O33/O$28,0)</f>
        <v>0</v>
      </c>
      <c r="Q33" s="105">
        <f>SUM(Q31:Q32)</f>
        <v>0</v>
      </c>
      <c r="R33" s="106">
        <f>IFERROR(Q33/Q$28,0)</f>
        <v>0</v>
      </c>
      <c r="S33" s="105">
        <f>SUM(S31:S32)</f>
        <v>0</v>
      </c>
      <c r="T33" s="106">
        <f>IFERROR(S33/S$28,0)</f>
        <v>0</v>
      </c>
      <c r="U33" s="105">
        <f>SUM(U31:U32)</f>
        <v>0</v>
      </c>
      <c r="V33" s="106">
        <f>IFERROR(U33/U$28,0)</f>
        <v>0</v>
      </c>
    </row>
    <row r="34" spans="1:22" ht="12.75" customHeight="1" x14ac:dyDescent="0.3">
      <c r="A34" s="38"/>
      <c r="B34" s="5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2.75" customHeight="1" x14ac:dyDescent="0.3">
      <c r="A35" s="26" t="s">
        <v>3</v>
      </c>
      <c r="B35" s="69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2.75" customHeight="1" x14ac:dyDescent="0.3">
      <c r="A36" s="38" t="s">
        <v>22</v>
      </c>
      <c r="B36" s="50"/>
      <c r="C36" s="217">
        <v>0</v>
      </c>
      <c r="D36" s="103">
        <f t="shared" ref="D36:D46" si="10">IFERROR(C36/C$28,0)</f>
        <v>0</v>
      </c>
      <c r="E36" s="217"/>
      <c r="F36" s="103">
        <f t="shared" ref="F36:F46" si="11">IFERROR(E36/E$28,0)</f>
        <v>0</v>
      </c>
      <c r="G36" s="217"/>
      <c r="H36" s="103">
        <f t="shared" ref="H36:H46" si="12">IFERROR(G36/G$28,0)</f>
        <v>0</v>
      </c>
      <c r="I36" s="217"/>
      <c r="J36" s="103">
        <f t="shared" ref="J36:J46" si="13">IFERROR(I36/I$28,0)</f>
        <v>0</v>
      </c>
      <c r="K36" s="217"/>
      <c r="L36" s="103">
        <f t="shared" ref="L36:L46" si="14">IFERROR(K36/K$28,0)</f>
        <v>0</v>
      </c>
      <c r="M36" s="217"/>
      <c r="N36" s="103">
        <f t="shared" ref="N36:N46" si="15">IFERROR(M36/M$28,0)</f>
        <v>0</v>
      </c>
      <c r="O36" s="217"/>
      <c r="P36" s="103">
        <f t="shared" ref="P36:P46" si="16">IFERROR(O36/O$28,0)</f>
        <v>0</v>
      </c>
      <c r="Q36" s="217"/>
      <c r="R36" s="103">
        <f t="shared" ref="R36:R46" si="17">IFERROR(Q36/Q$28,0)</f>
        <v>0</v>
      </c>
      <c r="S36" s="217"/>
      <c r="T36" s="103">
        <f t="shared" ref="T36:T46" si="18">IFERROR(S36/S$28,0)</f>
        <v>0</v>
      </c>
      <c r="U36" s="217"/>
      <c r="V36" s="103">
        <f t="shared" ref="V36:V46" si="19">IFERROR(U36/U$28,0)</f>
        <v>0</v>
      </c>
    </row>
    <row r="37" spans="1:22" ht="12.75" customHeight="1" x14ac:dyDescent="0.3">
      <c r="A37" s="38" t="s">
        <v>23</v>
      </c>
      <c r="B37" s="50"/>
      <c r="C37" s="217">
        <v>12870</v>
      </c>
      <c r="D37" s="103">
        <f t="shared" si="10"/>
        <v>0.1716</v>
      </c>
      <c r="E37" s="217"/>
      <c r="F37" s="103">
        <f t="shared" si="11"/>
        <v>0</v>
      </c>
      <c r="G37" s="217">
        <v>0</v>
      </c>
      <c r="H37" s="103">
        <f t="shared" si="12"/>
        <v>0</v>
      </c>
      <c r="I37" s="217">
        <v>0</v>
      </c>
      <c r="J37" s="103">
        <f t="shared" si="13"/>
        <v>0</v>
      </c>
      <c r="K37" s="217">
        <v>0</v>
      </c>
      <c r="L37" s="103">
        <f t="shared" si="14"/>
        <v>0</v>
      </c>
      <c r="M37" s="217">
        <v>0</v>
      </c>
      <c r="N37" s="103">
        <f t="shared" si="15"/>
        <v>0</v>
      </c>
      <c r="O37" s="217">
        <v>0</v>
      </c>
      <c r="P37" s="103">
        <f t="shared" si="16"/>
        <v>0</v>
      </c>
      <c r="Q37" s="217">
        <v>0</v>
      </c>
      <c r="R37" s="103">
        <f t="shared" si="17"/>
        <v>0</v>
      </c>
      <c r="S37" s="217">
        <v>0</v>
      </c>
      <c r="T37" s="103">
        <f t="shared" si="18"/>
        <v>0</v>
      </c>
      <c r="U37" s="217">
        <v>0</v>
      </c>
      <c r="V37" s="103">
        <f t="shared" si="19"/>
        <v>0</v>
      </c>
    </row>
    <row r="38" spans="1:22" ht="12.75" customHeight="1" x14ac:dyDescent="0.3">
      <c r="A38" s="38" t="s">
        <v>24</v>
      </c>
      <c r="B38" s="50"/>
      <c r="C38" s="217"/>
      <c r="D38" s="103">
        <f t="shared" si="10"/>
        <v>0</v>
      </c>
      <c r="E38" s="217"/>
      <c r="F38" s="103">
        <f t="shared" si="11"/>
        <v>0</v>
      </c>
      <c r="G38" s="217">
        <v>0</v>
      </c>
      <c r="H38" s="103">
        <f t="shared" si="12"/>
        <v>0</v>
      </c>
      <c r="I38" s="217">
        <v>0</v>
      </c>
      <c r="J38" s="103">
        <f t="shared" si="13"/>
        <v>0</v>
      </c>
      <c r="K38" s="217">
        <v>0</v>
      </c>
      <c r="L38" s="103">
        <f t="shared" si="14"/>
        <v>0</v>
      </c>
      <c r="M38" s="217">
        <v>0</v>
      </c>
      <c r="N38" s="103">
        <f t="shared" si="15"/>
        <v>0</v>
      </c>
      <c r="O38" s="217">
        <v>0</v>
      </c>
      <c r="P38" s="103">
        <f t="shared" si="16"/>
        <v>0</v>
      </c>
      <c r="Q38" s="217">
        <v>0</v>
      </c>
      <c r="R38" s="103">
        <f t="shared" si="17"/>
        <v>0</v>
      </c>
      <c r="S38" s="217">
        <v>0</v>
      </c>
      <c r="T38" s="103">
        <f t="shared" si="18"/>
        <v>0</v>
      </c>
      <c r="U38" s="217">
        <v>0</v>
      </c>
      <c r="V38" s="103">
        <f t="shared" si="19"/>
        <v>0</v>
      </c>
    </row>
    <row r="39" spans="1:22" ht="12.75" customHeight="1" x14ac:dyDescent="0.3">
      <c r="A39" s="38" t="s">
        <v>28</v>
      </c>
      <c r="B39" s="50"/>
      <c r="C39" s="217"/>
      <c r="D39" s="103">
        <f t="shared" si="10"/>
        <v>0</v>
      </c>
      <c r="E39" s="217"/>
      <c r="F39" s="103">
        <f t="shared" si="11"/>
        <v>0</v>
      </c>
      <c r="G39" s="217">
        <v>0</v>
      </c>
      <c r="H39" s="103">
        <f t="shared" si="12"/>
        <v>0</v>
      </c>
      <c r="I39" s="217">
        <v>0</v>
      </c>
      <c r="J39" s="103">
        <f t="shared" si="13"/>
        <v>0</v>
      </c>
      <c r="K39" s="217">
        <v>0</v>
      </c>
      <c r="L39" s="103">
        <f t="shared" si="14"/>
        <v>0</v>
      </c>
      <c r="M39" s="217">
        <v>0</v>
      </c>
      <c r="N39" s="103">
        <f t="shared" si="15"/>
        <v>0</v>
      </c>
      <c r="O39" s="217">
        <v>0</v>
      </c>
      <c r="P39" s="103">
        <f t="shared" si="16"/>
        <v>0</v>
      </c>
      <c r="Q39" s="217">
        <v>0</v>
      </c>
      <c r="R39" s="103">
        <f t="shared" si="17"/>
        <v>0</v>
      </c>
      <c r="S39" s="217">
        <v>0</v>
      </c>
      <c r="T39" s="103">
        <f t="shared" si="18"/>
        <v>0</v>
      </c>
      <c r="U39" s="217">
        <v>0</v>
      </c>
      <c r="V39" s="103">
        <f t="shared" si="19"/>
        <v>0</v>
      </c>
    </row>
    <row r="40" spans="1:22" ht="12.75" customHeight="1" x14ac:dyDescent="0.3">
      <c r="A40" s="38" t="s">
        <v>25</v>
      </c>
      <c r="B40" s="50"/>
      <c r="C40" s="217">
        <v>0</v>
      </c>
      <c r="D40" s="103">
        <f t="shared" si="10"/>
        <v>0</v>
      </c>
      <c r="E40" s="138"/>
      <c r="F40" s="103">
        <f t="shared" si="11"/>
        <v>0</v>
      </c>
      <c r="G40" s="138">
        <v>0</v>
      </c>
      <c r="H40" s="103">
        <f t="shared" si="12"/>
        <v>0</v>
      </c>
      <c r="I40" s="138">
        <v>0</v>
      </c>
      <c r="J40" s="103">
        <f t="shared" si="13"/>
        <v>0</v>
      </c>
      <c r="K40" s="138">
        <v>0</v>
      </c>
      <c r="L40" s="103">
        <f t="shared" si="14"/>
        <v>0</v>
      </c>
      <c r="M40" s="138">
        <v>0</v>
      </c>
      <c r="N40" s="103">
        <f t="shared" si="15"/>
        <v>0</v>
      </c>
      <c r="O40" s="138">
        <v>0</v>
      </c>
      <c r="P40" s="103">
        <f t="shared" si="16"/>
        <v>0</v>
      </c>
      <c r="Q40" s="138">
        <v>0</v>
      </c>
      <c r="R40" s="103">
        <f t="shared" si="17"/>
        <v>0</v>
      </c>
      <c r="S40" s="138">
        <v>0</v>
      </c>
      <c r="T40" s="103">
        <f t="shared" si="18"/>
        <v>0</v>
      </c>
      <c r="U40" s="138">
        <v>0</v>
      </c>
      <c r="V40" s="103">
        <f t="shared" si="19"/>
        <v>0</v>
      </c>
    </row>
    <row r="41" spans="1:22" ht="12.75" customHeight="1" x14ac:dyDescent="0.3">
      <c r="A41" s="38" t="s">
        <v>26</v>
      </c>
      <c r="B41" s="50"/>
      <c r="C41" s="217">
        <v>1595.8799999999999</v>
      </c>
      <c r="D41" s="103">
        <f t="shared" si="10"/>
        <v>2.1278399999999999E-2</v>
      </c>
      <c r="E41" s="138"/>
      <c r="F41" s="103">
        <f t="shared" si="11"/>
        <v>0</v>
      </c>
      <c r="G41" s="138">
        <v>0</v>
      </c>
      <c r="H41" s="103">
        <f t="shared" si="12"/>
        <v>0</v>
      </c>
      <c r="I41" s="138">
        <v>0</v>
      </c>
      <c r="J41" s="103">
        <f t="shared" si="13"/>
        <v>0</v>
      </c>
      <c r="K41" s="138">
        <v>0</v>
      </c>
      <c r="L41" s="103">
        <f t="shared" si="14"/>
        <v>0</v>
      </c>
      <c r="M41" s="138">
        <v>0</v>
      </c>
      <c r="N41" s="103">
        <f t="shared" si="15"/>
        <v>0</v>
      </c>
      <c r="O41" s="138">
        <v>0</v>
      </c>
      <c r="P41" s="103">
        <f t="shared" si="16"/>
        <v>0</v>
      </c>
      <c r="Q41" s="138">
        <v>0</v>
      </c>
      <c r="R41" s="103">
        <f t="shared" si="17"/>
        <v>0</v>
      </c>
      <c r="S41" s="138">
        <v>0</v>
      </c>
      <c r="T41" s="103">
        <f t="shared" si="18"/>
        <v>0</v>
      </c>
      <c r="U41" s="138">
        <v>0</v>
      </c>
      <c r="V41" s="103">
        <f t="shared" si="19"/>
        <v>0</v>
      </c>
    </row>
    <row r="42" spans="1:22" ht="12.75" customHeight="1" x14ac:dyDescent="0.3">
      <c r="A42" s="38" t="s">
        <v>27</v>
      </c>
      <c r="B42" s="50"/>
      <c r="C42" s="217"/>
      <c r="D42" s="103">
        <f t="shared" si="10"/>
        <v>0</v>
      </c>
      <c r="E42" s="217"/>
      <c r="F42" s="103">
        <f t="shared" si="11"/>
        <v>0</v>
      </c>
      <c r="G42" s="217"/>
      <c r="H42" s="103">
        <f t="shared" si="12"/>
        <v>0</v>
      </c>
      <c r="I42" s="217"/>
      <c r="J42" s="103">
        <f t="shared" si="13"/>
        <v>0</v>
      </c>
      <c r="K42" s="217"/>
      <c r="L42" s="103">
        <f t="shared" si="14"/>
        <v>0</v>
      </c>
      <c r="M42" s="217"/>
      <c r="N42" s="103">
        <f t="shared" si="15"/>
        <v>0</v>
      </c>
      <c r="O42" s="217"/>
      <c r="P42" s="103">
        <f t="shared" si="16"/>
        <v>0</v>
      </c>
      <c r="Q42" s="217"/>
      <c r="R42" s="103">
        <f t="shared" si="17"/>
        <v>0</v>
      </c>
      <c r="S42" s="217"/>
      <c r="T42" s="103">
        <f t="shared" si="18"/>
        <v>0</v>
      </c>
      <c r="U42" s="217"/>
      <c r="V42" s="103">
        <f t="shared" si="19"/>
        <v>0</v>
      </c>
    </row>
    <row r="43" spans="1:22" ht="12.75" customHeight="1" x14ac:dyDescent="0.3">
      <c r="A43" s="38" t="s">
        <v>76</v>
      </c>
      <c r="B43" s="50"/>
      <c r="C43" s="217"/>
      <c r="D43" s="103">
        <f t="shared" si="10"/>
        <v>0</v>
      </c>
      <c r="E43" s="217"/>
      <c r="F43" s="103">
        <f t="shared" si="11"/>
        <v>0</v>
      </c>
      <c r="G43" s="217"/>
      <c r="H43" s="103">
        <f t="shared" si="12"/>
        <v>0</v>
      </c>
      <c r="I43" s="217"/>
      <c r="J43" s="103">
        <f t="shared" si="13"/>
        <v>0</v>
      </c>
      <c r="K43" s="217"/>
      <c r="L43" s="103">
        <f t="shared" si="14"/>
        <v>0</v>
      </c>
      <c r="M43" s="217"/>
      <c r="N43" s="103">
        <f t="shared" si="15"/>
        <v>0</v>
      </c>
      <c r="O43" s="217"/>
      <c r="P43" s="103">
        <f t="shared" si="16"/>
        <v>0</v>
      </c>
      <c r="Q43" s="217"/>
      <c r="R43" s="103">
        <f t="shared" si="17"/>
        <v>0</v>
      </c>
      <c r="S43" s="217"/>
      <c r="T43" s="103">
        <f t="shared" si="18"/>
        <v>0</v>
      </c>
      <c r="U43" s="217"/>
      <c r="V43" s="103">
        <f t="shared" si="19"/>
        <v>0</v>
      </c>
    </row>
    <row r="44" spans="1:22" ht="12.75" customHeight="1" x14ac:dyDescent="0.3">
      <c r="A44" s="38" t="s">
        <v>11</v>
      </c>
      <c r="B44" s="50"/>
      <c r="C44" s="217"/>
      <c r="D44" s="103">
        <f t="shared" si="10"/>
        <v>0</v>
      </c>
      <c r="E44" s="217"/>
      <c r="F44" s="103">
        <f t="shared" si="11"/>
        <v>0</v>
      </c>
      <c r="G44" s="217"/>
      <c r="H44" s="103">
        <f t="shared" si="12"/>
        <v>0</v>
      </c>
      <c r="I44" s="217"/>
      <c r="J44" s="103">
        <f t="shared" si="13"/>
        <v>0</v>
      </c>
      <c r="K44" s="217"/>
      <c r="L44" s="103">
        <f t="shared" si="14"/>
        <v>0</v>
      </c>
      <c r="M44" s="217"/>
      <c r="N44" s="103">
        <f t="shared" si="15"/>
        <v>0</v>
      </c>
      <c r="O44" s="217"/>
      <c r="P44" s="103">
        <f t="shared" si="16"/>
        <v>0</v>
      </c>
      <c r="Q44" s="217"/>
      <c r="R44" s="103">
        <f t="shared" si="17"/>
        <v>0</v>
      </c>
      <c r="S44" s="217"/>
      <c r="T44" s="103">
        <f t="shared" si="18"/>
        <v>0</v>
      </c>
      <c r="U44" s="217"/>
      <c r="V44" s="103">
        <f t="shared" si="19"/>
        <v>0</v>
      </c>
    </row>
    <row r="45" spans="1:22" ht="12.75" customHeight="1" x14ac:dyDescent="0.3">
      <c r="A45" s="38" t="s">
        <v>4</v>
      </c>
      <c r="B45" s="50"/>
      <c r="C45" s="220">
        <v>1209.78</v>
      </c>
      <c r="D45" s="103">
        <f t="shared" si="10"/>
        <v>1.61304E-2</v>
      </c>
      <c r="E45" s="139"/>
      <c r="F45" s="103">
        <f t="shared" si="11"/>
        <v>0</v>
      </c>
      <c r="G45" s="139">
        <v>0</v>
      </c>
      <c r="H45" s="103">
        <f t="shared" si="12"/>
        <v>0</v>
      </c>
      <c r="I45" s="139">
        <v>0</v>
      </c>
      <c r="J45" s="103">
        <f t="shared" si="13"/>
        <v>0</v>
      </c>
      <c r="K45" s="139">
        <v>0</v>
      </c>
      <c r="L45" s="103">
        <f t="shared" si="14"/>
        <v>0</v>
      </c>
      <c r="M45" s="139">
        <v>0</v>
      </c>
      <c r="N45" s="103">
        <f t="shared" si="15"/>
        <v>0</v>
      </c>
      <c r="O45" s="139">
        <v>0</v>
      </c>
      <c r="P45" s="103">
        <f t="shared" si="16"/>
        <v>0</v>
      </c>
      <c r="Q45" s="139">
        <v>0</v>
      </c>
      <c r="R45" s="103">
        <f t="shared" si="17"/>
        <v>0</v>
      </c>
      <c r="S45" s="139">
        <v>0</v>
      </c>
      <c r="T45" s="103">
        <f t="shared" si="18"/>
        <v>0</v>
      </c>
      <c r="U45" s="139">
        <v>0</v>
      </c>
      <c r="V45" s="103">
        <f t="shared" si="19"/>
        <v>0</v>
      </c>
    </row>
    <row r="46" spans="1:22" ht="12.75" customHeight="1" x14ac:dyDescent="0.3">
      <c r="A46" s="26" t="s">
        <v>5</v>
      </c>
      <c r="B46" s="69"/>
      <c r="C46" s="105">
        <f>SUM(C36:C45)</f>
        <v>15675.66</v>
      </c>
      <c r="D46" s="106">
        <f t="shared" si="10"/>
        <v>0.20900879999999999</v>
      </c>
      <c r="E46" s="105">
        <f>SUM(E36:E45)</f>
        <v>0</v>
      </c>
      <c r="F46" s="106">
        <f t="shared" si="11"/>
        <v>0</v>
      </c>
      <c r="G46" s="105">
        <f>SUM(G36:G45)</f>
        <v>0</v>
      </c>
      <c r="H46" s="106">
        <f t="shared" si="12"/>
        <v>0</v>
      </c>
      <c r="I46" s="105">
        <f>SUM(I36:I45)</f>
        <v>0</v>
      </c>
      <c r="J46" s="106">
        <f t="shared" si="13"/>
        <v>0</v>
      </c>
      <c r="K46" s="105">
        <f>SUM(K36:K45)</f>
        <v>0</v>
      </c>
      <c r="L46" s="106">
        <f t="shared" si="14"/>
        <v>0</v>
      </c>
      <c r="M46" s="105">
        <f>SUM(M36:M45)</f>
        <v>0</v>
      </c>
      <c r="N46" s="106">
        <f t="shared" si="15"/>
        <v>0</v>
      </c>
      <c r="O46" s="105">
        <f>SUM(O36:O45)</f>
        <v>0</v>
      </c>
      <c r="P46" s="106">
        <f t="shared" si="16"/>
        <v>0</v>
      </c>
      <c r="Q46" s="105">
        <f>SUM(Q36:Q45)</f>
        <v>0</v>
      </c>
      <c r="R46" s="106">
        <f t="shared" si="17"/>
        <v>0</v>
      </c>
      <c r="S46" s="105">
        <f>SUM(S36:S45)</f>
        <v>0</v>
      </c>
      <c r="T46" s="106">
        <f t="shared" si="18"/>
        <v>0</v>
      </c>
      <c r="U46" s="105">
        <f>SUM(U36:U45)</f>
        <v>0</v>
      </c>
      <c r="V46" s="106">
        <f t="shared" si="19"/>
        <v>0</v>
      </c>
    </row>
    <row r="47" spans="1:22" ht="12.75" customHeight="1" x14ac:dyDescent="0.3">
      <c r="A47" s="26"/>
      <c r="B47" s="26"/>
      <c r="C47" s="53"/>
      <c r="D47" s="111"/>
      <c r="E47" s="53"/>
      <c r="F47" s="111"/>
      <c r="G47" s="53"/>
      <c r="H47" s="111"/>
      <c r="I47" s="53"/>
      <c r="J47" s="111"/>
      <c r="K47" s="53"/>
      <c r="L47" s="111"/>
      <c r="M47" s="53"/>
      <c r="N47" s="111"/>
      <c r="O47" s="53"/>
      <c r="P47" s="111"/>
      <c r="Q47" s="53"/>
      <c r="R47" s="111"/>
      <c r="S47" s="53"/>
      <c r="T47" s="111"/>
      <c r="U47" s="53"/>
      <c r="V47" s="111"/>
    </row>
    <row r="48" spans="1:22" ht="12.75" customHeight="1" x14ac:dyDescent="0.3">
      <c r="A48" s="26" t="str">
        <f>A4</f>
        <v xml:space="preserve">VENDOR:  </v>
      </c>
      <c r="B48" s="46" t="str">
        <f>B4</f>
        <v>Aramark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4" ht="12.75" customHeight="1" x14ac:dyDescent="0.3">
      <c r="A49" s="26"/>
      <c r="B49" s="14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4" ht="12.75" customHeight="1" x14ac:dyDescent="0.3">
      <c r="A50" s="38"/>
      <c r="B50" s="38"/>
      <c r="C50" s="109" t="str">
        <f>C6</f>
        <v>FY 2018-19</v>
      </c>
      <c r="D50" s="109" t="s">
        <v>9</v>
      </c>
      <c r="E50" s="109" t="str">
        <f>E6</f>
        <v>FY 2019-20</v>
      </c>
      <c r="F50" s="109" t="s">
        <v>9</v>
      </c>
      <c r="G50" s="109" t="str">
        <f>G6</f>
        <v>FY 2020-21</v>
      </c>
      <c r="H50" s="109" t="s">
        <v>9</v>
      </c>
      <c r="I50" s="109" t="str">
        <f>I6</f>
        <v>FY 2021-22</v>
      </c>
      <c r="J50" s="109" t="s">
        <v>9</v>
      </c>
      <c r="K50" s="109" t="str">
        <f>K6</f>
        <v>FY 2022-23</v>
      </c>
      <c r="L50" s="109" t="s">
        <v>9</v>
      </c>
      <c r="M50" s="109" t="str">
        <f>M6</f>
        <v>FY 2023-24</v>
      </c>
      <c r="N50" s="109" t="s">
        <v>9</v>
      </c>
      <c r="O50" s="109" t="str">
        <f>O6</f>
        <v>FY 2024-25</v>
      </c>
      <c r="P50" s="109" t="s">
        <v>9</v>
      </c>
      <c r="Q50" s="109" t="str">
        <f>Q6</f>
        <v>FY 2025-26</v>
      </c>
      <c r="R50" s="109" t="s">
        <v>9</v>
      </c>
      <c r="S50" s="109" t="str">
        <f>S6</f>
        <v>FY 2026-27</v>
      </c>
      <c r="T50" s="109" t="s">
        <v>9</v>
      </c>
      <c r="U50" s="109" t="str">
        <f>U6</f>
        <v>FY 2027-28</v>
      </c>
      <c r="V50" s="109" t="s">
        <v>9</v>
      </c>
    </row>
    <row r="51" spans="1:24" ht="12.75" customHeight="1" x14ac:dyDescent="0.3">
      <c r="A51" s="26" t="s">
        <v>38</v>
      </c>
      <c r="B51" s="69"/>
      <c r="C51" s="101"/>
      <c r="D51" s="103"/>
      <c r="E51" s="101"/>
      <c r="F51" s="103"/>
      <c r="G51" s="101"/>
      <c r="H51" s="103"/>
      <c r="I51" s="101"/>
      <c r="J51" s="103"/>
      <c r="K51" s="101"/>
      <c r="L51" s="103"/>
      <c r="M51" s="101"/>
      <c r="N51" s="103"/>
      <c r="O51" s="101"/>
      <c r="P51" s="103"/>
      <c r="Q51" s="101"/>
      <c r="R51" s="103"/>
      <c r="S51" s="101"/>
      <c r="T51" s="103"/>
      <c r="U51" s="101"/>
      <c r="V51" s="103"/>
    </row>
    <row r="52" spans="1:24" ht="12.75" customHeight="1" x14ac:dyDescent="0.3">
      <c r="A52" s="38" t="s">
        <v>229</v>
      </c>
      <c r="B52" s="50"/>
      <c r="C52" s="217">
        <v>0</v>
      </c>
      <c r="D52" s="103">
        <f t="shared" ref="D52:D104" si="20">IFERROR(C52/C$28,0)</f>
        <v>0</v>
      </c>
      <c r="E52" s="217">
        <v>0</v>
      </c>
      <c r="F52" s="103">
        <f t="shared" ref="F52:F104" si="21">IFERROR(E52/E$28,0)</f>
        <v>0</v>
      </c>
      <c r="G52" s="217">
        <v>0</v>
      </c>
      <c r="H52" s="103">
        <f t="shared" ref="H52:H104" si="22">IFERROR(G52/G$28,0)</f>
        <v>0</v>
      </c>
      <c r="I52" s="217">
        <v>0</v>
      </c>
      <c r="J52" s="103">
        <f t="shared" ref="J52:J104" si="23">IFERROR(I52/I$28,0)</f>
        <v>0</v>
      </c>
      <c r="K52" s="217">
        <v>0</v>
      </c>
      <c r="L52" s="103">
        <f t="shared" ref="L52:L104" si="24">IFERROR(K52/K$28,0)</f>
        <v>0</v>
      </c>
      <c r="M52" s="217">
        <v>0</v>
      </c>
      <c r="N52" s="103">
        <f t="shared" ref="N52:N104" si="25">IFERROR(M52/M$28,0)</f>
        <v>0</v>
      </c>
      <c r="O52" s="217">
        <v>0</v>
      </c>
      <c r="P52" s="103">
        <f t="shared" ref="P52:P104" si="26">IFERROR(O52/O$28,0)</f>
        <v>0</v>
      </c>
      <c r="Q52" s="217">
        <v>0</v>
      </c>
      <c r="R52" s="103">
        <f t="shared" ref="R52:R104" si="27">IFERROR(Q52/Q$28,0)</f>
        <v>0</v>
      </c>
      <c r="S52" s="217">
        <v>0</v>
      </c>
      <c r="T52" s="103">
        <f t="shared" ref="T52:T104" si="28">IFERROR(S52/S$28,0)</f>
        <v>0</v>
      </c>
      <c r="U52" s="217">
        <v>0</v>
      </c>
      <c r="V52" s="103">
        <f t="shared" ref="V52:V105" si="29">IFERROR(U52/U$28,0)</f>
        <v>0</v>
      </c>
      <c r="X52" s="245"/>
    </row>
    <row r="53" spans="1:24" ht="12.75" customHeight="1" x14ac:dyDescent="0.3">
      <c r="A53" s="38" t="s">
        <v>97</v>
      </c>
      <c r="B53" s="50"/>
      <c r="C53" s="217">
        <v>0</v>
      </c>
      <c r="D53" s="103">
        <f t="shared" si="20"/>
        <v>0</v>
      </c>
      <c r="E53" s="217">
        <v>0</v>
      </c>
      <c r="F53" s="103">
        <f t="shared" si="21"/>
        <v>0</v>
      </c>
      <c r="G53" s="217">
        <v>0</v>
      </c>
      <c r="H53" s="103">
        <f t="shared" si="22"/>
        <v>0</v>
      </c>
      <c r="I53" s="217">
        <v>0</v>
      </c>
      <c r="J53" s="103">
        <f t="shared" si="23"/>
        <v>0</v>
      </c>
      <c r="K53" s="217">
        <v>0</v>
      </c>
      <c r="L53" s="103">
        <f t="shared" si="24"/>
        <v>0</v>
      </c>
      <c r="M53" s="217">
        <v>0</v>
      </c>
      <c r="N53" s="103">
        <f t="shared" si="25"/>
        <v>0</v>
      </c>
      <c r="O53" s="217">
        <v>0</v>
      </c>
      <c r="P53" s="103">
        <f t="shared" si="26"/>
        <v>0</v>
      </c>
      <c r="Q53" s="217">
        <v>0</v>
      </c>
      <c r="R53" s="103">
        <f t="shared" si="27"/>
        <v>0</v>
      </c>
      <c r="S53" s="217">
        <v>0</v>
      </c>
      <c r="T53" s="103">
        <f t="shared" si="28"/>
        <v>0</v>
      </c>
      <c r="U53" s="217">
        <v>0</v>
      </c>
      <c r="V53" s="103">
        <f t="shared" si="29"/>
        <v>0</v>
      </c>
      <c r="X53" s="245"/>
    </row>
    <row r="54" spans="1:24" ht="12.75" customHeight="1" x14ac:dyDescent="0.3">
      <c r="A54" s="38" t="s">
        <v>30</v>
      </c>
      <c r="B54" s="50"/>
      <c r="C54" s="217">
        <v>52.500000000000007</v>
      </c>
      <c r="D54" s="103">
        <f t="shared" si="20"/>
        <v>7.000000000000001E-4</v>
      </c>
      <c r="E54" s="217">
        <v>0</v>
      </c>
      <c r="F54" s="103">
        <f t="shared" si="21"/>
        <v>0</v>
      </c>
      <c r="G54" s="217">
        <v>0</v>
      </c>
      <c r="H54" s="103">
        <f t="shared" si="22"/>
        <v>0</v>
      </c>
      <c r="I54" s="217">
        <v>0</v>
      </c>
      <c r="J54" s="103">
        <f t="shared" si="23"/>
        <v>0</v>
      </c>
      <c r="K54" s="217">
        <v>0</v>
      </c>
      <c r="L54" s="103">
        <f t="shared" si="24"/>
        <v>0</v>
      </c>
      <c r="M54" s="217">
        <v>0</v>
      </c>
      <c r="N54" s="103">
        <f t="shared" si="25"/>
        <v>0</v>
      </c>
      <c r="O54" s="217">
        <v>0</v>
      </c>
      <c r="P54" s="103">
        <f t="shared" si="26"/>
        <v>0</v>
      </c>
      <c r="Q54" s="217">
        <v>0</v>
      </c>
      <c r="R54" s="103">
        <f t="shared" si="27"/>
        <v>0</v>
      </c>
      <c r="S54" s="217">
        <v>0</v>
      </c>
      <c r="T54" s="103">
        <f t="shared" si="28"/>
        <v>0</v>
      </c>
      <c r="U54" s="217">
        <v>0</v>
      </c>
      <c r="V54" s="103">
        <f t="shared" si="29"/>
        <v>0</v>
      </c>
      <c r="X54" s="245"/>
    </row>
    <row r="55" spans="1:24" ht="12.75" customHeight="1" x14ac:dyDescent="0.3">
      <c r="A55" s="38" t="s">
        <v>153</v>
      </c>
      <c r="B55" s="50"/>
      <c r="C55" s="217">
        <v>1500</v>
      </c>
      <c r="D55" s="103">
        <f t="shared" si="20"/>
        <v>0.02</v>
      </c>
      <c r="E55" s="217">
        <v>0</v>
      </c>
      <c r="F55" s="103">
        <f t="shared" si="21"/>
        <v>0</v>
      </c>
      <c r="G55" s="217">
        <v>0</v>
      </c>
      <c r="H55" s="103">
        <f t="shared" si="22"/>
        <v>0</v>
      </c>
      <c r="I55" s="217">
        <v>0</v>
      </c>
      <c r="J55" s="103">
        <f t="shared" si="23"/>
        <v>0</v>
      </c>
      <c r="K55" s="217">
        <v>0</v>
      </c>
      <c r="L55" s="103">
        <f t="shared" si="24"/>
        <v>0</v>
      </c>
      <c r="M55" s="217">
        <v>0</v>
      </c>
      <c r="N55" s="103">
        <f t="shared" si="25"/>
        <v>0</v>
      </c>
      <c r="O55" s="217">
        <v>0</v>
      </c>
      <c r="P55" s="103">
        <f t="shared" si="26"/>
        <v>0</v>
      </c>
      <c r="Q55" s="217">
        <v>0</v>
      </c>
      <c r="R55" s="103">
        <f t="shared" si="27"/>
        <v>0</v>
      </c>
      <c r="S55" s="217">
        <v>0</v>
      </c>
      <c r="T55" s="103">
        <f t="shared" si="28"/>
        <v>0</v>
      </c>
      <c r="U55" s="217">
        <v>0</v>
      </c>
      <c r="V55" s="103">
        <f t="shared" si="29"/>
        <v>0</v>
      </c>
      <c r="X55" s="245"/>
    </row>
    <row r="56" spans="1:24" ht="12.75" customHeight="1" x14ac:dyDescent="0.3">
      <c r="A56" s="38" t="s">
        <v>88</v>
      </c>
      <c r="B56" s="50"/>
      <c r="C56" s="217">
        <v>38.250000000000007</v>
      </c>
      <c r="D56" s="103">
        <f t="shared" si="20"/>
        <v>5.1000000000000015E-4</v>
      </c>
      <c r="E56" s="217">
        <v>0</v>
      </c>
      <c r="F56" s="103">
        <f t="shared" si="21"/>
        <v>0</v>
      </c>
      <c r="G56" s="217">
        <v>0</v>
      </c>
      <c r="H56" s="103">
        <f t="shared" si="22"/>
        <v>0</v>
      </c>
      <c r="I56" s="217">
        <v>0</v>
      </c>
      <c r="J56" s="103">
        <f t="shared" si="23"/>
        <v>0</v>
      </c>
      <c r="K56" s="217">
        <v>0</v>
      </c>
      <c r="L56" s="103">
        <f t="shared" si="24"/>
        <v>0</v>
      </c>
      <c r="M56" s="217">
        <v>0</v>
      </c>
      <c r="N56" s="103">
        <f t="shared" si="25"/>
        <v>0</v>
      </c>
      <c r="O56" s="217">
        <v>0</v>
      </c>
      <c r="P56" s="103">
        <f t="shared" si="26"/>
        <v>0</v>
      </c>
      <c r="Q56" s="217">
        <v>0</v>
      </c>
      <c r="R56" s="103">
        <f t="shared" si="27"/>
        <v>0</v>
      </c>
      <c r="S56" s="217">
        <v>0</v>
      </c>
      <c r="T56" s="103">
        <f t="shared" si="28"/>
        <v>0</v>
      </c>
      <c r="U56" s="217">
        <v>0</v>
      </c>
      <c r="V56" s="103">
        <f t="shared" si="29"/>
        <v>0</v>
      </c>
      <c r="X56" s="245"/>
    </row>
    <row r="57" spans="1:24" ht="12.75" customHeight="1" x14ac:dyDescent="0.3">
      <c r="A57" s="38" t="s">
        <v>14</v>
      </c>
      <c r="B57" s="50"/>
      <c r="C57" s="217">
        <v>0</v>
      </c>
      <c r="D57" s="103">
        <f t="shared" si="20"/>
        <v>0</v>
      </c>
      <c r="E57" s="217">
        <v>0</v>
      </c>
      <c r="F57" s="103">
        <f t="shared" si="21"/>
        <v>0</v>
      </c>
      <c r="G57" s="217">
        <v>0</v>
      </c>
      <c r="H57" s="103">
        <f t="shared" si="22"/>
        <v>0</v>
      </c>
      <c r="I57" s="217">
        <v>0</v>
      </c>
      <c r="J57" s="103">
        <f t="shared" si="23"/>
        <v>0</v>
      </c>
      <c r="K57" s="217">
        <v>0</v>
      </c>
      <c r="L57" s="103">
        <f t="shared" si="24"/>
        <v>0</v>
      </c>
      <c r="M57" s="217">
        <v>0</v>
      </c>
      <c r="N57" s="103">
        <f t="shared" si="25"/>
        <v>0</v>
      </c>
      <c r="O57" s="217">
        <v>0</v>
      </c>
      <c r="P57" s="103">
        <f t="shared" si="26"/>
        <v>0</v>
      </c>
      <c r="Q57" s="217">
        <v>0</v>
      </c>
      <c r="R57" s="103">
        <f t="shared" si="27"/>
        <v>0</v>
      </c>
      <c r="S57" s="217">
        <v>0</v>
      </c>
      <c r="T57" s="103">
        <f t="shared" si="28"/>
        <v>0</v>
      </c>
      <c r="U57" s="217">
        <v>0</v>
      </c>
      <c r="V57" s="103">
        <f t="shared" si="29"/>
        <v>0</v>
      </c>
      <c r="X57" s="245"/>
    </row>
    <row r="58" spans="1:24" ht="12.75" customHeight="1" x14ac:dyDescent="0.3">
      <c r="A58" s="38" t="s">
        <v>31</v>
      </c>
      <c r="B58" s="50"/>
      <c r="C58" s="217">
        <v>0</v>
      </c>
      <c r="D58" s="103">
        <f t="shared" si="20"/>
        <v>0</v>
      </c>
      <c r="E58" s="217">
        <v>0</v>
      </c>
      <c r="F58" s="103">
        <f t="shared" si="21"/>
        <v>0</v>
      </c>
      <c r="G58" s="217">
        <v>0</v>
      </c>
      <c r="H58" s="103">
        <f t="shared" si="22"/>
        <v>0</v>
      </c>
      <c r="I58" s="217">
        <v>0</v>
      </c>
      <c r="J58" s="103">
        <f t="shared" si="23"/>
        <v>0</v>
      </c>
      <c r="K58" s="217">
        <v>0</v>
      </c>
      <c r="L58" s="103">
        <f t="shared" si="24"/>
        <v>0</v>
      </c>
      <c r="M58" s="217">
        <v>0</v>
      </c>
      <c r="N58" s="103">
        <f t="shared" si="25"/>
        <v>0</v>
      </c>
      <c r="O58" s="217">
        <v>0</v>
      </c>
      <c r="P58" s="103">
        <f t="shared" si="26"/>
        <v>0</v>
      </c>
      <c r="Q58" s="217">
        <v>0</v>
      </c>
      <c r="R58" s="103">
        <f t="shared" si="27"/>
        <v>0</v>
      </c>
      <c r="S58" s="217">
        <v>0</v>
      </c>
      <c r="T58" s="103">
        <f t="shared" si="28"/>
        <v>0</v>
      </c>
      <c r="U58" s="217">
        <v>0</v>
      </c>
      <c r="V58" s="103">
        <f t="shared" si="29"/>
        <v>0</v>
      </c>
      <c r="X58" s="245"/>
    </row>
    <row r="59" spans="1:24" ht="12.75" customHeight="1" x14ac:dyDescent="0.3">
      <c r="A59" s="38" t="s">
        <v>141</v>
      </c>
      <c r="B59" s="50"/>
      <c r="C59" s="217">
        <v>4578</v>
      </c>
      <c r="D59" s="103">
        <f t="shared" si="20"/>
        <v>6.1039999999999997E-2</v>
      </c>
      <c r="E59" s="217">
        <v>0</v>
      </c>
      <c r="F59" s="103">
        <f t="shared" si="21"/>
        <v>0</v>
      </c>
      <c r="G59" s="217">
        <v>0</v>
      </c>
      <c r="H59" s="103">
        <f t="shared" si="22"/>
        <v>0</v>
      </c>
      <c r="I59" s="217">
        <v>0</v>
      </c>
      <c r="J59" s="103">
        <f t="shared" si="23"/>
        <v>0</v>
      </c>
      <c r="K59" s="217">
        <v>0</v>
      </c>
      <c r="L59" s="103">
        <f t="shared" si="24"/>
        <v>0</v>
      </c>
      <c r="M59" s="217">
        <v>0</v>
      </c>
      <c r="N59" s="103">
        <f t="shared" si="25"/>
        <v>0</v>
      </c>
      <c r="O59" s="217">
        <v>0</v>
      </c>
      <c r="P59" s="103">
        <f t="shared" si="26"/>
        <v>0</v>
      </c>
      <c r="Q59" s="217">
        <v>0</v>
      </c>
      <c r="R59" s="103">
        <f t="shared" si="27"/>
        <v>0</v>
      </c>
      <c r="S59" s="217">
        <v>0</v>
      </c>
      <c r="T59" s="103">
        <f t="shared" si="28"/>
        <v>0</v>
      </c>
      <c r="U59" s="217">
        <v>0</v>
      </c>
      <c r="V59" s="103">
        <f t="shared" si="29"/>
        <v>0</v>
      </c>
      <c r="X59" s="245"/>
    </row>
    <row r="60" spans="1:24" ht="12.75" customHeight="1" x14ac:dyDescent="0.3">
      <c r="A60" s="38" t="s">
        <v>149</v>
      </c>
      <c r="B60" s="50"/>
      <c r="C60" s="217">
        <v>0</v>
      </c>
      <c r="D60" s="103">
        <f t="shared" si="20"/>
        <v>0</v>
      </c>
      <c r="E60" s="217">
        <v>0</v>
      </c>
      <c r="F60" s="103">
        <f t="shared" si="21"/>
        <v>0</v>
      </c>
      <c r="G60" s="217">
        <v>0</v>
      </c>
      <c r="H60" s="103">
        <f t="shared" si="22"/>
        <v>0</v>
      </c>
      <c r="I60" s="217">
        <v>0</v>
      </c>
      <c r="J60" s="103">
        <f t="shared" si="23"/>
        <v>0</v>
      </c>
      <c r="K60" s="217">
        <v>0</v>
      </c>
      <c r="L60" s="103">
        <f t="shared" si="24"/>
        <v>0</v>
      </c>
      <c r="M60" s="217">
        <v>0</v>
      </c>
      <c r="N60" s="103">
        <f t="shared" si="25"/>
        <v>0</v>
      </c>
      <c r="O60" s="217">
        <v>0</v>
      </c>
      <c r="P60" s="103">
        <f t="shared" si="26"/>
        <v>0</v>
      </c>
      <c r="Q60" s="217">
        <v>0</v>
      </c>
      <c r="R60" s="103">
        <f t="shared" si="27"/>
        <v>0</v>
      </c>
      <c r="S60" s="217">
        <v>0</v>
      </c>
      <c r="T60" s="103">
        <f t="shared" si="28"/>
        <v>0</v>
      </c>
      <c r="U60" s="217">
        <v>0</v>
      </c>
      <c r="V60" s="103">
        <f t="shared" si="29"/>
        <v>0</v>
      </c>
      <c r="X60" s="245"/>
    </row>
    <row r="61" spans="1:24" ht="12.75" customHeight="1" x14ac:dyDescent="0.3">
      <c r="A61" s="38" t="s">
        <v>157</v>
      </c>
      <c r="B61" s="50"/>
      <c r="C61" s="217">
        <v>0</v>
      </c>
      <c r="D61" s="103">
        <f t="shared" si="20"/>
        <v>0</v>
      </c>
      <c r="E61" s="217">
        <v>0</v>
      </c>
      <c r="F61" s="103">
        <f t="shared" si="21"/>
        <v>0</v>
      </c>
      <c r="G61" s="217">
        <v>0</v>
      </c>
      <c r="H61" s="103">
        <f t="shared" si="22"/>
        <v>0</v>
      </c>
      <c r="I61" s="217">
        <v>0</v>
      </c>
      <c r="J61" s="103">
        <f t="shared" si="23"/>
        <v>0</v>
      </c>
      <c r="K61" s="217">
        <v>0</v>
      </c>
      <c r="L61" s="103">
        <f t="shared" si="24"/>
        <v>0</v>
      </c>
      <c r="M61" s="217">
        <v>0</v>
      </c>
      <c r="N61" s="103">
        <f t="shared" si="25"/>
        <v>0</v>
      </c>
      <c r="O61" s="217">
        <v>0</v>
      </c>
      <c r="P61" s="103">
        <f t="shared" si="26"/>
        <v>0</v>
      </c>
      <c r="Q61" s="217">
        <v>0</v>
      </c>
      <c r="R61" s="103">
        <f t="shared" si="27"/>
        <v>0</v>
      </c>
      <c r="S61" s="217">
        <v>0</v>
      </c>
      <c r="T61" s="103">
        <f t="shared" si="28"/>
        <v>0</v>
      </c>
      <c r="U61" s="217">
        <v>0</v>
      </c>
      <c r="V61" s="103">
        <f t="shared" si="29"/>
        <v>0</v>
      </c>
      <c r="X61" s="245"/>
    </row>
    <row r="62" spans="1:24" ht="12.75" customHeight="1" x14ac:dyDescent="0.3">
      <c r="A62" s="38" t="s">
        <v>294</v>
      </c>
      <c r="B62" s="50"/>
      <c r="C62" s="217">
        <v>0</v>
      </c>
      <c r="D62" s="103">
        <f t="shared" si="20"/>
        <v>0</v>
      </c>
      <c r="E62" s="217">
        <v>0</v>
      </c>
      <c r="F62" s="103">
        <f t="shared" si="21"/>
        <v>0</v>
      </c>
      <c r="G62" s="217">
        <v>0</v>
      </c>
      <c r="H62" s="103">
        <f t="shared" si="22"/>
        <v>0</v>
      </c>
      <c r="I62" s="217">
        <v>0</v>
      </c>
      <c r="J62" s="103">
        <f t="shared" si="23"/>
        <v>0</v>
      </c>
      <c r="K62" s="217">
        <v>0</v>
      </c>
      <c r="L62" s="103">
        <f t="shared" si="24"/>
        <v>0</v>
      </c>
      <c r="M62" s="217">
        <v>0</v>
      </c>
      <c r="N62" s="103">
        <f t="shared" si="25"/>
        <v>0</v>
      </c>
      <c r="O62" s="217">
        <v>0</v>
      </c>
      <c r="P62" s="103">
        <f t="shared" si="26"/>
        <v>0</v>
      </c>
      <c r="Q62" s="217">
        <v>0</v>
      </c>
      <c r="R62" s="103">
        <f t="shared" si="27"/>
        <v>0</v>
      </c>
      <c r="S62" s="217">
        <v>0</v>
      </c>
      <c r="T62" s="103">
        <f t="shared" si="28"/>
        <v>0</v>
      </c>
      <c r="U62" s="217">
        <v>0</v>
      </c>
      <c r="V62" s="103">
        <f t="shared" si="29"/>
        <v>0</v>
      </c>
      <c r="X62" s="245"/>
    </row>
    <row r="63" spans="1:24" ht="12.75" customHeight="1" x14ac:dyDescent="0.3">
      <c r="A63" s="38" t="s">
        <v>29</v>
      </c>
      <c r="B63" s="50"/>
      <c r="C63" s="217">
        <v>1171.9223578028766</v>
      </c>
      <c r="D63" s="103">
        <f t="shared" si="20"/>
        <v>1.5625631437371688E-2</v>
      </c>
      <c r="E63" s="217">
        <v>0</v>
      </c>
      <c r="F63" s="103">
        <f t="shared" si="21"/>
        <v>0</v>
      </c>
      <c r="G63" s="217">
        <v>0</v>
      </c>
      <c r="H63" s="103">
        <f t="shared" si="22"/>
        <v>0</v>
      </c>
      <c r="I63" s="217">
        <v>0</v>
      </c>
      <c r="J63" s="103">
        <f t="shared" si="23"/>
        <v>0</v>
      </c>
      <c r="K63" s="217">
        <v>0</v>
      </c>
      <c r="L63" s="103">
        <f t="shared" si="24"/>
        <v>0</v>
      </c>
      <c r="M63" s="217">
        <v>0</v>
      </c>
      <c r="N63" s="103">
        <f t="shared" si="25"/>
        <v>0</v>
      </c>
      <c r="O63" s="217">
        <v>0</v>
      </c>
      <c r="P63" s="103">
        <f t="shared" si="26"/>
        <v>0</v>
      </c>
      <c r="Q63" s="217">
        <v>0</v>
      </c>
      <c r="R63" s="103">
        <f t="shared" si="27"/>
        <v>0</v>
      </c>
      <c r="S63" s="217">
        <v>0</v>
      </c>
      <c r="T63" s="103">
        <f t="shared" si="28"/>
        <v>0</v>
      </c>
      <c r="U63" s="217">
        <v>0</v>
      </c>
      <c r="V63" s="103">
        <f t="shared" si="29"/>
        <v>0</v>
      </c>
      <c r="X63" s="245"/>
    </row>
    <row r="64" spans="1:24" ht="12.75" customHeight="1" x14ac:dyDescent="0.3">
      <c r="A64" s="38" t="s">
        <v>148</v>
      </c>
      <c r="B64" s="50"/>
      <c r="C64" s="217">
        <v>360</v>
      </c>
      <c r="D64" s="103">
        <f t="shared" si="20"/>
        <v>4.7999999999999996E-3</v>
      </c>
      <c r="E64" s="217">
        <v>0</v>
      </c>
      <c r="F64" s="103">
        <f t="shared" si="21"/>
        <v>0</v>
      </c>
      <c r="G64" s="217">
        <v>0</v>
      </c>
      <c r="H64" s="103">
        <f t="shared" si="22"/>
        <v>0</v>
      </c>
      <c r="I64" s="217">
        <v>0</v>
      </c>
      <c r="J64" s="103">
        <f t="shared" si="23"/>
        <v>0</v>
      </c>
      <c r="K64" s="217">
        <v>0</v>
      </c>
      <c r="L64" s="103">
        <f t="shared" si="24"/>
        <v>0</v>
      </c>
      <c r="M64" s="217">
        <v>0</v>
      </c>
      <c r="N64" s="103">
        <f t="shared" si="25"/>
        <v>0</v>
      </c>
      <c r="O64" s="217">
        <v>0</v>
      </c>
      <c r="P64" s="103">
        <f t="shared" si="26"/>
        <v>0</v>
      </c>
      <c r="Q64" s="217">
        <v>0</v>
      </c>
      <c r="R64" s="103">
        <f t="shared" si="27"/>
        <v>0</v>
      </c>
      <c r="S64" s="217">
        <v>0</v>
      </c>
      <c r="T64" s="103">
        <f t="shared" si="28"/>
        <v>0</v>
      </c>
      <c r="U64" s="217">
        <v>0</v>
      </c>
      <c r="V64" s="103">
        <f t="shared" si="29"/>
        <v>0</v>
      </c>
      <c r="X64" s="245"/>
    </row>
    <row r="65" spans="1:24" ht="12.75" customHeight="1" x14ac:dyDescent="0.3">
      <c r="A65" s="38" t="s">
        <v>39</v>
      </c>
      <c r="B65" s="50"/>
      <c r="C65" s="217">
        <v>37.5</v>
      </c>
      <c r="D65" s="103">
        <f t="shared" si="20"/>
        <v>5.0000000000000001E-4</v>
      </c>
      <c r="E65" s="217">
        <v>0</v>
      </c>
      <c r="F65" s="103">
        <f t="shared" si="21"/>
        <v>0</v>
      </c>
      <c r="G65" s="217">
        <v>0</v>
      </c>
      <c r="H65" s="103">
        <f t="shared" si="22"/>
        <v>0</v>
      </c>
      <c r="I65" s="217">
        <v>0</v>
      </c>
      <c r="J65" s="103">
        <f t="shared" si="23"/>
        <v>0</v>
      </c>
      <c r="K65" s="217">
        <v>0</v>
      </c>
      <c r="L65" s="103">
        <f t="shared" si="24"/>
        <v>0</v>
      </c>
      <c r="M65" s="217">
        <v>0</v>
      </c>
      <c r="N65" s="103">
        <f t="shared" si="25"/>
        <v>0</v>
      </c>
      <c r="O65" s="217">
        <v>0</v>
      </c>
      <c r="P65" s="103">
        <f t="shared" si="26"/>
        <v>0</v>
      </c>
      <c r="Q65" s="217">
        <v>0</v>
      </c>
      <c r="R65" s="103">
        <f t="shared" si="27"/>
        <v>0</v>
      </c>
      <c r="S65" s="217">
        <v>0</v>
      </c>
      <c r="T65" s="103">
        <f t="shared" si="28"/>
        <v>0</v>
      </c>
      <c r="U65" s="217">
        <v>0</v>
      </c>
      <c r="V65" s="103">
        <f t="shared" si="29"/>
        <v>0</v>
      </c>
      <c r="X65" s="245"/>
    </row>
    <row r="66" spans="1:24" ht="12.75" customHeight="1" x14ac:dyDescent="0.3">
      <c r="A66" s="38" t="s">
        <v>147</v>
      </c>
      <c r="B66" s="50"/>
      <c r="C66" s="217">
        <v>210.00000000000003</v>
      </c>
      <c r="D66" s="103">
        <f t="shared" si="20"/>
        <v>2.8000000000000004E-3</v>
      </c>
      <c r="E66" s="217">
        <v>0</v>
      </c>
      <c r="F66" s="103">
        <f t="shared" si="21"/>
        <v>0</v>
      </c>
      <c r="G66" s="217">
        <v>0</v>
      </c>
      <c r="H66" s="103">
        <f t="shared" si="22"/>
        <v>0</v>
      </c>
      <c r="I66" s="217">
        <v>0</v>
      </c>
      <c r="J66" s="103">
        <f t="shared" si="23"/>
        <v>0</v>
      </c>
      <c r="K66" s="217">
        <v>0</v>
      </c>
      <c r="L66" s="103">
        <f t="shared" si="24"/>
        <v>0</v>
      </c>
      <c r="M66" s="217">
        <v>0</v>
      </c>
      <c r="N66" s="103">
        <f t="shared" si="25"/>
        <v>0</v>
      </c>
      <c r="O66" s="217">
        <v>0</v>
      </c>
      <c r="P66" s="103">
        <f t="shared" si="26"/>
        <v>0</v>
      </c>
      <c r="Q66" s="217">
        <v>0</v>
      </c>
      <c r="R66" s="103">
        <f t="shared" si="27"/>
        <v>0</v>
      </c>
      <c r="S66" s="217">
        <v>0</v>
      </c>
      <c r="T66" s="103">
        <f t="shared" si="28"/>
        <v>0</v>
      </c>
      <c r="U66" s="217">
        <v>0</v>
      </c>
      <c r="V66" s="103">
        <f t="shared" si="29"/>
        <v>0</v>
      </c>
      <c r="X66" s="245"/>
    </row>
    <row r="67" spans="1:24" ht="12.75" customHeight="1" x14ac:dyDescent="0.3">
      <c r="A67" s="38" t="s">
        <v>140</v>
      </c>
      <c r="B67" s="50"/>
      <c r="C67" s="217">
        <v>1125</v>
      </c>
      <c r="D67" s="103">
        <f t="shared" si="20"/>
        <v>1.4999999999999999E-2</v>
      </c>
      <c r="E67" s="217">
        <v>0</v>
      </c>
      <c r="F67" s="103">
        <f t="shared" si="21"/>
        <v>0</v>
      </c>
      <c r="G67" s="217">
        <v>0</v>
      </c>
      <c r="H67" s="103">
        <f t="shared" si="22"/>
        <v>0</v>
      </c>
      <c r="I67" s="217">
        <v>0</v>
      </c>
      <c r="J67" s="103">
        <f t="shared" si="23"/>
        <v>0</v>
      </c>
      <c r="K67" s="217">
        <v>0</v>
      </c>
      <c r="L67" s="103">
        <f t="shared" si="24"/>
        <v>0</v>
      </c>
      <c r="M67" s="217">
        <v>0</v>
      </c>
      <c r="N67" s="103">
        <f t="shared" si="25"/>
        <v>0</v>
      </c>
      <c r="O67" s="217">
        <v>0</v>
      </c>
      <c r="P67" s="103">
        <f t="shared" si="26"/>
        <v>0</v>
      </c>
      <c r="Q67" s="217">
        <v>0</v>
      </c>
      <c r="R67" s="103">
        <f t="shared" si="27"/>
        <v>0</v>
      </c>
      <c r="S67" s="217">
        <v>0</v>
      </c>
      <c r="T67" s="103">
        <f t="shared" si="28"/>
        <v>0</v>
      </c>
      <c r="U67" s="217">
        <v>0</v>
      </c>
      <c r="V67" s="103">
        <f t="shared" si="29"/>
        <v>0</v>
      </c>
      <c r="X67" s="245"/>
    </row>
    <row r="68" spans="1:24" ht="12.75" customHeight="1" x14ac:dyDescent="0.3">
      <c r="A68" s="38" t="s">
        <v>6</v>
      </c>
      <c r="B68" s="50"/>
      <c r="C68" s="217">
        <v>127.5</v>
      </c>
      <c r="D68" s="103">
        <f t="shared" si="20"/>
        <v>1.6999999999999999E-3</v>
      </c>
      <c r="E68" s="217">
        <v>0</v>
      </c>
      <c r="F68" s="103">
        <f t="shared" si="21"/>
        <v>0</v>
      </c>
      <c r="G68" s="217">
        <v>0</v>
      </c>
      <c r="H68" s="103">
        <f t="shared" si="22"/>
        <v>0</v>
      </c>
      <c r="I68" s="217">
        <v>0</v>
      </c>
      <c r="J68" s="103">
        <f t="shared" si="23"/>
        <v>0</v>
      </c>
      <c r="K68" s="217">
        <v>0</v>
      </c>
      <c r="L68" s="103">
        <f t="shared" si="24"/>
        <v>0</v>
      </c>
      <c r="M68" s="217">
        <v>0</v>
      </c>
      <c r="N68" s="103">
        <f t="shared" si="25"/>
        <v>0</v>
      </c>
      <c r="O68" s="217">
        <v>0</v>
      </c>
      <c r="P68" s="103">
        <f t="shared" si="26"/>
        <v>0</v>
      </c>
      <c r="Q68" s="217">
        <v>0</v>
      </c>
      <c r="R68" s="103">
        <f t="shared" si="27"/>
        <v>0</v>
      </c>
      <c r="S68" s="217">
        <v>0</v>
      </c>
      <c r="T68" s="103">
        <f t="shared" si="28"/>
        <v>0</v>
      </c>
      <c r="U68" s="217">
        <v>0</v>
      </c>
      <c r="V68" s="103">
        <f t="shared" si="29"/>
        <v>0</v>
      </c>
      <c r="X68" s="245"/>
    </row>
    <row r="69" spans="1:24" ht="12.75" customHeight="1" x14ac:dyDescent="0.3">
      <c r="A69" s="38" t="s">
        <v>142</v>
      </c>
      <c r="B69" s="50"/>
      <c r="C69" s="217">
        <v>0</v>
      </c>
      <c r="D69" s="103">
        <f t="shared" si="20"/>
        <v>0</v>
      </c>
      <c r="E69" s="217">
        <v>0</v>
      </c>
      <c r="F69" s="103">
        <f t="shared" si="21"/>
        <v>0</v>
      </c>
      <c r="G69" s="217">
        <v>0</v>
      </c>
      <c r="H69" s="103">
        <f t="shared" si="22"/>
        <v>0</v>
      </c>
      <c r="I69" s="217">
        <v>0</v>
      </c>
      <c r="J69" s="103">
        <f t="shared" si="23"/>
        <v>0</v>
      </c>
      <c r="K69" s="217">
        <v>0</v>
      </c>
      <c r="L69" s="103">
        <f t="shared" si="24"/>
        <v>0</v>
      </c>
      <c r="M69" s="217">
        <v>0</v>
      </c>
      <c r="N69" s="103">
        <f t="shared" si="25"/>
        <v>0</v>
      </c>
      <c r="O69" s="217">
        <v>0</v>
      </c>
      <c r="P69" s="103">
        <f t="shared" si="26"/>
        <v>0</v>
      </c>
      <c r="Q69" s="217">
        <v>0</v>
      </c>
      <c r="R69" s="103">
        <f t="shared" si="27"/>
        <v>0</v>
      </c>
      <c r="S69" s="217">
        <v>0</v>
      </c>
      <c r="T69" s="103">
        <f t="shared" si="28"/>
        <v>0</v>
      </c>
      <c r="U69" s="217">
        <v>0</v>
      </c>
      <c r="V69" s="103">
        <f t="shared" si="29"/>
        <v>0</v>
      </c>
      <c r="X69" s="245"/>
    </row>
    <row r="70" spans="1:24" ht="12.75" customHeight="1" x14ac:dyDescent="0.3">
      <c r="A70" s="38" t="s">
        <v>32</v>
      </c>
      <c r="B70" s="50"/>
      <c r="C70" s="217">
        <v>7.5</v>
      </c>
      <c r="D70" s="103">
        <f t="shared" si="20"/>
        <v>1E-4</v>
      </c>
      <c r="E70" s="217">
        <v>0</v>
      </c>
      <c r="F70" s="103">
        <f t="shared" si="21"/>
        <v>0</v>
      </c>
      <c r="G70" s="217">
        <v>0</v>
      </c>
      <c r="H70" s="103">
        <f t="shared" si="22"/>
        <v>0</v>
      </c>
      <c r="I70" s="217">
        <v>0</v>
      </c>
      <c r="J70" s="103">
        <f t="shared" si="23"/>
        <v>0</v>
      </c>
      <c r="K70" s="217">
        <v>0</v>
      </c>
      <c r="L70" s="103">
        <f t="shared" si="24"/>
        <v>0</v>
      </c>
      <c r="M70" s="217">
        <v>0</v>
      </c>
      <c r="N70" s="103">
        <f t="shared" si="25"/>
        <v>0</v>
      </c>
      <c r="O70" s="217">
        <v>0</v>
      </c>
      <c r="P70" s="103">
        <f t="shared" si="26"/>
        <v>0</v>
      </c>
      <c r="Q70" s="217">
        <v>0</v>
      </c>
      <c r="R70" s="103">
        <f t="shared" si="27"/>
        <v>0</v>
      </c>
      <c r="S70" s="217">
        <v>0</v>
      </c>
      <c r="T70" s="103">
        <f t="shared" si="28"/>
        <v>0</v>
      </c>
      <c r="U70" s="217">
        <v>0</v>
      </c>
      <c r="V70" s="103">
        <f t="shared" si="29"/>
        <v>0</v>
      </c>
      <c r="X70" s="245"/>
    </row>
    <row r="71" spans="1:24" ht="12.75" customHeight="1" x14ac:dyDescent="0.3">
      <c r="A71" s="38" t="s">
        <v>138</v>
      </c>
      <c r="B71" s="50"/>
      <c r="C71" s="217">
        <v>0</v>
      </c>
      <c r="D71" s="103">
        <f t="shared" si="20"/>
        <v>0</v>
      </c>
      <c r="E71" s="217">
        <v>0</v>
      </c>
      <c r="F71" s="103">
        <f t="shared" si="21"/>
        <v>0</v>
      </c>
      <c r="G71" s="217">
        <v>0</v>
      </c>
      <c r="H71" s="103">
        <f t="shared" si="22"/>
        <v>0</v>
      </c>
      <c r="I71" s="217">
        <v>0</v>
      </c>
      <c r="J71" s="103">
        <f t="shared" si="23"/>
        <v>0</v>
      </c>
      <c r="K71" s="217">
        <v>0</v>
      </c>
      <c r="L71" s="103">
        <f t="shared" si="24"/>
        <v>0</v>
      </c>
      <c r="M71" s="217">
        <v>0</v>
      </c>
      <c r="N71" s="103">
        <f t="shared" si="25"/>
        <v>0</v>
      </c>
      <c r="O71" s="217">
        <v>0</v>
      </c>
      <c r="P71" s="103">
        <f t="shared" si="26"/>
        <v>0</v>
      </c>
      <c r="Q71" s="217">
        <v>0</v>
      </c>
      <c r="R71" s="103">
        <f t="shared" si="27"/>
        <v>0</v>
      </c>
      <c r="S71" s="217">
        <v>0</v>
      </c>
      <c r="T71" s="103">
        <f t="shared" si="28"/>
        <v>0</v>
      </c>
      <c r="U71" s="217">
        <v>0</v>
      </c>
      <c r="V71" s="103">
        <f t="shared" si="29"/>
        <v>0</v>
      </c>
      <c r="X71" s="245"/>
    </row>
    <row r="72" spans="1:24" ht="12.75" customHeight="1" x14ac:dyDescent="0.3">
      <c r="A72" s="38" t="s">
        <v>154</v>
      </c>
      <c r="B72" s="50"/>
      <c r="C72" s="217">
        <v>0</v>
      </c>
      <c r="D72" s="103">
        <f t="shared" si="20"/>
        <v>0</v>
      </c>
      <c r="E72" s="217">
        <v>0</v>
      </c>
      <c r="F72" s="103">
        <f t="shared" si="21"/>
        <v>0</v>
      </c>
      <c r="G72" s="217">
        <v>0</v>
      </c>
      <c r="H72" s="103">
        <f t="shared" si="22"/>
        <v>0</v>
      </c>
      <c r="I72" s="217">
        <v>0</v>
      </c>
      <c r="J72" s="103">
        <f t="shared" si="23"/>
        <v>0</v>
      </c>
      <c r="K72" s="217">
        <v>0</v>
      </c>
      <c r="L72" s="103">
        <f t="shared" si="24"/>
        <v>0</v>
      </c>
      <c r="M72" s="217">
        <v>0</v>
      </c>
      <c r="N72" s="103">
        <f t="shared" si="25"/>
        <v>0</v>
      </c>
      <c r="O72" s="217">
        <v>0</v>
      </c>
      <c r="P72" s="103">
        <f t="shared" si="26"/>
        <v>0</v>
      </c>
      <c r="Q72" s="217">
        <v>0</v>
      </c>
      <c r="R72" s="103">
        <f t="shared" si="27"/>
        <v>0</v>
      </c>
      <c r="S72" s="217">
        <v>0</v>
      </c>
      <c r="T72" s="103">
        <f t="shared" si="28"/>
        <v>0</v>
      </c>
      <c r="U72" s="217">
        <v>0</v>
      </c>
      <c r="V72" s="103">
        <f t="shared" si="29"/>
        <v>0</v>
      </c>
      <c r="X72" s="245"/>
    </row>
    <row r="73" spans="1:24" ht="12.75" customHeight="1" x14ac:dyDescent="0.3">
      <c r="A73" s="38" t="s">
        <v>145</v>
      </c>
      <c r="B73" s="50"/>
      <c r="C73" s="217">
        <v>0</v>
      </c>
      <c r="D73" s="103">
        <f t="shared" si="20"/>
        <v>0</v>
      </c>
      <c r="E73" s="217">
        <v>0</v>
      </c>
      <c r="F73" s="103">
        <f t="shared" si="21"/>
        <v>0</v>
      </c>
      <c r="G73" s="217">
        <v>0</v>
      </c>
      <c r="H73" s="103">
        <f t="shared" si="22"/>
        <v>0</v>
      </c>
      <c r="I73" s="217">
        <v>0</v>
      </c>
      <c r="J73" s="103">
        <f t="shared" si="23"/>
        <v>0</v>
      </c>
      <c r="K73" s="217">
        <v>0</v>
      </c>
      <c r="L73" s="103">
        <f t="shared" si="24"/>
        <v>0</v>
      </c>
      <c r="M73" s="217">
        <v>0</v>
      </c>
      <c r="N73" s="103">
        <f t="shared" si="25"/>
        <v>0</v>
      </c>
      <c r="O73" s="217">
        <v>0</v>
      </c>
      <c r="P73" s="103">
        <f t="shared" si="26"/>
        <v>0</v>
      </c>
      <c r="Q73" s="217">
        <v>0</v>
      </c>
      <c r="R73" s="103">
        <f t="shared" si="27"/>
        <v>0</v>
      </c>
      <c r="S73" s="217">
        <v>0</v>
      </c>
      <c r="T73" s="103">
        <f t="shared" si="28"/>
        <v>0</v>
      </c>
      <c r="U73" s="217">
        <v>0</v>
      </c>
      <c r="V73" s="103">
        <f t="shared" si="29"/>
        <v>0</v>
      </c>
      <c r="X73" s="245"/>
    </row>
    <row r="74" spans="1:24" ht="12.75" customHeight="1" x14ac:dyDescent="0.3">
      <c r="A74" s="38" t="s">
        <v>134</v>
      </c>
      <c r="B74" s="50"/>
      <c r="C74" s="217">
        <v>0</v>
      </c>
      <c r="D74" s="103">
        <f t="shared" si="20"/>
        <v>0</v>
      </c>
      <c r="E74" s="217">
        <v>0</v>
      </c>
      <c r="F74" s="103">
        <f t="shared" si="21"/>
        <v>0</v>
      </c>
      <c r="G74" s="217">
        <v>0</v>
      </c>
      <c r="H74" s="103">
        <f t="shared" si="22"/>
        <v>0</v>
      </c>
      <c r="I74" s="217">
        <v>0</v>
      </c>
      <c r="J74" s="103">
        <f t="shared" si="23"/>
        <v>0</v>
      </c>
      <c r="K74" s="217">
        <v>0</v>
      </c>
      <c r="L74" s="103">
        <f t="shared" si="24"/>
        <v>0</v>
      </c>
      <c r="M74" s="217">
        <v>0</v>
      </c>
      <c r="N74" s="103">
        <f t="shared" si="25"/>
        <v>0</v>
      </c>
      <c r="O74" s="217">
        <v>0</v>
      </c>
      <c r="P74" s="103">
        <f t="shared" si="26"/>
        <v>0</v>
      </c>
      <c r="Q74" s="217">
        <v>0</v>
      </c>
      <c r="R74" s="103">
        <f t="shared" si="27"/>
        <v>0</v>
      </c>
      <c r="S74" s="217">
        <v>0</v>
      </c>
      <c r="T74" s="103">
        <f t="shared" si="28"/>
        <v>0</v>
      </c>
      <c r="U74" s="217">
        <v>0</v>
      </c>
      <c r="V74" s="103">
        <f t="shared" si="29"/>
        <v>0</v>
      </c>
      <c r="X74" s="245"/>
    </row>
    <row r="75" spans="1:24" ht="12.75" customHeight="1" x14ac:dyDescent="0.3">
      <c r="A75" s="38" t="s">
        <v>151</v>
      </c>
      <c r="B75" s="50"/>
      <c r="C75" s="217">
        <v>750</v>
      </c>
      <c r="D75" s="103">
        <f t="shared" si="20"/>
        <v>0.01</v>
      </c>
      <c r="E75" s="217">
        <v>0</v>
      </c>
      <c r="F75" s="103">
        <f t="shared" si="21"/>
        <v>0</v>
      </c>
      <c r="G75" s="217">
        <v>0</v>
      </c>
      <c r="H75" s="103">
        <f t="shared" si="22"/>
        <v>0</v>
      </c>
      <c r="I75" s="217">
        <v>0</v>
      </c>
      <c r="J75" s="103">
        <f t="shared" si="23"/>
        <v>0</v>
      </c>
      <c r="K75" s="217">
        <v>0</v>
      </c>
      <c r="L75" s="103">
        <f t="shared" si="24"/>
        <v>0</v>
      </c>
      <c r="M75" s="217">
        <v>0</v>
      </c>
      <c r="N75" s="103">
        <f t="shared" si="25"/>
        <v>0</v>
      </c>
      <c r="O75" s="217">
        <v>0</v>
      </c>
      <c r="P75" s="103">
        <f t="shared" si="26"/>
        <v>0</v>
      </c>
      <c r="Q75" s="217">
        <v>0</v>
      </c>
      <c r="R75" s="103">
        <f t="shared" si="27"/>
        <v>0</v>
      </c>
      <c r="S75" s="217">
        <v>0</v>
      </c>
      <c r="T75" s="103">
        <f t="shared" si="28"/>
        <v>0</v>
      </c>
      <c r="U75" s="217">
        <v>0</v>
      </c>
      <c r="V75" s="103">
        <f t="shared" si="29"/>
        <v>0</v>
      </c>
      <c r="X75" s="245"/>
    </row>
    <row r="76" spans="1:24" ht="12.75" customHeight="1" x14ac:dyDescent="0.3">
      <c r="A76" s="38" t="s">
        <v>137</v>
      </c>
      <c r="B76" s="50"/>
      <c r="C76" s="217">
        <v>30</v>
      </c>
      <c r="D76" s="103">
        <f t="shared" si="20"/>
        <v>4.0000000000000002E-4</v>
      </c>
      <c r="E76" s="217">
        <v>0</v>
      </c>
      <c r="F76" s="103">
        <f t="shared" si="21"/>
        <v>0</v>
      </c>
      <c r="G76" s="217">
        <v>0</v>
      </c>
      <c r="H76" s="103">
        <f t="shared" si="22"/>
        <v>0</v>
      </c>
      <c r="I76" s="217">
        <v>0</v>
      </c>
      <c r="J76" s="103">
        <f t="shared" si="23"/>
        <v>0</v>
      </c>
      <c r="K76" s="217">
        <v>0</v>
      </c>
      <c r="L76" s="103">
        <f t="shared" si="24"/>
        <v>0</v>
      </c>
      <c r="M76" s="217">
        <v>0</v>
      </c>
      <c r="N76" s="103">
        <f t="shared" si="25"/>
        <v>0</v>
      </c>
      <c r="O76" s="217">
        <v>0</v>
      </c>
      <c r="P76" s="103">
        <f t="shared" si="26"/>
        <v>0</v>
      </c>
      <c r="Q76" s="217">
        <v>0</v>
      </c>
      <c r="R76" s="103">
        <f t="shared" si="27"/>
        <v>0</v>
      </c>
      <c r="S76" s="217">
        <v>0</v>
      </c>
      <c r="T76" s="103">
        <f t="shared" si="28"/>
        <v>0</v>
      </c>
      <c r="U76" s="217">
        <v>0</v>
      </c>
      <c r="V76" s="103">
        <f t="shared" si="29"/>
        <v>0</v>
      </c>
      <c r="X76" s="245"/>
    </row>
    <row r="77" spans="1:24" ht="12.75" customHeight="1" x14ac:dyDescent="0.3">
      <c r="A77" s="38" t="s">
        <v>136</v>
      </c>
      <c r="B77" s="50"/>
      <c r="C77" s="217">
        <v>97.5</v>
      </c>
      <c r="D77" s="103">
        <f t="shared" si="20"/>
        <v>1.2999999999999999E-3</v>
      </c>
      <c r="E77" s="217">
        <v>0</v>
      </c>
      <c r="F77" s="103">
        <f t="shared" si="21"/>
        <v>0</v>
      </c>
      <c r="G77" s="217">
        <v>0</v>
      </c>
      <c r="H77" s="103">
        <f t="shared" si="22"/>
        <v>0</v>
      </c>
      <c r="I77" s="217">
        <v>0</v>
      </c>
      <c r="J77" s="103">
        <f t="shared" si="23"/>
        <v>0</v>
      </c>
      <c r="K77" s="217">
        <v>0</v>
      </c>
      <c r="L77" s="103">
        <f t="shared" si="24"/>
        <v>0</v>
      </c>
      <c r="M77" s="217">
        <v>0</v>
      </c>
      <c r="N77" s="103">
        <f t="shared" si="25"/>
        <v>0</v>
      </c>
      <c r="O77" s="217">
        <v>0</v>
      </c>
      <c r="P77" s="103">
        <f t="shared" si="26"/>
        <v>0</v>
      </c>
      <c r="Q77" s="217">
        <v>0</v>
      </c>
      <c r="R77" s="103">
        <f t="shared" si="27"/>
        <v>0</v>
      </c>
      <c r="S77" s="217">
        <v>0</v>
      </c>
      <c r="T77" s="103">
        <f t="shared" si="28"/>
        <v>0</v>
      </c>
      <c r="U77" s="217">
        <v>0</v>
      </c>
      <c r="V77" s="103">
        <f t="shared" si="29"/>
        <v>0</v>
      </c>
      <c r="X77" s="245"/>
    </row>
    <row r="78" spans="1:24" ht="12.75" customHeight="1" x14ac:dyDescent="0.3">
      <c r="A78" s="38" t="s">
        <v>135</v>
      </c>
      <c r="B78" s="50"/>
      <c r="C78" s="217">
        <v>1650</v>
      </c>
      <c r="D78" s="103">
        <f t="shared" si="20"/>
        <v>2.1999999999999999E-2</v>
      </c>
      <c r="E78" s="217">
        <v>0</v>
      </c>
      <c r="F78" s="103">
        <f t="shared" si="21"/>
        <v>0</v>
      </c>
      <c r="G78" s="217">
        <v>0</v>
      </c>
      <c r="H78" s="103">
        <f t="shared" si="22"/>
        <v>0</v>
      </c>
      <c r="I78" s="217">
        <v>0</v>
      </c>
      <c r="J78" s="103">
        <f t="shared" si="23"/>
        <v>0</v>
      </c>
      <c r="K78" s="217">
        <v>0</v>
      </c>
      <c r="L78" s="103">
        <f t="shared" si="24"/>
        <v>0</v>
      </c>
      <c r="M78" s="217">
        <v>0</v>
      </c>
      <c r="N78" s="103">
        <f t="shared" si="25"/>
        <v>0</v>
      </c>
      <c r="O78" s="217">
        <v>0</v>
      </c>
      <c r="P78" s="103">
        <f t="shared" si="26"/>
        <v>0</v>
      </c>
      <c r="Q78" s="217">
        <v>0</v>
      </c>
      <c r="R78" s="103">
        <f t="shared" si="27"/>
        <v>0</v>
      </c>
      <c r="S78" s="217">
        <v>0</v>
      </c>
      <c r="T78" s="103">
        <f t="shared" si="28"/>
        <v>0</v>
      </c>
      <c r="U78" s="217">
        <v>0</v>
      </c>
      <c r="V78" s="103">
        <f t="shared" si="29"/>
        <v>0</v>
      </c>
      <c r="X78" s="245"/>
    </row>
    <row r="79" spans="1:24" ht="12.75" customHeight="1" x14ac:dyDescent="0.3">
      <c r="A79" s="38" t="s">
        <v>100</v>
      </c>
      <c r="B79" s="50"/>
      <c r="C79" s="217">
        <v>0</v>
      </c>
      <c r="D79" s="103">
        <f t="shared" si="20"/>
        <v>0</v>
      </c>
      <c r="E79" s="217">
        <v>0</v>
      </c>
      <c r="F79" s="103">
        <f t="shared" si="21"/>
        <v>0</v>
      </c>
      <c r="G79" s="217">
        <v>0</v>
      </c>
      <c r="H79" s="103">
        <f t="shared" si="22"/>
        <v>0</v>
      </c>
      <c r="I79" s="217">
        <v>0</v>
      </c>
      <c r="J79" s="103">
        <f t="shared" si="23"/>
        <v>0</v>
      </c>
      <c r="K79" s="217">
        <v>0</v>
      </c>
      <c r="L79" s="103">
        <f t="shared" si="24"/>
        <v>0</v>
      </c>
      <c r="M79" s="217">
        <v>0</v>
      </c>
      <c r="N79" s="103">
        <f t="shared" si="25"/>
        <v>0</v>
      </c>
      <c r="O79" s="217">
        <v>0</v>
      </c>
      <c r="P79" s="103">
        <f t="shared" si="26"/>
        <v>0</v>
      </c>
      <c r="Q79" s="217">
        <v>0</v>
      </c>
      <c r="R79" s="103">
        <f t="shared" si="27"/>
        <v>0</v>
      </c>
      <c r="S79" s="217">
        <v>0</v>
      </c>
      <c r="T79" s="103">
        <f t="shared" si="28"/>
        <v>0</v>
      </c>
      <c r="U79" s="217">
        <v>0</v>
      </c>
      <c r="V79" s="103">
        <f t="shared" si="29"/>
        <v>0</v>
      </c>
      <c r="X79" s="245"/>
    </row>
    <row r="80" spans="1:24" ht="12.75" customHeight="1" x14ac:dyDescent="0.3">
      <c r="A80" s="38" t="s">
        <v>101</v>
      </c>
      <c r="B80" s="50"/>
      <c r="C80" s="217">
        <v>0</v>
      </c>
      <c r="D80" s="103">
        <f t="shared" si="20"/>
        <v>0</v>
      </c>
      <c r="E80" s="217">
        <v>0</v>
      </c>
      <c r="F80" s="103">
        <f t="shared" si="21"/>
        <v>0</v>
      </c>
      <c r="G80" s="217">
        <v>0</v>
      </c>
      <c r="H80" s="103">
        <f t="shared" si="22"/>
        <v>0</v>
      </c>
      <c r="I80" s="217">
        <v>0</v>
      </c>
      <c r="J80" s="103">
        <f t="shared" si="23"/>
        <v>0</v>
      </c>
      <c r="K80" s="217">
        <v>0</v>
      </c>
      <c r="L80" s="103">
        <f t="shared" si="24"/>
        <v>0</v>
      </c>
      <c r="M80" s="217">
        <v>0</v>
      </c>
      <c r="N80" s="103">
        <f t="shared" si="25"/>
        <v>0</v>
      </c>
      <c r="O80" s="217">
        <v>0</v>
      </c>
      <c r="P80" s="103">
        <f t="shared" si="26"/>
        <v>0</v>
      </c>
      <c r="Q80" s="217">
        <v>0</v>
      </c>
      <c r="R80" s="103">
        <f t="shared" si="27"/>
        <v>0</v>
      </c>
      <c r="S80" s="217">
        <v>0</v>
      </c>
      <c r="T80" s="103">
        <f t="shared" si="28"/>
        <v>0</v>
      </c>
      <c r="U80" s="217">
        <v>0</v>
      </c>
      <c r="V80" s="103">
        <f t="shared" si="29"/>
        <v>0</v>
      </c>
      <c r="X80" s="245"/>
    </row>
    <row r="81" spans="1:24" ht="12.75" customHeight="1" x14ac:dyDescent="0.3">
      <c r="A81" s="38" t="s">
        <v>139</v>
      </c>
      <c r="B81" s="50"/>
      <c r="C81" s="217">
        <v>0</v>
      </c>
      <c r="D81" s="103">
        <f t="shared" si="20"/>
        <v>0</v>
      </c>
      <c r="E81" s="217">
        <v>0</v>
      </c>
      <c r="F81" s="103">
        <f t="shared" si="21"/>
        <v>0</v>
      </c>
      <c r="G81" s="217">
        <v>0</v>
      </c>
      <c r="H81" s="103">
        <f t="shared" si="22"/>
        <v>0</v>
      </c>
      <c r="I81" s="217">
        <v>0</v>
      </c>
      <c r="J81" s="103">
        <f t="shared" si="23"/>
        <v>0</v>
      </c>
      <c r="K81" s="217">
        <v>0</v>
      </c>
      <c r="L81" s="103">
        <f t="shared" si="24"/>
        <v>0</v>
      </c>
      <c r="M81" s="217">
        <v>0</v>
      </c>
      <c r="N81" s="103">
        <f t="shared" si="25"/>
        <v>0</v>
      </c>
      <c r="O81" s="217">
        <v>0</v>
      </c>
      <c r="P81" s="103">
        <f t="shared" si="26"/>
        <v>0</v>
      </c>
      <c r="Q81" s="217">
        <v>0</v>
      </c>
      <c r="R81" s="103">
        <f t="shared" si="27"/>
        <v>0</v>
      </c>
      <c r="S81" s="217">
        <v>0</v>
      </c>
      <c r="T81" s="103">
        <f t="shared" si="28"/>
        <v>0</v>
      </c>
      <c r="U81" s="217">
        <v>0</v>
      </c>
      <c r="V81" s="103">
        <f t="shared" si="29"/>
        <v>0</v>
      </c>
      <c r="X81" s="245"/>
    </row>
    <row r="82" spans="1:24" ht="12.75" customHeight="1" x14ac:dyDescent="0.3">
      <c r="A82" s="38" t="s">
        <v>155</v>
      </c>
      <c r="B82" s="50"/>
      <c r="C82" s="217">
        <v>0</v>
      </c>
      <c r="D82" s="103">
        <f t="shared" si="20"/>
        <v>0</v>
      </c>
      <c r="E82" s="217">
        <v>0</v>
      </c>
      <c r="F82" s="103">
        <f t="shared" si="21"/>
        <v>0</v>
      </c>
      <c r="G82" s="217">
        <v>0</v>
      </c>
      <c r="H82" s="103">
        <f t="shared" si="22"/>
        <v>0</v>
      </c>
      <c r="I82" s="217">
        <v>0</v>
      </c>
      <c r="J82" s="103">
        <f t="shared" si="23"/>
        <v>0</v>
      </c>
      <c r="K82" s="217">
        <v>0</v>
      </c>
      <c r="L82" s="103">
        <f t="shared" si="24"/>
        <v>0</v>
      </c>
      <c r="M82" s="217">
        <v>0</v>
      </c>
      <c r="N82" s="103">
        <f t="shared" si="25"/>
        <v>0</v>
      </c>
      <c r="O82" s="217">
        <v>0</v>
      </c>
      <c r="P82" s="103">
        <f t="shared" si="26"/>
        <v>0</v>
      </c>
      <c r="Q82" s="217">
        <v>0</v>
      </c>
      <c r="R82" s="103">
        <f t="shared" si="27"/>
        <v>0</v>
      </c>
      <c r="S82" s="217">
        <v>0</v>
      </c>
      <c r="T82" s="103">
        <f t="shared" si="28"/>
        <v>0</v>
      </c>
      <c r="U82" s="217">
        <v>0</v>
      </c>
      <c r="V82" s="103">
        <f t="shared" si="29"/>
        <v>0</v>
      </c>
      <c r="X82" s="245"/>
    </row>
    <row r="83" spans="1:24" ht="12.75" customHeight="1" x14ac:dyDescent="0.3">
      <c r="A83" s="38" t="s">
        <v>77</v>
      </c>
      <c r="B83" s="50"/>
      <c r="C83" s="217">
        <v>0</v>
      </c>
      <c r="D83" s="103">
        <f t="shared" si="20"/>
        <v>0</v>
      </c>
      <c r="E83" s="217">
        <v>0</v>
      </c>
      <c r="F83" s="103">
        <f t="shared" si="21"/>
        <v>0</v>
      </c>
      <c r="G83" s="217">
        <v>0</v>
      </c>
      <c r="H83" s="103">
        <f t="shared" si="22"/>
        <v>0</v>
      </c>
      <c r="I83" s="217">
        <v>0</v>
      </c>
      <c r="J83" s="103">
        <f t="shared" si="23"/>
        <v>0</v>
      </c>
      <c r="K83" s="217">
        <v>0</v>
      </c>
      <c r="L83" s="103">
        <f t="shared" si="24"/>
        <v>0</v>
      </c>
      <c r="M83" s="217">
        <v>0</v>
      </c>
      <c r="N83" s="103">
        <f t="shared" si="25"/>
        <v>0</v>
      </c>
      <c r="O83" s="217">
        <v>0</v>
      </c>
      <c r="P83" s="103">
        <f t="shared" si="26"/>
        <v>0</v>
      </c>
      <c r="Q83" s="217">
        <v>0</v>
      </c>
      <c r="R83" s="103">
        <f t="shared" si="27"/>
        <v>0</v>
      </c>
      <c r="S83" s="217">
        <v>0</v>
      </c>
      <c r="T83" s="103">
        <f t="shared" si="28"/>
        <v>0</v>
      </c>
      <c r="U83" s="217">
        <v>0</v>
      </c>
      <c r="V83" s="103">
        <f t="shared" si="29"/>
        <v>0</v>
      </c>
      <c r="X83" s="245"/>
    </row>
    <row r="84" spans="1:24" ht="12.75" customHeight="1" x14ac:dyDescent="0.3">
      <c r="A84" s="38" t="s">
        <v>98</v>
      </c>
      <c r="B84" s="50"/>
      <c r="C84" s="217">
        <v>0</v>
      </c>
      <c r="D84" s="103">
        <f t="shared" si="20"/>
        <v>0</v>
      </c>
      <c r="E84" s="217">
        <v>0</v>
      </c>
      <c r="F84" s="103">
        <f t="shared" si="21"/>
        <v>0</v>
      </c>
      <c r="G84" s="217">
        <v>0</v>
      </c>
      <c r="H84" s="103">
        <f t="shared" si="22"/>
        <v>0</v>
      </c>
      <c r="I84" s="217">
        <v>0</v>
      </c>
      <c r="J84" s="103">
        <f t="shared" si="23"/>
        <v>0</v>
      </c>
      <c r="K84" s="217">
        <v>0</v>
      </c>
      <c r="L84" s="103">
        <f t="shared" si="24"/>
        <v>0</v>
      </c>
      <c r="M84" s="217">
        <v>0</v>
      </c>
      <c r="N84" s="103">
        <f t="shared" si="25"/>
        <v>0</v>
      </c>
      <c r="O84" s="217">
        <v>0</v>
      </c>
      <c r="P84" s="103">
        <f t="shared" si="26"/>
        <v>0</v>
      </c>
      <c r="Q84" s="217">
        <v>0</v>
      </c>
      <c r="R84" s="103">
        <f t="shared" si="27"/>
        <v>0</v>
      </c>
      <c r="S84" s="217">
        <v>0</v>
      </c>
      <c r="T84" s="103">
        <f t="shared" si="28"/>
        <v>0</v>
      </c>
      <c r="U84" s="217">
        <v>0</v>
      </c>
      <c r="V84" s="103">
        <f t="shared" si="29"/>
        <v>0</v>
      </c>
      <c r="X84" s="245"/>
    </row>
    <row r="85" spans="1:24" ht="12.75" customHeight="1" x14ac:dyDescent="0.3">
      <c r="A85" s="38" t="s">
        <v>79</v>
      </c>
      <c r="B85" s="50"/>
      <c r="C85" s="217">
        <v>0</v>
      </c>
      <c r="D85" s="103">
        <f t="shared" si="20"/>
        <v>0</v>
      </c>
      <c r="E85" s="217">
        <v>0</v>
      </c>
      <c r="F85" s="103">
        <f t="shared" si="21"/>
        <v>0</v>
      </c>
      <c r="G85" s="217">
        <v>0</v>
      </c>
      <c r="H85" s="103">
        <f t="shared" si="22"/>
        <v>0</v>
      </c>
      <c r="I85" s="217">
        <v>0</v>
      </c>
      <c r="J85" s="103">
        <f t="shared" si="23"/>
        <v>0</v>
      </c>
      <c r="K85" s="217">
        <v>0</v>
      </c>
      <c r="L85" s="103">
        <f t="shared" si="24"/>
        <v>0</v>
      </c>
      <c r="M85" s="217">
        <v>0</v>
      </c>
      <c r="N85" s="103">
        <f t="shared" si="25"/>
        <v>0</v>
      </c>
      <c r="O85" s="217">
        <v>0</v>
      </c>
      <c r="P85" s="103">
        <f t="shared" si="26"/>
        <v>0</v>
      </c>
      <c r="Q85" s="217">
        <v>0</v>
      </c>
      <c r="R85" s="103">
        <f t="shared" si="27"/>
        <v>0</v>
      </c>
      <c r="S85" s="217">
        <v>0</v>
      </c>
      <c r="T85" s="103">
        <f t="shared" si="28"/>
        <v>0</v>
      </c>
      <c r="U85" s="217">
        <v>0</v>
      </c>
      <c r="V85" s="103">
        <f t="shared" si="29"/>
        <v>0</v>
      </c>
      <c r="X85" s="245"/>
    </row>
    <row r="86" spans="1:24" ht="12.75" customHeight="1" x14ac:dyDescent="0.3">
      <c r="A86" s="38" t="s">
        <v>15</v>
      </c>
      <c r="B86" s="50"/>
      <c r="C86" s="217">
        <v>300</v>
      </c>
      <c r="D86" s="103">
        <f t="shared" si="20"/>
        <v>4.0000000000000001E-3</v>
      </c>
      <c r="E86" s="217">
        <v>0</v>
      </c>
      <c r="F86" s="103">
        <f t="shared" si="21"/>
        <v>0</v>
      </c>
      <c r="G86" s="217">
        <v>0</v>
      </c>
      <c r="H86" s="103">
        <f t="shared" si="22"/>
        <v>0</v>
      </c>
      <c r="I86" s="217">
        <v>0</v>
      </c>
      <c r="J86" s="103">
        <f t="shared" si="23"/>
        <v>0</v>
      </c>
      <c r="K86" s="217">
        <v>0</v>
      </c>
      <c r="L86" s="103">
        <f t="shared" si="24"/>
        <v>0</v>
      </c>
      <c r="M86" s="217">
        <v>0</v>
      </c>
      <c r="N86" s="103">
        <f t="shared" si="25"/>
        <v>0</v>
      </c>
      <c r="O86" s="217">
        <v>0</v>
      </c>
      <c r="P86" s="103">
        <f t="shared" si="26"/>
        <v>0</v>
      </c>
      <c r="Q86" s="217">
        <v>0</v>
      </c>
      <c r="R86" s="103">
        <f t="shared" si="27"/>
        <v>0</v>
      </c>
      <c r="S86" s="217">
        <v>0</v>
      </c>
      <c r="T86" s="103">
        <f t="shared" si="28"/>
        <v>0</v>
      </c>
      <c r="U86" s="217">
        <v>0</v>
      </c>
      <c r="V86" s="103">
        <f t="shared" si="29"/>
        <v>0</v>
      </c>
      <c r="X86" s="245"/>
    </row>
    <row r="87" spans="1:24" ht="12.75" customHeight="1" x14ac:dyDescent="0.3">
      <c r="A87" s="38" t="s">
        <v>152</v>
      </c>
      <c r="B87" s="50"/>
      <c r="C87" s="217">
        <v>0</v>
      </c>
      <c r="D87" s="103">
        <f t="shared" si="20"/>
        <v>0</v>
      </c>
      <c r="E87" s="217">
        <v>0</v>
      </c>
      <c r="F87" s="103">
        <f t="shared" si="21"/>
        <v>0</v>
      </c>
      <c r="G87" s="217">
        <v>0</v>
      </c>
      <c r="H87" s="103">
        <f t="shared" si="22"/>
        <v>0</v>
      </c>
      <c r="I87" s="217">
        <v>0</v>
      </c>
      <c r="J87" s="103">
        <f t="shared" si="23"/>
        <v>0</v>
      </c>
      <c r="K87" s="217">
        <v>0</v>
      </c>
      <c r="L87" s="103">
        <f t="shared" si="24"/>
        <v>0</v>
      </c>
      <c r="M87" s="217">
        <v>0</v>
      </c>
      <c r="N87" s="103">
        <f t="shared" si="25"/>
        <v>0</v>
      </c>
      <c r="O87" s="217">
        <v>0</v>
      </c>
      <c r="P87" s="103">
        <f t="shared" si="26"/>
        <v>0</v>
      </c>
      <c r="Q87" s="217">
        <v>0</v>
      </c>
      <c r="R87" s="103">
        <f t="shared" si="27"/>
        <v>0</v>
      </c>
      <c r="S87" s="217">
        <v>0</v>
      </c>
      <c r="T87" s="103">
        <f t="shared" si="28"/>
        <v>0</v>
      </c>
      <c r="U87" s="217">
        <v>0</v>
      </c>
      <c r="V87" s="103">
        <f t="shared" si="29"/>
        <v>0</v>
      </c>
      <c r="X87" s="245"/>
    </row>
    <row r="88" spans="1:24" ht="12.75" customHeight="1" x14ac:dyDescent="0.3">
      <c r="A88" s="38" t="s">
        <v>12</v>
      </c>
      <c r="B88" s="50"/>
      <c r="C88" s="217">
        <v>382.5</v>
      </c>
      <c r="D88" s="103">
        <f t="shared" si="20"/>
        <v>5.1000000000000004E-3</v>
      </c>
      <c r="E88" s="217">
        <v>0</v>
      </c>
      <c r="F88" s="103">
        <f t="shared" si="21"/>
        <v>0</v>
      </c>
      <c r="G88" s="217">
        <v>0</v>
      </c>
      <c r="H88" s="103">
        <f t="shared" si="22"/>
        <v>0</v>
      </c>
      <c r="I88" s="217">
        <v>0</v>
      </c>
      <c r="J88" s="103">
        <f t="shared" si="23"/>
        <v>0</v>
      </c>
      <c r="K88" s="217">
        <v>0</v>
      </c>
      <c r="L88" s="103">
        <f t="shared" si="24"/>
        <v>0</v>
      </c>
      <c r="M88" s="217">
        <v>0</v>
      </c>
      <c r="N88" s="103">
        <f t="shared" si="25"/>
        <v>0</v>
      </c>
      <c r="O88" s="217">
        <v>0</v>
      </c>
      <c r="P88" s="103">
        <f t="shared" si="26"/>
        <v>0</v>
      </c>
      <c r="Q88" s="217">
        <v>0</v>
      </c>
      <c r="R88" s="103">
        <f t="shared" si="27"/>
        <v>0</v>
      </c>
      <c r="S88" s="217">
        <v>0</v>
      </c>
      <c r="T88" s="103">
        <f t="shared" si="28"/>
        <v>0</v>
      </c>
      <c r="U88" s="217">
        <v>0</v>
      </c>
      <c r="V88" s="103">
        <f t="shared" si="29"/>
        <v>0</v>
      </c>
      <c r="X88" s="245"/>
    </row>
    <row r="89" spans="1:24" ht="12.75" customHeight="1" x14ac:dyDescent="0.3">
      <c r="A89" s="38" t="s">
        <v>172</v>
      </c>
      <c r="B89" s="50"/>
      <c r="C89" s="217">
        <v>0</v>
      </c>
      <c r="D89" s="103">
        <f t="shared" si="20"/>
        <v>0</v>
      </c>
      <c r="E89" s="217">
        <v>0</v>
      </c>
      <c r="F89" s="103">
        <f t="shared" si="21"/>
        <v>0</v>
      </c>
      <c r="G89" s="217">
        <v>0</v>
      </c>
      <c r="H89" s="103">
        <f t="shared" si="22"/>
        <v>0</v>
      </c>
      <c r="I89" s="217">
        <v>0</v>
      </c>
      <c r="J89" s="103">
        <f t="shared" si="23"/>
        <v>0</v>
      </c>
      <c r="K89" s="217">
        <v>0</v>
      </c>
      <c r="L89" s="103">
        <f t="shared" si="24"/>
        <v>0</v>
      </c>
      <c r="M89" s="217">
        <v>0</v>
      </c>
      <c r="N89" s="103">
        <f t="shared" si="25"/>
        <v>0</v>
      </c>
      <c r="O89" s="217">
        <v>0</v>
      </c>
      <c r="P89" s="103">
        <f t="shared" si="26"/>
        <v>0</v>
      </c>
      <c r="Q89" s="217">
        <v>0</v>
      </c>
      <c r="R89" s="103">
        <f t="shared" si="27"/>
        <v>0</v>
      </c>
      <c r="S89" s="217">
        <v>0</v>
      </c>
      <c r="T89" s="103">
        <f t="shared" si="28"/>
        <v>0</v>
      </c>
      <c r="U89" s="217">
        <v>0</v>
      </c>
      <c r="V89" s="103">
        <f t="shared" si="29"/>
        <v>0</v>
      </c>
      <c r="X89" s="245"/>
    </row>
    <row r="90" spans="1:24" ht="12.75" customHeight="1" x14ac:dyDescent="0.3">
      <c r="A90" s="38" t="s">
        <v>17</v>
      </c>
      <c r="B90" s="50"/>
      <c r="C90" s="217">
        <v>15</v>
      </c>
      <c r="D90" s="103">
        <f t="shared" si="20"/>
        <v>2.0000000000000001E-4</v>
      </c>
      <c r="E90" s="217">
        <v>0</v>
      </c>
      <c r="F90" s="103">
        <f t="shared" si="21"/>
        <v>0</v>
      </c>
      <c r="G90" s="217">
        <v>0</v>
      </c>
      <c r="H90" s="103">
        <f t="shared" si="22"/>
        <v>0</v>
      </c>
      <c r="I90" s="217">
        <v>0</v>
      </c>
      <c r="J90" s="103">
        <f t="shared" si="23"/>
        <v>0</v>
      </c>
      <c r="K90" s="217">
        <v>0</v>
      </c>
      <c r="L90" s="103">
        <f t="shared" si="24"/>
        <v>0</v>
      </c>
      <c r="M90" s="217">
        <v>0</v>
      </c>
      <c r="N90" s="103">
        <f t="shared" si="25"/>
        <v>0</v>
      </c>
      <c r="O90" s="217">
        <v>0</v>
      </c>
      <c r="P90" s="103">
        <f t="shared" si="26"/>
        <v>0</v>
      </c>
      <c r="Q90" s="217">
        <v>0</v>
      </c>
      <c r="R90" s="103">
        <f t="shared" si="27"/>
        <v>0</v>
      </c>
      <c r="S90" s="217">
        <v>0</v>
      </c>
      <c r="T90" s="103">
        <f t="shared" si="28"/>
        <v>0</v>
      </c>
      <c r="U90" s="217">
        <v>0</v>
      </c>
      <c r="V90" s="103">
        <f t="shared" si="29"/>
        <v>0</v>
      </c>
      <c r="X90" s="245"/>
    </row>
    <row r="91" spans="1:24" ht="12.75" customHeight="1" x14ac:dyDescent="0.3">
      <c r="A91" s="38" t="s">
        <v>143</v>
      </c>
      <c r="B91" s="38"/>
      <c r="C91" s="217">
        <v>0</v>
      </c>
      <c r="D91" s="103">
        <f t="shared" si="20"/>
        <v>0</v>
      </c>
      <c r="E91" s="217">
        <v>0</v>
      </c>
      <c r="F91" s="103">
        <f t="shared" si="21"/>
        <v>0</v>
      </c>
      <c r="G91" s="217">
        <v>0</v>
      </c>
      <c r="H91" s="103">
        <f t="shared" si="22"/>
        <v>0</v>
      </c>
      <c r="I91" s="217">
        <v>0</v>
      </c>
      <c r="J91" s="103">
        <f t="shared" si="23"/>
        <v>0</v>
      </c>
      <c r="K91" s="217">
        <v>0</v>
      </c>
      <c r="L91" s="103">
        <f t="shared" si="24"/>
        <v>0</v>
      </c>
      <c r="M91" s="217">
        <v>0</v>
      </c>
      <c r="N91" s="103">
        <f t="shared" si="25"/>
        <v>0</v>
      </c>
      <c r="O91" s="217">
        <v>0</v>
      </c>
      <c r="P91" s="103">
        <f t="shared" si="26"/>
        <v>0</v>
      </c>
      <c r="Q91" s="217">
        <v>0</v>
      </c>
      <c r="R91" s="103">
        <f t="shared" si="27"/>
        <v>0</v>
      </c>
      <c r="S91" s="217">
        <v>0</v>
      </c>
      <c r="T91" s="103">
        <f t="shared" si="28"/>
        <v>0</v>
      </c>
      <c r="U91" s="217">
        <v>0</v>
      </c>
      <c r="V91" s="103">
        <f t="shared" si="29"/>
        <v>0</v>
      </c>
      <c r="X91" s="245"/>
    </row>
    <row r="92" spans="1:24" ht="12.75" customHeight="1" x14ac:dyDescent="0.3">
      <c r="A92" s="38" t="s">
        <v>13</v>
      </c>
      <c r="B92" s="50"/>
      <c r="C92" s="217">
        <v>390</v>
      </c>
      <c r="D92" s="103">
        <f t="shared" si="20"/>
        <v>5.1999999999999998E-3</v>
      </c>
      <c r="E92" s="217">
        <v>0</v>
      </c>
      <c r="F92" s="103">
        <f t="shared" si="21"/>
        <v>0</v>
      </c>
      <c r="G92" s="217">
        <v>0</v>
      </c>
      <c r="H92" s="103">
        <f t="shared" si="22"/>
        <v>0</v>
      </c>
      <c r="I92" s="217">
        <v>0</v>
      </c>
      <c r="J92" s="103">
        <f t="shared" si="23"/>
        <v>0</v>
      </c>
      <c r="K92" s="217">
        <v>0</v>
      </c>
      <c r="L92" s="103">
        <f t="shared" si="24"/>
        <v>0</v>
      </c>
      <c r="M92" s="217">
        <v>0</v>
      </c>
      <c r="N92" s="103">
        <f t="shared" si="25"/>
        <v>0</v>
      </c>
      <c r="O92" s="217">
        <v>0</v>
      </c>
      <c r="P92" s="103">
        <f t="shared" si="26"/>
        <v>0</v>
      </c>
      <c r="Q92" s="217">
        <v>0</v>
      </c>
      <c r="R92" s="103">
        <f t="shared" si="27"/>
        <v>0</v>
      </c>
      <c r="S92" s="217">
        <v>0</v>
      </c>
      <c r="T92" s="103">
        <f t="shared" si="28"/>
        <v>0</v>
      </c>
      <c r="U92" s="217">
        <v>0</v>
      </c>
      <c r="V92" s="103">
        <f t="shared" si="29"/>
        <v>0</v>
      </c>
      <c r="X92" s="245"/>
    </row>
    <row r="93" spans="1:24" ht="12.75" customHeight="1" x14ac:dyDescent="0.3">
      <c r="A93" s="38" t="s">
        <v>144</v>
      </c>
      <c r="B93" s="50"/>
      <c r="C93" s="217">
        <v>0</v>
      </c>
      <c r="D93" s="103">
        <f t="shared" si="20"/>
        <v>0</v>
      </c>
      <c r="E93" s="217">
        <v>0</v>
      </c>
      <c r="F93" s="103">
        <f t="shared" si="21"/>
        <v>0</v>
      </c>
      <c r="G93" s="217">
        <v>0</v>
      </c>
      <c r="H93" s="103">
        <f t="shared" si="22"/>
        <v>0</v>
      </c>
      <c r="I93" s="217">
        <v>0</v>
      </c>
      <c r="J93" s="103">
        <f t="shared" si="23"/>
        <v>0</v>
      </c>
      <c r="K93" s="217">
        <v>0</v>
      </c>
      <c r="L93" s="103">
        <f t="shared" si="24"/>
        <v>0</v>
      </c>
      <c r="M93" s="217">
        <v>0</v>
      </c>
      <c r="N93" s="103">
        <f t="shared" si="25"/>
        <v>0</v>
      </c>
      <c r="O93" s="217">
        <v>0</v>
      </c>
      <c r="P93" s="103">
        <f t="shared" si="26"/>
        <v>0</v>
      </c>
      <c r="Q93" s="217">
        <v>0</v>
      </c>
      <c r="R93" s="103">
        <f t="shared" si="27"/>
        <v>0</v>
      </c>
      <c r="S93" s="217">
        <v>0</v>
      </c>
      <c r="T93" s="103">
        <f t="shared" si="28"/>
        <v>0</v>
      </c>
      <c r="U93" s="217">
        <v>0</v>
      </c>
      <c r="V93" s="103">
        <f t="shared" si="29"/>
        <v>0</v>
      </c>
      <c r="X93" s="245"/>
    </row>
    <row r="94" spans="1:24" ht="12.75" customHeight="1" x14ac:dyDescent="0.3">
      <c r="A94" s="38" t="s">
        <v>156</v>
      </c>
      <c r="B94" s="50"/>
      <c r="C94" s="217">
        <v>0</v>
      </c>
      <c r="D94" s="103">
        <f t="shared" si="20"/>
        <v>0</v>
      </c>
      <c r="E94" s="217">
        <v>0</v>
      </c>
      <c r="F94" s="103">
        <f t="shared" si="21"/>
        <v>0</v>
      </c>
      <c r="G94" s="217">
        <v>0</v>
      </c>
      <c r="H94" s="103">
        <f t="shared" si="22"/>
        <v>0</v>
      </c>
      <c r="I94" s="217">
        <v>0</v>
      </c>
      <c r="J94" s="103">
        <f t="shared" si="23"/>
        <v>0</v>
      </c>
      <c r="K94" s="217">
        <v>0</v>
      </c>
      <c r="L94" s="103">
        <f t="shared" si="24"/>
        <v>0</v>
      </c>
      <c r="M94" s="217">
        <v>0</v>
      </c>
      <c r="N94" s="103">
        <f t="shared" si="25"/>
        <v>0</v>
      </c>
      <c r="O94" s="217">
        <v>0</v>
      </c>
      <c r="P94" s="103">
        <f t="shared" si="26"/>
        <v>0</v>
      </c>
      <c r="Q94" s="217">
        <v>0</v>
      </c>
      <c r="R94" s="103">
        <f t="shared" si="27"/>
        <v>0</v>
      </c>
      <c r="S94" s="217">
        <v>0</v>
      </c>
      <c r="T94" s="103">
        <f t="shared" si="28"/>
        <v>0</v>
      </c>
      <c r="U94" s="217">
        <v>0</v>
      </c>
      <c r="V94" s="103">
        <f t="shared" si="29"/>
        <v>0</v>
      </c>
      <c r="X94" s="245"/>
    </row>
    <row r="95" spans="1:24" ht="12.75" customHeight="1" x14ac:dyDescent="0.3">
      <c r="A95" s="38" t="s">
        <v>150</v>
      </c>
      <c r="B95" s="50"/>
      <c r="C95" s="217">
        <v>0</v>
      </c>
      <c r="D95" s="103">
        <f t="shared" si="20"/>
        <v>0</v>
      </c>
      <c r="E95" s="217">
        <v>0</v>
      </c>
      <c r="F95" s="103">
        <f t="shared" si="21"/>
        <v>0</v>
      </c>
      <c r="G95" s="217">
        <v>0</v>
      </c>
      <c r="H95" s="103">
        <f t="shared" si="22"/>
        <v>0</v>
      </c>
      <c r="I95" s="217">
        <v>0</v>
      </c>
      <c r="J95" s="103">
        <f t="shared" si="23"/>
        <v>0</v>
      </c>
      <c r="K95" s="217">
        <v>0</v>
      </c>
      <c r="L95" s="103">
        <f t="shared" si="24"/>
        <v>0</v>
      </c>
      <c r="M95" s="217">
        <v>0</v>
      </c>
      <c r="N95" s="103">
        <f t="shared" si="25"/>
        <v>0</v>
      </c>
      <c r="O95" s="217">
        <v>0</v>
      </c>
      <c r="P95" s="103">
        <f t="shared" si="26"/>
        <v>0</v>
      </c>
      <c r="Q95" s="217">
        <v>0</v>
      </c>
      <c r="R95" s="103">
        <f t="shared" si="27"/>
        <v>0</v>
      </c>
      <c r="S95" s="217">
        <v>0</v>
      </c>
      <c r="T95" s="103">
        <f t="shared" si="28"/>
        <v>0</v>
      </c>
      <c r="U95" s="217">
        <v>0</v>
      </c>
      <c r="V95" s="103">
        <f t="shared" si="29"/>
        <v>0</v>
      </c>
      <c r="X95" s="245"/>
    </row>
    <row r="96" spans="1:24" ht="12.75" customHeight="1" x14ac:dyDescent="0.3">
      <c r="A96" s="38" t="s">
        <v>146</v>
      </c>
      <c r="B96" s="50"/>
      <c r="C96" s="217">
        <v>0</v>
      </c>
      <c r="D96" s="103">
        <f t="shared" si="20"/>
        <v>0</v>
      </c>
      <c r="E96" s="217">
        <v>0</v>
      </c>
      <c r="F96" s="103">
        <f t="shared" si="21"/>
        <v>0</v>
      </c>
      <c r="G96" s="217">
        <v>0</v>
      </c>
      <c r="H96" s="103">
        <f t="shared" si="22"/>
        <v>0</v>
      </c>
      <c r="I96" s="217">
        <v>0</v>
      </c>
      <c r="J96" s="103">
        <f t="shared" si="23"/>
        <v>0</v>
      </c>
      <c r="K96" s="217">
        <v>0</v>
      </c>
      <c r="L96" s="103">
        <f t="shared" si="24"/>
        <v>0</v>
      </c>
      <c r="M96" s="217">
        <v>0</v>
      </c>
      <c r="N96" s="103">
        <f t="shared" si="25"/>
        <v>0</v>
      </c>
      <c r="O96" s="217">
        <v>0</v>
      </c>
      <c r="P96" s="103">
        <f t="shared" si="26"/>
        <v>0</v>
      </c>
      <c r="Q96" s="217">
        <v>0</v>
      </c>
      <c r="R96" s="103">
        <f t="shared" si="27"/>
        <v>0</v>
      </c>
      <c r="S96" s="217">
        <v>0</v>
      </c>
      <c r="T96" s="103">
        <f t="shared" si="28"/>
        <v>0</v>
      </c>
      <c r="U96" s="217">
        <v>0</v>
      </c>
      <c r="V96" s="103">
        <f t="shared" si="29"/>
        <v>0</v>
      </c>
      <c r="X96" s="245"/>
    </row>
    <row r="97" spans="1:24" ht="12.75" customHeight="1" x14ac:dyDescent="0.3">
      <c r="A97" s="38" t="s">
        <v>7</v>
      </c>
      <c r="B97" s="50"/>
      <c r="C97" s="217">
        <v>570.14099999999996</v>
      </c>
      <c r="D97" s="103">
        <f t="shared" si="20"/>
        <v>7.6018799999999992E-3</v>
      </c>
      <c r="E97" s="217">
        <v>0</v>
      </c>
      <c r="F97" s="103">
        <f t="shared" si="21"/>
        <v>0</v>
      </c>
      <c r="G97" s="217">
        <v>0</v>
      </c>
      <c r="H97" s="103">
        <f t="shared" si="22"/>
        <v>0</v>
      </c>
      <c r="I97" s="217">
        <v>0</v>
      </c>
      <c r="J97" s="103">
        <f t="shared" si="23"/>
        <v>0</v>
      </c>
      <c r="K97" s="217">
        <v>0</v>
      </c>
      <c r="L97" s="103">
        <f t="shared" si="24"/>
        <v>0</v>
      </c>
      <c r="M97" s="217">
        <v>0</v>
      </c>
      <c r="N97" s="103">
        <f t="shared" si="25"/>
        <v>0</v>
      </c>
      <c r="O97" s="217">
        <v>0</v>
      </c>
      <c r="P97" s="103">
        <f t="shared" si="26"/>
        <v>0</v>
      </c>
      <c r="Q97" s="217">
        <v>0</v>
      </c>
      <c r="R97" s="103">
        <f t="shared" si="27"/>
        <v>0</v>
      </c>
      <c r="S97" s="217">
        <v>0</v>
      </c>
      <c r="T97" s="103">
        <f t="shared" si="28"/>
        <v>0</v>
      </c>
      <c r="U97" s="217">
        <v>0</v>
      </c>
      <c r="V97" s="103">
        <f t="shared" si="29"/>
        <v>0</v>
      </c>
      <c r="X97" s="245"/>
    </row>
    <row r="98" spans="1:24" ht="12.75" customHeight="1" x14ac:dyDescent="0.3">
      <c r="A98" s="145" t="s">
        <v>245</v>
      </c>
      <c r="B98" s="50"/>
      <c r="C98" s="217">
        <v>90</v>
      </c>
      <c r="D98" s="103">
        <f t="shared" si="20"/>
        <v>1.1999999999999999E-3</v>
      </c>
      <c r="E98" s="217">
        <v>0</v>
      </c>
      <c r="F98" s="103">
        <f t="shared" si="21"/>
        <v>0</v>
      </c>
      <c r="G98" s="217">
        <v>0</v>
      </c>
      <c r="H98" s="103">
        <f t="shared" si="22"/>
        <v>0</v>
      </c>
      <c r="I98" s="217">
        <v>0</v>
      </c>
      <c r="J98" s="103">
        <f t="shared" si="23"/>
        <v>0</v>
      </c>
      <c r="K98" s="217">
        <v>0</v>
      </c>
      <c r="L98" s="103">
        <f t="shared" si="24"/>
        <v>0</v>
      </c>
      <c r="M98" s="217">
        <v>0</v>
      </c>
      <c r="N98" s="103">
        <f t="shared" si="25"/>
        <v>0</v>
      </c>
      <c r="O98" s="217">
        <v>0</v>
      </c>
      <c r="P98" s="103">
        <f t="shared" si="26"/>
        <v>0</v>
      </c>
      <c r="Q98" s="217">
        <v>0</v>
      </c>
      <c r="R98" s="103">
        <f t="shared" si="27"/>
        <v>0</v>
      </c>
      <c r="S98" s="217">
        <v>0</v>
      </c>
      <c r="T98" s="103">
        <f t="shared" si="28"/>
        <v>0</v>
      </c>
      <c r="U98" s="217">
        <v>0</v>
      </c>
      <c r="V98" s="103">
        <f t="shared" si="29"/>
        <v>0</v>
      </c>
      <c r="X98" s="245"/>
    </row>
    <row r="99" spans="1:24" ht="12.75" customHeight="1" x14ac:dyDescent="0.3">
      <c r="A99" s="145" t="s">
        <v>245</v>
      </c>
      <c r="B99" s="50"/>
      <c r="C99" s="217">
        <v>0</v>
      </c>
      <c r="D99" s="103">
        <f t="shared" si="20"/>
        <v>0</v>
      </c>
      <c r="E99" s="217">
        <v>0</v>
      </c>
      <c r="F99" s="103">
        <f t="shared" si="21"/>
        <v>0</v>
      </c>
      <c r="G99" s="217">
        <v>0</v>
      </c>
      <c r="H99" s="103">
        <f t="shared" si="22"/>
        <v>0</v>
      </c>
      <c r="I99" s="217">
        <v>0</v>
      </c>
      <c r="J99" s="103">
        <f t="shared" si="23"/>
        <v>0</v>
      </c>
      <c r="K99" s="217">
        <v>0</v>
      </c>
      <c r="L99" s="103">
        <f t="shared" si="24"/>
        <v>0</v>
      </c>
      <c r="M99" s="217">
        <v>0</v>
      </c>
      <c r="N99" s="103">
        <f t="shared" si="25"/>
        <v>0</v>
      </c>
      <c r="O99" s="217">
        <v>0</v>
      </c>
      <c r="P99" s="103">
        <f t="shared" si="26"/>
        <v>0</v>
      </c>
      <c r="Q99" s="217">
        <v>0</v>
      </c>
      <c r="R99" s="103">
        <f t="shared" si="27"/>
        <v>0</v>
      </c>
      <c r="S99" s="217">
        <v>0</v>
      </c>
      <c r="T99" s="103">
        <f t="shared" si="28"/>
        <v>0</v>
      </c>
      <c r="U99" s="217">
        <v>0</v>
      </c>
      <c r="V99" s="103">
        <f t="shared" si="29"/>
        <v>0</v>
      </c>
      <c r="X99" s="245"/>
    </row>
    <row r="100" spans="1:24" ht="12.75" customHeight="1" x14ac:dyDescent="0.3">
      <c r="A100" s="145" t="s">
        <v>245</v>
      </c>
      <c r="B100" s="50"/>
      <c r="C100" s="217">
        <v>0</v>
      </c>
      <c r="D100" s="103">
        <f t="shared" si="20"/>
        <v>0</v>
      </c>
      <c r="E100" s="217">
        <v>0</v>
      </c>
      <c r="F100" s="103">
        <f t="shared" si="21"/>
        <v>0</v>
      </c>
      <c r="G100" s="217">
        <v>0</v>
      </c>
      <c r="H100" s="103">
        <f t="shared" si="22"/>
        <v>0</v>
      </c>
      <c r="I100" s="217">
        <v>0</v>
      </c>
      <c r="J100" s="103">
        <f t="shared" si="23"/>
        <v>0</v>
      </c>
      <c r="K100" s="217">
        <v>0</v>
      </c>
      <c r="L100" s="103">
        <f t="shared" si="24"/>
        <v>0</v>
      </c>
      <c r="M100" s="217">
        <v>0</v>
      </c>
      <c r="N100" s="103">
        <f t="shared" si="25"/>
        <v>0</v>
      </c>
      <c r="O100" s="217">
        <v>0</v>
      </c>
      <c r="P100" s="103">
        <f t="shared" si="26"/>
        <v>0</v>
      </c>
      <c r="Q100" s="217">
        <v>0</v>
      </c>
      <c r="R100" s="103">
        <f t="shared" si="27"/>
        <v>0</v>
      </c>
      <c r="S100" s="217">
        <v>0</v>
      </c>
      <c r="T100" s="103">
        <f t="shared" si="28"/>
        <v>0</v>
      </c>
      <c r="U100" s="217">
        <v>0</v>
      </c>
      <c r="V100" s="103">
        <f t="shared" si="29"/>
        <v>0</v>
      </c>
      <c r="X100" s="245"/>
    </row>
    <row r="101" spans="1:24" ht="12.75" customHeight="1" x14ac:dyDescent="0.3">
      <c r="A101" s="38" t="s">
        <v>99</v>
      </c>
      <c r="B101" s="50"/>
      <c r="C101" s="217"/>
      <c r="D101" s="103">
        <f t="shared" si="20"/>
        <v>0</v>
      </c>
      <c r="E101" s="217"/>
      <c r="F101" s="103">
        <f t="shared" si="21"/>
        <v>0</v>
      </c>
      <c r="G101" s="217"/>
      <c r="H101" s="103">
        <f t="shared" si="22"/>
        <v>0</v>
      </c>
      <c r="I101" s="217">
        <v>0</v>
      </c>
      <c r="J101" s="103">
        <f t="shared" si="23"/>
        <v>0</v>
      </c>
      <c r="K101" s="217">
        <v>0</v>
      </c>
      <c r="L101" s="103">
        <f t="shared" si="24"/>
        <v>0</v>
      </c>
      <c r="M101" s="217">
        <v>0</v>
      </c>
      <c r="N101" s="103">
        <f t="shared" si="25"/>
        <v>0</v>
      </c>
      <c r="O101" s="217">
        <v>0</v>
      </c>
      <c r="P101" s="103">
        <f t="shared" si="26"/>
        <v>0</v>
      </c>
      <c r="Q101" s="217">
        <v>0</v>
      </c>
      <c r="R101" s="103">
        <f t="shared" si="27"/>
        <v>0</v>
      </c>
      <c r="S101" s="217">
        <v>0</v>
      </c>
      <c r="T101" s="103">
        <f t="shared" si="28"/>
        <v>0</v>
      </c>
      <c r="U101" s="217">
        <v>0</v>
      </c>
      <c r="V101" s="103">
        <f t="shared" si="29"/>
        <v>0</v>
      </c>
      <c r="X101" s="245"/>
    </row>
    <row r="102" spans="1:24" ht="12.75" customHeight="1" x14ac:dyDescent="0.3">
      <c r="A102" s="145" t="s">
        <v>78</v>
      </c>
      <c r="B102" s="50"/>
      <c r="C102" s="217">
        <v>0</v>
      </c>
      <c r="D102" s="103">
        <f t="shared" si="20"/>
        <v>0</v>
      </c>
      <c r="E102" s="217">
        <v>0</v>
      </c>
      <c r="F102" s="103">
        <f t="shared" si="21"/>
        <v>0</v>
      </c>
      <c r="G102" s="217">
        <v>0</v>
      </c>
      <c r="H102" s="103">
        <f t="shared" si="22"/>
        <v>0</v>
      </c>
      <c r="I102" s="217">
        <v>0</v>
      </c>
      <c r="J102" s="103">
        <f t="shared" si="23"/>
        <v>0</v>
      </c>
      <c r="K102" s="217">
        <v>0</v>
      </c>
      <c r="L102" s="103">
        <f t="shared" si="24"/>
        <v>0</v>
      </c>
      <c r="M102" s="217">
        <v>0</v>
      </c>
      <c r="N102" s="103">
        <f t="shared" si="25"/>
        <v>0</v>
      </c>
      <c r="O102" s="217">
        <v>0</v>
      </c>
      <c r="P102" s="103">
        <f t="shared" si="26"/>
        <v>0</v>
      </c>
      <c r="Q102" s="217">
        <v>0</v>
      </c>
      <c r="R102" s="103">
        <f t="shared" si="27"/>
        <v>0</v>
      </c>
      <c r="S102" s="217">
        <v>0</v>
      </c>
      <c r="T102" s="103">
        <f t="shared" si="28"/>
        <v>0</v>
      </c>
      <c r="U102" s="217">
        <v>0</v>
      </c>
      <c r="V102" s="103">
        <f t="shared" si="29"/>
        <v>0</v>
      </c>
      <c r="X102" s="245"/>
    </row>
    <row r="103" spans="1:24" ht="12.75" customHeight="1" x14ac:dyDescent="0.3">
      <c r="A103" s="145" t="s">
        <v>78</v>
      </c>
      <c r="B103" s="50"/>
      <c r="C103" s="217">
        <v>0</v>
      </c>
      <c r="D103" s="103">
        <f t="shared" si="20"/>
        <v>0</v>
      </c>
      <c r="E103" s="217">
        <v>0</v>
      </c>
      <c r="F103" s="103">
        <f t="shared" si="21"/>
        <v>0</v>
      </c>
      <c r="G103" s="217">
        <v>0</v>
      </c>
      <c r="H103" s="103">
        <f t="shared" si="22"/>
        <v>0</v>
      </c>
      <c r="I103" s="217">
        <v>0</v>
      </c>
      <c r="J103" s="103">
        <f t="shared" si="23"/>
        <v>0</v>
      </c>
      <c r="K103" s="217">
        <v>0</v>
      </c>
      <c r="L103" s="103">
        <f t="shared" si="24"/>
        <v>0</v>
      </c>
      <c r="M103" s="217">
        <v>0</v>
      </c>
      <c r="N103" s="103">
        <f t="shared" si="25"/>
        <v>0</v>
      </c>
      <c r="O103" s="217">
        <v>0</v>
      </c>
      <c r="P103" s="103">
        <f t="shared" si="26"/>
        <v>0</v>
      </c>
      <c r="Q103" s="217">
        <v>0</v>
      </c>
      <c r="R103" s="103">
        <f t="shared" si="27"/>
        <v>0</v>
      </c>
      <c r="S103" s="217">
        <v>0</v>
      </c>
      <c r="T103" s="103">
        <f t="shared" si="28"/>
        <v>0</v>
      </c>
      <c r="U103" s="217">
        <v>0</v>
      </c>
      <c r="V103" s="103">
        <f t="shared" si="29"/>
        <v>0</v>
      </c>
      <c r="X103" s="245"/>
    </row>
    <row r="104" spans="1:24" ht="12.75" customHeight="1" x14ac:dyDescent="0.3">
      <c r="A104" s="145" t="s">
        <v>78</v>
      </c>
      <c r="B104" s="26"/>
      <c r="C104" s="217">
        <v>0</v>
      </c>
      <c r="D104" s="103">
        <f t="shared" si="20"/>
        <v>0</v>
      </c>
      <c r="E104" s="217">
        <v>0</v>
      </c>
      <c r="F104" s="103">
        <f t="shared" si="21"/>
        <v>0</v>
      </c>
      <c r="G104" s="217">
        <v>0</v>
      </c>
      <c r="H104" s="103">
        <f t="shared" si="22"/>
        <v>0</v>
      </c>
      <c r="I104" s="217">
        <v>0</v>
      </c>
      <c r="J104" s="103">
        <f t="shared" si="23"/>
        <v>0</v>
      </c>
      <c r="K104" s="217">
        <v>0</v>
      </c>
      <c r="L104" s="103">
        <f t="shared" si="24"/>
        <v>0</v>
      </c>
      <c r="M104" s="217">
        <v>0</v>
      </c>
      <c r="N104" s="103">
        <f t="shared" si="25"/>
        <v>0</v>
      </c>
      <c r="O104" s="217">
        <v>0</v>
      </c>
      <c r="P104" s="103">
        <f t="shared" si="26"/>
        <v>0</v>
      </c>
      <c r="Q104" s="217">
        <v>0</v>
      </c>
      <c r="R104" s="103">
        <f t="shared" si="27"/>
        <v>0</v>
      </c>
      <c r="S104" s="217">
        <v>0</v>
      </c>
      <c r="T104" s="103">
        <f t="shared" si="28"/>
        <v>0</v>
      </c>
      <c r="U104" s="217">
        <v>0</v>
      </c>
      <c r="V104" s="103">
        <f t="shared" si="29"/>
        <v>0</v>
      </c>
      <c r="X104" s="245"/>
    </row>
    <row r="105" spans="1:24" ht="12.75" customHeight="1" x14ac:dyDescent="0.3">
      <c r="A105" s="26" t="s">
        <v>36</v>
      </c>
      <c r="B105" s="69"/>
      <c r="C105" s="105">
        <f>SUM(C52:C104)</f>
        <v>13483.313357802876</v>
      </c>
      <c r="D105" s="106">
        <f t="shared" ref="D105" si="30">IFERROR(C105/C$28,0)</f>
        <v>0.17977751143737167</v>
      </c>
      <c r="E105" s="105">
        <f>SUM(E52:E104)</f>
        <v>0</v>
      </c>
      <c r="F105" s="106">
        <f t="shared" ref="F105" si="31">IFERROR(E105/E$28,0)</f>
        <v>0</v>
      </c>
      <c r="G105" s="105">
        <f>SUM(G52:G104)</f>
        <v>0</v>
      </c>
      <c r="H105" s="106">
        <f t="shared" ref="H105" si="32">IFERROR(G105/G$28,0)</f>
        <v>0</v>
      </c>
      <c r="I105" s="105">
        <f>SUM(I52:I104)</f>
        <v>0</v>
      </c>
      <c r="J105" s="106">
        <f t="shared" ref="J105" si="33">IFERROR(I105/I$28,0)</f>
        <v>0</v>
      </c>
      <c r="K105" s="105">
        <f>SUM(K52:K104)</f>
        <v>0</v>
      </c>
      <c r="L105" s="106">
        <f t="shared" ref="L105" si="34">IFERROR(K105/K$28,0)</f>
        <v>0</v>
      </c>
      <c r="M105" s="105">
        <f>SUM(M52:M104)</f>
        <v>0</v>
      </c>
      <c r="N105" s="106">
        <f t="shared" ref="N105" si="35">IFERROR(M105/M$28,0)</f>
        <v>0</v>
      </c>
      <c r="O105" s="105">
        <f>SUM(O52:O104)</f>
        <v>0</v>
      </c>
      <c r="P105" s="106">
        <f t="shared" ref="P105" si="36">IFERROR(O105/O$28,0)</f>
        <v>0</v>
      </c>
      <c r="Q105" s="105">
        <f>SUM(Q52:Q104)</f>
        <v>0</v>
      </c>
      <c r="R105" s="106">
        <f t="shared" ref="R105" si="37">IFERROR(Q105/Q$28,0)</f>
        <v>0</v>
      </c>
      <c r="S105" s="105">
        <f>SUM(S52:S104)</f>
        <v>0</v>
      </c>
      <c r="T105" s="106">
        <f t="shared" ref="T105" si="38">IFERROR(S105/S$28,0)</f>
        <v>0</v>
      </c>
      <c r="U105" s="105">
        <f>SUM(U52:U104)</f>
        <v>0</v>
      </c>
      <c r="V105" s="106">
        <f t="shared" si="29"/>
        <v>0</v>
      </c>
    </row>
    <row r="106" spans="1:24" ht="12.75" customHeight="1" x14ac:dyDescent="0.3">
      <c r="A106" s="26"/>
      <c r="B106" s="26"/>
      <c r="C106" s="51"/>
      <c r="D106" s="52"/>
      <c r="E106" s="51"/>
      <c r="F106" s="52"/>
      <c r="G106" s="51"/>
      <c r="H106" s="52"/>
      <c r="I106" s="51"/>
      <c r="J106" s="52"/>
      <c r="K106" s="51"/>
      <c r="L106" s="52"/>
      <c r="M106" s="51"/>
      <c r="N106" s="52"/>
      <c r="O106" s="51"/>
      <c r="P106" s="52"/>
      <c r="Q106" s="51"/>
      <c r="R106" s="52"/>
      <c r="S106" s="51"/>
      <c r="T106" s="52"/>
      <c r="U106" s="51"/>
      <c r="V106" s="52"/>
    </row>
    <row r="107" spans="1:24" ht="12.75" customHeight="1" x14ac:dyDescent="0.3">
      <c r="A107" s="26" t="s">
        <v>19</v>
      </c>
      <c r="B107" s="69"/>
      <c r="C107" s="105">
        <f>C28-C33-C46-C105</f>
        <v>21841.026642197121</v>
      </c>
      <c r="D107" s="106">
        <f>IFERROR(C107/C$28,0)</f>
        <v>0.2912136885626283</v>
      </c>
      <c r="E107" s="105">
        <f>E28-E33-E46-E105</f>
        <v>0</v>
      </c>
      <c r="F107" s="106">
        <f>IFERROR(E107/E$28,0)</f>
        <v>0</v>
      </c>
      <c r="G107" s="105">
        <f>G28-G33-G46-G105</f>
        <v>0</v>
      </c>
      <c r="H107" s="106">
        <f>IFERROR(G107/G$28,0)</f>
        <v>0</v>
      </c>
      <c r="I107" s="105">
        <f>I28-I33-I46-I105</f>
        <v>0</v>
      </c>
      <c r="J107" s="106">
        <f>IFERROR(I107/I$28,0)</f>
        <v>0</v>
      </c>
      <c r="K107" s="105">
        <f>K28-K33-K46-K105</f>
        <v>0</v>
      </c>
      <c r="L107" s="106">
        <f>IFERROR(K107/K$28,0)</f>
        <v>0</v>
      </c>
      <c r="M107" s="105">
        <f>M28-M33-M46-M105</f>
        <v>0</v>
      </c>
      <c r="N107" s="106">
        <f>IFERROR(M107/M$28,0)</f>
        <v>0</v>
      </c>
      <c r="O107" s="105">
        <f>O28-O33-O46-O105</f>
        <v>0</v>
      </c>
      <c r="P107" s="106">
        <f>IFERROR(O107/O$28,0)</f>
        <v>0</v>
      </c>
      <c r="Q107" s="105">
        <f>Q28-Q33-Q46-Q105</f>
        <v>0</v>
      </c>
      <c r="R107" s="106">
        <f>IFERROR(Q107/Q$28,0)</f>
        <v>0</v>
      </c>
      <c r="S107" s="105">
        <f>S28-S33-S46-S105</f>
        <v>0</v>
      </c>
      <c r="T107" s="106">
        <f>IFERROR(S107/S$28,0)</f>
        <v>0</v>
      </c>
      <c r="U107" s="105">
        <f>U28-U33-U46-U105</f>
        <v>0</v>
      </c>
      <c r="V107" s="106">
        <f>IFERROR(U107/U$28,0)</f>
        <v>0</v>
      </c>
    </row>
    <row r="108" spans="1:24" ht="12.75" customHeight="1" x14ac:dyDescent="0.3">
      <c r="A108" s="26"/>
      <c r="B108" s="26"/>
      <c r="C108" s="53"/>
      <c r="D108" s="54"/>
      <c r="E108" s="53"/>
      <c r="F108" s="54"/>
      <c r="G108" s="53"/>
      <c r="H108" s="54"/>
      <c r="I108" s="53"/>
      <c r="J108" s="54"/>
      <c r="K108" s="53"/>
      <c r="L108" s="54"/>
      <c r="M108" s="53"/>
      <c r="N108" s="54"/>
      <c r="O108" s="53"/>
      <c r="P108" s="54"/>
      <c r="Q108" s="53"/>
      <c r="R108" s="54"/>
      <c r="S108" s="53"/>
      <c r="T108" s="54"/>
      <c r="U108" s="53"/>
      <c r="V108" s="54"/>
    </row>
    <row r="109" spans="1:24" ht="12.75" customHeight="1" x14ac:dyDescent="0.3">
      <c r="A109" s="26"/>
      <c r="B109" s="26"/>
      <c r="C109" s="53"/>
      <c r="D109" s="54"/>
      <c r="E109" s="53"/>
      <c r="F109" s="54"/>
      <c r="G109" s="53"/>
      <c r="H109" s="54"/>
      <c r="I109" s="53"/>
      <c r="J109" s="54"/>
      <c r="K109" s="53"/>
      <c r="L109" s="54"/>
      <c r="M109" s="53"/>
      <c r="N109" s="54"/>
      <c r="O109" s="53"/>
      <c r="P109" s="54"/>
      <c r="Q109" s="53"/>
      <c r="R109" s="54"/>
      <c r="S109" s="53"/>
      <c r="T109" s="54"/>
      <c r="U109" s="53"/>
      <c r="V109" s="54"/>
    </row>
    <row r="110" spans="1:24" ht="12.75" customHeight="1" x14ac:dyDescent="0.3">
      <c r="A110" s="55" t="s">
        <v>49</v>
      </c>
      <c r="B110" s="55"/>
      <c r="C110" s="109" t="str">
        <f>C50</f>
        <v>FY 2018-19</v>
      </c>
      <c r="D110" s="109" t="s">
        <v>9</v>
      </c>
      <c r="E110" s="109" t="str">
        <f>E50</f>
        <v>FY 2019-20</v>
      </c>
      <c r="F110" s="109" t="s">
        <v>9</v>
      </c>
      <c r="G110" s="109" t="str">
        <f>G50</f>
        <v>FY 2020-21</v>
      </c>
      <c r="H110" s="109" t="s">
        <v>9</v>
      </c>
      <c r="I110" s="109" t="str">
        <f>I50</f>
        <v>FY 2021-22</v>
      </c>
      <c r="J110" s="109" t="s">
        <v>9</v>
      </c>
      <c r="K110" s="109" t="str">
        <f>K50</f>
        <v>FY 2022-23</v>
      </c>
      <c r="L110" s="109" t="s">
        <v>9</v>
      </c>
      <c r="M110" s="109" t="str">
        <f>M50</f>
        <v>FY 2023-24</v>
      </c>
      <c r="N110" s="109" t="s">
        <v>9</v>
      </c>
      <c r="O110" s="109" t="str">
        <f>O50</f>
        <v>FY 2024-25</v>
      </c>
      <c r="P110" s="109" t="s">
        <v>9</v>
      </c>
      <c r="Q110" s="109" t="str">
        <f>Q50</f>
        <v>FY 2025-26</v>
      </c>
      <c r="R110" s="109" t="s">
        <v>9</v>
      </c>
      <c r="S110" s="109" t="str">
        <f>S50</f>
        <v>FY 2026-27</v>
      </c>
      <c r="T110" s="109" t="s">
        <v>9</v>
      </c>
      <c r="U110" s="109" t="str">
        <f>U50</f>
        <v>FY 2027-28</v>
      </c>
      <c r="V110" s="109" t="s">
        <v>9</v>
      </c>
    </row>
    <row r="111" spans="1:24" ht="12.75" customHeight="1" x14ac:dyDescent="0.3">
      <c r="A111" s="38" t="s">
        <v>141</v>
      </c>
      <c r="B111" s="50"/>
      <c r="C111" s="102">
        <f>C59</f>
        <v>4578</v>
      </c>
      <c r="D111" s="103">
        <f t="shared" ref="D111:D116" si="39">IFERROR(C111/C$28,0)</f>
        <v>6.1039999999999997E-2</v>
      </c>
      <c r="E111" s="102">
        <f>E59</f>
        <v>0</v>
      </c>
      <c r="F111" s="103">
        <f t="shared" ref="F111:F116" si="40">IFERROR(E111/E$28,0)</f>
        <v>0</v>
      </c>
      <c r="G111" s="102">
        <f>G59</f>
        <v>0</v>
      </c>
      <c r="H111" s="103">
        <f t="shared" ref="H111:H116" si="41">IFERROR(G111/G$28,0)</f>
        <v>0</v>
      </c>
      <c r="I111" s="102">
        <f>I59</f>
        <v>0</v>
      </c>
      <c r="J111" s="103">
        <f t="shared" ref="J111:J116" si="42">IFERROR(I111/I$28,0)</f>
        <v>0</v>
      </c>
      <c r="K111" s="102">
        <f>K59</f>
        <v>0</v>
      </c>
      <c r="L111" s="103">
        <f t="shared" ref="L111:L116" si="43">IFERROR(K111/K$28,0)</f>
        <v>0</v>
      </c>
      <c r="M111" s="102">
        <f>M59</f>
        <v>0</v>
      </c>
      <c r="N111" s="103">
        <f t="shared" ref="N111:N116" si="44">IFERROR(M111/M$28,0)</f>
        <v>0</v>
      </c>
      <c r="O111" s="102">
        <f>O59</f>
        <v>0</v>
      </c>
      <c r="P111" s="103">
        <f t="shared" ref="P111:P116" si="45">IFERROR(O111/O$28,0)</f>
        <v>0</v>
      </c>
      <c r="Q111" s="102">
        <f>Q59</f>
        <v>0</v>
      </c>
      <c r="R111" s="103">
        <f t="shared" ref="R111:R116" si="46">IFERROR(Q111/Q$28,0)</f>
        <v>0</v>
      </c>
      <c r="S111" s="102">
        <f>S59</f>
        <v>0</v>
      </c>
      <c r="T111" s="103">
        <f t="shared" ref="T111:T116" si="47">IFERROR(S111/S$28,0)</f>
        <v>0</v>
      </c>
      <c r="U111" s="102">
        <f>U59</f>
        <v>0</v>
      </c>
      <c r="V111" s="103">
        <f t="shared" ref="V111:V116" si="48">IFERROR(U111/U$28,0)</f>
        <v>0</v>
      </c>
    </row>
    <row r="112" spans="1:24" ht="12.75" customHeight="1" x14ac:dyDescent="0.3">
      <c r="A112" s="38" t="s">
        <v>96</v>
      </c>
      <c r="B112" s="50"/>
      <c r="C112" s="102">
        <f>C62</f>
        <v>0</v>
      </c>
      <c r="D112" s="103">
        <f t="shared" si="39"/>
        <v>0</v>
      </c>
      <c r="E112" s="102">
        <f>E62</f>
        <v>0</v>
      </c>
      <c r="F112" s="103">
        <f t="shared" si="40"/>
        <v>0</v>
      </c>
      <c r="G112" s="102">
        <f>G62</f>
        <v>0</v>
      </c>
      <c r="H112" s="103">
        <f t="shared" si="41"/>
        <v>0</v>
      </c>
      <c r="I112" s="102">
        <f>I62</f>
        <v>0</v>
      </c>
      <c r="J112" s="103">
        <f t="shared" si="42"/>
        <v>0</v>
      </c>
      <c r="K112" s="102">
        <f>K62</f>
        <v>0</v>
      </c>
      <c r="L112" s="103">
        <f t="shared" si="43"/>
        <v>0</v>
      </c>
      <c r="M112" s="102">
        <f>M62</f>
        <v>0</v>
      </c>
      <c r="N112" s="103">
        <f t="shared" si="44"/>
        <v>0</v>
      </c>
      <c r="O112" s="102">
        <f>O62</f>
        <v>0</v>
      </c>
      <c r="P112" s="103">
        <f t="shared" si="45"/>
        <v>0</v>
      </c>
      <c r="Q112" s="102">
        <f>Q62</f>
        <v>0</v>
      </c>
      <c r="R112" s="103">
        <f t="shared" si="46"/>
        <v>0</v>
      </c>
      <c r="S112" s="102">
        <f>S62</f>
        <v>0</v>
      </c>
      <c r="T112" s="103">
        <f t="shared" si="47"/>
        <v>0</v>
      </c>
      <c r="U112" s="102">
        <f>U62</f>
        <v>0</v>
      </c>
      <c r="V112" s="103">
        <f t="shared" si="48"/>
        <v>0</v>
      </c>
    </row>
    <row r="113" spans="1:22" ht="12.75" customHeight="1" x14ac:dyDescent="0.3">
      <c r="A113" s="145" t="s">
        <v>78</v>
      </c>
      <c r="B113" s="56"/>
      <c r="C113" s="136">
        <v>0</v>
      </c>
      <c r="D113" s="103">
        <f t="shared" si="39"/>
        <v>0</v>
      </c>
      <c r="E113" s="136">
        <v>0</v>
      </c>
      <c r="F113" s="103">
        <f t="shared" si="40"/>
        <v>0</v>
      </c>
      <c r="G113" s="136">
        <v>0</v>
      </c>
      <c r="H113" s="103">
        <f t="shared" si="41"/>
        <v>0</v>
      </c>
      <c r="I113" s="136">
        <v>0</v>
      </c>
      <c r="J113" s="103">
        <f t="shared" si="42"/>
        <v>0</v>
      </c>
      <c r="K113" s="136">
        <v>0</v>
      </c>
      <c r="L113" s="103">
        <f t="shared" si="43"/>
        <v>0</v>
      </c>
      <c r="M113" s="136">
        <v>0</v>
      </c>
      <c r="N113" s="103">
        <f t="shared" si="44"/>
        <v>0</v>
      </c>
      <c r="O113" s="136">
        <v>0</v>
      </c>
      <c r="P113" s="103">
        <f t="shared" si="45"/>
        <v>0</v>
      </c>
      <c r="Q113" s="136">
        <v>0</v>
      </c>
      <c r="R113" s="103">
        <f t="shared" si="46"/>
        <v>0</v>
      </c>
      <c r="S113" s="136">
        <v>0</v>
      </c>
      <c r="T113" s="103">
        <f t="shared" si="47"/>
        <v>0</v>
      </c>
      <c r="U113" s="136">
        <v>0</v>
      </c>
      <c r="V113" s="103">
        <f t="shared" si="48"/>
        <v>0</v>
      </c>
    </row>
    <row r="114" spans="1:22" ht="12.75" customHeight="1" x14ac:dyDescent="0.3">
      <c r="A114" s="145" t="s">
        <v>78</v>
      </c>
      <c r="B114" s="56"/>
      <c r="C114" s="136">
        <v>0</v>
      </c>
      <c r="D114" s="103">
        <f t="shared" si="39"/>
        <v>0</v>
      </c>
      <c r="E114" s="136">
        <v>0</v>
      </c>
      <c r="F114" s="103">
        <f t="shared" si="40"/>
        <v>0</v>
      </c>
      <c r="G114" s="136">
        <v>0</v>
      </c>
      <c r="H114" s="103">
        <f t="shared" si="41"/>
        <v>0</v>
      </c>
      <c r="I114" s="136">
        <v>0</v>
      </c>
      <c r="J114" s="103">
        <f t="shared" si="42"/>
        <v>0</v>
      </c>
      <c r="K114" s="136">
        <v>0</v>
      </c>
      <c r="L114" s="103">
        <f t="shared" si="43"/>
        <v>0</v>
      </c>
      <c r="M114" s="136">
        <v>0</v>
      </c>
      <c r="N114" s="103">
        <f t="shared" si="44"/>
        <v>0</v>
      </c>
      <c r="O114" s="136">
        <v>0</v>
      </c>
      <c r="P114" s="103">
        <f t="shared" si="45"/>
        <v>0</v>
      </c>
      <c r="Q114" s="136">
        <v>0</v>
      </c>
      <c r="R114" s="103">
        <f t="shared" si="46"/>
        <v>0</v>
      </c>
      <c r="S114" s="136">
        <v>0</v>
      </c>
      <c r="T114" s="103">
        <f t="shared" si="47"/>
        <v>0</v>
      </c>
      <c r="U114" s="136">
        <v>0</v>
      </c>
      <c r="V114" s="103">
        <f t="shared" si="48"/>
        <v>0</v>
      </c>
    </row>
    <row r="115" spans="1:22" ht="12.75" customHeight="1" x14ac:dyDescent="0.3">
      <c r="A115" s="145" t="s">
        <v>78</v>
      </c>
      <c r="B115" s="56"/>
      <c r="C115" s="137">
        <v>0</v>
      </c>
      <c r="D115" s="103">
        <f t="shared" si="39"/>
        <v>0</v>
      </c>
      <c r="E115" s="137">
        <v>0</v>
      </c>
      <c r="F115" s="103">
        <f t="shared" si="40"/>
        <v>0</v>
      </c>
      <c r="G115" s="137">
        <v>0</v>
      </c>
      <c r="H115" s="103">
        <f t="shared" si="41"/>
        <v>0</v>
      </c>
      <c r="I115" s="137">
        <v>0</v>
      </c>
      <c r="J115" s="103">
        <f t="shared" si="42"/>
        <v>0</v>
      </c>
      <c r="K115" s="137">
        <v>0</v>
      </c>
      <c r="L115" s="103">
        <f t="shared" si="43"/>
        <v>0</v>
      </c>
      <c r="M115" s="137">
        <v>0</v>
      </c>
      <c r="N115" s="103">
        <f t="shared" si="44"/>
        <v>0</v>
      </c>
      <c r="O115" s="137">
        <v>0</v>
      </c>
      <c r="P115" s="103">
        <f t="shared" si="45"/>
        <v>0</v>
      </c>
      <c r="Q115" s="137">
        <v>0</v>
      </c>
      <c r="R115" s="103">
        <f t="shared" si="46"/>
        <v>0</v>
      </c>
      <c r="S115" s="137">
        <v>0</v>
      </c>
      <c r="T115" s="103">
        <f t="shared" si="47"/>
        <v>0</v>
      </c>
      <c r="U115" s="137">
        <v>0</v>
      </c>
      <c r="V115" s="103">
        <f t="shared" si="48"/>
        <v>0</v>
      </c>
    </row>
    <row r="116" spans="1:22" ht="12.75" customHeight="1" x14ac:dyDescent="0.3">
      <c r="A116" s="55" t="s">
        <v>83</v>
      </c>
      <c r="B116" s="57"/>
      <c r="C116" s="108">
        <f>SUM(C111:C115)</f>
        <v>4578</v>
      </c>
      <c r="D116" s="106">
        <f t="shared" si="39"/>
        <v>6.1039999999999997E-2</v>
      </c>
      <c r="E116" s="108">
        <f>SUM(E111:E115)</f>
        <v>0</v>
      </c>
      <c r="F116" s="106">
        <f t="shared" si="40"/>
        <v>0</v>
      </c>
      <c r="G116" s="108">
        <f>SUM(G111:G115)</f>
        <v>0</v>
      </c>
      <c r="H116" s="106">
        <f t="shared" si="41"/>
        <v>0</v>
      </c>
      <c r="I116" s="108">
        <f>SUM(I111:I115)</f>
        <v>0</v>
      </c>
      <c r="J116" s="106">
        <f t="shared" si="42"/>
        <v>0</v>
      </c>
      <c r="K116" s="108">
        <f>SUM(K111:K115)</f>
        <v>0</v>
      </c>
      <c r="L116" s="106">
        <f t="shared" si="43"/>
        <v>0</v>
      </c>
      <c r="M116" s="108">
        <f>SUM(M111:M115)</f>
        <v>0</v>
      </c>
      <c r="N116" s="106">
        <f t="shared" si="44"/>
        <v>0</v>
      </c>
      <c r="O116" s="108">
        <f>SUM(O111:O115)</f>
        <v>0</v>
      </c>
      <c r="P116" s="106">
        <f t="shared" si="45"/>
        <v>0</v>
      </c>
      <c r="Q116" s="108">
        <f>SUM(Q111:Q115)</f>
        <v>0</v>
      </c>
      <c r="R116" s="106">
        <f t="shared" si="46"/>
        <v>0</v>
      </c>
      <c r="S116" s="108">
        <f>SUM(S111:S115)</f>
        <v>0</v>
      </c>
      <c r="T116" s="106">
        <f t="shared" si="47"/>
        <v>0</v>
      </c>
      <c r="U116" s="108">
        <f>SUM(U111:U115)</f>
        <v>0</v>
      </c>
      <c r="V116" s="106">
        <f t="shared" si="48"/>
        <v>0</v>
      </c>
    </row>
    <row r="117" spans="1:22" ht="12.75" customHeight="1" x14ac:dyDescent="0.3">
      <c r="A117" s="38"/>
      <c r="B117" s="38"/>
    </row>
    <row r="118" spans="1:22" ht="12.75" customHeight="1" x14ac:dyDescent="0.3">
      <c r="A118" s="58" t="s">
        <v>8</v>
      </c>
      <c r="B118" s="5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ht="12.75" customHeight="1" x14ac:dyDescent="0.3">
      <c r="A119" s="62" t="s">
        <v>37</v>
      </c>
      <c r="B119" s="6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ht="12.75" customHeight="1" x14ac:dyDescent="0.3">
      <c r="A120" s="38"/>
      <c r="B120" s="38"/>
    </row>
    <row r="121" spans="1:22" ht="12.75" customHeight="1" x14ac:dyDescent="0.3">
      <c r="A121" s="38"/>
      <c r="B121" s="38"/>
    </row>
    <row r="122" spans="1:22" ht="12.75" customHeight="1" x14ac:dyDescent="0.3">
      <c r="A122" s="38"/>
      <c r="B122" s="38"/>
    </row>
    <row r="123" spans="1:22" ht="12.75" customHeight="1" x14ac:dyDescent="0.3">
      <c r="A123" s="38"/>
      <c r="B123" s="38"/>
    </row>
    <row r="124" spans="1:22" ht="12.75" customHeight="1" x14ac:dyDescent="0.3">
      <c r="A124" s="38"/>
      <c r="B124" s="38"/>
    </row>
    <row r="125" spans="1:22" ht="12.75" customHeight="1" x14ac:dyDescent="0.3">
      <c r="A125" s="38"/>
      <c r="B125" s="38"/>
    </row>
    <row r="126" spans="1:22" ht="12.75" customHeight="1" x14ac:dyDescent="0.3">
      <c r="A126" s="38"/>
      <c r="B126" s="38"/>
    </row>
  </sheetData>
  <pageMargins left="0.45" right="0" top="0.5" bottom="0" header="0.3" footer="0.3"/>
  <pageSetup scale="49" orientation="landscape" r:id="rId1"/>
  <rowBreaks count="1" manualBreakCount="1">
    <brk id="47" max="21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X126"/>
  <sheetViews>
    <sheetView topLeftCell="A28" zoomScale="78" zoomScaleNormal="78" workbookViewId="0">
      <selection activeCell="B37" sqref="B37"/>
    </sheetView>
  </sheetViews>
  <sheetFormatPr defaultColWidth="9.109375" defaultRowHeight="12.75" customHeight="1" x14ac:dyDescent="0.3"/>
  <cols>
    <col min="1" max="1" width="9.5546875" style="5" customWidth="1"/>
    <col min="2" max="2" width="42" style="5" customWidth="1"/>
    <col min="3" max="3" width="14.44140625" style="5" customWidth="1"/>
    <col min="4" max="4" width="8.6640625" style="5" customWidth="1"/>
    <col min="5" max="5" width="12.6640625" style="5" customWidth="1"/>
    <col min="6" max="6" width="8.6640625" style="5" customWidth="1"/>
    <col min="7" max="7" width="12.6640625" style="5" customWidth="1"/>
    <col min="8" max="8" width="8.6640625" style="5" customWidth="1"/>
    <col min="9" max="9" width="12.6640625" style="5" customWidth="1"/>
    <col min="10" max="10" width="8.6640625" style="5" customWidth="1"/>
    <col min="11" max="11" width="12.5546875" style="5" customWidth="1"/>
    <col min="12" max="12" width="8.6640625" style="5" customWidth="1"/>
    <col min="13" max="13" width="12.6640625" style="5" customWidth="1"/>
    <col min="14" max="14" width="8.6640625" style="5" customWidth="1"/>
    <col min="15" max="15" width="12.6640625" style="5" customWidth="1"/>
    <col min="16" max="16" width="8.6640625" style="5" customWidth="1"/>
    <col min="17" max="17" width="12.6640625" style="5" customWidth="1"/>
    <col min="18" max="18" width="8.6640625" style="5" customWidth="1"/>
    <col min="19" max="19" width="12.6640625" style="5" customWidth="1"/>
    <col min="20" max="20" width="8.6640625" style="5" customWidth="1"/>
    <col min="21" max="21" width="12.5546875" style="5" customWidth="1"/>
    <col min="22" max="22" width="8.6640625" style="5" customWidth="1"/>
    <col min="23" max="16384" width="9.109375" style="5"/>
  </cols>
  <sheetData>
    <row r="1" spans="1:22" ht="12.75" customHeight="1" x14ac:dyDescent="0.3">
      <c r="A1" s="1" t="s">
        <v>338</v>
      </c>
      <c r="B1" s="12"/>
    </row>
    <row r="2" spans="1:22" ht="12.75" customHeight="1" x14ac:dyDescent="0.3">
      <c r="A2" s="45" t="s">
        <v>105</v>
      </c>
      <c r="B2" s="45"/>
      <c r="D2" s="147" t="s">
        <v>20</v>
      </c>
      <c r="G2" s="46" t="s">
        <v>220</v>
      </c>
      <c r="H2" s="47"/>
      <c r="I2" s="47"/>
      <c r="V2" s="67"/>
    </row>
    <row r="3" spans="1:22" ht="12.75" customHeight="1" x14ac:dyDescent="0.3">
      <c r="A3" s="48" t="s">
        <v>291</v>
      </c>
      <c r="B3" s="30"/>
      <c r="D3" s="146" t="s">
        <v>21</v>
      </c>
      <c r="G3" s="140" t="str">
        <f>+G2</f>
        <v>Salad Creations (Parking Garage 5)</v>
      </c>
      <c r="H3" s="141"/>
      <c r="I3" s="141"/>
      <c r="V3" s="67"/>
    </row>
    <row r="4" spans="1:22" ht="12.75" customHeight="1" x14ac:dyDescent="0.3">
      <c r="A4" s="48" t="s">
        <v>230</v>
      </c>
      <c r="B4" s="156" t="s">
        <v>375</v>
      </c>
      <c r="D4" s="146" t="s">
        <v>163</v>
      </c>
      <c r="G4" s="140" t="s">
        <v>410</v>
      </c>
      <c r="H4" s="141"/>
      <c r="I4" s="141"/>
      <c r="V4" s="67"/>
    </row>
    <row r="5" spans="1:22" ht="12.75" customHeight="1" x14ac:dyDescent="0.3">
      <c r="A5" s="143"/>
      <c r="B5" s="100"/>
      <c r="C5" s="45"/>
      <c r="D5" s="45"/>
      <c r="E5" s="45"/>
      <c r="F5" s="45"/>
      <c r="G5" s="67"/>
      <c r="H5" s="67"/>
      <c r="I5" s="48"/>
      <c r="J5" s="48"/>
      <c r="K5" s="48"/>
      <c r="L5" s="48"/>
      <c r="M5" s="45"/>
      <c r="N5" s="45"/>
      <c r="O5" s="45"/>
      <c r="P5" s="45"/>
      <c r="Q5" s="67"/>
      <c r="R5" s="67"/>
      <c r="S5" s="48"/>
      <c r="T5" s="48"/>
      <c r="U5" s="48"/>
      <c r="V5" s="48"/>
    </row>
    <row r="6" spans="1:22" ht="12.75" customHeight="1" x14ac:dyDescent="0.3">
      <c r="A6" s="38"/>
      <c r="B6" s="50"/>
      <c r="C6" s="109" t="s">
        <v>16</v>
      </c>
      <c r="D6" s="49"/>
      <c r="E6" s="109" t="s">
        <v>93</v>
      </c>
      <c r="F6" s="49"/>
      <c r="G6" s="109" t="s">
        <v>94</v>
      </c>
      <c r="H6" s="49"/>
      <c r="I6" s="109" t="s">
        <v>95</v>
      </c>
      <c r="J6" s="49"/>
      <c r="K6" s="109" t="s">
        <v>160</v>
      </c>
      <c r="L6" s="49"/>
      <c r="M6" s="109" t="s">
        <v>133</v>
      </c>
      <c r="N6" s="49"/>
      <c r="O6" s="109" t="s">
        <v>158</v>
      </c>
      <c r="P6" s="49"/>
      <c r="Q6" s="109" t="s">
        <v>159</v>
      </c>
      <c r="R6" s="49"/>
      <c r="S6" s="109" t="s">
        <v>161</v>
      </c>
      <c r="T6" s="49"/>
      <c r="U6" s="109" t="s">
        <v>162</v>
      </c>
      <c r="V6" s="49"/>
    </row>
    <row r="7" spans="1:22" ht="12.75" customHeight="1" x14ac:dyDescent="0.3">
      <c r="A7" s="26" t="s">
        <v>0</v>
      </c>
      <c r="B7" s="26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ht="12.75" customHeight="1" x14ac:dyDescent="0.3">
      <c r="A8" s="38" t="s">
        <v>10</v>
      </c>
      <c r="B8" s="38"/>
      <c r="C8" s="134"/>
      <c r="D8" s="38"/>
      <c r="E8" s="134">
        <v>0</v>
      </c>
      <c r="F8" s="38"/>
      <c r="G8" s="134">
        <v>0</v>
      </c>
      <c r="H8" s="38"/>
      <c r="I8" s="134">
        <v>0</v>
      </c>
      <c r="J8" s="38"/>
      <c r="K8" s="134">
        <v>0</v>
      </c>
      <c r="L8" s="38"/>
      <c r="M8" s="134">
        <v>0</v>
      </c>
      <c r="N8" s="38"/>
      <c r="O8" s="134">
        <v>0</v>
      </c>
      <c r="P8" s="38"/>
      <c r="Q8" s="134">
        <v>0</v>
      </c>
      <c r="R8" s="38"/>
      <c r="S8" s="134">
        <v>0</v>
      </c>
      <c r="T8" s="38"/>
      <c r="U8" s="134">
        <v>0</v>
      </c>
      <c r="V8" s="38"/>
    </row>
    <row r="9" spans="1:22" ht="12.75" customHeight="1" x14ac:dyDescent="0.3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ht="12.75" customHeight="1" x14ac:dyDescent="0.3">
      <c r="A10" s="38" t="s">
        <v>233</v>
      </c>
      <c r="B10" s="38"/>
      <c r="C10" s="134"/>
      <c r="D10" s="38"/>
      <c r="E10" s="134"/>
      <c r="F10" s="38"/>
      <c r="G10" s="134"/>
      <c r="H10" s="38"/>
      <c r="I10" s="134"/>
      <c r="J10" s="38"/>
      <c r="K10" s="134"/>
      <c r="L10" s="38"/>
      <c r="M10" s="134"/>
      <c r="N10" s="38"/>
      <c r="O10" s="134"/>
      <c r="P10" s="38"/>
      <c r="Q10" s="134"/>
      <c r="R10" s="38"/>
      <c r="S10" s="134"/>
      <c r="T10" s="38"/>
      <c r="U10" s="134"/>
      <c r="V10" s="38"/>
    </row>
    <row r="11" spans="1:22" ht="12.75" customHeigh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2" ht="12.75" customHeight="1" x14ac:dyDescent="0.3">
      <c r="A12" s="38" t="s">
        <v>231</v>
      </c>
      <c r="B12" s="38"/>
      <c r="C12" s="135"/>
      <c r="D12" s="38"/>
      <c r="E12" s="135"/>
      <c r="F12" s="38"/>
      <c r="G12" s="135"/>
      <c r="H12" s="38"/>
      <c r="I12" s="135"/>
      <c r="J12" s="38"/>
      <c r="K12" s="135"/>
      <c r="L12" s="38"/>
      <c r="M12" s="135"/>
      <c r="N12" s="38"/>
      <c r="O12" s="135"/>
      <c r="P12" s="38"/>
      <c r="Q12" s="135"/>
      <c r="R12" s="38"/>
      <c r="S12" s="135"/>
      <c r="T12" s="38"/>
      <c r="U12" s="135"/>
      <c r="V12" s="38"/>
    </row>
    <row r="13" spans="1:22" ht="12.75" customHeight="1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ht="12.75" customHeight="1" x14ac:dyDescent="0.3">
      <c r="A14" s="38" t="s">
        <v>234</v>
      </c>
      <c r="B14" s="38"/>
      <c r="C14" s="150"/>
      <c r="D14" s="38"/>
      <c r="E14" s="150"/>
      <c r="F14" s="38"/>
      <c r="G14" s="253">
        <v>389000</v>
      </c>
      <c r="H14" s="255"/>
      <c r="I14" s="253">
        <v>397000</v>
      </c>
      <c r="J14" s="255"/>
      <c r="K14" s="253">
        <v>405000</v>
      </c>
      <c r="L14" s="255"/>
      <c r="M14" s="253">
        <v>413000</v>
      </c>
      <c r="N14" s="255"/>
      <c r="O14" s="253">
        <v>421000</v>
      </c>
      <c r="P14" s="255"/>
      <c r="Q14" s="253">
        <v>430000</v>
      </c>
      <c r="R14" s="255"/>
      <c r="S14" s="253">
        <v>438000</v>
      </c>
      <c r="T14" s="255"/>
      <c r="U14" s="253">
        <v>447000</v>
      </c>
      <c r="V14" s="38"/>
    </row>
    <row r="15" spans="1:22" ht="12.75" customHeight="1" x14ac:dyDescent="0.3">
      <c r="A15" s="54">
        <v>0.15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ht="12.75" customHeight="1" x14ac:dyDescent="0.3">
      <c r="A16" s="38"/>
      <c r="B16" s="50"/>
      <c r="C16" s="109" t="str">
        <f>C6</f>
        <v>FY 2018-19</v>
      </c>
      <c r="D16" s="109" t="s">
        <v>9</v>
      </c>
      <c r="E16" s="109" t="str">
        <f>E6</f>
        <v>FY 2019-20</v>
      </c>
      <c r="F16" s="109" t="s">
        <v>9</v>
      </c>
      <c r="G16" s="109" t="str">
        <f>G6</f>
        <v>FY 2020-21</v>
      </c>
      <c r="H16" s="109" t="s">
        <v>9</v>
      </c>
      <c r="I16" s="109" t="str">
        <f>I6</f>
        <v>FY 2021-22</v>
      </c>
      <c r="J16" s="109" t="s">
        <v>9</v>
      </c>
      <c r="K16" s="109" t="str">
        <f>K6</f>
        <v>FY 2022-23</v>
      </c>
      <c r="L16" s="109" t="s">
        <v>9</v>
      </c>
      <c r="M16" s="109" t="str">
        <f>M6</f>
        <v>FY 2023-24</v>
      </c>
      <c r="N16" s="109" t="s">
        <v>9</v>
      </c>
      <c r="O16" s="109" t="str">
        <f>O6</f>
        <v>FY 2024-25</v>
      </c>
      <c r="P16" s="109" t="s">
        <v>9</v>
      </c>
      <c r="Q16" s="109" t="str">
        <f>Q6</f>
        <v>FY 2025-26</v>
      </c>
      <c r="R16" s="109" t="s">
        <v>9</v>
      </c>
      <c r="S16" s="109" t="str">
        <f>S6</f>
        <v>FY 2026-27</v>
      </c>
      <c r="T16" s="109" t="s">
        <v>9</v>
      </c>
      <c r="U16" s="109" t="str">
        <f>U6</f>
        <v>FY 2027-28</v>
      </c>
      <c r="V16" s="109" t="s">
        <v>9</v>
      </c>
    </row>
    <row r="17" spans="1:24" ht="12.75" customHeight="1" x14ac:dyDescent="0.3">
      <c r="A17" s="26" t="s">
        <v>33</v>
      </c>
      <c r="B17" s="69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4" ht="12.75" customHeight="1" x14ac:dyDescent="0.3">
      <c r="A18" s="38" t="s">
        <v>236</v>
      </c>
      <c r="B18" s="5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X18" s="244"/>
    </row>
    <row r="19" spans="1:24" ht="12.75" customHeight="1" x14ac:dyDescent="0.3">
      <c r="A19" s="38" t="s">
        <v>237</v>
      </c>
      <c r="B19" s="50"/>
      <c r="C19" s="256">
        <v>0</v>
      </c>
      <c r="D19" s="103">
        <f>IFERROR(C19/C$28,0)</f>
        <v>0</v>
      </c>
      <c r="E19" s="256">
        <v>0</v>
      </c>
      <c r="F19" s="103">
        <f>IFERROR(E19/E$28,0)</f>
        <v>0</v>
      </c>
      <c r="G19" s="256">
        <v>181779.69999999998</v>
      </c>
      <c r="H19" s="103">
        <f>IFERROR(G19/G$28,0)</f>
        <v>0.46729999999999994</v>
      </c>
      <c r="I19" s="256">
        <v>185635.29399999997</v>
      </c>
      <c r="J19" s="103">
        <f>IFERROR(I19/I$28,0)</f>
        <v>0.46759519899244323</v>
      </c>
      <c r="K19" s="256">
        <v>189407.99987999996</v>
      </c>
      <c r="L19" s="103">
        <f>IFERROR(K19/K$28,0)</f>
        <v>0.4676740737777777</v>
      </c>
      <c r="M19" s="256">
        <v>193096.15987759994</v>
      </c>
      <c r="N19" s="103">
        <f>IFERROR(M19/M$28,0)</f>
        <v>0.46754518130169476</v>
      </c>
      <c r="O19" s="256">
        <v>196698.08307515195</v>
      </c>
      <c r="P19" s="103">
        <f>IFERROR(O19/O$28,0)</f>
        <v>0.46721634934715428</v>
      </c>
      <c r="Q19" s="256">
        <v>201212.04473665499</v>
      </c>
      <c r="R19" s="103">
        <f>IFERROR(Q19/Q$28,0)</f>
        <v>0.46793498775966275</v>
      </c>
      <c r="S19" s="256">
        <v>204636.28563138808</v>
      </c>
      <c r="T19" s="103">
        <f>IFERROR(S19/S$28,0)</f>
        <v>0.4672061315785116</v>
      </c>
      <c r="U19" s="256">
        <v>208969.01134401583</v>
      </c>
      <c r="V19" s="103">
        <f>IFERROR(U19/U$28,0)</f>
        <v>0.46749219540048287</v>
      </c>
    </row>
    <row r="20" spans="1:24" ht="12.75" customHeight="1" x14ac:dyDescent="0.3">
      <c r="A20" s="38" t="s">
        <v>238</v>
      </c>
      <c r="B20" s="50"/>
      <c r="C20" s="136">
        <v>0</v>
      </c>
      <c r="D20" s="103">
        <f>IFERROR(C20/C$28,0)</f>
        <v>0</v>
      </c>
      <c r="E20" s="136">
        <v>0</v>
      </c>
      <c r="F20" s="103">
        <f>IFERROR(E20/E$28,0)</f>
        <v>0</v>
      </c>
      <c r="G20" s="136">
        <v>207220.30000000002</v>
      </c>
      <c r="H20" s="103">
        <f>IFERROR(G20/G$28,0)</f>
        <v>0.53270000000000006</v>
      </c>
      <c r="I20" s="136">
        <v>211364.70600000003</v>
      </c>
      <c r="J20" s="103">
        <f>IFERROR(I20/I$28,0)</f>
        <v>0.53240480100755672</v>
      </c>
      <c r="K20" s="136">
        <v>215592.00012000004</v>
      </c>
      <c r="L20" s="103">
        <f>IFERROR(K20/K$28,0)</f>
        <v>0.5323259262222223</v>
      </c>
      <c r="M20" s="136">
        <v>219903.84012240006</v>
      </c>
      <c r="N20" s="103">
        <f>IFERROR(M20/M$28,0)</f>
        <v>0.53245481869830524</v>
      </c>
      <c r="O20" s="136">
        <v>224301.91692484805</v>
      </c>
      <c r="P20" s="103">
        <f>IFERROR(O20/O$28,0)</f>
        <v>0.53278365065284572</v>
      </c>
      <c r="Q20" s="136">
        <v>228787.95526334501</v>
      </c>
      <c r="R20" s="103">
        <f>IFERROR(Q20/Q$28,0)</f>
        <v>0.5320650122403372</v>
      </c>
      <c r="S20" s="136">
        <v>233363.71436861192</v>
      </c>
      <c r="T20" s="103">
        <f>IFERROR(S20/S$28,0)</f>
        <v>0.53279386842148846</v>
      </c>
      <c r="U20" s="136">
        <v>238030.98865598417</v>
      </c>
      <c r="V20" s="103">
        <f>IFERROR(U20/U$28,0)</f>
        <v>0.53250780459951719</v>
      </c>
    </row>
    <row r="21" spans="1:24" ht="12.75" customHeight="1" x14ac:dyDescent="0.3">
      <c r="A21" s="38" t="s">
        <v>235</v>
      </c>
      <c r="B21" s="50"/>
      <c r="C21" s="136"/>
      <c r="D21" s="103">
        <f>IFERROR(C21/C$28,0)</f>
        <v>0</v>
      </c>
      <c r="E21" s="136">
        <v>0</v>
      </c>
      <c r="F21" s="103">
        <f>IFERROR(E21/E$28,0)</f>
        <v>0</v>
      </c>
      <c r="G21" s="136">
        <v>0</v>
      </c>
      <c r="H21" s="103">
        <f>IFERROR(G21/G$28,0)</f>
        <v>0</v>
      </c>
      <c r="I21" s="136">
        <v>0</v>
      </c>
      <c r="J21" s="103">
        <f>IFERROR(I21/I$28,0)</f>
        <v>0</v>
      </c>
      <c r="K21" s="136">
        <v>0</v>
      </c>
      <c r="L21" s="103">
        <f>IFERROR(K21/K$28,0)</f>
        <v>0</v>
      </c>
      <c r="M21" s="136">
        <v>0</v>
      </c>
      <c r="N21" s="103">
        <f>IFERROR(M21/M$28,0)</f>
        <v>0</v>
      </c>
      <c r="O21" s="136">
        <v>0</v>
      </c>
      <c r="P21" s="103">
        <f>IFERROR(O21/O$28,0)</f>
        <v>0</v>
      </c>
      <c r="Q21" s="136">
        <v>0</v>
      </c>
      <c r="R21" s="103">
        <f>IFERROR(Q21/Q$28,0)</f>
        <v>0</v>
      </c>
      <c r="S21" s="136">
        <v>0</v>
      </c>
      <c r="T21" s="103">
        <f>IFERROR(S21/S$28,0)</f>
        <v>0</v>
      </c>
      <c r="U21" s="136">
        <v>0</v>
      </c>
      <c r="V21" s="103">
        <f>IFERROR(U21/U$28,0)</f>
        <v>0</v>
      </c>
    </row>
    <row r="22" spans="1:24" ht="12.75" customHeight="1" x14ac:dyDescent="0.3">
      <c r="A22" s="38" t="s">
        <v>239</v>
      </c>
      <c r="B22" s="50"/>
      <c r="C22" s="102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</row>
    <row r="23" spans="1:24" ht="12.75" customHeight="1" x14ac:dyDescent="0.3">
      <c r="A23" s="151" t="s">
        <v>240</v>
      </c>
      <c r="B23" s="152"/>
      <c r="C23" s="102"/>
      <c r="D23" s="103">
        <f t="shared" ref="D23:D28" si="0">IFERROR(C23/C$28,0)</f>
        <v>0</v>
      </c>
      <c r="E23" s="102"/>
      <c r="F23" s="103">
        <f t="shared" ref="F23:F28" si="1">IFERROR(E23/E$28,0)</f>
        <v>0</v>
      </c>
      <c r="G23" s="102"/>
      <c r="H23" s="103">
        <f t="shared" ref="H23:H28" si="2">IFERROR(G23/G$28,0)</f>
        <v>0</v>
      </c>
      <c r="I23" s="102"/>
      <c r="J23" s="103">
        <f t="shared" ref="J23:J28" si="3">IFERROR(I23/I$28,0)</f>
        <v>0</v>
      </c>
      <c r="K23" s="102"/>
      <c r="L23" s="103">
        <f t="shared" ref="L23:L28" si="4">IFERROR(K23/K$28,0)</f>
        <v>0</v>
      </c>
      <c r="M23" s="102"/>
      <c r="N23" s="103">
        <f t="shared" ref="N23:N28" si="5">IFERROR(M23/M$28,0)</f>
        <v>0</v>
      </c>
      <c r="O23" s="102"/>
      <c r="P23" s="103">
        <f t="shared" ref="P23:P28" si="6">IFERROR(O23/O$28,0)</f>
        <v>0</v>
      </c>
      <c r="Q23" s="102"/>
      <c r="R23" s="103">
        <f t="shared" ref="R23:R28" si="7">IFERROR(Q23/Q$28,0)</f>
        <v>0</v>
      </c>
      <c r="S23" s="102"/>
      <c r="T23" s="103">
        <f t="shared" ref="T23:T28" si="8">IFERROR(S23/S$28,0)</f>
        <v>0</v>
      </c>
      <c r="U23" s="102"/>
      <c r="V23" s="103">
        <f t="shared" ref="V23:V28" si="9">IFERROR(U23/U$28,0)</f>
        <v>0</v>
      </c>
    </row>
    <row r="24" spans="1:24" ht="12.75" customHeight="1" x14ac:dyDescent="0.3">
      <c r="A24" s="151" t="s">
        <v>241</v>
      </c>
      <c r="B24" s="152"/>
      <c r="C24" s="102"/>
      <c r="D24" s="103">
        <f t="shared" si="0"/>
        <v>0</v>
      </c>
      <c r="E24" s="102"/>
      <c r="F24" s="103">
        <f t="shared" si="1"/>
        <v>0</v>
      </c>
      <c r="G24" s="102"/>
      <c r="H24" s="103">
        <f t="shared" si="2"/>
        <v>0</v>
      </c>
      <c r="I24" s="102"/>
      <c r="J24" s="103">
        <f t="shared" si="3"/>
        <v>0</v>
      </c>
      <c r="K24" s="102"/>
      <c r="L24" s="103">
        <f t="shared" si="4"/>
        <v>0</v>
      </c>
      <c r="M24" s="102"/>
      <c r="N24" s="103">
        <f t="shared" si="5"/>
        <v>0</v>
      </c>
      <c r="O24" s="102"/>
      <c r="P24" s="103">
        <f t="shared" si="6"/>
        <v>0</v>
      </c>
      <c r="Q24" s="102"/>
      <c r="R24" s="103">
        <f t="shared" si="7"/>
        <v>0</v>
      </c>
      <c r="S24" s="102"/>
      <c r="T24" s="103">
        <f t="shared" si="8"/>
        <v>0</v>
      </c>
      <c r="U24" s="102"/>
      <c r="V24" s="103">
        <f t="shared" si="9"/>
        <v>0</v>
      </c>
      <c r="X24" s="102"/>
    </row>
    <row r="25" spans="1:24" ht="12.75" customHeight="1" x14ac:dyDescent="0.3">
      <c r="A25" s="38" t="s">
        <v>242</v>
      </c>
      <c r="B25" s="50"/>
      <c r="C25" s="136"/>
      <c r="D25" s="103">
        <f t="shared" si="0"/>
        <v>0</v>
      </c>
      <c r="E25" s="136"/>
      <c r="F25" s="103">
        <f t="shared" si="1"/>
        <v>0</v>
      </c>
      <c r="G25" s="136"/>
      <c r="H25" s="103">
        <f t="shared" si="2"/>
        <v>0</v>
      </c>
      <c r="I25" s="136"/>
      <c r="J25" s="103">
        <f t="shared" si="3"/>
        <v>0</v>
      </c>
      <c r="K25" s="136"/>
      <c r="L25" s="103">
        <f t="shared" si="4"/>
        <v>0</v>
      </c>
      <c r="M25" s="136"/>
      <c r="N25" s="103">
        <f t="shared" si="5"/>
        <v>0</v>
      </c>
      <c r="O25" s="136"/>
      <c r="P25" s="103">
        <f t="shared" si="6"/>
        <v>0</v>
      </c>
      <c r="Q25" s="136"/>
      <c r="R25" s="103">
        <f t="shared" si="7"/>
        <v>0</v>
      </c>
      <c r="S25" s="136"/>
      <c r="T25" s="103">
        <f t="shared" si="8"/>
        <v>0</v>
      </c>
      <c r="U25" s="136"/>
      <c r="V25" s="103">
        <f t="shared" si="9"/>
        <v>0</v>
      </c>
      <c r="X25" s="102"/>
    </row>
    <row r="26" spans="1:24" ht="12.75" customHeight="1" x14ac:dyDescent="0.3">
      <c r="A26" s="151" t="s">
        <v>243</v>
      </c>
      <c r="B26" s="50"/>
      <c r="C26" s="102"/>
      <c r="D26" s="103">
        <f t="shared" si="0"/>
        <v>0</v>
      </c>
      <c r="E26" s="102"/>
      <c r="F26" s="103">
        <f t="shared" si="1"/>
        <v>0</v>
      </c>
      <c r="G26" s="102"/>
      <c r="H26" s="103">
        <f t="shared" si="2"/>
        <v>0</v>
      </c>
      <c r="I26" s="102"/>
      <c r="J26" s="103">
        <f t="shared" si="3"/>
        <v>0</v>
      </c>
      <c r="K26" s="102"/>
      <c r="L26" s="103">
        <f t="shared" si="4"/>
        <v>0</v>
      </c>
      <c r="M26" s="102"/>
      <c r="N26" s="103">
        <f t="shared" si="5"/>
        <v>0</v>
      </c>
      <c r="O26" s="102"/>
      <c r="P26" s="103">
        <f t="shared" si="6"/>
        <v>0</v>
      </c>
      <c r="Q26" s="102"/>
      <c r="R26" s="103">
        <f t="shared" si="7"/>
        <v>0</v>
      </c>
      <c r="S26" s="102"/>
      <c r="T26" s="103">
        <f t="shared" si="8"/>
        <v>0</v>
      </c>
      <c r="U26" s="102"/>
      <c r="V26" s="103">
        <f t="shared" si="9"/>
        <v>0</v>
      </c>
    </row>
    <row r="27" spans="1:24" ht="12.75" customHeight="1" x14ac:dyDescent="0.3">
      <c r="A27" s="38" t="s">
        <v>455</v>
      </c>
      <c r="B27" s="50"/>
      <c r="C27" s="137">
        <v>27500</v>
      </c>
      <c r="D27" s="103">
        <f t="shared" si="0"/>
        <v>1</v>
      </c>
      <c r="E27" s="137">
        <v>30250.000000000004</v>
      </c>
      <c r="F27" s="103">
        <f t="shared" si="1"/>
        <v>1</v>
      </c>
      <c r="G27" s="137"/>
      <c r="H27" s="103">
        <f t="shared" si="2"/>
        <v>0</v>
      </c>
      <c r="I27" s="137"/>
      <c r="J27" s="103">
        <f t="shared" si="3"/>
        <v>0</v>
      </c>
      <c r="K27" s="137"/>
      <c r="L27" s="103">
        <f t="shared" si="4"/>
        <v>0</v>
      </c>
      <c r="M27" s="137"/>
      <c r="N27" s="103">
        <f t="shared" si="5"/>
        <v>0</v>
      </c>
      <c r="O27" s="137"/>
      <c r="P27" s="103">
        <f t="shared" si="6"/>
        <v>0</v>
      </c>
      <c r="Q27" s="137"/>
      <c r="R27" s="103">
        <f t="shared" si="7"/>
        <v>0</v>
      </c>
      <c r="S27" s="137"/>
      <c r="T27" s="103">
        <f t="shared" si="8"/>
        <v>0</v>
      </c>
      <c r="U27" s="137"/>
      <c r="V27" s="103">
        <f t="shared" si="9"/>
        <v>0</v>
      </c>
    </row>
    <row r="28" spans="1:24" ht="12.75" customHeight="1" x14ac:dyDescent="0.3">
      <c r="A28" s="26" t="s">
        <v>1</v>
      </c>
      <c r="B28" s="69"/>
      <c r="C28" s="105">
        <f>SUM(C19:C27)</f>
        <v>27500</v>
      </c>
      <c r="D28" s="106">
        <f t="shared" si="0"/>
        <v>1</v>
      </c>
      <c r="E28" s="105">
        <f>SUM(E19:E27)</f>
        <v>30250.000000000004</v>
      </c>
      <c r="F28" s="106">
        <f t="shared" si="1"/>
        <v>1</v>
      </c>
      <c r="G28" s="105">
        <f>SUM(G19:G27)</f>
        <v>389000</v>
      </c>
      <c r="H28" s="106">
        <f t="shared" si="2"/>
        <v>1</v>
      </c>
      <c r="I28" s="105">
        <f>SUM(I19:I27)</f>
        <v>397000</v>
      </c>
      <c r="J28" s="106">
        <f t="shared" si="3"/>
        <v>1</v>
      </c>
      <c r="K28" s="105">
        <f>SUM(K19:K27)</f>
        <v>405000</v>
      </c>
      <c r="L28" s="106">
        <f t="shared" si="4"/>
        <v>1</v>
      </c>
      <c r="M28" s="105">
        <f>SUM(M19:M27)</f>
        <v>413000</v>
      </c>
      <c r="N28" s="106">
        <f t="shared" si="5"/>
        <v>1</v>
      </c>
      <c r="O28" s="105">
        <f>SUM(O19:O27)</f>
        <v>421000</v>
      </c>
      <c r="P28" s="106">
        <f t="shared" si="6"/>
        <v>1</v>
      </c>
      <c r="Q28" s="105">
        <f>SUM(Q19:Q27)</f>
        <v>430000</v>
      </c>
      <c r="R28" s="106">
        <f t="shared" si="7"/>
        <v>1</v>
      </c>
      <c r="S28" s="105">
        <f>SUM(S19:S27)</f>
        <v>438000</v>
      </c>
      <c r="T28" s="106">
        <f t="shared" si="8"/>
        <v>1</v>
      </c>
      <c r="U28" s="105">
        <f>SUM(U19:U27)</f>
        <v>447000</v>
      </c>
      <c r="V28" s="106">
        <f t="shared" si="9"/>
        <v>1</v>
      </c>
    </row>
    <row r="29" spans="1:24" ht="12.75" customHeight="1" x14ac:dyDescent="0.3">
      <c r="A29" s="26"/>
      <c r="B29" s="69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4" ht="12.75" customHeight="1" x14ac:dyDescent="0.3">
      <c r="A30" s="26" t="s">
        <v>34</v>
      </c>
      <c r="B30" s="69"/>
      <c r="C30" s="25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4" ht="12.75" customHeight="1" x14ac:dyDescent="0.3">
      <c r="A31" s="38" t="s">
        <v>35</v>
      </c>
      <c r="B31" s="50"/>
      <c r="C31" s="217">
        <v>0</v>
      </c>
      <c r="D31" s="103">
        <f>IFERROR(C31/C$28,0)</f>
        <v>0</v>
      </c>
      <c r="E31" s="217">
        <v>0</v>
      </c>
      <c r="F31" s="103">
        <f>IFERROR(E31/E$28,0)</f>
        <v>0</v>
      </c>
      <c r="G31" s="217">
        <v>131093</v>
      </c>
      <c r="H31" s="103">
        <f>IFERROR(G31/G$28,0)</f>
        <v>0.33700000000000002</v>
      </c>
      <c r="I31" s="217">
        <v>133789</v>
      </c>
      <c r="J31" s="103">
        <f>IFERROR(I31/I$28,0)</f>
        <v>0.33700000000000002</v>
      </c>
      <c r="K31" s="217">
        <v>136485</v>
      </c>
      <c r="L31" s="103">
        <f>IFERROR(K31/K$28,0)</f>
        <v>0.33700000000000002</v>
      </c>
      <c r="M31" s="217">
        <v>139181</v>
      </c>
      <c r="N31" s="103">
        <f>IFERROR(M31/M$28,0)</f>
        <v>0.33700000000000002</v>
      </c>
      <c r="O31" s="217">
        <v>141877</v>
      </c>
      <c r="P31" s="103">
        <f>IFERROR(O31/O$28,0)</f>
        <v>0.33700000000000002</v>
      </c>
      <c r="Q31" s="217">
        <v>144910</v>
      </c>
      <c r="R31" s="103">
        <f>IFERROR(Q31/Q$28,0)</f>
        <v>0.33700000000000002</v>
      </c>
      <c r="S31" s="217">
        <v>147606</v>
      </c>
      <c r="T31" s="103">
        <f>IFERROR(S31/S$28,0)</f>
        <v>0.33700000000000002</v>
      </c>
      <c r="U31" s="217">
        <v>150639</v>
      </c>
      <c r="V31" s="103">
        <f>IFERROR(U31/U$28,0)</f>
        <v>0.33700000000000002</v>
      </c>
    </row>
    <row r="32" spans="1:24" ht="12.75" customHeight="1" x14ac:dyDescent="0.3">
      <c r="A32" s="70" t="s">
        <v>75</v>
      </c>
      <c r="B32" s="70"/>
      <c r="C32" s="139"/>
      <c r="D32" s="103">
        <f>IFERROR(C32/C$28,0)</f>
        <v>0</v>
      </c>
      <c r="E32" s="139"/>
      <c r="F32" s="103">
        <f>IFERROR(E32/E$28,0)</f>
        <v>0</v>
      </c>
      <c r="G32" s="139"/>
      <c r="H32" s="103">
        <f>IFERROR(G32/G$28,0)</f>
        <v>0</v>
      </c>
      <c r="I32" s="139"/>
      <c r="J32" s="103">
        <f>IFERROR(I32/I$28,0)</f>
        <v>0</v>
      </c>
      <c r="K32" s="139"/>
      <c r="L32" s="103">
        <f>IFERROR(K32/K$28,0)</f>
        <v>0</v>
      </c>
      <c r="M32" s="139"/>
      <c r="N32" s="103">
        <f>IFERROR(M32/M$28,0)</f>
        <v>0</v>
      </c>
      <c r="O32" s="139"/>
      <c r="P32" s="103">
        <f>IFERROR(O32/O$28,0)</f>
        <v>0</v>
      </c>
      <c r="Q32" s="139"/>
      <c r="R32" s="103">
        <f>IFERROR(Q32/Q$28,0)</f>
        <v>0</v>
      </c>
      <c r="S32" s="139"/>
      <c r="T32" s="103">
        <f>IFERROR(S32/S$28,0)</f>
        <v>0</v>
      </c>
      <c r="U32" s="139"/>
      <c r="V32" s="103">
        <f>IFERROR(U32/U$28,0)</f>
        <v>0</v>
      </c>
    </row>
    <row r="33" spans="1:22" ht="12.75" customHeight="1" x14ac:dyDescent="0.3">
      <c r="A33" s="26" t="s">
        <v>2</v>
      </c>
      <c r="B33" s="69"/>
      <c r="C33" s="105">
        <f>SUM(C31:C32)</f>
        <v>0</v>
      </c>
      <c r="D33" s="106">
        <f>IFERROR(C33/C$28,0)</f>
        <v>0</v>
      </c>
      <c r="E33" s="105">
        <f>SUM(E31:E32)</f>
        <v>0</v>
      </c>
      <c r="F33" s="106">
        <f>IFERROR(E33/E$28,0)</f>
        <v>0</v>
      </c>
      <c r="G33" s="105">
        <f>SUM(G31:G32)</f>
        <v>131093</v>
      </c>
      <c r="H33" s="106">
        <f>IFERROR(G33/G$28,0)</f>
        <v>0.33700000000000002</v>
      </c>
      <c r="I33" s="105">
        <f>SUM(I31:I32)</f>
        <v>133789</v>
      </c>
      <c r="J33" s="106">
        <f>IFERROR(I33/I$28,0)</f>
        <v>0.33700000000000002</v>
      </c>
      <c r="K33" s="105">
        <f>SUM(K31:K32)</f>
        <v>136485</v>
      </c>
      <c r="L33" s="106">
        <f>IFERROR(K33/K$28,0)</f>
        <v>0.33700000000000002</v>
      </c>
      <c r="M33" s="105">
        <f>SUM(M31:M32)</f>
        <v>139181</v>
      </c>
      <c r="N33" s="106">
        <f>IFERROR(M33/M$28,0)</f>
        <v>0.33700000000000002</v>
      </c>
      <c r="O33" s="105">
        <f>SUM(O31:O32)</f>
        <v>141877</v>
      </c>
      <c r="P33" s="106">
        <f>IFERROR(O33/O$28,0)</f>
        <v>0.33700000000000002</v>
      </c>
      <c r="Q33" s="105">
        <f>SUM(Q31:Q32)</f>
        <v>144910</v>
      </c>
      <c r="R33" s="106">
        <f>IFERROR(Q33/Q$28,0)</f>
        <v>0.33700000000000002</v>
      </c>
      <c r="S33" s="105">
        <f>SUM(S31:S32)</f>
        <v>147606</v>
      </c>
      <c r="T33" s="106">
        <f>IFERROR(S33/S$28,0)</f>
        <v>0.33700000000000002</v>
      </c>
      <c r="U33" s="105">
        <f>SUM(U31:U32)</f>
        <v>150639</v>
      </c>
      <c r="V33" s="106">
        <f>IFERROR(U33/U$28,0)</f>
        <v>0.33700000000000002</v>
      </c>
    </row>
    <row r="34" spans="1:22" ht="12.75" customHeight="1" x14ac:dyDescent="0.3">
      <c r="A34" s="38"/>
      <c r="B34" s="5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2.75" customHeight="1" x14ac:dyDescent="0.3">
      <c r="A35" s="26" t="s">
        <v>3</v>
      </c>
      <c r="B35" s="69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2.75" customHeight="1" x14ac:dyDescent="0.3">
      <c r="A36" s="38" t="s">
        <v>22</v>
      </c>
      <c r="B36" s="50"/>
      <c r="C36" s="138"/>
      <c r="D36" s="103">
        <f t="shared" ref="D36:D46" si="10">IFERROR(C36/C$28,0)</f>
        <v>0</v>
      </c>
      <c r="E36" s="217"/>
      <c r="F36" s="103">
        <f t="shared" ref="F36:F46" si="11">IFERROR(E36/E$28,0)</f>
        <v>0</v>
      </c>
      <c r="G36" s="217"/>
      <c r="H36" s="103">
        <f t="shared" ref="H36:H46" si="12">IFERROR(G36/G$28,0)</f>
        <v>0</v>
      </c>
      <c r="I36" s="217"/>
      <c r="J36" s="103">
        <f t="shared" ref="J36:J46" si="13">IFERROR(I36/I$28,0)</f>
        <v>0</v>
      </c>
      <c r="K36" s="217"/>
      <c r="L36" s="103">
        <f t="shared" ref="L36:L46" si="14">IFERROR(K36/K$28,0)</f>
        <v>0</v>
      </c>
      <c r="M36" s="217"/>
      <c r="N36" s="103">
        <f t="shared" ref="N36:N46" si="15">IFERROR(M36/M$28,0)</f>
        <v>0</v>
      </c>
      <c r="O36" s="217"/>
      <c r="P36" s="103">
        <f t="shared" ref="P36:P46" si="16">IFERROR(O36/O$28,0)</f>
        <v>0</v>
      </c>
      <c r="Q36" s="217"/>
      <c r="R36" s="103">
        <f t="shared" ref="R36:R46" si="17">IFERROR(Q36/Q$28,0)</f>
        <v>0</v>
      </c>
      <c r="S36" s="217"/>
      <c r="T36" s="103">
        <f t="shared" ref="T36:T46" si="18">IFERROR(S36/S$28,0)</f>
        <v>0</v>
      </c>
      <c r="U36" s="217"/>
      <c r="V36" s="103">
        <f t="shared" ref="V36:V46" si="19">IFERROR(U36/U$28,0)</f>
        <v>0</v>
      </c>
    </row>
    <row r="37" spans="1:22" ht="12.75" customHeight="1" x14ac:dyDescent="0.3">
      <c r="A37" s="38" t="s">
        <v>23</v>
      </c>
      <c r="B37" s="50"/>
      <c r="C37" s="138"/>
      <c r="D37" s="103">
        <f t="shared" si="10"/>
        <v>0</v>
      </c>
      <c r="E37" s="217"/>
      <c r="F37" s="103">
        <f t="shared" si="11"/>
        <v>0</v>
      </c>
      <c r="G37" s="217">
        <v>70467</v>
      </c>
      <c r="H37" s="103">
        <f t="shared" si="12"/>
        <v>0.1811491002570694</v>
      </c>
      <c r="I37" s="217">
        <v>72721.944000000003</v>
      </c>
      <c r="J37" s="103">
        <f t="shared" si="13"/>
        <v>0.18317870025188918</v>
      </c>
      <c r="K37" s="217">
        <v>74539.992599999998</v>
      </c>
      <c r="L37" s="103">
        <f t="shared" si="14"/>
        <v>0.18404936444444445</v>
      </c>
      <c r="M37" s="217">
        <v>76403.492414999986</v>
      </c>
      <c r="N37" s="103">
        <f t="shared" si="15"/>
        <v>0.18499634967312345</v>
      </c>
      <c r="O37" s="217">
        <v>78313.579725374977</v>
      </c>
      <c r="P37" s="103">
        <f t="shared" si="16"/>
        <v>0.18601800409827784</v>
      </c>
      <c r="Q37" s="217">
        <v>80271.419218509342</v>
      </c>
      <c r="R37" s="103">
        <f t="shared" si="17"/>
        <v>0.18667771911281242</v>
      </c>
      <c r="S37" s="217">
        <v>82278.204698972069</v>
      </c>
      <c r="T37" s="103">
        <f t="shared" si="18"/>
        <v>0.18784978241774444</v>
      </c>
      <c r="U37" s="217">
        <v>84335.159816446365</v>
      </c>
      <c r="V37" s="103">
        <f t="shared" si="19"/>
        <v>0.1886692613343319</v>
      </c>
    </row>
    <row r="38" spans="1:22" ht="12.75" customHeight="1" x14ac:dyDescent="0.3">
      <c r="A38" s="38" t="s">
        <v>24</v>
      </c>
      <c r="B38" s="50"/>
      <c r="C38" s="138"/>
      <c r="D38" s="103">
        <f t="shared" si="10"/>
        <v>0</v>
      </c>
      <c r="E38" s="217"/>
      <c r="F38" s="103">
        <f t="shared" si="11"/>
        <v>0</v>
      </c>
      <c r="G38" s="217">
        <v>13255</v>
      </c>
      <c r="H38" s="103">
        <f t="shared" si="12"/>
        <v>3.4074550128534706E-2</v>
      </c>
      <c r="I38" s="217">
        <v>13679.16</v>
      </c>
      <c r="J38" s="103">
        <f t="shared" si="13"/>
        <v>3.4456322418136016E-2</v>
      </c>
      <c r="K38" s="217">
        <v>14021.138999999999</v>
      </c>
      <c r="L38" s="103">
        <f t="shared" si="14"/>
        <v>3.4620096296296296E-2</v>
      </c>
      <c r="M38" s="217">
        <v>14371.667474999998</v>
      </c>
      <c r="N38" s="103">
        <f t="shared" si="15"/>
        <v>3.4798226331719126E-2</v>
      </c>
      <c r="O38" s="217">
        <v>14730.959161874996</v>
      </c>
      <c r="P38" s="103">
        <f t="shared" si="16"/>
        <v>3.4990401809679328E-2</v>
      </c>
      <c r="Q38" s="217">
        <v>15099.23314092187</v>
      </c>
      <c r="R38" s="103">
        <f t="shared" si="17"/>
        <v>3.5114495676562489E-2</v>
      </c>
      <c r="S38" s="217">
        <v>15476.713969444914</v>
      </c>
      <c r="T38" s="103">
        <f t="shared" si="18"/>
        <v>3.5334963400559166E-2</v>
      </c>
      <c r="U38" s="217">
        <v>15863.631818681035</v>
      </c>
      <c r="V38" s="103">
        <f t="shared" si="19"/>
        <v>3.5489109214051531E-2</v>
      </c>
    </row>
    <row r="39" spans="1:22" ht="12.75" customHeight="1" x14ac:dyDescent="0.3">
      <c r="A39" s="38" t="s">
        <v>28</v>
      </c>
      <c r="B39" s="50"/>
      <c r="C39" s="138"/>
      <c r="D39" s="103">
        <f t="shared" si="10"/>
        <v>0</v>
      </c>
      <c r="E39" s="217"/>
      <c r="F39" s="103">
        <f t="shared" si="11"/>
        <v>0</v>
      </c>
      <c r="G39" s="217">
        <v>19643</v>
      </c>
      <c r="H39" s="103">
        <f t="shared" si="12"/>
        <v>5.0496143958868894E-2</v>
      </c>
      <c r="I39" s="217">
        <v>20271.576000000001</v>
      </c>
      <c r="J39" s="103">
        <f t="shared" si="13"/>
        <v>5.1061904282115871E-2</v>
      </c>
      <c r="K39" s="217">
        <v>20778.365399999999</v>
      </c>
      <c r="L39" s="103">
        <f t="shared" si="14"/>
        <v>5.1304605925925922E-2</v>
      </c>
      <c r="M39" s="217">
        <v>21297.824534999996</v>
      </c>
      <c r="N39" s="103">
        <f t="shared" si="15"/>
        <v>5.156858240920096E-2</v>
      </c>
      <c r="O39" s="217">
        <v>21830.270148374995</v>
      </c>
      <c r="P39" s="103">
        <f t="shared" si="16"/>
        <v>5.1853373274049867E-2</v>
      </c>
      <c r="Q39" s="217">
        <v>22376.02690208437</v>
      </c>
      <c r="R39" s="103">
        <f t="shared" si="17"/>
        <v>5.2037271865312491E-2</v>
      </c>
      <c r="S39" s="217">
        <v>22935.427574636476</v>
      </c>
      <c r="T39" s="103">
        <f t="shared" si="18"/>
        <v>5.2363989896430312E-2</v>
      </c>
      <c r="U39" s="217">
        <v>23508.813264002387</v>
      </c>
      <c r="V39" s="103">
        <f t="shared" si="19"/>
        <v>5.2592423409401311E-2</v>
      </c>
    </row>
    <row r="40" spans="1:22" ht="12.75" customHeight="1" x14ac:dyDescent="0.3">
      <c r="A40" s="38" t="s">
        <v>25</v>
      </c>
      <c r="B40" s="50"/>
      <c r="C40" s="138"/>
      <c r="D40" s="103">
        <f t="shared" si="10"/>
        <v>0</v>
      </c>
      <c r="E40" s="138"/>
      <c r="F40" s="103">
        <f t="shared" si="11"/>
        <v>0</v>
      </c>
      <c r="G40" s="217">
        <v>0</v>
      </c>
      <c r="H40" s="103">
        <f t="shared" si="12"/>
        <v>0</v>
      </c>
      <c r="I40" s="217">
        <v>0</v>
      </c>
      <c r="J40" s="103">
        <f t="shared" si="13"/>
        <v>0</v>
      </c>
      <c r="K40" s="217">
        <v>0</v>
      </c>
      <c r="L40" s="103">
        <f t="shared" si="14"/>
        <v>0</v>
      </c>
      <c r="M40" s="217">
        <v>0</v>
      </c>
      <c r="N40" s="103">
        <f t="shared" si="15"/>
        <v>0</v>
      </c>
      <c r="O40" s="217">
        <v>0</v>
      </c>
      <c r="P40" s="103">
        <f t="shared" si="16"/>
        <v>0</v>
      </c>
      <c r="Q40" s="217">
        <v>0</v>
      </c>
      <c r="R40" s="103">
        <f t="shared" si="17"/>
        <v>0</v>
      </c>
      <c r="S40" s="217">
        <v>0</v>
      </c>
      <c r="T40" s="103">
        <f t="shared" si="18"/>
        <v>0</v>
      </c>
      <c r="U40" s="217">
        <v>0</v>
      </c>
      <c r="V40" s="103">
        <f t="shared" si="19"/>
        <v>0</v>
      </c>
    </row>
    <row r="41" spans="1:22" ht="12.75" customHeight="1" x14ac:dyDescent="0.3">
      <c r="A41" s="38" t="s">
        <v>26</v>
      </c>
      <c r="B41" s="50"/>
      <c r="C41" s="138"/>
      <c r="D41" s="103">
        <f t="shared" si="10"/>
        <v>0</v>
      </c>
      <c r="E41" s="138"/>
      <c r="F41" s="103">
        <f t="shared" si="11"/>
        <v>0</v>
      </c>
      <c r="G41" s="217">
        <v>8737.9079999999994</v>
      </c>
      <c r="H41" s="103">
        <f t="shared" si="12"/>
        <v>2.2462488431876607E-2</v>
      </c>
      <c r="I41" s="217">
        <v>9017.5210559999996</v>
      </c>
      <c r="J41" s="103">
        <f t="shared" si="13"/>
        <v>2.2714158831234257E-2</v>
      </c>
      <c r="K41" s="217">
        <v>9242.9590823999988</v>
      </c>
      <c r="L41" s="103">
        <f t="shared" si="14"/>
        <v>2.2822121191111107E-2</v>
      </c>
      <c r="M41" s="217">
        <v>9474.0330594599982</v>
      </c>
      <c r="N41" s="103">
        <f t="shared" si="15"/>
        <v>2.2939547359467308E-2</v>
      </c>
      <c r="O41" s="217">
        <v>9710.8838859464977</v>
      </c>
      <c r="P41" s="103">
        <f t="shared" si="16"/>
        <v>2.3066232508186454E-2</v>
      </c>
      <c r="Q41" s="217">
        <v>9953.6559830951592</v>
      </c>
      <c r="R41" s="103">
        <f t="shared" si="17"/>
        <v>2.3148037169988742E-2</v>
      </c>
      <c r="S41" s="217">
        <v>10202.497382672536</v>
      </c>
      <c r="T41" s="103">
        <f t="shared" si="18"/>
        <v>2.329337301980031E-2</v>
      </c>
      <c r="U41" s="217">
        <v>10457.559817239349</v>
      </c>
      <c r="V41" s="103">
        <f t="shared" si="19"/>
        <v>2.3394988405457156E-2</v>
      </c>
    </row>
    <row r="42" spans="1:22" ht="12.75" customHeight="1" x14ac:dyDescent="0.3">
      <c r="A42" s="38" t="s">
        <v>27</v>
      </c>
      <c r="B42" s="50"/>
      <c r="C42" s="138"/>
      <c r="D42" s="103">
        <f t="shared" si="10"/>
        <v>0</v>
      </c>
      <c r="E42" s="217"/>
      <c r="F42" s="103">
        <f t="shared" si="11"/>
        <v>0</v>
      </c>
      <c r="G42" s="217"/>
      <c r="H42" s="103">
        <f t="shared" si="12"/>
        <v>0</v>
      </c>
      <c r="I42" s="217"/>
      <c r="J42" s="103">
        <f t="shared" si="13"/>
        <v>0</v>
      </c>
      <c r="K42" s="217"/>
      <c r="L42" s="103">
        <f t="shared" si="14"/>
        <v>0</v>
      </c>
      <c r="M42" s="217"/>
      <c r="N42" s="103">
        <f t="shared" si="15"/>
        <v>0</v>
      </c>
      <c r="O42" s="217"/>
      <c r="P42" s="103">
        <f t="shared" si="16"/>
        <v>0</v>
      </c>
      <c r="Q42" s="217"/>
      <c r="R42" s="103">
        <f t="shared" si="17"/>
        <v>0</v>
      </c>
      <c r="S42" s="217"/>
      <c r="T42" s="103">
        <f t="shared" si="18"/>
        <v>0</v>
      </c>
      <c r="U42" s="217"/>
      <c r="V42" s="103">
        <f t="shared" si="19"/>
        <v>0</v>
      </c>
    </row>
    <row r="43" spans="1:22" ht="12.75" customHeight="1" x14ac:dyDescent="0.3">
      <c r="A43" s="38" t="s">
        <v>76</v>
      </c>
      <c r="B43" s="50"/>
      <c r="C43" s="138"/>
      <c r="D43" s="103">
        <f t="shared" si="10"/>
        <v>0</v>
      </c>
      <c r="E43" s="217"/>
      <c r="F43" s="103">
        <f t="shared" si="11"/>
        <v>0</v>
      </c>
      <c r="G43" s="217"/>
      <c r="H43" s="103">
        <f t="shared" si="12"/>
        <v>0</v>
      </c>
      <c r="I43" s="217"/>
      <c r="J43" s="103">
        <f t="shared" si="13"/>
        <v>0</v>
      </c>
      <c r="K43" s="217"/>
      <c r="L43" s="103">
        <f t="shared" si="14"/>
        <v>0</v>
      </c>
      <c r="M43" s="217"/>
      <c r="N43" s="103">
        <f t="shared" si="15"/>
        <v>0</v>
      </c>
      <c r="O43" s="217"/>
      <c r="P43" s="103">
        <f t="shared" si="16"/>
        <v>0</v>
      </c>
      <c r="Q43" s="217"/>
      <c r="R43" s="103">
        <f t="shared" si="17"/>
        <v>0</v>
      </c>
      <c r="S43" s="217"/>
      <c r="T43" s="103">
        <f t="shared" si="18"/>
        <v>0</v>
      </c>
      <c r="U43" s="217"/>
      <c r="V43" s="103">
        <f t="shared" si="19"/>
        <v>0</v>
      </c>
    </row>
    <row r="44" spans="1:22" ht="12.75" customHeight="1" x14ac:dyDescent="0.3">
      <c r="A44" s="38" t="s">
        <v>11</v>
      </c>
      <c r="B44" s="50"/>
      <c r="C44" s="138"/>
      <c r="D44" s="103">
        <f t="shared" si="10"/>
        <v>0</v>
      </c>
      <c r="E44" s="217"/>
      <c r="F44" s="103">
        <f t="shared" si="11"/>
        <v>0</v>
      </c>
      <c r="G44" s="217"/>
      <c r="H44" s="103">
        <f t="shared" si="12"/>
        <v>0</v>
      </c>
      <c r="I44" s="217"/>
      <c r="J44" s="103">
        <f t="shared" si="13"/>
        <v>0</v>
      </c>
      <c r="K44" s="217"/>
      <c r="L44" s="103">
        <f t="shared" si="14"/>
        <v>0</v>
      </c>
      <c r="M44" s="217"/>
      <c r="N44" s="103">
        <f t="shared" si="15"/>
        <v>0</v>
      </c>
      <c r="O44" s="217"/>
      <c r="P44" s="103">
        <f t="shared" si="16"/>
        <v>0</v>
      </c>
      <c r="Q44" s="217"/>
      <c r="R44" s="103">
        <f t="shared" si="17"/>
        <v>0</v>
      </c>
      <c r="S44" s="217"/>
      <c r="T44" s="103">
        <f t="shared" si="18"/>
        <v>0</v>
      </c>
      <c r="U44" s="217"/>
      <c r="V44" s="103">
        <f t="shared" si="19"/>
        <v>0</v>
      </c>
    </row>
    <row r="45" spans="1:22" ht="12.75" customHeight="1" x14ac:dyDescent="0.3">
      <c r="A45" s="38" t="s">
        <v>4</v>
      </c>
      <c r="B45" s="50"/>
      <c r="C45" s="139"/>
      <c r="D45" s="103">
        <f t="shared" si="10"/>
        <v>0</v>
      </c>
      <c r="E45" s="139"/>
      <c r="F45" s="103">
        <f t="shared" si="11"/>
        <v>0</v>
      </c>
      <c r="G45" s="220">
        <v>9716.31</v>
      </c>
      <c r="H45" s="103">
        <f t="shared" si="12"/>
        <v>2.4977660668380461E-2</v>
      </c>
      <c r="I45" s="220">
        <v>10027.23192</v>
      </c>
      <c r="J45" s="103">
        <f t="shared" si="13"/>
        <v>2.5257511133501259E-2</v>
      </c>
      <c r="K45" s="220">
        <v>10277.912718</v>
      </c>
      <c r="L45" s="103">
        <f t="shared" si="14"/>
        <v>2.5377562266666667E-2</v>
      </c>
      <c r="M45" s="220">
        <v>10534.860535949998</v>
      </c>
      <c r="N45" s="103">
        <f t="shared" si="15"/>
        <v>2.5508136890920092E-2</v>
      </c>
      <c r="O45" s="220">
        <v>10798.232049348748</v>
      </c>
      <c r="P45" s="103">
        <f t="shared" si="16"/>
        <v>2.5649007243108663E-2</v>
      </c>
      <c r="Q45" s="220">
        <v>11068.187850582464</v>
      </c>
      <c r="R45" s="103">
        <f t="shared" si="17"/>
        <v>2.5739971745540616E-2</v>
      </c>
      <c r="S45" s="220">
        <v>11344.892546847024</v>
      </c>
      <c r="T45" s="103">
        <f t="shared" si="18"/>
        <v>2.5901581157184987E-2</v>
      </c>
      <c r="U45" s="220">
        <v>11628.5148605182</v>
      </c>
      <c r="V45" s="103">
        <f t="shared" si="19"/>
        <v>2.6014574632031769E-2</v>
      </c>
    </row>
    <row r="46" spans="1:22" ht="12.75" customHeight="1" x14ac:dyDescent="0.3">
      <c r="A46" s="26" t="s">
        <v>5</v>
      </c>
      <c r="B46" s="69"/>
      <c r="C46" s="105">
        <f>SUM(C36:C45)</f>
        <v>0</v>
      </c>
      <c r="D46" s="106">
        <f t="shared" si="10"/>
        <v>0</v>
      </c>
      <c r="E46" s="105">
        <f>SUM(E36:E45)</f>
        <v>0</v>
      </c>
      <c r="F46" s="106">
        <f t="shared" si="11"/>
        <v>0</v>
      </c>
      <c r="G46" s="105">
        <f>SUM(G36:G45)</f>
        <v>121819.21799999999</v>
      </c>
      <c r="H46" s="106">
        <f t="shared" si="12"/>
        <v>0.31315994344473008</v>
      </c>
      <c r="I46" s="105">
        <f>SUM(I36:I45)</f>
        <v>125717.43297600001</v>
      </c>
      <c r="J46" s="106">
        <f t="shared" si="13"/>
        <v>0.3166685969168766</v>
      </c>
      <c r="K46" s="105">
        <f>SUM(K36:K45)</f>
        <v>128860.3688004</v>
      </c>
      <c r="L46" s="106">
        <f t="shared" si="14"/>
        <v>0.31817375012444443</v>
      </c>
      <c r="M46" s="105">
        <f>SUM(M36:M45)</f>
        <v>132081.87802040996</v>
      </c>
      <c r="N46" s="106">
        <f t="shared" si="15"/>
        <v>0.31981084266443088</v>
      </c>
      <c r="O46" s="105">
        <f>SUM(O36:O45)</f>
        <v>135383.92497092023</v>
      </c>
      <c r="P46" s="106">
        <f t="shared" si="16"/>
        <v>0.32157701893330221</v>
      </c>
      <c r="Q46" s="105">
        <f>SUM(Q36:Q45)</f>
        <v>138768.5230951932</v>
      </c>
      <c r="R46" s="106">
        <f t="shared" si="17"/>
        <v>0.32271749557021673</v>
      </c>
      <c r="S46" s="105">
        <f>SUM(S36:S45)</f>
        <v>142237.736172573</v>
      </c>
      <c r="T46" s="106">
        <f t="shared" si="18"/>
        <v>0.3247436898917192</v>
      </c>
      <c r="U46" s="105">
        <f>SUM(U36:U45)</f>
        <v>145793.67957688731</v>
      </c>
      <c r="V46" s="106">
        <f t="shared" si="19"/>
        <v>0.32616035699527363</v>
      </c>
    </row>
    <row r="47" spans="1:22" ht="12.75" customHeight="1" x14ac:dyDescent="0.3">
      <c r="A47" s="26"/>
      <c r="B47" s="26"/>
      <c r="C47" s="53"/>
      <c r="D47" s="111"/>
      <c r="E47" s="53"/>
      <c r="F47" s="111"/>
      <c r="G47" s="53"/>
      <c r="H47" s="111"/>
      <c r="I47" s="53"/>
      <c r="J47" s="111"/>
      <c r="K47" s="53"/>
      <c r="L47" s="111"/>
      <c r="M47" s="53"/>
      <c r="N47" s="111"/>
      <c r="O47" s="53"/>
      <c r="P47" s="111"/>
      <c r="Q47" s="53"/>
      <c r="R47" s="111"/>
      <c r="S47" s="53"/>
      <c r="T47" s="111"/>
      <c r="U47" s="53"/>
      <c r="V47" s="111"/>
    </row>
    <row r="48" spans="1:22" ht="12.75" customHeight="1" x14ac:dyDescent="0.3">
      <c r="A48" s="26" t="str">
        <f>A4</f>
        <v xml:space="preserve">VENDOR:  </v>
      </c>
      <c r="B48" s="46" t="str">
        <f>B4</f>
        <v>Aramark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4" ht="12.75" customHeight="1" x14ac:dyDescent="0.3">
      <c r="A49" s="26"/>
      <c r="B49" s="14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4" ht="12.75" customHeight="1" x14ac:dyDescent="0.3">
      <c r="A50" s="38"/>
      <c r="B50" s="38"/>
      <c r="C50" s="109" t="str">
        <f>C6</f>
        <v>FY 2018-19</v>
      </c>
      <c r="D50" s="109" t="s">
        <v>9</v>
      </c>
      <c r="E50" s="109" t="str">
        <f>E6</f>
        <v>FY 2019-20</v>
      </c>
      <c r="F50" s="109" t="s">
        <v>9</v>
      </c>
      <c r="G50" s="109" t="str">
        <f>G6</f>
        <v>FY 2020-21</v>
      </c>
      <c r="H50" s="109" t="s">
        <v>9</v>
      </c>
      <c r="I50" s="109" t="str">
        <f>I6</f>
        <v>FY 2021-22</v>
      </c>
      <c r="J50" s="109" t="s">
        <v>9</v>
      </c>
      <c r="K50" s="109" t="str">
        <f>K6</f>
        <v>FY 2022-23</v>
      </c>
      <c r="L50" s="109" t="s">
        <v>9</v>
      </c>
      <c r="M50" s="109" t="str">
        <f>M6</f>
        <v>FY 2023-24</v>
      </c>
      <c r="N50" s="109" t="s">
        <v>9</v>
      </c>
      <c r="O50" s="109" t="str">
        <f>O6</f>
        <v>FY 2024-25</v>
      </c>
      <c r="P50" s="109" t="s">
        <v>9</v>
      </c>
      <c r="Q50" s="109" t="str">
        <f>Q6</f>
        <v>FY 2025-26</v>
      </c>
      <c r="R50" s="109" t="s">
        <v>9</v>
      </c>
      <c r="S50" s="109" t="str">
        <f>S6</f>
        <v>FY 2026-27</v>
      </c>
      <c r="T50" s="109" t="s">
        <v>9</v>
      </c>
      <c r="U50" s="109" t="str">
        <f>U6</f>
        <v>FY 2027-28</v>
      </c>
      <c r="V50" s="109" t="s">
        <v>9</v>
      </c>
    </row>
    <row r="51" spans="1:24" ht="12.75" customHeight="1" x14ac:dyDescent="0.3">
      <c r="A51" s="26" t="s">
        <v>38</v>
      </c>
      <c r="B51" s="69"/>
      <c r="C51" s="101"/>
      <c r="D51" s="103"/>
      <c r="E51" s="101"/>
      <c r="F51" s="103"/>
      <c r="G51" s="101"/>
      <c r="H51" s="103"/>
      <c r="I51" s="101"/>
      <c r="J51" s="103"/>
      <c r="K51" s="101"/>
      <c r="L51" s="103"/>
      <c r="M51" s="101"/>
      <c r="N51" s="103"/>
      <c r="O51" s="101"/>
      <c r="P51" s="103"/>
      <c r="Q51" s="101"/>
      <c r="R51" s="103"/>
      <c r="S51" s="101"/>
      <c r="T51" s="103"/>
      <c r="U51" s="101"/>
      <c r="V51" s="103"/>
    </row>
    <row r="52" spans="1:24" ht="12.75" customHeight="1" x14ac:dyDescent="0.3">
      <c r="A52" s="38" t="s">
        <v>229</v>
      </c>
      <c r="B52" s="50"/>
      <c r="C52" s="217">
        <v>0</v>
      </c>
      <c r="D52" s="103">
        <f t="shared" ref="D52:D104" si="20">IFERROR(C52/C$28,0)</f>
        <v>0</v>
      </c>
      <c r="E52" s="217">
        <v>0</v>
      </c>
      <c r="F52" s="103">
        <f t="shared" ref="F52:F104" si="21">IFERROR(E52/E$28,0)</f>
        <v>0</v>
      </c>
      <c r="G52" s="217">
        <v>0</v>
      </c>
      <c r="H52" s="103">
        <f t="shared" ref="H52:H104" si="22">IFERROR(G52/G$28,0)</f>
        <v>0</v>
      </c>
      <c r="I52" s="217">
        <v>0</v>
      </c>
      <c r="J52" s="103">
        <f t="shared" ref="J52:J104" si="23">IFERROR(I52/I$28,0)</f>
        <v>0</v>
      </c>
      <c r="K52" s="217">
        <v>0</v>
      </c>
      <c r="L52" s="103">
        <f t="shared" ref="L52:L104" si="24">IFERROR(K52/K$28,0)</f>
        <v>0</v>
      </c>
      <c r="M52" s="217">
        <v>0</v>
      </c>
      <c r="N52" s="103">
        <f t="shared" ref="N52:N104" si="25">IFERROR(M52/M$28,0)</f>
        <v>0</v>
      </c>
      <c r="O52" s="217">
        <v>0</v>
      </c>
      <c r="P52" s="103">
        <f t="shared" ref="P52:P104" si="26">IFERROR(O52/O$28,0)</f>
        <v>0</v>
      </c>
      <c r="Q52" s="217">
        <v>0</v>
      </c>
      <c r="R52" s="103">
        <f t="shared" ref="R52:R104" si="27">IFERROR(Q52/Q$28,0)</f>
        <v>0</v>
      </c>
      <c r="S52" s="217">
        <v>0</v>
      </c>
      <c r="T52" s="103">
        <f t="shared" ref="T52:T104" si="28">IFERROR(S52/S$28,0)</f>
        <v>0</v>
      </c>
      <c r="U52" s="217">
        <v>0</v>
      </c>
      <c r="V52" s="103">
        <f t="shared" ref="V52:V105" si="29">IFERROR(U52/U$28,0)</f>
        <v>0</v>
      </c>
      <c r="X52" s="245"/>
    </row>
    <row r="53" spans="1:24" ht="12.75" customHeight="1" x14ac:dyDescent="0.3">
      <c r="A53" s="38" t="s">
        <v>97</v>
      </c>
      <c r="B53" s="50"/>
      <c r="C53" s="217">
        <v>0</v>
      </c>
      <c r="D53" s="103">
        <f t="shared" si="20"/>
        <v>0</v>
      </c>
      <c r="E53" s="217">
        <v>0</v>
      </c>
      <c r="F53" s="103">
        <f t="shared" si="21"/>
        <v>0</v>
      </c>
      <c r="G53" s="217">
        <v>0</v>
      </c>
      <c r="H53" s="103">
        <f t="shared" si="22"/>
        <v>0</v>
      </c>
      <c r="I53" s="217">
        <v>0</v>
      </c>
      <c r="J53" s="103">
        <f t="shared" si="23"/>
        <v>0</v>
      </c>
      <c r="K53" s="217">
        <v>0</v>
      </c>
      <c r="L53" s="103">
        <f t="shared" si="24"/>
        <v>0</v>
      </c>
      <c r="M53" s="217">
        <v>0</v>
      </c>
      <c r="N53" s="103">
        <f t="shared" si="25"/>
        <v>0</v>
      </c>
      <c r="O53" s="217">
        <v>0</v>
      </c>
      <c r="P53" s="103">
        <f t="shared" si="26"/>
        <v>0</v>
      </c>
      <c r="Q53" s="217">
        <v>0</v>
      </c>
      <c r="R53" s="103">
        <f t="shared" si="27"/>
        <v>0</v>
      </c>
      <c r="S53" s="217">
        <v>0</v>
      </c>
      <c r="T53" s="103">
        <f t="shared" si="28"/>
        <v>0</v>
      </c>
      <c r="U53" s="217">
        <v>0</v>
      </c>
      <c r="V53" s="103">
        <f t="shared" si="29"/>
        <v>0</v>
      </c>
      <c r="X53" s="245"/>
    </row>
    <row r="54" spans="1:24" ht="12.75" customHeight="1" x14ac:dyDescent="0.3">
      <c r="A54" s="38" t="s">
        <v>30</v>
      </c>
      <c r="B54" s="50"/>
      <c r="C54" s="217">
        <v>19.25</v>
      </c>
      <c r="D54" s="103">
        <f t="shared" si="20"/>
        <v>6.9999999999999999E-4</v>
      </c>
      <c r="E54" s="217">
        <v>21.175000000000001</v>
      </c>
      <c r="F54" s="103">
        <f t="shared" si="21"/>
        <v>6.9999999999999999E-4</v>
      </c>
      <c r="G54" s="217">
        <v>272.3</v>
      </c>
      <c r="H54" s="103">
        <f t="shared" si="22"/>
        <v>6.9999999999999999E-4</v>
      </c>
      <c r="I54" s="217">
        <v>277.90000000000003</v>
      </c>
      <c r="J54" s="103">
        <f t="shared" si="23"/>
        <v>7.000000000000001E-4</v>
      </c>
      <c r="K54" s="217">
        <v>283.5</v>
      </c>
      <c r="L54" s="103">
        <f t="shared" si="24"/>
        <v>6.9999999999999999E-4</v>
      </c>
      <c r="M54" s="217">
        <v>289.10000000000002</v>
      </c>
      <c r="N54" s="103">
        <f t="shared" si="25"/>
        <v>7.000000000000001E-4</v>
      </c>
      <c r="O54" s="217">
        <v>294.70000000000005</v>
      </c>
      <c r="P54" s="103">
        <f t="shared" si="26"/>
        <v>7.000000000000001E-4</v>
      </c>
      <c r="Q54" s="217">
        <v>301</v>
      </c>
      <c r="R54" s="103">
        <f t="shared" si="27"/>
        <v>6.9999999999999999E-4</v>
      </c>
      <c r="S54" s="217">
        <v>306.60000000000002</v>
      </c>
      <c r="T54" s="103">
        <f t="shared" si="28"/>
        <v>7.000000000000001E-4</v>
      </c>
      <c r="U54" s="217">
        <v>312.89999999999998</v>
      </c>
      <c r="V54" s="103">
        <f t="shared" si="29"/>
        <v>6.9999999999999999E-4</v>
      </c>
      <c r="X54" s="245"/>
    </row>
    <row r="55" spans="1:24" ht="12.75" customHeight="1" x14ac:dyDescent="0.3">
      <c r="A55" s="38" t="s">
        <v>153</v>
      </c>
      <c r="B55" s="50"/>
      <c r="C55" s="217"/>
      <c r="D55" s="103">
        <f t="shared" si="20"/>
        <v>0</v>
      </c>
      <c r="E55" s="217"/>
      <c r="F55" s="103">
        <f t="shared" si="21"/>
        <v>0</v>
      </c>
      <c r="G55" s="217"/>
      <c r="H55" s="103">
        <f t="shared" si="22"/>
        <v>0</v>
      </c>
      <c r="I55" s="217"/>
      <c r="J55" s="103">
        <f t="shared" si="23"/>
        <v>0</v>
      </c>
      <c r="K55" s="217"/>
      <c r="L55" s="103">
        <f t="shared" si="24"/>
        <v>0</v>
      </c>
      <c r="M55" s="217"/>
      <c r="N55" s="103">
        <f t="shared" si="25"/>
        <v>0</v>
      </c>
      <c r="O55" s="217"/>
      <c r="P55" s="103">
        <f t="shared" si="26"/>
        <v>0</v>
      </c>
      <c r="Q55" s="217"/>
      <c r="R55" s="103">
        <f t="shared" si="27"/>
        <v>0</v>
      </c>
      <c r="S55" s="217"/>
      <c r="T55" s="103">
        <f t="shared" si="28"/>
        <v>0</v>
      </c>
      <c r="U55" s="217"/>
      <c r="V55" s="103">
        <f t="shared" si="29"/>
        <v>0</v>
      </c>
      <c r="X55" s="245"/>
    </row>
    <row r="56" spans="1:24" ht="12.75" customHeight="1" x14ac:dyDescent="0.3">
      <c r="A56" s="38" t="s">
        <v>88</v>
      </c>
      <c r="B56" s="50"/>
      <c r="C56" s="217">
        <v>14.025</v>
      </c>
      <c r="D56" s="103">
        <f t="shared" si="20"/>
        <v>5.1000000000000004E-4</v>
      </c>
      <c r="E56" s="217">
        <v>15.427500000000002</v>
      </c>
      <c r="F56" s="103">
        <f t="shared" si="21"/>
        <v>5.1000000000000004E-4</v>
      </c>
      <c r="G56" s="217">
        <v>198.39000000000001</v>
      </c>
      <c r="H56" s="103">
        <f t="shared" si="22"/>
        <v>5.1000000000000004E-4</v>
      </c>
      <c r="I56" s="217">
        <v>202.47000000000003</v>
      </c>
      <c r="J56" s="103">
        <f t="shared" si="23"/>
        <v>5.1000000000000004E-4</v>
      </c>
      <c r="K56" s="217">
        <v>206.55</v>
      </c>
      <c r="L56" s="103">
        <f t="shared" si="24"/>
        <v>5.1000000000000004E-4</v>
      </c>
      <c r="M56" s="217">
        <v>210.63000000000005</v>
      </c>
      <c r="N56" s="103">
        <f t="shared" si="25"/>
        <v>5.1000000000000015E-4</v>
      </c>
      <c r="O56" s="217">
        <v>214.71000000000004</v>
      </c>
      <c r="P56" s="103">
        <f t="shared" si="26"/>
        <v>5.1000000000000004E-4</v>
      </c>
      <c r="Q56" s="217">
        <v>219.3</v>
      </c>
      <c r="R56" s="103">
        <f t="shared" si="27"/>
        <v>5.1000000000000004E-4</v>
      </c>
      <c r="S56" s="217">
        <v>223.38000000000002</v>
      </c>
      <c r="T56" s="103">
        <f t="shared" si="28"/>
        <v>5.1000000000000004E-4</v>
      </c>
      <c r="U56" s="217">
        <v>227.97000000000003</v>
      </c>
      <c r="V56" s="103">
        <f t="shared" si="29"/>
        <v>5.1000000000000004E-4</v>
      </c>
      <c r="X56" s="245"/>
    </row>
    <row r="57" spans="1:24" ht="12.75" customHeight="1" x14ac:dyDescent="0.3">
      <c r="A57" s="38" t="s">
        <v>14</v>
      </c>
      <c r="B57" s="50"/>
      <c r="C57" s="217">
        <v>0</v>
      </c>
      <c r="D57" s="103">
        <f t="shared" si="20"/>
        <v>0</v>
      </c>
      <c r="E57" s="217">
        <v>0</v>
      </c>
      <c r="F57" s="103">
        <f t="shared" si="21"/>
        <v>0</v>
      </c>
      <c r="G57" s="217">
        <v>0</v>
      </c>
      <c r="H57" s="103">
        <f t="shared" si="22"/>
        <v>0</v>
      </c>
      <c r="I57" s="217">
        <v>0</v>
      </c>
      <c r="J57" s="103">
        <f t="shared" si="23"/>
        <v>0</v>
      </c>
      <c r="K57" s="217">
        <v>0</v>
      </c>
      <c r="L57" s="103">
        <f t="shared" si="24"/>
        <v>0</v>
      </c>
      <c r="M57" s="217">
        <v>0</v>
      </c>
      <c r="N57" s="103">
        <f t="shared" si="25"/>
        <v>0</v>
      </c>
      <c r="O57" s="217">
        <v>0</v>
      </c>
      <c r="P57" s="103">
        <f t="shared" si="26"/>
        <v>0</v>
      </c>
      <c r="Q57" s="217">
        <v>0</v>
      </c>
      <c r="R57" s="103">
        <f t="shared" si="27"/>
        <v>0</v>
      </c>
      <c r="S57" s="217">
        <v>0</v>
      </c>
      <c r="T57" s="103">
        <f t="shared" si="28"/>
        <v>0</v>
      </c>
      <c r="U57" s="217">
        <v>0</v>
      </c>
      <c r="V57" s="103">
        <f t="shared" si="29"/>
        <v>0</v>
      </c>
      <c r="X57" s="245"/>
    </row>
    <row r="58" spans="1:24" ht="12.75" customHeight="1" x14ac:dyDescent="0.3">
      <c r="A58" s="38" t="s">
        <v>31</v>
      </c>
      <c r="B58" s="50"/>
      <c r="C58" s="217">
        <v>0</v>
      </c>
      <c r="D58" s="103">
        <f t="shared" si="20"/>
        <v>0</v>
      </c>
      <c r="E58" s="217">
        <v>0</v>
      </c>
      <c r="F58" s="103">
        <f t="shared" si="21"/>
        <v>0</v>
      </c>
      <c r="G58" s="217">
        <v>0</v>
      </c>
      <c r="H58" s="103">
        <f t="shared" si="22"/>
        <v>0</v>
      </c>
      <c r="I58" s="217">
        <v>0</v>
      </c>
      <c r="J58" s="103">
        <f t="shared" si="23"/>
        <v>0</v>
      </c>
      <c r="K58" s="217">
        <v>0</v>
      </c>
      <c r="L58" s="103">
        <f t="shared" si="24"/>
        <v>0</v>
      </c>
      <c r="M58" s="217">
        <v>0</v>
      </c>
      <c r="N58" s="103">
        <f t="shared" si="25"/>
        <v>0</v>
      </c>
      <c r="O58" s="217">
        <v>0</v>
      </c>
      <c r="P58" s="103">
        <f t="shared" si="26"/>
        <v>0</v>
      </c>
      <c r="Q58" s="217">
        <v>0</v>
      </c>
      <c r="R58" s="103">
        <f t="shared" si="27"/>
        <v>0</v>
      </c>
      <c r="S58" s="217">
        <v>0</v>
      </c>
      <c r="T58" s="103">
        <f t="shared" si="28"/>
        <v>0</v>
      </c>
      <c r="U58" s="217">
        <v>0</v>
      </c>
      <c r="V58" s="103">
        <f t="shared" si="29"/>
        <v>0</v>
      </c>
      <c r="X58" s="245"/>
    </row>
    <row r="59" spans="1:24" ht="12.75" customHeight="1" x14ac:dyDescent="0.3">
      <c r="A59" s="38" t="s">
        <v>141</v>
      </c>
      <c r="B59" s="50"/>
      <c r="C59" s="217">
        <v>4125</v>
      </c>
      <c r="D59" s="103">
        <f t="shared" si="20"/>
        <v>0.15</v>
      </c>
      <c r="E59" s="217">
        <v>4537.5</v>
      </c>
      <c r="F59" s="103">
        <f t="shared" si="21"/>
        <v>0.15</v>
      </c>
      <c r="G59" s="217">
        <v>58350</v>
      </c>
      <c r="H59" s="103">
        <f t="shared" si="22"/>
        <v>0.15</v>
      </c>
      <c r="I59" s="217">
        <v>59550</v>
      </c>
      <c r="J59" s="103">
        <f t="shared" si="23"/>
        <v>0.15</v>
      </c>
      <c r="K59" s="217">
        <v>60750</v>
      </c>
      <c r="L59" s="103">
        <f t="shared" si="24"/>
        <v>0.15</v>
      </c>
      <c r="M59" s="217">
        <v>61950</v>
      </c>
      <c r="N59" s="103">
        <f t="shared" si="25"/>
        <v>0.15</v>
      </c>
      <c r="O59" s="217">
        <v>63150</v>
      </c>
      <c r="P59" s="103">
        <f t="shared" si="26"/>
        <v>0.15</v>
      </c>
      <c r="Q59" s="217">
        <v>64500</v>
      </c>
      <c r="R59" s="103">
        <f t="shared" si="27"/>
        <v>0.15</v>
      </c>
      <c r="S59" s="217">
        <v>65700</v>
      </c>
      <c r="T59" s="103">
        <f t="shared" si="28"/>
        <v>0.15</v>
      </c>
      <c r="U59" s="217">
        <v>67050</v>
      </c>
      <c r="V59" s="103">
        <f t="shared" si="29"/>
        <v>0.15</v>
      </c>
      <c r="X59" s="245"/>
    </row>
    <row r="60" spans="1:24" ht="12.75" customHeight="1" x14ac:dyDescent="0.3">
      <c r="A60" s="38" t="s">
        <v>149</v>
      </c>
      <c r="B60" s="50"/>
      <c r="C60" s="217">
        <v>0</v>
      </c>
      <c r="D60" s="103">
        <f t="shared" si="20"/>
        <v>0</v>
      </c>
      <c r="E60" s="217">
        <v>0</v>
      </c>
      <c r="F60" s="103">
        <f t="shared" si="21"/>
        <v>0</v>
      </c>
      <c r="G60" s="217">
        <v>0</v>
      </c>
      <c r="H60" s="103">
        <f t="shared" si="22"/>
        <v>0</v>
      </c>
      <c r="I60" s="217">
        <v>0</v>
      </c>
      <c r="J60" s="103">
        <f t="shared" si="23"/>
        <v>0</v>
      </c>
      <c r="K60" s="217">
        <v>0</v>
      </c>
      <c r="L60" s="103">
        <f t="shared" si="24"/>
        <v>0</v>
      </c>
      <c r="M60" s="217">
        <v>0</v>
      </c>
      <c r="N60" s="103">
        <f t="shared" si="25"/>
        <v>0</v>
      </c>
      <c r="O60" s="217">
        <v>0</v>
      </c>
      <c r="P60" s="103">
        <f t="shared" si="26"/>
        <v>0</v>
      </c>
      <c r="Q60" s="217">
        <v>0</v>
      </c>
      <c r="R60" s="103">
        <f t="shared" si="27"/>
        <v>0</v>
      </c>
      <c r="S60" s="217">
        <v>0</v>
      </c>
      <c r="T60" s="103">
        <f t="shared" si="28"/>
        <v>0</v>
      </c>
      <c r="U60" s="217">
        <v>0</v>
      </c>
      <c r="V60" s="103">
        <f t="shared" si="29"/>
        <v>0</v>
      </c>
      <c r="X60" s="245"/>
    </row>
    <row r="61" spans="1:24" ht="12.75" customHeight="1" x14ac:dyDescent="0.3">
      <c r="A61" s="38" t="s">
        <v>157</v>
      </c>
      <c r="B61" s="50"/>
      <c r="C61" s="217">
        <v>0</v>
      </c>
      <c r="D61" s="103">
        <f t="shared" si="20"/>
        <v>0</v>
      </c>
      <c r="E61" s="217">
        <v>0</v>
      </c>
      <c r="F61" s="103">
        <f t="shared" si="21"/>
        <v>0</v>
      </c>
      <c r="G61" s="217">
        <v>0</v>
      </c>
      <c r="H61" s="103">
        <f t="shared" si="22"/>
        <v>0</v>
      </c>
      <c r="I61" s="217">
        <v>0</v>
      </c>
      <c r="J61" s="103">
        <f t="shared" si="23"/>
        <v>0</v>
      </c>
      <c r="K61" s="217">
        <v>0</v>
      </c>
      <c r="L61" s="103">
        <f t="shared" si="24"/>
        <v>0</v>
      </c>
      <c r="M61" s="217">
        <v>0</v>
      </c>
      <c r="N61" s="103">
        <f t="shared" si="25"/>
        <v>0</v>
      </c>
      <c r="O61" s="217">
        <v>0</v>
      </c>
      <c r="P61" s="103">
        <f t="shared" si="26"/>
        <v>0</v>
      </c>
      <c r="Q61" s="217">
        <v>0</v>
      </c>
      <c r="R61" s="103">
        <f t="shared" si="27"/>
        <v>0</v>
      </c>
      <c r="S61" s="217">
        <v>0</v>
      </c>
      <c r="T61" s="103">
        <f t="shared" si="28"/>
        <v>0</v>
      </c>
      <c r="U61" s="217">
        <v>0</v>
      </c>
      <c r="V61" s="103">
        <f t="shared" si="29"/>
        <v>0</v>
      </c>
      <c r="X61" s="245"/>
    </row>
    <row r="62" spans="1:24" ht="12.75" customHeight="1" x14ac:dyDescent="0.3">
      <c r="A62" s="38" t="s">
        <v>294</v>
      </c>
      <c r="B62" s="50"/>
      <c r="C62" s="217">
        <v>0</v>
      </c>
      <c r="D62" s="103">
        <f t="shared" si="20"/>
        <v>0</v>
      </c>
      <c r="E62" s="217">
        <v>0</v>
      </c>
      <c r="F62" s="103">
        <f t="shared" si="21"/>
        <v>0</v>
      </c>
      <c r="G62" s="217">
        <v>0</v>
      </c>
      <c r="H62" s="103">
        <f t="shared" si="22"/>
        <v>0</v>
      </c>
      <c r="I62" s="217">
        <v>0</v>
      </c>
      <c r="J62" s="103">
        <f t="shared" si="23"/>
        <v>0</v>
      </c>
      <c r="K62" s="217">
        <v>0</v>
      </c>
      <c r="L62" s="103">
        <f t="shared" si="24"/>
        <v>0</v>
      </c>
      <c r="M62" s="217">
        <v>0</v>
      </c>
      <c r="N62" s="103">
        <f t="shared" si="25"/>
        <v>0</v>
      </c>
      <c r="O62" s="217">
        <v>0</v>
      </c>
      <c r="P62" s="103">
        <f t="shared" si="26"/>
        <v>0</v>
      </c>
      <c r="Q62" s="217">
        <v>0</v>
      </c>
      <c r="R62" s="103">
        <f t="shared" si="27"/>
        <v>0</v>
      </c>
      <c r="S62" s="217">
        <v>0</v>
      </c>
      <c r="T62" s="103">
        <f t="shared" si="28"/>
        <v>0</v>
      </c>
      <c r="U62" s="217">
        <v>0</v>
      </c>
      <c r="V62" s="103">
        <f t="shared" si="29"/>
        <v>0</v>
      </c>
      <c r="X62" s="245"/>
    </row>
    <row r="63" spans="1:24" ht="12.75" customHeight="1" x14ac:dyDescent="0.3">
      <c r="A63" s="38" t="s">
        <v>29</v>
      </c>
      <c r="B63" s="50"/>
      <c r="C63" s="217">
        <v>429.70486452772133</v>
      </c>
      <c r="D63" s="103">
        <f t="shared" si="20"/>
        <v>1.5625631437371685E-2</v>
      </c>
      <c r="E63" s="217">
        <v>303.40497244037186</v>
      </c>
      <c r="F63" s="103">
        <f t="shared" si="21"/>
        <v>1.0029916444309813E-2</v>
      </c>
      <c r="G63" s="217">
        <v>4281.3737647868684</v>
      </c>
      <c r="H63" s="103">
        <f t="shared" si="22"/>
        <v>1.100610222310249E-2</v>
      </c>
      <c r="I63" s="217">
        <v>4235.6583027170636</v>
      </c>
      <c r="J63" s="103">
        <f t="shared" si="23"/>
        <v>1.0669164490471193E-2</v>
      </c>
      <c r="K63" s="217">
        <v>4323.0969703435649</v>
      </c>
      <c r="L63" s="103">
        <f t="shared" si="24"/>
        <v>1.0674313507021149E-2</v>
      </c>
      <c r="M63" s="217">
        <v>4410.9100452656576</v>
      </c>
      <c r="N63" s="103">
        <f t="shared" si="25"/>
        <v>1.06801696011275E-2</v>
      </c>
      <c r="O63" s="217">
        <v>4498.5632372641239</v>
      </c>
      <c r="P63" s="103">
        <f t="shared" si="26"/>
        <v>1.0685423366423098E-2</v>
      </c>
      <c r="Q63" s="217">
        <v>4597.4585310260818</v>
      </c>
      <c r="R63" s="103">
        <f t="shared" si="27"/>
        <v>1.069176402564205E-2</v>
      </c>
      <c r="S63" s="217">
        <v>4685.5072530838879</v>
      </c>
      <c r="T63" s="103">
        <f t="shared" si="28"/>
        <v>1.0697505144027142E-2</v>
      </c>
      <c r="U63" s="217">
        <v>4776.7539877961844</v>
      </c>
      <c r="V63" s="103">
        <f t="shared" si="29"/>
        <v>1.0686250531982515E-2</v>
      </c>
      <c r="X63" s="245"/>
    </row>
    <row r="64" spans="1:24" ht="12.75" customHeight="1" x14ac:dyDescent="0.3">
      <c r="A64" s="38" t="s">
        <v>148</v>
      </c>
      <c r="B64" s="50"/>
      <c r="C64" s="217">
        <v>132</v>
      </c>
      <c r="D64" s="103">
        <f t="shared" si="20"/>
        <v>4.7999999999999996E-3</v>
      </c>
      <c r="E64" s="217">
        <v>145.20000000000002</v>
      </c>
      <c r="F64" s="103">
        <f t="shared" si="21"/>
        <v>4.7999999999999996E-3</v>
      </c>
      <c r="G64" s="217">
        <v>1867.1999999999998</v>
      </c>
      <c r="H64" s="103">
        <f t="shared" si="22"/>
        <v>4.7999999999999996E-3</v>
      </c>
      <c r="I64" s="217">
        <v>1905.6</v>
      </c>
      <c r="J64" s="103">
        <f t="shared" si="23"/>
        <v>4.7999999999999996E-3</v>
      </c>
      <c r="K64" s="217">
        <v>1943.9999999999995</v>
      </c>
      <c r="L64" s="103">
        <f t="shared" si="24"/>
        <v>4.7999999999999987E-3</v>
      </c>
      <c r="M64" s="217">
        <v>1982.3999999999999</v>
      </c>
      <c r="N64" s="103">
        <f t="shared" si="25"/>
        <v>4.7999999999999996E-3</v>
      </c>
      <c r="O64" s="217">
        <v>2020.8</v>
      </c>
      <c r="P64" s="103">
        <f t="shared" si="26"/>
        <v>4.7999999999999996E-3</v>
      </c>
      <c r="Q64" s="217">
        <v>2064</v>
      </c>
      <c r="R64" s="103">
        <f t="shared" si="27"/>
        <v>4.7999999999999996E-3</v>
      </c>
      <c r="S64" s="217">
        <v>2102.3999999999996</v>
      </c>
      <c r="T64" s="103">
        <f t="shared" si="28"/>
        <v>4.7999999999999996E-3</v>
      </c>
      <c r="U64" s="217">
        <v>2145.6</v>
      </c>
      <c r="V64" s="103">
        <f t="shared" si="29"/>
        <v>4.7999999999999996E-3</v>
      </c>
      <c r="X64" s="245"/>
    </row>
    <row r="65" spans="1:24" ht="12.75" customHeight="1" x14ac:dyDescent="0.3">
      <c r="A65" s="38" t="s">
        <v>39</v>
      </c>
      <c r="B65" s="50"/>
      <c r="C65" s="217">
        <v>13.75</v>
      </c>
      <c r="D65" s="103">
        <f t="shared" si="20"/>
        <v>5.0000000000000001E-4</v>
      </c>
      <c r="E65" s="217">
        <v>15.125</v>
      </c>
      <c r="F65" s="103">
        <f t="shared" si="21"/>
        <v>4.999999999999999E-4</v>
      </c>
      <c r="G65" s="217">
        <v>194.50000000000003</v>
      </c>
      <c r="H65" s="103">
        <f t="shared" si="22"/>
        <v>5.0000000000000012E-4</v>
      </c>
      <c r="I65" s="217">
        <v>198.5</v>
      </c>
      <c r="J65" s="103">
        <f t="shared" si="23"/>
        <v>5.0000000000000001E-4</v>
      </c>
      <c r="K65" s="217">
        <v>202.5</v>
      </c>
      <c r="L65" s="103">
        <f t="shared" si="24"/>
        <v>5.0000000000000001E-4</v>
      </c>
      <c r="M65" s="217">
        <v>206.5</v>
      </c>
      <c r="N65" s="103">
        <f t="shared" si="25"/>
        <v>5.0000000000000001E-4</v>
      </c>
      <c r="O65" s="217">
        <v>210.5</v>
      </c>
      <c r="P65" s="103">
        <f t="shared" si="26"/>
        <v>5.0000000000000001E-4</v>
      </c>
      <c r="Q65" s="217">
        <v>215</v>
      </c>
      <c r="R65" s="103">
        <f t="shared" si="27"/>
        <v>5.0000000000000001E-4</v>
      </c>
      <c r="S65" s="217">
        <v>219</v>
      </c>
      <c r="T65" s="103">
        <f t="shared" si="28"/>
        <v>5.0000000000000001E-4</v>
      </c>
      <c r="U65" s="217">
        <v>223.49999999999997</v>
      </c>
      <c r="V65" s="103">
        <f t="shared" si="29"/>
        <v>4.999999999999999E-4</v>
      </c>
      <c r="X65" s="245"/>
    </row>
    <row r="66" spans="1:24" ht="12.75" customHeight="1" x14ac:dyDescent="0.3">
      <c r="A66" s="38" t="s">
        <v>147</v>
      </c>
      <c r="B66" s="50"/>
      <c r="C66" s="217">
        <v>77</v>
      </c>
      <c r="D66" s="103">
        <f t="shared" si="20"/>
        <v>2.8E-3</v>
      </c>
      <c r="E66" s="217">
        <v>84.7</v>
      </c>
      <c r="F66" s="103">
        <f t="shared" si="21"/>
        <v>2.8E-3</v>
      </c>
      <c r="G66" s="217">
        <v>1089.2</v>
      </c>
      <c r="H66" s="103">
        <f t="shared" si="22"/>
        <v>2.8E-3</v>
      </c>
      <c r="I66" s="217">
        <v>1111.6000000000001</v>
      </c>
      <c r="J66" s="103">
        <f t="shared" si="23"/>
        <v>2.8000000000000004E-3</v>
      </c>
      <c r="K66" s="217">
        <v>1134</v>
      </c>
      <c r="L66" s="103">
        <f t="shared" si="24"/>
        <v>2.8E-3</v>
      </c>
      <c r="M66" s="217">
        <v>1156.4000000000001</v>
      </c>
      <c r="N66" s="103">
        <f t="shared" si="25"/>
        <v>2.8000000000000004E-3</v>
      </c>
      <c r="O66" s="217">
        <v>1178.8000000000002</v>
      </c>
      <c r="P66" s="103">
        <f t="shared" si="26"/>
        <v>2.8000000000000004E-3</v>
      </c>
      <c r="Q66" s="217">
        <v>1204</v>
      </c>
      <c r="R66" s="103">
        <f t="shared" si="27"/>
        <v>2.8E-3</v>
      </c>
      <c r="S66" s="217">
        <v>1226.4000000000001</v>
      </c>
      <c r="T66" s="103">
        <f t="shared" si="28"/>
        <v>2.8000000000000004E-3</v>
      </c>
      <c r="U66" s="217">
        <v>1251.5999999999999</v>
      </c>
      <c r="V66" s="103">
        <f t="shared" si="29"/>
        <v>2.8E-3</v>
      </c>
      <c r="X66" s="245"/>
    </row>
    <row r="67" spans="1:24" ht="12.75" customHeight="1" x14ac:dyDescent="0.3">
      <c r="A67" s="38" t="s">
        <v>140</v>
      </c>
      <c r="B67" s="50"/>
      <c r="C67" s="217">
        <v>412.49999999999994</v>
      </c>
      <c r="D67" s="103">
        <f t="shared" si="20"/>
        <v>1.4999999999999998E-2</v>
      </c>
      <c r="E67" s="217">
        <v>453.75</v>
      </c>
      <c r="F67" s="103">
        <f t="shared" si="21"/>
        <v>1.4999999999999998E-2</v>
      </c>
      <c r="G67" s="217">
        <v>5835</v>
      </c>
      <c r="H67" s="103">
        <f t="shared" si="22"/>
        <v>1.4999999999999999E-2</v>
      </c>
      <c r="I67" s="217">
        <v>5955</v>
      </c>
      <c r="J67" s="103">
        <f t="shared" si="23"/>
        <v>1.4999999999999999E-2</v>
      </c>
      <c r="K67" s="217">
        <v>6074.9999999999991</v>
      </c>
      <c r="L67" s="103">
        <f t="shared" si="24"/>
        <v>1.4999999999999998E-2</v>
      </c>
      <c r="M67" s="217">
        <v>6195.0000000000009</v>
      </c>
      <c r="N67" s="103">
        <f t="shared" si="25"/>
        <v>1.5000000000000003E-2</v>
      </c>
      <c r="O67" s="217">
        <v>6315</v>
      </c>
      <c r="P67" s="103">
        <f t="shared" si="26"/>
        <v>1.4999999999999999E-2</v>
      </c>
      <c r="Q67" s="217">
        <v>6449.9999999999991</v>
      </c>
      <c r="R67" s="103">
        <f t="shared" si="27"/>
        <v>1.4999999999999998E-2</v>
      </c>
      <c r="S67" s="217">
        <v>6570</v>
      </c>
      <c r="T67" s="103">
        <f t="shared" si="28"/>
        <v>1.4999999999999999E-2</v>
      </c>
      <c r="U67" s="217">
        <v>6705</v>
      </c>
      <c r="V67" s="103">
        <f t="shared" si="29"/>
        <v>1.4999999999999999E-2</v>
      </c>
      <c r="X67" s="245"/>
    </row>
    <row r="68" spans="1:24" ht="12.75" customHeight="1" x14ac:dyDescent="0.3">
      <c r="A68" s="38" t="s">
        <v>6</v>
      </c>
      <c r="B68" s="50"/>
      <c r="C68" s="217">
        <v>46.75</v>
      </c>
      <c r="D68" s="103">
        <f t="shared" si="20"/>
        <v>1.6999999999999999E-3</v>
      </c>
      <c r="E68" s="217">
        <v>51.424999999999997</v>
      </c>
      <c r="F68" s="103">
        <f t="shared" si="21"/>
        <v>1.6999999999999997E-3</v>
      </c>
      <c r="G68" s="217">
        <v>661.3</v>
      </c>
      <c r="H68" s="103">
        <f t="shared" si="22"/>
        <v>1.6999999999999999E-3</v>
      </c>
      <c r="I68" s="217">
        <v>674.90000000000009</v>
      </c>
      <c r="J68" s="103">
        <f t="shared" si="23"/>
        <v>1.7000000000000001E-3</v>
      </c>
      <c r="K68" s="217">
        <v>688.49999999999989</v>
      </c>
      <c r="L68" s="103">
        <f t="shared" si="24"/>
        <v>1.6999999999999997E-3</v>
      </c>
      <c r="M68" s="217">
        <v>702.1</v>
      </c>
      <c r="N68" s="103">
        <f t="shared" si="25"/>
        <v>1.7000000000000001E-3</v>
      </c>
      <c r="O68" s="217">
        <v>715.7</v>
      </c>
      <c r="P68" s="103">
        <f t="shared" si="26"/>
        <v>1.7000000000000001E-3</v>
      </c>
      <c r="Q68" s="217">
        <v>731</v>
      </c>
      <c r="R68" s="103">
        <f t="shared" si="27"/>
        <v>1.6999999999999999E-3</v>
      </c>
      <c r="S68" s="217">
        <v>744.59999999999991</v>
      </c>
      <c r="T68" s="103">
        <f t="shared" si="28"/>
        <v>1.6999999999999997E-3</v>
      </c>
      <c r="U68" s="217">
        <v>759.89999999999986</v>
      </c>
      <c r="V68" s="103">
        <f t="shared" si="29"/>
        <v>1.6999999999999997E-3</v>
      </c>
      <c r="X68" s="245"/>
    </row>
    <row r="69" spans="1:24" ht="12.75" customHeight="1" x14ac:dyDescent="0.3">
      <c r="A69" s="38" t="s">
        <v>142</v>
      </c>
      <c r="B69" s="50"/>
      <c r="C69" s="217">
        <v>0</v>
      </c>
      <c r="D69" s="103">
        <f t="shared" si="20"/>
        <v>0</v>
      </c>
      <c r="E69" s="217">
        <v>0</v>
      </c>
      <c r="F69" s="103">
        <f t="shared" si="21"/>
        <v>0</v>
      </c>
      <c r="G69" s="217">
        <v>0</v>
      </c>
      <c r="H69" s="103">
        <f t="shared" si="22"/>
        <v>0</v>
      </c>
      <c r="I69" s="217">
        <v>0</v>
      </c>
      <c r="J69" s="103">
        <f t="shared" si="23"/>
        <v>0</v>
      </c>
      <c r="K69" s="217">
        <v>0</v>
      </c>
      <c r="L69" s="103">
        <f t="shared" si="24"/>
        <v>0</v>
      </c>
      <c r="M69" s="217">
        <v>0</v>
      </c>
      <c r="N69" s="103">
        <f t="shared" si="25"/>
        <v>0</v>
      </c>
      <c r="O69" s="217">
        <v>0</v>
      </c>
      <c r="P69" s="103">
        <f t="shared" si="26"/>
        <v>0</v>
      </c>
      <c r="Q69" s="217">
        <v>0</v>
      </c>
      <c r="R69" s="103">
        <f t="shared" si="27"/>
        <v>0</v>
      </c>
      <c r="S69" s="217">
        <v>0</v>
      </c>
      <c r="T69" s="103">
        <f t="shared" si="28"/>
        <v>0</v>
      </c>
      <c r="U69" s="217">
        <v>0</v>
      </c>
      <c r="V69" s="103">
        <f t="shared" si="29"/>
        <v>0</v>
      </c>
      <c r="X69" s="245"/>
    </row>
    <row r="70" spans="1:24" ht="12.75" customHeight="1" x14ac:dyDescent="0.3">
      <c r="A70" s="38" t="s">
        <v>32</v>
      </c>
      <c r="B70" s="50"/>
      <c r="C70" s="217">
        <v>2.75</v>
      </c>
      <c r="D70" s="103">
        <f t="shared" si="20"/>
        <v>1E-4</v>
      </c>
      <c r="E70" s="217">
        <v>3.0249999999999999</v>
      </c>
      <c r="F70" s="103">
        <f t="shared" si="21"/>
        <v>9.9999999999999991E-5</v>
      </c>
      <c r="G70" s="217">
        <v>38.900000000000006</v>
      </c>
      <c r="H70" s="103">
        <f t="shared" si="22"/>
        <v>1.0000000000000002E-4</v>
      </c>
      <c r="I70" s="217">
        <v>39.700000000000003</v>
      </c>
      <c r="J70" s="103">
        <f t="shared" si="23"/>
        <v>1E-4</v>
      </c>
      <c r="K70" s="217">
        <v>40.5</v>
      </c>
      <c r="L70" s="103">
        <f t="shared" si="24"/>
        <v>1E-4</v>
      </c>
      <c r="M70" s="217">
        <v>41.300000000000004</v>
      </c>
      <c r="N70" s="103">
        <f t="shared" si="25"/>
        <v>1E-4</v>
      </c>
      <c r="O70" s="217">
        <v>42.100000000000009</v>
      </c>
      <c r="P70" s="103">
        <f t="shared" si="26"/>
        <v>1.0000000000000002E-4</v>
      </c>
      <c r="Q70" s="217">
        <v>43</v>
      </c>
      <c r="R70" s="103">
        <f t="shared" si="27"/>
        <v>1E-4</v>
      </c>
      <c r="S70" s="217">
        <v>43.8</v>
      </c>
      <c r="T70" s="103">
        <f t="shared" si="28"/>
        <v>9.9999999999999991E-5</v>
      </c>
      <c r="U70" s="217">
        <v>44.7</v>
      </c>
      <c r="V70" s="103">
        <f t="shared" si="29"/>
        <v>1E-4</v>
      </c>
      <c r="X70" s="245"/>
    </row>
    <row r="71" spans="1:24" ht="12.75" customHeight="1" x14ac:dyDescent="0.3">
      <c r="A71" s="38" t="s">
        <v>138</v>
      </c>
      <c r="B71" s="50"/>
      <c r="C71" s="217">
        <v>0</v>
      </c>
      <c r="D71" s="103">
        <f t="shared" si="20"/>
        <v>0</v>
      </c>
      <c r="E71" s="217">
        <v>0</v>
      </c>
      <c r="F71" s="103">
        <f t="shared" si="21"/>
        <v>0</v>
      </c>
      <c r="G71" s="217">
        <v>0</v>
      </c>
      <c r="H71" s="103">
        <f t="shared" si="22"/>
        <v>0</v>
      </c>
      <c r="I71" s="217">
        <v>0</v>
      </c>
      <c r="J71" s="103">
        <f t="shared" si="23"/>
        <v>0</v>
      </c>
      <c r="K71" s="217">
        <v>0</v>
      </c>
      <c r="L71" s="103">
        <f t="shared" si="24"/>
        <v>0</v>
      </c>
      <c r="M71" s="217">
        <v>0</v>
      </c>
      <c r="N71" s="103">
        <f t="shared" si="25"/>
        <v>0</v>
      </c>
      <c r="O71" s="217">
        <v>0</v>
      </c>
      <c r="P71" s="103">
        <f t="shared" si="26"/>
        <v>0</v>
      </c>
      <c r="Q71" s="217">
        <v>0</v>
      </c>
      <c r="R71" s="103">
        <f t="shared" si="27"/>
        <v>0</v>
      </c>
      <c r="S71" s="217">
        <v>0</v>
      </c>
      <c r="T71" s="103">
        <f t="shared" si="28"/>
        <v>0</v>
      </c>
      <c r="U71" s="217">
        <v>0</v>
      </c>
      <c r="V71" s="103">
        <f t="shared" si="29"/>
        <v>0</v>
      </c>
      <c r="X71" s="245"/>
    </row>
    <row r="72" spans="1:24" ht="12.75" customHeight="1" x14ac:dyDescent="0.3">
      <c r="A72" s="38" t="s">
        <v>154</v>
      </c>
      <c r="B72" s="50"/>
      <c r="C72" s="217">
        <v>0</v>
      </c>
      <c r="D72" s="103">
        <f t="shared" si="20"/>
        <v>0</v>
      </c>
      <c r="E72" s="217">
        <v>0</v>
      </c>
      <c r="F72" s="103">
        <f t="shared" si="21"/>
        <v>0</v>
      </c>
      <c r="G72" s="217">
        <v>0</v>
      </c>
      <c r="H72" s="103">
        <f t="shared" si="22"/>
        <v>0</v>
      </c>
      <c r="I72" s="217">
        <v>0</v>
      </c>
      <c r="J72" s="103">
        <f t="shared" si="23"/>
        <v>0</v>
      </c>
      <c r="K72" s="217">
        <v>0</v>
      </c>
      <c r="L72" s="103">
        <f t="shared" si="24"/>
        <v>0</v>
      </c>
      <c r="M72" s="217">
        <v>0</v>
      </c>
      <c r="N72" s="103">
        <f t="shared" si="25"/>
        <v>0</v>
      </c>
      <c r="O72" s="217">
        <v>0</v>
      </c>
      <c r="P72" s="103">
        <f t="shared" si="26"/>
        <v>0</v>
      </c>
      <c r="Q72" s="217">
        <v>0</v>
      </c>
      <c r="R72" s="103">
        <f t="shared" si="27"/>
        <v>0</v>
      </c>
      <c r="S72" s="217">
        <v>0</v>
      </c>
      <c r="T72" s="103">
        <f t="shared" si="28"/>
        <v>0</v>
      </c>
      <c r="U72" s="217">
        <v>0</v>
      </c>
      <c r="V72" s="103">
        <f t="shared" si="29"/>
        <v>0</v>
      </c>
      <c r="X72" s="245"/>
    </row>
    <row r="73" spans="1:24" ht="12.75" customHeight="1" x14ac:dyDescent="0.3">
      <c r="A73" s="38" t="s">
        <v>145</v>
      </c>
      <c r="B73" s="50"/>
      <c r="C73" s="217">
        <v>0</v>
      </c>
      <c r="D73" s="103">
        <f t="shared" si="20"/>
        <v>0</v>
      </c>
      <c r="E73" s="217">
        <v>0</v>
      </c>
      <c r="F73" s="103">
        <f t="shared" si="21"/>
        <v>0</v>
      </c>
      <c r="G73" s="217">
        <v>0</v>
      </c>
      <c r="H73" s="103">
        <f t="shared" si="22"/>
        <v>0</v>
      </c>
      <c r="I73" s="217">
        <v>0</v>
      </c>
      <c r="J73" s="103">
        <f t="shared" si="23"/>
        <v>0</v>
      </c>
      <c r="K73" s="217">
        <v>0</v>
      </c>
      <c r="L73" s="103">
        <f t="shared" si="24"/>
        <v>0</v>
      </c>
      <c r="M73" s="217">
        <v>0</v>
      </c>
      <c r="N73" s="103">
        <f t="shared" si="25"/>
        <v>0</v>
      </c>
      <c r="O73" s="217">
        <v>0</v>
      </c>
      <c r="P73" s="103">
        <f t="shared" si="26"/>
        <v>0</v>
      </c>
      <c r="Q73" s="217">
        <v>0</v>
      </c>
      <c r="R73" s="103">
        <f t="shared" si="27"/>
        <v>0</v>
      </c>
      <c r="S73" s="217">
        <v>0</v>
      </c>
      <c r="T73" s="103">
        <f t="shared" si="28"/>
        <v>0</v>
      </c>
      <c r="U73" s="217">
        <v>0</v>
      </c>
      <c r="V73" s="103">
        <f t="shared" si="29"/>
        <v>0</v>
      </c>
      <c r="X73" s="245"/>
    </row>
    <row r="74" spans="1:24" ht="12.75" customHeight="1" x14ac:dyDescent="0.3">
      <c r="A74" s="38" t="s">
        <v>134</v>
      </c>
      <c r="B74" s="50"/>
      <c r="C74" s="217">
        <v>0</v>
      </c>
      <c r="D74" s="103">
        <f t="shared" si="20"/>
        <v>0</v>
      </c>
      <c r="E74" s="217">
        <v>0</v>
      </c>
      <c r="F74" s="103">
        <f t="shared" si="21"/>
        <v>0</v>
      </c>
      <c r="G74" s="217">
        <v>0</v>
      </c>
      <c r="H74" s="103">
        <f t="shared" si="22"/>
        <v>0</v>
      </c>
      <c r="I74" s="217">
        <v>0</v>
      </c>
      <c r="J74" s="103">
        <f t="shared" si="23"/>
        <v>0</v>
      </c>
      <c r="K74" s="217">
        <v>0</v>
      </c>
      <c r="L74" s="103">
        <f t="shared" si="24"/>
        <v>0</v>
      </c>
      <c r="M74" s="217">
        <v>0</v>
      </c>
      <c r="N74" s="103">
        <f t="shared" si="25"/>
        <v>0</v>
      </c>
      <c r="O74" s="217">
        <v>0</v>
      </c>
      <c r="P74" s="103">
        <f t="shared" si="26"/>
        <v>0</v>
      </c>
      <c r="Q74" s="217">
        <v>0</v>
      </c>
      <c r="R74" s="103">
        <f t="shared" si="27"/>
        <v>0</v>
      </c>
      <c r="S74" s="217">
        <v>0</v>
      </c>
      <c r="T74" s="103">
        <f t="shared" si="28"/>
        <v>0</v>
      </c>
      <c r="U74" s="217">
        <v>0</v>
      </c>
      <c r="V74" s="103">
        <f t="shared" si="29"/>
        <v>0</v>
      </c>
      <c r="X74" s="245"/>
    </row>
    <row r="75" spans="1:24" ht="12.75" customHeight="1" x14ac:dyDescent="0.3">
      <c r="A75" s="38" t="s">
        <v>151</v>
      </c>
      <c r="B75" s="50"/>
      <c r="C75" s="217">
        <v>275</v>
      </c>
      <c r="D75" s="103">
        <f t="shared" si="20"/>
        <v>0.01</v>
      </c>
      <c r="E75" s="217">
        <v>302.5</v>
      </c>
      <c r="F75" s="103">
        <f t="shared" si="21"/>
        <v>9.9999999999999985E-3</v>
      </c>
      <c r="G75" s="217">
        <v>3890</v>
      </c>
      <c r="H75" s="103">
        <f t="shared" si="22"/>
        <v>0.01</v>
      </c>
      <c r="I75" s="217">
        <v>3970</v>
      </c>
      <c r="J75" s="103">
        <f t="shared" si="23"/>
        <v>0.01</v>
      </c>
      <c r="K75" s="217">
        <v>4050</v>
      </c>
      <c r="L75" s="103">
        <f t="shared" si="24"/>
        <v>0.01</v>
      </c>
      <c r="M75" s="217">
        <v>4130</v>
      </c>
      <c r="N75" s="103">
        <f t="shared" si="25"/>
        <v>0.01</v>
      </c>
      <c r="O75" s="217">
        <v>4210</v>
      </c>
      <c r="P75" s="103">
        <f t="shared" si="26"/>
        <v>0.01</v>
      </c>
      <c r="Q75" s="217">
        <v>4300</v>
      </c>
      <c r="R75" s="103">
        <f t="shared" si="27"/>
        <v>0.01</v>
      </c>
      <c r="S75" s="217">
        <v>4380</v>
      </c>
      <c r="T75" s="103">
        <f t="shared" si="28"/>
        <v>0.01</v>
      </c>
      <c r="U75" s="217">
        <v>4470</v>
      </c>
      <c r="V75" s="103">
        <f t="shared" si="29"/>
        <v>0.01</v>
      </c>
      <c r="X75" s="245"/>
    </row>
    <row r="76" spans="1:24" ht="12.75" customHeight="1" x14ac:dyDescent="0.3">
      <c r="A76" s="38" t="s">
        <v>137</v>
      </c>
      <c r="B76" s="50"/>
      <c r="C76" s="217">
        <v>11</v>
      </c>
      <c r="D76" s="103">
        <f t="shared" si="20"/>
        <v>4.0000000000000002E-4</v>
      </c>
      <c r="E76" s="217">
        <v>12.1</v>
      </c>
      <c r="F76" s="103">
        <f t="shared" si="21"/>
        <v>3.9999999999999996E-4</v>
      </c>
      <c r="G76" s="217">
        <v>155.60000000000002</v>
      </c>
      <c r="H76" s="103">
        <f t="shared" si="22"/>
        <v>4.0000000000000007E-4</v>
      </c>
      <c r="I76" s="217">
        <v>158.80000000000001</v>
      </c>
      <c r="J76" s="103">
        <f t="shared" si="23"/>
        <v>4.0000000000000002E-4</v>
      </c>
      <c r="K76" s="217">
        <v>162</v>
      </c>
      <c r="L76" s="103">
        <f t="shared" si="24"/>
        <v>4.0000000000000002E-4</v>
      </c>
      <c r="M76" s="217">
        <v>165.20000000000002</v>
      </c>
      <c r="N76" s="103">
        <f t="shared" si="25"/>
        <v>4.0000000000000002E-4</v>
      </c>
      <c r="O76" s="217">
        <v>168.40000000000003</v>
      </c>
      <c r="P76" s="103">
        <f t="shared" si="26"/>
        <v>4.0000000000000007E-4</v>
      </c>
      <c r="Q76" s="217">
        <v>172</v>
      </c>
      <c r="R76" s="103">
        <f t="shared" si="27"/>
        <v>4.0000000000000002E-4</v>
      </c>
      <c r="S76" s="217">
        <v>175.2</v>
      </c>
      <c r="T76" s="103">
        <f t="shared" si="28"/>
        <v>3.9999999999999996E-4</v>
      </c>
      <c r="U76" s="217">
        <v>178.8</v>
      </c>
      <c r="V76" s="103">
        <f t="shared" si="29"/>
        <v>4.0000000000000002E-4</v>
      </c>
      <c r="X76" s="245"/>
    </row>
    <row r="77" spans="1:24" ht="12.75" customHeight="1" x14ac:dyDescent="0.3">
      <c r="A77" s="38" t="s">
        <v>136</v>
      </c>
      <c r="B77" s="50"/>
      <c r="C77" s="217">
        <v>35.75</v>
      </c>
      <c r="D77" s="103">
        <f t="shared" si="20"/>
        <v>1.2999999999999999E-3</v>
      </c>
      <c r="E77" s="217">
        <v>39.324999999999996</v>
      </c>
      <c r="F77" s="103">
        <f t="shared" si="21"/>
        <v>1.2999999999999997E-3</v>
      </c>
      <c r="G77" s="217">
        <v>505.7</v>
      </c>
      <c r="H77" s="103">
        <f t="shared" si="22"/>
        <v>1.2999999999999999E-3</v>
      </c>
      <c r="I77" s="217">
        <v>516.1</v>
      </c>
      <c r="J77" s="103">
        <f t="shared" si="23"/>
        <v>1.3000000000000002E-3</v>
      </c>
      <c r="K77" s="217">
        <v>526.49999999999989</v>
      </c>
      <c r="L77" s="103">
        <f t="shared" si="24"/>
        <v>1.2999999999999997E-3</v>
      </c>
      <c r="M77" s="217">
        <v>536.9</v>
      </c>
      <c r="N77" s="103">
        <f t="shared" si="25"/>
        <v>1.2999999999999999E-3</v>
      </c>
      <c r="O77" s="217">
        <v>547.29999999999995</v>
      </c>
      <c r="P77" s="103">
        <f t="shared" si="26"/>
        <v>1.2999999999999999E-3</v>
      </c>
      <c r="Q77" s="217">
        <v>559</v>
      </c>
      <c r="R77" s="103">
        <f t="shared" si="27"/>
        <v>1.2999999999999999E-3</v>
      </c>
      <c r="S77" s="217">
        <v>569.4</v>
      </c>
      <c r="T77" s="103">
        <f t="shared" si="28"/>
        <v>1.2999999999999999E-3</v>
      </c>
      <c r="U77" s="217">
        <v>581.09999999999991</v>
      </c>
      <c r="V77" s="103">
        <f t="shared" si="29"/>
        <v>1.2999999999999997E-3</v>
      </c>
      <c r="X77" s="245"/>
    </row>
    <row r="78" spans="1:24" ht="12.75" customHeight="1" x14ac:dyDescent="0.3">
      <c r="A78" s="38" t="s">
        <v>135</v>
      </c>
      <c r="B78" s="50"/>
      <c r="C78" s="217">
        <v>605</v>
      </c>
      <c r="D78" s="103">
        <f t="shared" si="20"/>
        <v>2.1999999999999999E-2</v>
      </c>
      <c r="E78" s="217">
        <v>665.49999999999989</v>
      </c>
      <c r="F78" s="103">
        <f t="shared" si="21"/>
        <v>2.1999999999999995E-2</v>
      </c>
      <c r="G78" s="217">
        <v>8558</v>
      </c>
      <c r="H78" s="103">
        <f t="shared" si="22"/>
        <v>2.1999999999999999E-2</v>
      </c>
      <c r="I78" s="217">
        <v>8734</v>
      </c>
      <c r="J78" s="103">
        <f t="shared" si="23"/>
        <v>2.1999999999999999E-2</v>
      </c>
      <c r="K78" s="217">
        <v>8909.9999999999982</v>
      </c>
      <c r="L78" s="103">
        <f t="shared" si="24"/>
        <v>2.1999999999999995E-2</v>
      </c>
      <c r="M78" s="217">
        <v>9086</v>
      </c>
      <c r="N78" s="103">
        <f t="shared" si="25"/>
        <v>2.1999999999999999E-2</v>
      </c>
      <c r="O78" s="217">
        <v>9262</v>
      </c>
      <c r="P78" s="103">
        <f t="shared" si="26"/>
        <v>2.1999999999999999E-2</v>
      </c>
      <c r="Q78" s="217">
        <v>9459.9999999999982</v>
      </c>
      <c r="R78" s="103">
        <f t="shared" si="27"/>
        <v>2.1999999999999995E-2</v>
      </c>
      <c r="S78" s="217">
        <v>9636</v>
      </c>
      <c r="T78" s="103">
        <f t="shared" si="28"/>
        <v>2.1999999999999999E-2</v>
      </c>
      <c r="U78" s="217">
        <v>9834</v>
      </c>
      <c r="V78" s="103">
        <f t="shared" si="29"/>
        <v>2.1999999999999999E-2</v>
      </c>
      <c r="X78" s="245"/>
    </row>
    <row r="79" spans="1:24" ht="12.75" customHeight="1" x14ac:dyDescent="0.3">
      <c r="A79" s="38" t="s">
        <v>100</v>
      </c>
      <c r="B79" s="50"/>
      <c r="C79" s="217">
        <v>0</v>
      </c>
      <c r="D79" s="103">
        <f t="shared" si="20"/>
        <v>0</v>
      </c>
      <c r="E79" s="217">
        <v>0</v>
      </c>
      <c r="F79" s="103">
        <f t="shared" si="21"/>
        <v>0</v>
      </c>
      <c r="G79" s="217">
        <v>0</v>
      </c>
      <c r="H79" s="103">
        <f t="shared" si="22"/>
        <v>0</v>
      </c>
      <c r="I79" s="217">
        <v>0</v>
      </c>
      <c r="J79" s="103">
        <f t="shared" si="23"/>
        <v>0</v>
      </c>
      <c r="K79" s="217">
        <v>0</v>
      </c>
      <c r="L79" s="103">
        <f t="shared" si="24"/>
        <v>0</v>
      </c>
      <c r="M79" s="217">
        <v>0</v>
      </c>
      <c r="N79" s="103">
        <f t="shared" si="25"/>
        <v>0</v>
      </c>
      <c r="O79" s="217">
        <v>0</v>
      </c>
      <c r="P79" s="103">
        <f t="shared" si="26"/>
        <v>0</v>
      </c>
      <c r="Q79" s="217">
        <v>0</v>
      </c>
      <c r="R79" s="103">
        <f t="shared" si="27"/>
        <v>0</v>
      </c>
      <c r="S79" s="217">
        <v>0</v>
      </c>
      <c r="T79" s="103">
        <f t="shared" si="28"/>
        <v>0</v>
      </c>
      <c r="U79" s="217">
        <v>0</v>
      </c>
      <c r="V79" s="103">
        <f t="shared" si="29"/>
        <v>0</v>
      </c>
      <c r="X79" s="245"/>
    </row>
    <row r="80" spans="1:24" ht="12.75" customHeight="1" x14ac:dyDescent="0.3">
      <c r="A80" s="38" t="s">
        <v>101</v>
      </c>
      <c r="B80" s="50"/>
      <c r="C80" s="217">
        <v>0</v>
      </c>
      <c r="D80" s="103">
        <f t="shared" si="20"/>
        <v>0</v>
      </c>
      <c r="E80" s="217">
        <v>0</v>
      </c>
      <c r="F80" s="103">
        <f t="shared" si="21"/>
        <v>0</v>
      </c>
      <c r="G80" s="217">
        <v>0</v>
      </c>
      <c r="H80" s="103">
        <f t="shared" si="22"/>
        <v>0</v>
      </c>
      <c r="I80" s="217">
        <v>0</v>
      </c>
      <c r="J80" s="103">
        <f t="shared" si="23"/>
        <v>0</v>
      </c>
      <c r="K80" s="217">
        <v>0</v>
      </c>
      <c r="L80" s="103">
        <f t="shared" si="24"/>
        <v>0</v>
      </c>
      <c r="M80" s="217">
        <v>0</v>
      </c>
      <c r="N80" s="103">
        <f t="shared" si="25"/>
        <v>0</v>
      </c>
      <c r="O80" s="217">
        <v>0</v>
      </c>
      <c r="P80" s="103">
        <f t="shared" si="26"/>
        <v>0</v>
      </c>
      <c r="Q80" s="217">
        <v>0</v>
      </c>
      <c r="R80" s="103">
        <f t="shared" si="27"/>
        <v>0</v>
      </c>
      <c r="S80" s="217">
        <v>0</v>
      </c>
      <c r="T80" s="103">
        <f t="shared" si="28"/>
        <v>0</v>
      </c>
      <c r="U80" s="217">
        <v>0</v>
      </c>
      <c r="V80" s="103">
        <f t="shared" si="29"/>
        <v>0</v>
      </c>
      <c r="X80" s="245"/>
    </row>
    <row r="81" spans="1:24" ht="12.75" customHeight="1" x14ac:dyDescent="0.3">
      <c r="A81" s="38" t="s">
        <v>139</v>
      </c>
      <c r="B81" s="50"/>
      <c r="C81" s="217">
        <v>0</v>
      </c>
      <c r="D81" s="103">
        <f t="shared" si="20"/>
        <v>0</v>
      </c>
      <c r="E81" s="217">
        <v>0</v>
      </c>
      <c r="F81" s="103">
        <f t="shared" si="21"/>
        <v>0</v>
      </c>
      <c r="G81" s="217">
        <v>0</v>
      </c>
      <c r="H81" s="103">
        <f t="shared" si="22"/>
        <v>0</v>
      </c>
      <c r="I81" s="217">
        <v>0</v>
      </c>
      <c r="J81" s="103">
        <f t="shared" si="23"/>
        <v>0</v>
      </c>
      <c r="K81" s="217">
        <v>0</v>
      </c>
      <c r="L81" s="103">
        <f t="shared" si="24"/>
        <v>0</v>
      </c>
      <c r="M81" s="217">
        <v>0</v>
      </c>
      <c r="N81" s="103">
        <f t="shared" si="25"/>
        <v>0</v>
      </c>
      <c r="O81" s="217">
        <v>0</v>
      </c>
      <c r="P81" s="103">
        <f t="shared" si="26"/>
        <v>0</v>
      </c>
      <c r="Q81" s="217">
        <v>0</v>
      </c>
      <c r="R81" s="103">
        <f t="shared" si="27"/>
        <v>0</v>
      </c>
      <c r="S81" s="217">
        <v>0</v>
      </c>
      <c r="T81" s="103">
        <f t="shared" si="28"/>
        <v>0</v>
      </c>
      <c r="U81" s="217">
        <v>0</v>
      </c>
      <c r="V81" s="103">
        <f t="shared" si="29"/>
        <v>0</v>
      </c>
      <c r="X81" s="245"/>
    </row>
    <row r="82" spans="1:24" ht="12.75" customHeight="1" x14ac:dyDescent="0.3">
      <c r="A82" s="38" t="s">
        <v>155</v>
      </c>
      <c r="B82" s="50"/>
      <c r="C82" s="217">
        <v>0</v>
      </c>
      <c r="D82" s="103">
        <f t="shared" si="20"/>
        <v>0</v>
      </c>
      <c r="E82" s="217">
        <v>0</v>
      </c>
      <c r="F82" s="103">
        <f t="shared" si="21"/>
        <v>0</v>
      </c>
      <c r="G82" s="217">
        <v>0</v>
      </c>
      <c r="H82" s="103">
        <f t="shared" si="22"/>
        <v>0</v>
      </c>
      <c r="I82" s="217">
        <v>0</v>
      </c>
      <c r="J82" s="103">
        <f t="shared" si="23"/>
        <v>0</v>
      </c>
      <c r="K82" s="217">
        <v>0</v>
      </c>
      <c r="L82" s="103">
        <f t="shared" si="24"/>
        <v>0</v>
      </c>
      <c r="M82" s="217">
        <v>0</v>
      </c>
      <c r="N82" s="103">
        <f t="shared" si="25"/>
        <v>0</v>
      </c>
      <c r="O82" s="217">
        <v>0</v>
      </c>
      <c r="P82" s="103">
        <f t="shared" si="26"/>
        <v>0</v>
      </c>
      <c r="Q82" s="217">
        <v>0</v>
      </c>
      <c r="R82" s="103">
        <f t="shared" si="27"/>
        <v>0</v>
      </c>
      <c r="S82" s="217">
        <v>0</v>
      </c>
      <c r="T82" s="103">
        <f t="shared" si="28"/>
        <v>0</v>
      </c>
      <c r="U82" s="217">
        <v>0</v>
      </c>
      <c r="V82" s="103">
        <f t="shared" si="29"/>
        <v>0</v>
      </c>
      <c r="X82" s="245"/>
    </row>
    <row r="83" spans="1:24" ht="12.75" customHeight="1" x14ac:dyDescent="0.3">
      <c r="A83" s="38" t="s">
        <v>77</v>
      </c>
      <c r="B83" s="50"/>
      <c r="C83" s="217">
        <v>0</v>
      </c>
      <c r="D83" s="103">
        <f t="shared" si="20"/>
        <v>0</v>
      </c>
      <c r="E83" s="217">
        <v>0</v>
      </c>
      <c r="F83" s="103">
        <f t="shared" si="21"/>
        <v>0</v>
      </c>
      <c r="G83" s="217">
        <v>0</v>
      </c>
      <c r="H83" s="103">
        <f t="shared" si="22"/>
        <v>0</v>
      </c>
      <c r="I83" s="217">
        <v>0</v>
      </c>
      <c r="J83" s="103">
        <f t="shared" si="23"/>
        <v>0</v>
      </c>
      <c r="K83" s="217">
        <v>0</v>
      </c>
      <c r="L83" s="103">
        <f t="shared" si="24"/>
        <v>0</v>
      </c>
      <c r="M83" s="217">
        <v>0</v>
      </c>
      <c r="N83" s="103">
        <f t="shared" si="25"/>
        <v>0</v>
      </c>
      <c r="O83" s="217">
        <v>0</v>
      </c>
      <c r="P83" s="103">
        <f t="shared" si="26"/>
        <v>0</v>
      </c>
      <c r="Q83" s="217">
        <v>0</v>
      </c>
      <c r="R83" s="103">
        <f t="shared" si="27"/>
        <v>0</v>
      </c>
      <c r="S83" s="217">
        <v>0</v>
      </c>
      <c r="T83" s="103">
        <f t="shared" si="28"/>
        <v>0</v>
      </c>
      <c r="U83" s="217">
        <v>0</v>
      </c>
      <c r="V83" s="103">
        <f t="shared" si="29"/>
        <v>0</v>
      </c>
      <c r="X83" s="245"/>
    </row>
    <row r="84" spans="1:24" ht="12.75" customHeight="1" x14ac:dyDescent="0.3">
      <c r="A84" s="38" t="s">
        <v>98</v>
      </c>
      <c r="B84" s="50"/>
      <c r="C84" s="217">
        <v>0</v>
      </c>
      <c r="D84" s="103">
        <f t="shared" si="20"/>
        <v>0</v>
      </c>
      <c r="E84" s="217">
        <v>0</v>
      </c>
      <c r="F84" s="103">
        <f t="shared" si="21"/>
        <v>0</v>
      </c>
      <c r="G84" s="217">
        <v>0</v>
      </c>
      <c r="H84" s="103">
        <f t="shared" si="22"/>
        <v>0</v>
      </c>
      <c r="I84" s="217">
        <v>0</v>
      </c>
      <c r="J84" s="103">
        <f t="shared" si="23"/>
        <v>0</v>
      </c>
      <c r="K84" s="217">
        <v>0</v>
      </c>
      <c r="L84" s="103">
        <f t="shared" si="24"/>
        <v>0</v>
      </c>
      <c r="M84" s="217">
        <v>0</v>
      </c>
      <c r="N84" s="103">
        <f t="shared" si="25"/>
        <v>0</v>
      </c>
      <c r="O84" s="217">
        <v>0</v>
      </c>
      <c r="P84" s="103">
        <f t="shared" si="26"/>
        <v>0</v>
      </c>
      <c r="Q84" s="217">
        <v>0</v>
      </c>
      <c r="R84" s="103">
        <f t="shared" si="27"/>
        <v>0</v>
      </c>
      <c r="S84" s="217">
        <v>0</v>
      </c>
      <c r="T84" s="103">
        <f t="shared" si="28"/>
        <v>0</v>
      </c>
      <c r="U84" s="217">
        <v>0</v>
      </c>
      <c r="V84" s="103">
        <f t="shared" si="29"/>
        <v>0</v>
      </c>
      <c r="X84" s="245"/>
    </row>
    <row r="85" spans="1:24" ht="12.75" customHeight="1" x14ac:dyDescent="0.3">
      <c r="A85" s="38" t="s">
        <v>79</v>
      </c>
      <c r="B85" s="50"/>
      <c r="C85" s="217">
        <v>0</v>
      </c>
      <c r="D85" s="103">
        <f t="shared" si="20"/>
        <v>0</v>
      </c>
      <c r="E85" s="217">
        <v>0</v>
      </c>
      <c r="F85" s="103">
        <f t="shared" si="21"/>
        <v>0</v>
      </c>
      <c r="G85" s="217">
        <v>0</v>
      </c>
      <c r="H85" s="103">
        <f t="shared" si="22"/>
        <v>0</v>
      </c>
      <c r="I85" s="217">
        <v>0</v>
      </c>
      <c r="J85" s="103">
        <f t="shared" si="23"/>
        <v>0</v>
      </c>
      <c r="K85" s="217">
        <v>0</v>
      </c>
      <c r="L85" s="103">
        <f t="shared" si="24"/>
        <v>0</v>
      </c>
      <c r="M85" s="217">
        <v>0</v>
      </c>
      <c r="N85" s="103">
        <f t="shared" si="25"/>
        <v>0</v>
      </c>
      <c r="O85" s="217">
        <v>0</v>
      </c>
      <c r="P85" s="103">
        <f t="shared" si="26"/>
        <v>0</v>
      </c>
      <c r="Q85" s="217">
        <v>0</v>
      </c>
      <c r="R85" s="103">
        <f t="shared" si="27"/>
        <v>0</v>
      </c>
      <c r="S85" s="217">
        <v>0</v>
      </c>
      <c r="T85" s="103">
        <f t="shared" si="28"/>
        <v>0</v>
      </c>
      <c r="U85" s="217">
        <v>0</v>
      </c>
      <c r="V85" s="103">
        <f t="shared" si="29"/>
        <v>0</v>
      </c>
      <c r="X85" s="245"/>
    </row>
    <row r="86" spans="1:24" ht="12.75" customHeight="1" x14ac:dyDescent="0.3">
      <c r="A86" s="38" t="s">
        <v>15</v>
      </c>
      <c r="B86" s="50"/>
      <c r="C86" s="217">
        <v>110</v>
      </c>
      <c r="D86" s="103">
        <f t="shared" si="20"/>
        <v>4.0000000000000001E-3</v>
      </c>
      <c r="E86" s="217">
        <v>121</v>
      </c>
      <c r="F86" s="103">
        <f t="shared" si="21"/>
        <v>3.9999999999999992E-3</v>
      </c>
      <c r="G86" s="217">
        <v>1556.0000000000002</v>
      </c>
      <c r="H86" s="103">
        <f t="shared" si="22"/>
        <v>4.000000000000001E-3</v>
      </c>
      <c r="I86" s="217">
        <v>1588</v>
      </c>
      <c r="J86" s="103">
        <f t="shared" si="23"/>
        <v>4.0000000000000001E-3</v>
      </c>
      <c r="K86" s="217">
        <v>1620</v>
      </c>
      <c r="L86" s="103">
        <f t="shared" si="24"/>
        <v>4.0000000000000001E-3</v>
      </c>
      <c r="M86" s="217">
        <v>1652</v>
      </c>
      <c r="N86" s="103">
        <f t="shared" si="25"/>
        <v>4.0000000000000001E-3</v>
      </c>
      <c r="O86" s="217">
        <v>1684</v>
      </c>
      <c r="P86" s="103">
        <f t="shared" si="26"/>
        <v>4.0000000000000001E-3</v>
      </c>
      <c r="Q86" s="217">
        <v>1720</v>
      </c>
      <c r="R86" s="103">
        <f t="shared" si="27"/>
        <v>4.0000000000000001E-3</v>
      </c>
      <c r="S86" s="217">
        <v>1752</v>
      </c>
      <c r="T86" s="103">
        <f t="shared" si="28"/>
        <v>4.0000000000000001E-3</v>
      </c>
      <c r="U86" s="217">
        <v>1787.9999999999998</v>
      </c>
      <c r="V86" s="103">
        <f t="shared" si="29"/>
        <v>3.9999999999999992E-3</v>
      </c>
      <c r="X86" s="245"/>
    </row>
    <row r="87" spans="1:24" ht="12.75" customHeight="1" x14ac:dyDescent="0.3">
      <c r="A87" s="38" t="s">
        <v>152</v>
      </c>
      <c r="B87" s="50"/>
      <c r="C87" s="217">
        <v>0</v>
      </c>
      <c r="D87" s="103">
        <f t="shared" si="20"/>
        <v>0</v>
      </c>
      <c r="E87" s="217">
        <v>0</v>
      </c>
      <c r="F87" s="103">
        <f t="shared" si="21"/>
        <v>0</v>
      </c>
      <c r="G87" s="217">
        <v>0</v>
      </c>
      <c r="H87" s="103">
        <f t="shared" si="22"/>
        <v>0</v>
      </c>
      <c r="I87" s="217">
        <v>0</v>
      </c>
      <c r="J87" s="103">
        <f t="shared" si="23"/>
        <v>0</v>
      </c>
      <c r="K87" s="217">
        <v>0</v>
      </c>
      <c r="L87" s="103">
        <f t="shared" si="24"/>
        <v>0</v>
      </c>
      <c r="M87" s="217">
        <v>0</v>
      </c>
      <c r="N87" s="103">
        <f t="shared" si="25"/>
        <v>0</v>
      </c>
      <c r="O87" s="217">
        <v>0</v>
      </c>
      <c r="P87" s="103">
        <f t="shared" si="26"/>
        <v>0</v>
      </c>
      <c r="Q87" s="217">
        <v>0</v>
      </c>
      <c r="R87" s="103">
        <f t="shared" si="27"/>
        <v>0</v>
      </c>
      <c r="S87" s="217">
        <v>0</v>
      </c>
      <c r="T87" s="103">
        <f t="shared" si="28"/>
        <v>0</v>
      </c>
      <c r="U87" s="217">
        <v>0</v>
      </c>
      <c r="V87" s="103">
        <f t="shared" si="29"/>
        <v>0</v>
      </c>
      <c r="X87" s="245"/>
    </row>
    <row r="88" spans="1:24" ht="12.75" customHeight="1" x14ac:dyDescent="0.3">
      <c r="A88" s="38" t="s">
        <v>12</v>
      </c>
      <c r="B88" s="50"/>
      <c r="C88" s="217">
        <v>140.25</v>
      </c>
      <c r="D88" s="103">
        <f t="shared" si="20"/>
        <v>5.1000000000000004E-3</v>
      </c>
      <c r="E88" s="217">
        <v>154.27500000000003</v>
      </c>
      <c r="F88" s="103">
        <f t="shared" si="21"/>
        <v>5.1000000000000004E-3</v>
      </c>
      <c r="G88" s="217">
        <v>1983.9000000000003</v>
      </c>
      <c r="H88" s="103">
        <f t="shared" si="22"/>
        <v>5.1000000000000012E-3</v>
      </c>
      <c r="I88" s="217">
        <v>2024.7000000000003</v>
      </c>
      <c r="J88" s="103">
        <f t="shared" si="23"/>
        <v>5.1000000000000004E-3</v>
      </c>
      <c r="K88" s="217">
        <v>2065.5</v>
      </c>
      <c r="L88" s="103">
        <f t="shared" si="24"/>
        <v>5.1000000000000004E-3</v>
      </c>
      <c r="M88" s="217">
        <v>2106.3000000000002</v>
      </c>
      <c r="N88" s="103">
        <f t="shared" si="25"/>
        <v>5.1000000000000004E-3</v>
      </c>
      <c r="O88" s="217">
        <v>2147.1000000000004</v>
      </c>
      <c r="P88" s="103">
        <f t="shared" si="26"/>
        <v>5.1000000000000012E-3</v>
      </c>
      <c r="Q88" s="217">
        <v>2193</v>
      </c>
      <c r="R88" s="103">
        <f t="shared" si="27"/>
        <v>5.1000000000000004E-3</v>
      </c>
      <c r="S88" s="217">
        <v>2233.8000000000002</v>
      </c>
      <c r="T88" s="103">
        <f t="shared" si="28"/>
        <v>5.1000000000000004E-3</v>
      </c>
      <c r="U88" s="217">
        <v>2279.7000000000003</v>
      </c>
      <c r="V88" s="103">
        <f t="shared" si="29"/>
        <v>5.1000000000000004E-3</v>
      </c>
      <c r="X88" s="245"/>
    </row>
    <row r="89" spans="1:24" ht="12.75" customHeight="1" x14ac:dyDescent="0.3">
      <c r="A89" s="38" t="s">
        <v>172</v>
      </c>
      <c r="B89" s="50"/>
      <c r="C89" s="217">
        <v>0</v>
      </c>
      <c r="D89" s="103">
        <f t="shared" si="20"/>
        <v>0</v>
      </c>
      <c r="E89" s="217">
        <v>0</v>
      </c>
      <c r="F89" s="103">
        <f t="shared" si="21"/>
        <v>0</v>
      </c>
      <c r="G89" s="217">
        <v>0</v>
      </c>
      <c r="H89" s="103">
        <f t="shared" si="22"/>
        <v>0</v>
      </c>
      <c r="I89" s="217">
        <v>0</v>
      </c>
      <c r="J89" s="103">
        <f t="shared" si="23"/>
        <v>0</v>
      </c>
      <c r="K89" s="217">
        <v>0</v>
      </c>
      <c r="L89" s="103">
        <f t="shared" si="24"/>
        <v>0</v>
      </c>
      <c r="M89" s="217">
        <v>0</v>
      </c>
      <c r="N89" s="103">
        <f t="shared" si="25"/>
        <v>0</v>
      </c>
      <c r="O89" s="217">
        <v>0</v>
      </c>
      <c r="P89" s="103">
        <f t="shared" si="26"/>
        <v>0</v>
      </c>
      <c r="Q89" s="217">
        <v>0</v>
      </c>
      <c r="R89" s="103">
        <f t="shared" si="27"/>
        <v>0</v>
      </c>
      <c r="S89" s="217">
        <v>0</v>
      </c>
      <c r="T89" s="103">
        <f t="shared" si="28"/>
        <v>0</v>
      </c>
      <c r="U89" s="217">
        <v>0</v>
      </c>
      <c r="V89" s="103">
        <f t="shared" si="29"/>
        <v>0</v>
      </c>
      <c r="X89" s="245"/>
    </row>
    <row r="90" spans="1:24" ht="12.75" customHeight="1" x14ac:dyDescent="0.3">
      <c r="A90" s="38" t="s">
        <v>17</v>
      </c>
      <c r="B90" s="50"/>
      <c r="C90" s="217">
        <v>5.5</v>
      </c>
      <c r="D90" s="103">
        <f t="shared" si="20"/>
        <v>2.0000000000000001E-4</v>
      </c>
      <c r="E90" s="217">
        <v>6.05</v>
      </c>
      <c r="F90" s="103">
        <f t="shared" si="21"/>
        <v>1.9999999999999998E-4</v>
      </c>
      <c r="G90" s="217">
        <v>77.800000000000011</v>
      </c>
      <c r="H90" s="103">
        <f t="shared" si="22"/>
        <v>2.0000000000000004E-4</v>
      </c>
      <c r="I90" s="217">
        <v>79.400000000000006</v>
      </c>
      <c r="J90" s="103">
        <f t="shared" si="23"/>
        <v>2.0000000000000001E-4</v>
      </c>
      <c r="K90" s="217">
        <v>81</v>
      </c>
      <c r="L90" s="103">
        <f t="shared" si="24"/>
        <v>2.0000000000000001E-4</v>
      </c>
      <c r="M90" s="217">
        <v>82.600000000000009</v>
      </c>
      <c r="N90" s="103">
        <f t="shared" si="25"/>
        <v>2.0000000000000001E-4</v>
      </c>
      <c r="O90" s="217">
        <v>84.200000000000017</v>
      </c>
      <c r="P90" s="103">
        <f t="shared" si="26"/>
        <v>2.0000000000000004E-4</v>
      </c>
      <c r="Q90" s="217">
        <v>86</v>
      </c>
      <c r="R90" s="103">
        <f t="shared" si="27"/>
        <v>2.0000000000000001E-4</v>
      </c>
      <c r="S90" s="217">
        <v>87.6</v>
      </c>
      <c r="T90" s="103">
        <f t="shared" si="28"/>
        <v>1.9999999999999998E-4</v>
      </c>
      <c r="U90" s="217">
        <v>89.4</v>
      </c>
      <c r="V90" s="103">
        <f t="shared" si="29"/>
        <v>2.0000000000000001E-4</v>
      </c>
      <c r="X90" s="245"/>
    </row>
    <row r="91" spans="1:24" ht="12.75" customHeight="1" x14ac:dyDescent="0.3">
      <c r="A91" s="38" t="s">
        <v>143</v>
      </c>
      <c r="B91" s="38"/>
      <c r="C91" s="217">
        <v>0</v>
      </c>
      <c r="D91" s="103">
        <f t="shared" si="20"/>
        <v>0</v>
      </c>
      <c r="E91" s="217">
        <v>0</v>
      </c>
      <c r="F91" s="103">
        <f t="shared" si="21"/>
        <v>0</v>
      </c>
      <c r="G91" s="217">
        <v>0</v>
      </c>
      <c r="H91" s="103">
        <f t="shared" si="22"/>
        <v>0</v>
      </c>
      <c r="I91" s="217">
        <v>0</v>
      </c>
      <c r="J91" s="103">
        <f t="shared" si="23"/>
        <v>0</v>
      </c>
      <c r="K91" s="217">
        <v>0</v>
      </c>
      <c r="L91" s="103">
        <f t="shared" si="24"/>
        <v>0</v>
      </c>
      <c r="M91" s="217">
        <v>0</v>
      </c>
      <c r="N91" s="103">
        <f t="shared" si="25"/>
        <v>0</v>
      </c>
      <c r="O91" s="217">
        <v>0</v>
      </c>
      <c r="P91" s="103">
        <f t="shared" si="26"/>
        <v>0</v>
      </c>
      <c r="Q91" s="217">
        <v>0</v>
      </c>
      <c r="R91" s="103">
        <f t="shared" si="27"/>
        <v>0</v>
      </c>
      <c r="S91" s="217">
        <v>0</v>
      </c>
      <c r="T91" s="103">
        <f t="shared" si="28"/>
        <v>0</v>
      </c>
      <c r="U91" s="217">
        <v>0</v>
      </c>
      <c r="V91" s="103">
        <f t="shared" si="29"/>
        <v>0</v>
      </c>
      <c r="X91" s="245"/>
    </row>
    <row r="92" spans="1:24" ht="12.75" customHeight="1" x14ac:dyDescent="0.3">
      <c r="A92" s="38" t="s">
        <v>13</v>
      </c>
      <c r="B92" s="50"/>
      <c r="C92" s="217">
        <v>143</v>
      </c>
      <c r="D92" s="103">
        <f t="shared" si="20"/>
        <v>5.1999999999999998E-3</v>
      </c>
      <c r="E92" s="217">
        <v>157.29999999999998</v>
      </c>
      <c r="F92" s="103">
        <f t="shared" si="21"/>
        <v>5.1999999999999989E-3</v>
      </c>
      <c r="G92" s="217">
        <v>2022.8</v>
      </c>
      <c r="H92" s="103">
        <f t="shared" si="22"/>
        <v>5.1999999999999998E-3</v>
      </c>
      <c r="I92" s="217">
        <v>2064.4</v>
      </c>
      <c r="J92" s="103">
        <f t="shared" si="23"/>
        <v>5.2000000000000006E-3</v>
      </c>
      <c r="K92" s="217">
        <v>2105.9999999999995</v>
      </c>
      <c r="L92" s="103">
        <f t="shared" si="24"/>
        <v>5.1999999999999989E-3</v>
      </c>
      <c r="M92" s="217">
        <v>2147.6</v>
      </c>
      <c r="N92" s="103">
        <f t="shared" si="25"/>
        <v>5.1999999999999998E-3</v>
      </c>
      <c r="O92" s="217">
        <v>2189.1999999999998</v>
      </c>
      <c r="P92" s="103">
        <f t="shared" si="26"/>
        <v>5.1999999999999998E-3</v>
      </c>
      <c r="Q92" s="217">
        <v>2236</v>
      </c>
      <c r="R92" s="103">
        <f t="shared" si="27"/>
        <v>5.1999999999999998E-3</v>
      </c>
      <c r="S92" s="217">
        <v>2277.6</v>
      </c>
      <c r="T92" s="103">
        <f t="shared" si="28"/>
        <v>5.1999999999999998E-3</v>
      </c>
      <c r="U92" s="217">
        <v>2324.3999999999996</v>
      </c>
      <c r="V92" s="103">
        <f t="shared" si="29"/>
        <v>5.1999999999999989E-3</v>
      </c>
      <c r="X92" s="245"/>
    </row>
    <row r="93" spans="1:24" ht="12.75" customHeight="1" x14ac:dyDescent="0.3">
      <c r="A93" s="38" t="s">
        <v>144</v>
      </c>
      <c r="B93" s="50"/>
      <c r="C93" s="217">
        <v>0</v>
      </c>
      <c r="D93" s="103">
        <f t="shared" si="20"/>
        <v>0</v>
      </c>
      <c r="E93" s="217">
        <v>0</v>
      </c>
      <c r="F93" s="103">
        <f t="shared" si="21"/>
        <v>0</v>
      </c>
      <c r="G93" s="217">
        <v>0</v>
      </c>
      <c r="H93" s="103">
        <f t="shared" si="22"/>
        <v>0</v>
      </c>
      <c r="I93" s="217">
        <v>0</v>
      </c>
      <c r="J93" s="103">
        <f t="shared" si="23"/>
        <v>0</v>
      </c>
      <c r="K93" s="217">
        <v>0</v>
      </c>
      <c r="L93" s="103">
        <f t="shared" si="24"/>
        <v>0</v>
      </c>
      <c r="M93" s="217">
        <v>0</v>
      </c>
      <c r="N93" s="103">
        <f t="shared" si="25"/>
        <v>0</v>
      </c>
      <c r="O93" s="217">
        <v>0</v>
      </c>
      <c r="P93" s="103">
        <f t="shared" si="26"/>
        <v>0</v>
      </c>
      <c r="Q93" s="217">
        <v>0</v>
      </c>
      <c r="R93" s="103">
        <f t="shared" si="27"/>
        <v>0</v>
      </c>
      <c r="S93" s="217">
        <v>0</v>
      </c>
      <c r="T93" s="103">
        <f t="shared" si="28"/>
        <v>0</v>
      </c>
      <c r="U93" s="217">
        <v>0</v>
      </c>
      <c r="V93" s="103">
        <f t="shared" si="29"/>
        <v>0</v>
      </c>
      <c r="X93" s="245"/>
    </row>
    <row r="94" spans="1:24" ht="12.75" customHeight="1" x14ac:dyDescent="0.3">
      <c r="A94" s="38" t="s">
        <v>156</v>
      </c>
      <c r="B94" s="50"/>
      <c r="C94" s="217">
        <v>0</v>
      </c>
      <c r="D94" s="103">
        <f t="shared" si="20"/>
        <v>0</v>
      </c>
      <c r="E94" s="217">
        <v>0</v>
      </c>
      <c r="F94" s="103">
        <f t="shared" si="21"/>
        <v>0</v>
      </c>
      <c r="G94" s="217">
        <v>0</v>
      </c>
      <c r="H94" s="103">
        <f t="shared" si="22"/>
        <v>0</v>
      </c>
      <c r="I94" s="217">
        <v>0</v>
      </c>
      <c r="J94" s="103">
        <f t="shared" si="23"/>
        <v>0</v>
      </c>
      <c r="K94" s="217">
        <v>0</v>
      </c>
      <c r="L94" s="103">
        <f t="shared" si="24"/>
        <v>0</v>
      </c>
      <c r="M94" s="217">
        <v>0</v>
      </c>
      <c r="N94" s="103">
        <f t="shared" si="25"/>
        <v>0</v>
      </c>
      <c r="O94" s="217">
        <v>0</v>
      </c>
      <c r="P94" s="103">
        <f t="shared" si="26"/>
        <v>0</v>
      </c>
      <c r="Q94" s="217">
        <v>0</v>
      </c>
      <c r="R94" s="103">
        <f t="shared" si="27"/>
        <v>0</v>
      </c>
      <c r="S94" s="217">
        <v>0</v>
      </c>
      <c r="T94" s="103">
        <f t="shared" si="28"/>
        <v>0</v>
      </c>
      <c r="U94" s="217">
        <v>0</v>
      </c>
      <c r="V94" s="103">
        <f t="shared" si="29"/>
        <v>0</v>
      </c>
      <c r="X94" s="245"/>
    </row>
    <row r="95" spans="1:24" ht="12.75" customHeight="1" x14ac:dyDescent="0.3">
      <c r="A95" s="38" t="s">
        <v>150</v>
      </c>
      <c r="B95" s="50"/>
      <c r="C95" s="217">
        <v>0</v>
      </c>
      <c r="D95" s="103">
        <f t="shared" si="20"/>
        <v>0</v>
      </c>
      <c r="E95" s="217">
        <v>0</v>
      </c>
      <c r="F95" s="103">
        <f t="shared" si="21"/>
        <v>0</v>
      </c>
      <c r="G95" s="217">
        <v>0</v>
      </c>
      <c r="H95" s="103">
        <f t="shared" si="22"/>
        <v>0</v>
      </c>
      <c r="I95" s="217">
        <v>0</v>
      </c>
      <c r="J95" s="103">
        <f t="shared" si="23"/>
        <v>0</v>
      </c>
      <c r="K95" s="217">
        <v>0</v>
      </c>
      <c r="L95" s="103">
        <f t="shared" si="24"/>
        <v>0</v>
      </c>
      <c r="M95" s="217">
        <v>0</v>
      </c>
      <c r="N95" s="103">
        <f t="shared" si="25"/>
        <v>0</v>
      </c>
      <c r="O95" s="217">
        <v>0</v>
      </c>
      <c r="P95" s="103">
        <f t="shared" si="26"/>
        <v>0</v>
      </c>
      <c r="Q95" s="217">
        <v>0</v>
      </c>
      <c r="R95" s="103">
        <f t="shared" si="27"/>
        <v>0</v>
      </c>
      <c r="S95" s="217">
        <v>0</v>
      </c>
      <c r="T95" s="103">
        <f t="shared" si="28"/>
        <v>0</v>
      </c>
      <c r="U95" s="217">
        <v>0</v>
      </c>
      <c r="V95" s="103">
        <f t="shared" si="29"/>
        <v>0</v>
      </c>
      <c r="X95" s="245"/>
    </row>
    <row r="96" spans="1:24" ht="12.75" customHeight="1" x14ac:dyDescent="0.3">
      <c r="A96" s="38" t="s">
        <v>146</v>
      </c>
      <c r="B96" s="50"/>
      <c r="C96" s="217">
        <v>0</v>
      </c>
      <c r="D96" s="103">
        <f t="shared" si="20"/>
        <v>0</v>
      </c>
      <c r="E96" s="217">
        <v>0</v>
      </c>
      <c r="F96" s="103">
        <f t="shared" si="21"/>
        <v>0</v>
      </c>
      <c r="G96" s="217">
        <v>0</v>
      </c>
      <c r="H96" s="103">
        <f t="shared" si="22"/>
        <v>0</v>
      </c>
      <c r="I96" s="217">
        <v>0</v>
      </c>
      <c r="J96" s="103">
        <f t="shared" si="23"/>
        <v>0</v>
      </c>
      <c r="K96" s="217">
        <v>0</v>
      </c>
      <c r="L96" s="103">
        <f t="shared" si="24"/>
        <v>0</v>
      </c>
      <c r="M96" s="217">
        <v>0</v>
      </c>
      <c r="N96" s="103">
        <f t="shared" si="25"/>
        <v>0</v>
      </c>
      <c r="O96" s="217">
        <v>0</v>
      </c>
      <c r="P96" s="103">
        <f t="shared" si="26"/>
        <v>0</v>
      </c>
      <c r="Q96" s="217">
        <v>0</v>
      </c>
      <c r="R96" s="103">
        <f t="shared" si="27"/>
        <v>0</v>
      </c>
      <c r="S96" s="217">
        <v>0</v>
      </c>
      <c r="T96" s="103">
        <f t="shared" si="28"/>
        <v>0</v>
      </c>
      <c r="U96" s="217">
        <v>0</v>
      </c>
      <c r="V96" s="103">
        <f t="shared" si="29"/>
        <v>0</v>
      </c>
      <c r="X96" s="245"/>
    </row>
    <row r="97" spans="1:24" ht="12.75" customHeight="1" x14ac:dyDescent="0.3">
      <c r="A97" s="38" t="s">
        <v>7</v>
      </c>
      <c r="B97" s="50"/>
      <c r="C97" s="217">
        <v>0</v>
      </c>
      <c r="D97" s="103">
        <f t="shared" si="20"/>
        <v>0</v>
      </c>
      <c r="E97" s="217">
        <v>0</v>
      </c>
      <c r="F97" s="103">
        <f t="shared" si="21"/>
        <v>0</v>
      </c>
      <c r="G97" s="217">
        <v>4579.0694999999996</v>
      </c>
      <c r="H97" s="103">
        <f t="shared" si="22"/>
        <v>1.1771386889460153E-2</v>
      </c>
      <c r="I97" s="217">
        <v>4725.5997240000006</v>
      </c>
      <c r="J97" s="103">
        <f t="shared" si="23"/>
        <v>1.190327386397985E-2</v>
      </c>
      <c r="K97" s="217">
        <v>4843.7397170999993</v>
      </c>
      <c r="L97" s="103">
        <f t="shared" si="24"/>
        <v>1.1959851153333331E-2</v>
      </c>
      <c r="M97" s="217">
        <v>4964.8332100274984</v>
      </c>
      <c r="N97" s="103">
        <f t="shared" si="25"/>
        <v>1.2021387917742127E-2</v>
      </c>
      <c r="O97" s="217">
        <v>5088.9540402781859</v>
      </c>
      <c r="P97" s="103">
        <f t="shared" si="26"/>
        <v>1.2087776817762911E-2</v>
      </c>
      <c r="Q97" s="217">
        <v>5216.1778912851405</v>
      </c>
      <c r="R97" s="103">
        <f t="shared" si="27"/>
        <v>1.2130646258802653E-2</v>
      </c>
      <c r="S97" s="217">
        <v>5346.5823385672684</v>
      </c>
      <c r="T97" s="103">
        <f t="shared" si="28"/>
        <v>1.2206808992162713E-2</v>
      </c>
      <c r="U97" s="217">
        <v>5480.2468970314494</v>
      </c>
      <c r="V97" s="103">
        <f t="shared" si="29"/>
        <v>1.2260060172329864E-2</v>
      </c>
      <c r="X97" s="245"/>
    </row>
    <row r="98" spans="1:24" ht="12.75" customHeight="1" x14ac:dyDescent="0.3">
      <c r="A98" s="145" t="s">
        <v>245</v>
      </c>
      <c r="B98" s="50"/>
      <c r="C98" s="217">
        <v>33</v>
      </c>
      <c r="D98" s="103">
        <f t="shared" si="20"/>
        <v>1.1999999999999999E-3</v>
      </c>
      <c r="E98" s="217">
        <v>36.300000000000004</v>
      </c>
      <c r="F98" s="103">
        <f t="shared" si="21"/>
        <v>1.1999999999999999E-3</v>
      </c>
      <c r="G98" s="217">
        <v>466.79999999999995</v>
      </c>
      <c r="H98" s="103">
        <f t="shared" si="22"/>
        <v>1.1999999999999999E-3</v>
      </c>
      <c r="I98" s="217">
        <v>476.4</v>
      </c>
      <c r="J98" s="103">
        <f t="shared" si="23"/>
        <v>1.1999999999999999E-3</v>
      </c>
      <c r="K98" s="217">
        <v>485.99999999999989</v>
      </c>
      <c r="L98" s="103">
        <f t="shared" si="24"/>
        <v>1.1999999999999997E-3</v>
      </c>
      <c r="M98" s="217">
        <v>495.59999999999997</v>
      </c>
      <c r="N98" s="103">
        <f t="shared" si="25"/>
        <v>1.1999999999999999E-3</v>
      </c>
      <c r="O98" s="217">
        <v>505.2</v>
      </c>
      <c r="P98" s="103">
        <f t="shared" si="26"/>
        <v>1.1999999999999999E-3</v>
      </c>
      <c r="Q98" s="217">
        <v>516</v>
      </c>
      <c r="R98" s="103">
        <f t="shared" si="27"/>
        <v>1.1999999999999999E-3</v>
      </c>
      <c r="S98" s="217">
        <v>525.59999999999991</v>
      </c>
      <c r="T98" s="103">
        <f t="shared" si="28"/>
        <v>1.1999999999999999E-3</v>
      </c>
      <c r="U98" s="217">
        <v>536.4</v>
      </c>
      <c r="V98" s="103">
        <f t="shared" si="29"/>
        <v>1.1999999999999999E-3</v>
      </c>
      <c r="X98" s="245"/>
    </row>
    <row r="99" spans="1:24" ht="12.75" customHeight="1" x14ac:dyDescent="0.3">
      <c r="A99" s="145" t="s">
        <v>245</v>
      </c>
      <c r="B99" s="50"/>
      <c r="C99" s="217">
        <v>0</v>
      </c>
      <c r="D99" s="103">
        <f t="shared" si="20"/>
        <v>0</v>
      </c>
      <c r="E99" s="217">
        <v>0</v>
      </c>
      <c r="F99" s="103">
        <f t="shared" si="21"/>
        <v>0</v>
      </c>
      <c r="G99" s="217">
        <v>0</v>
      </c>
      <c r="H99" s="103">
        <f t="shared" si="22"/>
        <v>0</v>
      </c>
      <c r="I99" s="217">
        <v>0</v>
      </c>
      <c r="J99" s="103">
        <f t="shared" si="23"/>
        <v>0</v>
      </c>
      <c r="K99" s="217">
        <v>0</v>
      </c>
      <c r="L99" s="103">
        <f t="shared" si="24"/>
        <v>0</v>
      </c>
      <c r="M99" s="217">
        <v>0</v>
      </c>
      <c r="N99" s="103">
        <f t="shared" si="25"/>
        <v>0</v>
      </c>
      <c r="O99" s="217">
        <v>0</v>
      </c>
      <c r="P99" s="103">
        <f t="shared" si="26"/>
        <v>0</v>
      </c>
      <c r="Q99" s="217">
        <v>0</v>
      </c>
      <c r="R99" s="103">
        <f t="shared" si="27"/>
        <v>0</v>
      </c>
      <c r="S99" s="217">
        <v>0</v>
      </c>
      <c r="T99" s="103">
        <f t="shared" si="28"/>
        <v>0</v>
      </c>
      <c r="U99" s="217">
        <v>0</v>
      </c>
      <c r="V99" s="103">
        <f t="shared" si="29"/>
        <v>0</v>
      </c>
      <c r="X99" s="245"/>
    </row>
    <row r="100" spans="1:24" ht="12.75" customHeight="1" x14ac:dyDescent="0.3">
      <c r="A100" s="145" t="s">
        <v>245</v>
      </c>
      <c r="B100" s="50"/>
      <c r="C100" s="217">
        <v>0</v>
      </c>
      <c r="D100" s="103">
        <f t="shared" si="20"/>
        <v>0</v>
      </c>
      <c r="E100" s="217">
        <v>0</v>
      </c>
      <c r="F100" s="103">
        <f t="shared" si="21"/>
        <v>0</v>
      </c>
      <c r="G100" s="217">
        <v>0</v>
      </c>
      <c r="H100" s="103">
        <f t="shared" si="22"/>
        <v>0</v>
      </c>
      <c r="I100" s="217">
        <v>0</v>
      </c>
      <c r="J100" s="103">
        <f t="shared" si="23"/>
        <v>0</v>
      </c>
      <c r="K100" s="217">
        <v>0</v>
      </c>
      <c r="L100" s="103">
        <f t="shared" si="24"/>
        <v>0</v>
      </c>
      <c r="M100" s="217">
        <v>0</v>
      </c>
      <c r="N100" s="103">
        <f t="shared" si="25"/>
        <v>0</v>
      </c>
      <c r="O100" s="217">
        <v>0</v>
      </c>
      <c r="P100" s="103">
        <f t="shared" si="26"/>
        <v>0</v>
      </c>
      <c r="Q100" s="217">
        <v>0</v>
      </c>
      <c r="R100" s="103">
        <f t="shared" si="27"/>
        <v>0</v>
      </c>
      <c r="S100" s="217">
        <v>0</v>
      </c>
      <c r="T100" s="103">
        <f t="shared" si="28"/>
        <v>0</v>
      </c>
      <c r="U100" s="217">
        <v>0</v>
      </c>
      <c r="V100" s="103">
        <f t="shared" si="29"/>
        <v>0</v>
      </c>
      <c r="X100" s="245"/>
    </row>
    <row r="101" spans="1:24" ht="12.75" customHeight="1" x14ac:dyDescent="0.3">
      <c r="A101" s="38" t="s">
        <v>99</v>
      </c>
      <c r="B101" s="50"/>
      <c r="C101" s="217"/>
      <c r="D101" s="103">
        <f t="shared" si="20"/>
        <v>0</v>
      </c>
      <c r="E101" s="217"/>
      <c r="F101" s="103">
        <f t="shared" si="21"/>
        <v>0</v>
      </c>
      <c r="G101" s="217"/>
      <c r="H101" s="103">
        <f t="shared" si="22"/>
        <v>0</v>
      </c>
      <c r="I101" s="217">
        <v>0</v>
      </c>
      <c r="J101" s="103">
        <f t="shared" si="23"/>
        <v>0</v>
      </c>
      <c r="K101" s="217">
        <v>0</v>
      </c>
      <c r="L101" s="103">
        <f t="shared" si="24"/>
        <v>0</v>
      </c>
      <c r="M101" s="217">
        <v>0</v>
      </c>
      <c r="N101" s="103">
        <f t="shared" si="25"/>
        <v>0</v>
      </c>
      <c r="O101" s="217">
        <v>0</v>
      </c>
      <c r="P101" s="103">
        <f t="shared" si="26"/>
        <v>0</v>
      </c>
      <c r="Q101" s="217">
        <v>0</v>
      </c>
      <c r="R101" s="103">
        <f t="shared" si="27"/>
        <v>0</v>
      </c>
      <c r="S101" s="217">
        <v>0</v>
      </c>
      <c r="T101" s="103">
        <f t="shared" si="28"/>
        <v>0</v>
      </c>
      <c r="U101" s="217">
        <v>0</v>
      </c>
      <c r="V101" s="103">
        <f t="shared" si="29"/>
        <v>0</v>
      </c>
      <c r="X101" s="245"/>
    </row>
    <row r="102" spans="1:24" ht="12.75" customHeight="1" x14ac:dyDescent="0.3">
      <c r="A102" s="145" t="s">
        <v>78</v>
      </c>
      <c r="B102" s="50"/>
      <c r="C102" s="217">
        <v>0</v>
      </c>
      <c r="D102" s="103">
        <f t="shared" si="20"/>
        <v>0</v>
      </c>
      <c r="E102" s="217">
        <v>0</v>
      </c>
      <c r="F102" s="103">
        <f t="shared" si="21"/>
        <v>0</v>
      </c>
      <c r="G102" s="217">
        <v>0</v>
      </c>
      <c r="H102" s="103">
        <f t="shared" si="22"/>
        <v>0</v>
      </c>
      <c r="I102" s="217">
        <v>0</v>
      </c>
      <c r="J102" s="103">
        <f t="shared" si="23"/>
        <v>0</v>
      </c>
      <c r="K102" s="217">
        <v>0</v>
      </c>
      <c r="L102" s="103">
        <f t="shared" si="24"/>
        <v>0</v>
      </c>
      <c r="M102" s="217">
        <v>0</v>
      </c>
      <c r="N102" s="103">
        <f t="shared" si="25"/>
        <v>0</v>
      </c>
      <c r="O102" s="217">
        <v>0</v>
      </c>
      <c r="P102" s="103">
        <f t="shared" si="26"/>
        <v>0</v>
      </c>
      <c r="Q102" s="217">
        <v>0</v>
      </c>
      <c r="R102" s="103">
        <f t="shared" si="27"/>
        <v>0</v>
      </c>
      <c r="S102" s="217">
        <v>0</v>
      </c>
      <c r="T102" s="103">
        <f t="shared" si="28"/>
        <v>0</v>
      </c>
      <c r="U102" s="217">
        <v>0</v>
      </c>
      <c r="V102" s="103">
        <f t="shared" si="29"/>
        <v>0</v>
      </c>
      <c r="X102" s="245"/>
    </row>
    <row r="103" spans="1:24" ht="12.75" customHeight="1" x14ac:dyDescent="0.3">
      <c r="A103" s="145" t="s">
        <v>78</v>
      </c>
      <c r="B103" s="50"/>
      <c r="C103" s="217">
        <v>0</v>
      </c>
      <c r="D103" s="103">
        <f t="shared" si="20"/>
        <v>0</v>
      </c>
      <c r="E103" s="217">
        <v>0</v>
      </c>
      <c r="F103" s="103">
        <f t="shared" si="21"/>
        <v>0</v>
      </c>
      <c r="G103" s="217">
        <v>0</v>
      </c>
      <c r="H103" s="103">
        <f t="shared" si="22"/>
        <v>0</v>
      </c>
      <c r="I103" s="217">
        <v>0</v>
      </c>
      <c r="J103" s="103">
        <f t="shared" si="23"/>
        <v>0</v>
      </c>
      <c r="K103" s="217">
        <v>0</v>
      </c>
      <c r="L103" s="103">
        <f t="shared" si="24"/>
        <v>0</v>
      </c>
      <c r="M103" s="217">
        <v>0</v>
      </c>
      <c r="N103" s="103">
        <f t="shared" si="25"/>
        <v>0</v>
      </c>
      <c r="O103" s="217">
        <v>0</v>
      </c>
      <c r="P103" s="103">
        <f t="shared" si="26"/>
        <v>0</v>
      </c>
      <c r="Q103" s="217">
        <v>0</v>
      </c>
      <c r="R103" s="103">
        <f t="shared" si="27"/>
        <v>0</v>
      </c>
      <c r="S103" s="217">
        <v>0</v>
      </c>
      <c r="T103" s="103">
        <f t="shared" si="28"/>
        <v>0</v>
      </c>
      <c r="U103" s="217">
        <v>0</v>
      </c>
      <c r="V103" s="103">
        <f t="shared" si="29"/>
        <v>0</v>
      </c>
      <c r="X103" s="245"/>
    </row>
    <row r="104" spans="1:24" ht="12.75" customHeight="1" x14ac:dyDescent="0.3">
      <c r="A104" s="145" t="s">
        <v>78</v>
      </c>
      <c r="B104" s="26"/>
      <c r="C104" s="217">
        <v>0</v>
      </c>
      <c r="D104" s="103">
        <f t="shared" si="20"/>
        <v>0</v>
      </c>
      <c r="E104" s="217">
        <v>0</v>
      </c>
      <c r="F104" s="103">
        <f t="shared" si="21"/>
        <v>0</v>
      </c>
      <c r="G104" s="217">
        <v>0</v>
      </c>
      <c r="H104" s="103">
        <f t="shared" si="22"/>
        <v>0</v>
      </c>
      <c r="I104" s="217">
        <v>0</v>
      </c>
      <c r="J104" s="103">
        <f t="shared" si="23"/>
        <v>0</v>
      </c>
      <c r="K104" s="217">
        <v>0</v>
      </c>
      <c r="L104" s="103">
        <f t="shared" si="24"/>
        <v>0</v>
      </c>
      <c r="M104" s="217">
        <v>0</v>
      </c>
      <c r="N104" s="103">
        <f t="shared" si="25"/>
        <v>0</v>
      </c>
      <c r="O104" s="217">
        <v>0</v>
      </c>
      <c r="P104" s="103">
        <f t="shared" si="26"/>
        <v>0</v>
      </c>
      <c r="Q104" s="217">
        <v>0</v>
      </c>
      <c r="R104" s="103">
        <f t="shared" si="27"/>
        <v>0</v>
      </c>
      <c r="S104" s="217">
        <v>0</v>
      </c>
      <c r="T104" s="103">
        <f t="shared" si="28"/>
        <v>0</v>
      </c>
      <c r="U104" s="217">
        <v>0</v>
      </c>
      <c r="V104" s="103">
        <f t="shared" si="29"/>
        <v>0</v>
      </c>
      <c r="X104" s="245"/>
    </row>
    <row r="105" spans="1:24" ht="12.75" customHeight="1" x14ac:dyDescent="0.3">
      <c r="A105" s="26" t="s">
        <v>36</v>
      </c>
      <c r="B105" s="69"/>
      <c r="C105" s="105">
        <f>SUM(C52:C104)</f>
        <v>6631.2298645277206</v>
      </c>
      <c r="D105" s="106">
        <f t="shared" ref="D105" si="30">IFERROR(C105/C$28,0)</f>
        <v>0.24113563143737166</v>
      </c>
      <c r="E105" s="105">
        <f>SUM(E52:E104)</f>
        <v>7125.0824724403719</v>
      </c>
      <c r="F105" s="106">
        <f t="shared" ref="F105" si="31">IFERROR(E105/E$28,0)</f>
        <v>0.2355399164443098</v>
      </c>
      <c r="G105" s="105">
        <f>SUM(G52:G104)</f>
        <v>96583.833264786866</v>
      </c>
      <c r="H105" s="106">
        <f t="shared" ref="H105" si="32">IFERROR(G105/G$28,0)</f>
        <v>0.24828748911256263</v>
      </c>
      <c r="I105" s="105">
        <f>SUM(I52:I104)</f>
        <v>98488.728026717057</v>
      </c>
      <c r="J105" s="106">
        <f t="shared" ref="J105" si="33">IFERROR(I105/I$28,0)</f>
        <v>0.24808243835445101</v>
      </c>
      <c r="K105" s="105">
        <f>SUM(K52:K104)</f>
        <v>100498.38668744358</v>
      </c>
      <c r="L105" s="106">
        <f t="shared" ref="L105" si="34">IFERROR(K105/K$28,0)</f>
        <v>0.24814416466035452</v>
      </c>
      <c r="M105" s="105">
        <f>SUM(M52:M104)</f>
        <v>102511.37325529318</v>
      </c>
      <c r="N105" s="106">
        <f t="shared" ref="N105" si="35">IFERROR(M105/M$28,0)</f>
        <v>0.24821155751886967</v>
      </c>
      <c r="O105" s="105">
        <f>SUM(O52:O104)</f>
        <v>104527.22727754232</v>
      </c>
      <c r="P105" s="106">
        <f t="shared" ref="P105" si="36">IFERROR(O105/O$28,0)</f>
        <v>0.24828320018418604</v>
      </c>
      <c r="Q105" s="105">
        <f>SUM(Q52:Q104)</f>
        <v>106782.93642231124</v>
      </c>
      <c r="R105" s="106">
        <f t="shared" ref="R105" si="37">IFERROR(Q105/Q$28,0)</f>
        <v>0.24833241028444472</v>
      </c>
      <c r="S105" s="105">
        <f>SUM(S52:S104)</f>
        <v>108805.46959165116</v>
      </c>
      <c r="T105" s="106">
        <f t="shared" ref="T105" si="38">IFERROR(S105/S$28,0)</f>
        <v>0.24841431413618986</v>
      </c>
      <c r="U105" s="105">
        <f>SUM(U52:U104)</f>
        <v>111059.97088482762</v>
      </c>
      <c r="V105" s="106">
        <f t="shared" si="29"/>
        <v>0.24845631070431234</v>
      </c>
    </row>
    <row r="106" spans="1:24" ht="12.75" customHeight="1" x14ac:dyDescent="0.3">
      <c r="A106" s="26"/>
      <c r="B106" s="26"/>
      <c r="C106" s="51"/>
      <c r="D106" s="52"/>
      <c r="E106" s="51"/>
      <c r="F106" s="52"/>
      <c r="G106" s="51"/>
      <c r="H106" s="52"/>
      <c r="I106" s="51"/>
      <c r="J106" s="52"/>
      <c r="K106" s="51"/>
      <c r="L106" s="52"/>
      <c r="M106" s="51"/>
      <c r="N106" s="52"/>
      <c r="O106" s="51"/>
      <c r="P106" s="52"/>
      <c r="Q106" s="51"/>
      <c r="R106" s="52"/>
      <c r="S106" s="51"/>
      <c r="T106" s="52"/>
      <c r="U106" s="51"/>
      <c r="V106" s="52"/>
    </row>
    <row r="107" spans="1:24" ht="12.75" customHeight="1" x14ac:dyDescent="0.3">
      <c r="A107" s="26" t="s">
        <v>19</v>
      </c>
      <c r="B107" s="69"/>
      <c r="C107" s="105">
        <f>C28-C33-C46-C105</f>
        <v>20868.770135472281</v>
      </c>
      <c r="D107" s="106">
        <f>IFERROR(C107/C$28,0)</f>
        <v>0.7588643685626284</v>
      </c>
      <c r="E107" s="105">
        <f>E28-E33-E46-E105</f>
        <v>23124.917527559632</v>
      </c>
      <c r="F107" s="106">
        <f>IFERROR(E107/E$28,0)</f>
        <v>0.76446008355569017</v>
      </c>
      <c r="G107" s="105">
        <f>G28-G33-G46-G105</f>
        <v>39503.94873521314</v>
      </c>
      <c r="H107" s="106">
        <f>IFERROR(G107/G$28,0)</f>
        <v>0.1015525674427073</v>
      </c>
      <c r="I107" s="105">
        <f>I28-I33-I46-I105</f>
        <v>39004.838997282932</v>
      </c>
      <c r="J107" s="106">
        <f>IFERROR(I107/I$28,0)</f>
        <v>9.8248964728672367E-2</v>
      </c>
      <c r="K107" s="105">
        <f>K28-K33-K46-K105</f>
        <v>39156.244512156423</v>
      </c>
      <c r="L107" s="106">
        <f>IFERROR(K107/K$28,0)</f>
        <v>9.6682085215201038E-2</v>
      </c>
      <c r="M107" s="105">
        <f>M28-M33-M46-M105</f>
        <v>39225.748724296864</v>
      </c>
      <c r="N107" s="106">
        <f>IFERROR(M107/M$28,0)</f>
        <v>9.4977599816699426E-2</v>
      </c>
      <c r="O107" s="105">
        <f>O28-O33-O46-O105</f>
        <v>39211.847751537454</v>
      </c>
      <c r="P107" s="106">
        <f>IFERROR(O107/O$28,0)</f>
        <v>9.3139780882511763E-2</v>
      </c>
      <c r="Q107" s="105">
        <f>Q28-Q33-Q46-Q105</f>
        <v>39538.540482495562</v>
      </c>
      <c r="R107" s="106">
        <f>IFERROR(Q107/Q$28,0)</f>
        <v>9.1950094145338515E-2</v>
      </c>
      <c r="S107" s="105">
        <f>S28-S33-S46-S105</f>
        <v>39350.794235775844</v>
      </c>
      <c r="T107" s="106">
        <f>IFERROR(S107/S$28,0)</f>
        <v>8.9841995972090971E-2</v>
      </c>
      <c r="U107" s="105">
        <f>U28-U33-U46-U105</f>
        <v>39507.349538285067</v>
      </c>
      <c r="V107" s="106">
        <f>IFERROR(U107/U$28,0)</f>
        <v>8.8383332300414022E-2</v>
      </c>
    </row>
    <row r="108" spans="1:24" ht="12.75" customHeight="1" x14ac:dyDescent="0.3">
      <c r="A108" s="26"/>
      <c r="B108" s="26"/>
      <c r="C108" s="53"/>
      <c r="D108" s="54"/>
      <c r="E108" s="53"/>
      <c r="F108" s="54"/>
      <c r="G108" s="53"/>
      <c r="H108" s="54"/>
      <c r="I108" s="53"/>
      <c r="J108" s="54"/>
      <c r="K108" s="53"/>
      <c r="L108" s="54"/>
      <c r="M108" s="53"/>
      <c r="N108" s="54"/>
      <c r="O108" s="53"/>
      <c r="P108" s="54"/>
      <c r="Q108" s="53"/>
      <c r="R108" s="54"/>
      <c r="S108" s="53"/>
      <c r="T108" s="54"/>
      <c r="U108" s="53"/>
      <c r="V108" s="54"/>
    </row>
    <row r="109" spans="1:24" ht="12.75" customHeight="1" x14ac:dyDescent="0.3">
      <c r="A109" s="26"/>
      <c r="B109" s="26"/>
      <c r="C109" s="53"/>
      <c r="D109" s="54"/>
      <c r="E109" s="53"/>
      <c r="F109" s="54"/>
      <c r="G109" s="53"/>
      <c r="H109" s="54"/>
      <c r="I109" s="53"/>
      <c r="J109" s="54"/>
      <c r="K109" s="53"/>
      <c r="L109" s="54"/>
      <c r="M109" s="53"/>
      <c r="N109" s="54"/>
      <c r="O109" s="53"/>
      <c r="P109" s="54"/>
      <c r="Q109" s="53"/>
      <c r="R109" s="54"/>
      <c r="S109" s="53"/>
      <c r="T109" s="54"/>
      <c r="U109" s="53"/>
      <c r="V109" s="54"/>
    </row>
    <row r="110" spans="1:24" ht="12.75" customHeight="1" x14ac:dyDescent="0.3">
      <c r="A110" s="55" t="s">
        <v>49</v>
      </c>
      <c r="B110" s="55"/>
      <c r="C110" s="109" t="str">
        <f>C50</f>
        <v>FY 2018-19</v>
      </c>
      <c r="D110" s="109" t="s">
        <v>9</v>
      </c>
      <c r="E110" s="109" t="str">
        <f>E50</f>
        <v>FY 2019-20</v>
      </c>
      <c r="F110" s="109" t="s">
        <v>9</v>
      </c>
      <c r="G110" s="109" t="str">
        <f>G50</f>
        <v>FY 2020-21</v>
      </c>
      <c r="H110" s="109" t="s">
        <v>9</v>
      </c>
      <c r="I110" s="109" t="str">
        <f>I50</f>
        <v>FY 2021-22</v>
      </c>
      <c r="J110" s="109" t="s">
        <v>9</v>
      </c>
      <c r="K110" s="109" t="str">
        <f>K50</f>
        <v>FY 2022-23</v>
      </c>
      <c r="L110" s="109" t="s">
        <v>9</v>
      </c>
      <c r="M110" s="109" t="str">
        <f>M50</f>
        <v>FY 2023-24</v>
      </c>
      <c r="N110" s="109" t="s">
        <v>9</v>
      </c>
      <c r="O110" s="109" t="str">
        <f>O50</f>
        <v>FY 2024-25</v>
      </c>
      <c r="P110" s="109" t="s">
        <v>9</v>
      </c>
      <c r="Q110" s="109" t="str">
        <f>Q50</f>
        <v>FY 2025-26</v>
      </c>
      <c r="R110" s="109" t="s">
        <v>9</v>
      </c>
      <c r="S110" s="109" t="str">
        <f>S50</f>
        <v>FY 2026-27</v>
      </c>
      <c r="T110" s="109" t="s">
        <v>9</v>
      </c>
      <c r="U110" s="109" t="str">
        <f>U50</f>
        <v>FY 2027-28</v>
      </c>
      <c r="V110" s="109" t="s">
        <v>9</v>
      </c>
    </row>
    <row r="111" spans="1:24" ht="12.75" customHeight="1" x14ac:dyDescent="0.3">
      <c r="A111" s="38" t="s">
        <v>141</v>
      </c>
      <c r="B111" s="50"/>
      <c r="C111" s="102">
        <f>C59</f>
        <v>4125</v>
      </c>
      <c r="D111" s="103">
        <f t="shared" ref="D111:D116" si="39">IFERROR(C111/C$28,0)</f>
        <v>0.15</v>
      </c>
      <c r="E111" s="102">
        <f>E59</f>
        <v>4537.5</v>
      </c>
      <c r="F111" s="103">
        <f t="shared" ref="F111:F116" si="40">IFERROR(E111/E$28,0)</f>
        <v>0.15</v>
      </c>
      <c r="G111" s="102">
        <f>G59</f>
        <v>58350</v>
      </c>
      <c r="H111" s="103">
        <f t="shared" ref="H111:H116" si="41">IFERROR(G111/G$28,0)</f>
        <v>0.15</v>
      </c>
      <c r="I111" s="102">
        <f>I59</f>
        <v>59550</v>
      </c>
      <c r="J111" s="103">
        <f t="shared" ref="J111:J116" si="42">IFERROR(I111/I$28,0)</f>
        <v>0.15</v>
      </c>
      <c r="K111" s="102">
        <f>K59</f>
        <v>60750</v>
      </c>
      <c r="L111" s="103">
        <f t="shared" ref="L111:L116" si="43">IFERROR(K111/K$28,0)</f>
        <v>0.15</v>
      </c>
      <c r="M111" s="102">
        <f>M59</f>
        <v>61950</v>
      </c>
      <c r="N111" s="103">
        <f t="shared" ref="N111:N116" si="44">IFERROR(M111/M$28,0)</f>
        <v>0.15</v>
      </c>
      <c r="O111" s="102">
        <f>O59</f>
        <v>63150</v>
      </c>
      <c r="P111" s="103">
        <f t="shared" ref="P111:P116" si="45">IFERROR(O111/O$28,0)</f>
        <v>0.15</v>
      </c>
      <c r="Q111" s="102">
        <f>Q59</f>
        <v>64500</v>
      </c>
      <c r="R111" s="103">
        <f t="shared" ref="R111:R116" si="46">IFERROR(Q111/Q$28,0)</f>
        <v>0.15</v>
      </c>
      <c r="S111" s="102">
        <f>S59</f>
        <v>65700</v>
      </c>
      <c r="T111" s="103">
        <f t="shared" ref="T111:T116" si="47">IFERROR(S111/S$28,0)</f>
        <v>0.15</v>
      </c>
      <c r="U111" s="102">
        <f>U59</f>
        <v>67050</v>
      </c>
      <c r="V111" s="103">
        <f t="shared" ref="V111:V116" si="48">IFERROR(U111/U$28,0)</f>
        <v>0.15</v>
      </c>
    </row>
    <row r="112" spans="1:24" ht="12.75" customHeight="1" x14ac:dyDescent="0.3">
      <c r="A112" s="38" t="s">
        <v>96</v>
      </c>
      <c r="B112" s="50"/>
      <c r="C112" s="102">
        <f>C62</f>
        <v>0</v>
      </c>
      <c r="D112" s="103">
        <f t="shared" si="39"/>
        <v>0</v>
      </c>
      <c r="E112" s="102">
        <f>E62</f>
        <v>0</v>
      </c>
      <c r="F112" s="103">
        <f t="shared" si="40"/>
        <v>0</v>
      </c>
      <c r="G112" s="102">
        <f>G62</f>
        <v>0</v>
      </c>
      <c r="H112" s="103">
        <f t="shared" si="41"/>
        <v>0</v>
      </c>
      <c r="I112" s="102">
        <f>I62</f>
        <v>0</v>
      </c>
      <c r="J112" s="103">
        <f t="shared" si="42"/>
        <v>0</v>
      </c>
      <c r="K112" s="102">
        <f>K62</f>
        <v>0</v>
      </c>
      <c r="L112" s="103">
        <f t="shared" si="43"/>
        <v>0</v>
      </c>
      <c r="M112" s="102">
        <f>M62</f>
        <v>0</v>
      </c>
      <c r="N112" s="103">
        <f t="shared" si="44"/>
        <v>0</v>
      </c>
      <c r="O112" s="102">
        <f>O62</f>
        <v>0</v>
      </c>
      <c r="P112" s="103">
        <f t="shared" si="45"/>
        <v>0</v>
      </c>
      <c r="Q112" s="102">
        <f>Q62</f>
        <v>0</v>
      </c>
      <c r="R112" s="103">
        <f t="shared" si="46"/>
        <v>0</v>
      </c>
      <c r="S112" s="102">
        <f>S62</f>
        <v>0</v>
      </c>
      <c r="T112" s="103">
        <f t="shared" si="47"/>
        <v>0</v>
      </c>
      <c r="U112" s="102">
        <f>U62</f>
        <v>0</v>
      </c>
      <c r="V112" s="103">
        <f t="shared" si="48"/>
        <v>0</v>
      </c>
    </row>
    <row r="113" spans="1:22" ht="12.75" customHeight="1" x14ac:dyDescent="0.3">
      <c r="A113" s="145" t="s">
        <v>78</v>
      </c>
      <c r="B113" s="56"/>
      <c r="C113" s="136">
        <v>0</v>
      </c>
      <c r="D113" s="103">
        <f t="shared" si="39"/>
        <v>0</v>
      </c>
      <c r="E113" s="136">
        <v>0</v>
      </c>
      <c r="F113" s="103">
        <f t="shared" si="40"/>
        <v>0</v>
      </c>
      <c r="G113" s="136">
        <v>0</v>
      </c>
      <c r="H113" s="103">
        <f t="shared" si="41"/>
        <v>0</v>
      </c>
      <c r="I113" s="136">
        <v>0</v>
      </c>
      <c r="J113" s="103">
        <f t="shared" si="42"/>
        <v>0</v>
      </c>
      <c r="K113" s="136">
        <v>0</v>
      </c>
      <c r="L113" s="103">
        <f t="shared" si="43"/>
        <v>0</v>
      </c>
      <c r="M113" s="136">
        <v>0</v>
      </c>
      <c r="N113" s="103">
        <f t="shared" si="44"/>
        <v>0</v>
      </c>
      <c r="O113" s="136">
        <v>0</v>
      </c>
      <c r="P113" s="103">
        <f t="shared" si="45"/>
        <v>0</v>
      </c>
      <c r="Q113" s="136">
        <v>0</v>
      </c>
      <c r="R113" s="103">
        <f t="shared" si="46"/>
        <v>0</v>
      </c>
      <c r="S113" s="136">
        <v>0</v>
      </c>
      <c r="T113" s="103">
        <f t="shared" si="47"/>
        <v>0</v>
      </c>
      <c r="U113" s="136">
        <v>0</v>
      </c>
      <c r="V113" s="103">
        <f t="shared" si="48"/>
        <v>0</v>
      </c>
    </row>
    <row r="114" spans="1:22" ht="12.75" customHeight="1" x14ac:dyDescent="0.3">
      <c r="A114" s="145" t="s">
        <v>78</v>
      </c>
      <c r="B114" s="56"/>
      <c r="C114" s="136">
        <v>0</v>
      </c>
      <c r="D114" s="103">
        <f t="shared" si="39"/>
        <v>0</v>
      </c>
      <c r="E114" s="136">
        <v>0</v>
      </c>
      <c r="F114" s="103">
        <f t="shared" si="40"/>
        <v>0</v>
      </c>
      <c r="G114" s="136">
        <v>0</v>
      </c>
      <c r="H114" s="103">
        <f t="shared" si="41"/>
        <v>0</v>
      </c>
      <c r="I114" s="136">
        <v>0</v>
      </c>
      <c r="J114" s="103">
        <f t="shared" si="42"/>
        <v>0</v>
      </c>
      <c r="K114" s="136">
        <v>0</v>
      </c>
      <c r="L114" s="103">
        <f t="shared" si="43"/>
        <v>0</v>
      </c>
      <c r="M114" s="136">
        <v>0</v>
      </c>
      <c r="N114" s="103">
        <f t="shared" si="44"/>
        <v>0</v>
      </c>
      <c r="O114" s="136">
        <v>0</v>
      </c>
      <c r="P114" s="103">
        <f t="shared" si="45"/>
        <v>0</v>
      </c>
      <c r="Q114" s="136">
        <v>0</v>
      </c>
      <c r="R114" s="103">
        <f t="shared" si="46"/>
        <v>0</v>
      </c>
      <c r="S114" s="136">
        <v>0</v>
      </c>
      <c r="T114" s="103">
        <f t="shared" si="47"/>
        <v>0</v>
      </c>
      <c r="U114" s="136">
        <v>0</v>
      </c>
      <c r="V114" s="103">
        <f t="shared" si="48"/>
        <v>0</v>
      </c>
    </row>
    <row r="115" spans="1:22" ht="12.75" customHeight="1" x14ac:dyDescent="0.3">
      <c r="A115" s="145" t="s">
        <v>78</v>
      </c>
      <c r="B115" s="56"/>
      <c r="C115" s="137">
        <v>0</v>
      </c>
      <c r="D115" s="103">
        <f t="shared" si="39"/>
        <v>0</v>
      </c>
      <c r="E115" s="137">
        <v>0</v>
      </c>
      <c r="F115" s="103">
        <f t="shared" si="40"/>
        <v>0</v>
      </c>
      <c r="G115" s="137">
        <v>0</v>
      </c>
      <c r="H115" s="103">
        <f t="shared" si="41"/>
        <v>0</v>
      </c>
      <c r="I115" s="137">
        <v>0</v>
      </c>
      <c r="J115" s="103">
        <f t="shared" si="42"/>
        <v>0</v>
      </c>
      <c r="K115" s="137">
        <v>0</v>
      </c>
      <c r="L115" s="103">
        <f t="shared" si="43"/>
        <v>0</v>
      </c>
      <c r="M115" s="137">
        <v>0</v>
      </c>
      <c r="N115" s="103">
        <f t="shared" si="44"/>
        <v>0</v>
      </c>
      <c r="O115" s="137">
        <v>0</v>
      </c>
      <c r="P115" s="103">
        <f t="shared" si="45"/>
        <v>0</v>
      </c>
      <c r="Q115" s="137">
        <v>0</v>
      </c>
      <c r="R115" s="103">
        <f t="shared" si="46"/>
        <v>0</v>
      </c>
      <c r="S115" s="137">
        <v>0</v>
      </c>
      <c r="T115" s="103">
        <f t="shared" si="47"/>
        <v>0</v>
      </c>
      <c r="U115" s="137">
        <v>0</v>
      </c>
      <c r="V115" s="103">
        <f t="shared" si="48"/>
        <v>0</v>
      </c>
    </row>
    <row r="116" spans="1:22" ht="12.75" customHeight="1" x14ac:dyDescent="0.3">
      <c r="A116" s="55" t="s">
        <v>83</v>
      </c>
      <c r="B116" s="57"/>
      <c r="C116" s="108">
        <f>SUM(C111:C115)</f>
        <v>4125</v>
      </c>
      <c r="D116" s="106">
        <f t="shared" si="39"/>
        <v>0.15</v>
      </c>
      <c r="E116" s="108">
        <f>SUM(E111:E115)</f>
        <v>4537.5</v>
      </c>
      <c r="F116" s="106">
        <f t="shared" si="40"/>
        <v>0.15</v>
      </c>
      <c r="G116" s="108">
        <f>SUM(G111:G115)</f>
        <v>58350</v>
      </c>
      <c r="H116" s="106">
        <f t="shared" si="41"/>
        <v>0.15</v>
      </c>
      <c r="I116" s="108">
        <f>SUM(I111:I115)</f>
        <v>59550</v>
      </c>
      <c r="J116" s="106">
        <f t="shared" si="42"/>
        <v>0.15</v>
      </c>
      <c r="K116" s="108">
        <f>SUM(K111:K115)</f>
        <v>60750</v>
      </c>
      <c r="L116" s="106">
        <f t="shared" si="43"/>
        <v>0.15</v>
      </c>
      <c r="M116" s="108">
        <f>SUM(M111:M115)</f>
        <v>61950</v>
      </c>
      <c r="N116" s="106">
        <f t="shared" si="44"/>
        <v>0.15</v>
      </c>
      <c r="O116" s="108">
        <f>SUM(O111:O115)</f>
        <v>63150</v>
      </c>
      <c r="P116" s="106">
        <f t="shared" si="45"/>
        <v>0.15</v>
      </c>
      <c r="Q116" s="108">
        <f>SUM(Q111:Q115)</f>
        <v>64500</v>
      </c>
      <c r="R116" s="106">
        <f t="shared" si="46"/>
        <v>0.15</v>
      </c>
      <c r="S116" s="108">
        <f>SUM(S111:S115)</f>
        <v>65700</v>
      </c>
      <c r="T116" s="106">
        <f t="shared" si="47"/>
        <v>0.15</v>
      </c>
      <c r="U116" s="108">
        <f>SUM(U111:U115)</f>
        <v>67050</v>
      </c>
      <c r="V116" s="106">
        <f t="shared" si="48"/>
        <v>0.15</v>
      </c>
    </row>
    <row r="117" spans="1:22" ht="12.75" customHeight="1" x14ac:dyDescent="0.3">
      <c r="A117" s="38"/>
      <c r="B117" s="38"/>
    </row>
    <row r="118" spans="1:22" ht="12.75" customHeight="1" x14ac:dyDescent="0.3">
      <c r="A118" s="58" t="s">
        <v>8</v>
      </c>
      <c r="B118" s="5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ht="12.75" customHeight="1" x14ac:dyDescent="0.3">
      <c r="A119" s="62" t="s">
        <v>37</v>
      </c>
      <c r="B119" s="6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ht="12.75" customHeight="1" x14ac:dyDescent="0.3">
      <c r="A120" s="38" t="s">
        <v>454</v>
      </c>
      <c r="B120" s="38"/>
    </row>
    <row r="121" spans="1:22" ht="12.75" customHeight="1" x14ac:dyDescent="0.3">
      <c r="A121" s="38"/>
      <c r="B121" s="38"/>
    </row>
    <row r="122" spans="1:22" ht="12.75" customHeight="1" x14ac:dyDescent="0.3">
      <c r="A122" s="38"/>
      <c r="B122" s="38"/>
    </row>
    <row r="123" spans="1:22" ht="12.75" customHeight="1" x14ac:dyDescent="0.3">
      <c r="A123" s="38"/>
      <c r="B123" s="38"/>
    </row>
    <row r="124" spans="1:22" ht="12.75" customHeight="1" x14ac:dyDescent="0.3">
      <c r="A124" s="38"/>
      <c r="B124" s="38"/>
    </row>
    <row r="125" spans="1:22" ht="12.75" customHeight="1" x14ac:dyDescent="0.3">
      <c r="A125" s="38"/>
      <c r="B125" s="38"/>
    </row>
    <row r="126" spans="1:22" ht="12.75" customHeight="1" x14ac:dyDescent="0.3">
      <c r="A126" s="38"/>
      <c r="B126" s="38"/>
    </row>
  </sheetData>
  <pageMargins left="0.45" right="0" top="0.5" bottom="0" header="0.3" footer="0.3"/>
  <pageSetup scale="49" orientation="landscape" r:id="rId1"/>
  <rowBreaks count="1" manualBreakCount="1">
    <brk id="47" max="21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X126"/>
  <sheetViews>
    <sheetView topLeftCell="A58" zoomScale="78" zoomScaleNormal="78" workbookViewId="0">
      <selection activeCell="B37" sqref="B37"/>
    </sheetView>
  </sheetViews>
  <sheetFormatPr defaultColWidth="9.109375" defaultRowHeight="12.75" customHeight="1" x14ac:dyDescent="0.3"/>
  <cols>
    <col min="1" max="1" width="9.5546875" style="5" customWidth="1"/>
    <col min="2" max="2" width="36.109375" style="5" customWidth="1"/>
    <col min="3" max="3" width="14.44140625" style="5" customWidth="1"/>
    <col min="4" max="4" width="8.6640625" style="5" customWidth="1"/>
    <col min="5" max="5" width="12.6640625" style="5" customWidth="1"/>
    <col min="6" max="6" width="8.6640625" style="5" customWidth="1"/>
    <col min="7" max="7" width="12.6640625" style="5" customWidth="1"/>
    <col min="8" max="8" width="8.6640625" style="5" customWidth="1"/>
    <col min="9" max="9" width="12.6640625" style="5" customWidth="1"/>
    <col min="10" max="10" width="8.6640625" style="5" customWidth="1"/>
    <col min="11" max="11" width="12.5546875" style="5" customWidth="1"/>
    <col min="12" max="12" width="8.6640625" style="5" customWidth="1"/>
    <col min="13" max="13" width="12.6640625" style="5" customWidth="1"/>
    <col min="14" max="14" width="8.6640625" style="5" customWidth="1"/>
    <col min="15" max="15" width="12.6640625" style="5" customWidth="1"/>
    <col min="16" max="16" width="8.6640625" style="5" customWidth="1"/>
    <col min="17" max="17" width="12.6640625" style="5" customWidth="1"/>
    <col min="18" max="18" width="8.6640625" style="5" customWidth="1"/>
    <col min="19" max="19" width="12.6640625" style="5" customWidth="1"/>
    <col min="20" max="20" width="8.6640625" style="5" customWidth="1"/>
    <col min="21" max="21" width="12.5546875" style="5" customWidth="1"/>
    <col min="22" max="22" width="8.6640625" style="5" customWidth="1"/>
    <col min="23" max="16384" width="9.109375" style="5"/>
  </cols>
  <sheetData>
    <row r="1" spans="1:22" ht="12.75" customHeight="1" x14ac:dyDescent="0.3">
      <c r="A1" s="1" t="s">
        <v>338</v>
      </c>
      <c r="B1" s="12"/>
    </row>
    <row r="2" spans="1:22" ht="12.75" customHeight="1" x14ac:dyDescent="0.3">
      <c r="A2" s="45" t="s">
        <v>105</v>
      </c>
      <c r="B2" s="45"/>
      <c r="D2" s="147" t="s">
        <v>20</v>
      </c>
      <c r="G2" s="46" t="s">
        <v>221</v>
      </c>
      <c r="H2" s="47"/>
      <c r="I2" s="47"/>
      <c r="V2" s="67"/>
    </row>
    <row r="3" spans="1:22" ht="12.75" customHeight="1" x14ac:dyDescent="0.3">
      <c r="A3" s="48" t="s">
        <v>291</v>
      </c>
      <c r="B3" s="30"/>
      <c r="D3" s="146" t="s">
        <v>21</v>
      </c>
      <c r="G3" s="140" t="str">
        <f>+G2</f>
        <v>Half Moon Empanadas (Parking Garage 5)</v>
      </c>
      <c r="H3" s="141"/>
      <c r="I3" s="141"/>
      <c r="V3" s="67"/>
    </row>
    <row r="4" spans="1:22" ht="12.75" customHeight="1" x14ac:dyDescent="0.3">
      <c r="A4" s="48" t="s">
        <v>230</v>
      </c>
      <c r="B4" s="156" t="s">
        <v>375</v>
      </c>
      <c r="D4" s="146" t="s">
        <v>163</v>
      </c>
      <c r="G4" s="140" t="s">
        <v>442</v>
      </c>
      <c r="H4" s="141"/>
      <c r="I4" s="141"/>
      <c r="V4" s="67"/>
    </row>
    <row r="5" spans="1:22" ht="12.75" customHeight="1" x14ac:dyDescent="0.3">
      <c r="A5" s="143"/>
      <c r="B5" s="100"/>
      <c r="C5" s="45"/>
      <c r="D5" s="45"/>
      <c r="E5" s="45"/>
      <c r="F5" s="45"/>
      <c r="G5" s="67"/>
      <c r="H5" s="67"/>
      <c r="I5" s="48"/>
      <c r="J5" s="48"/>
      <c r="K5" s="48"/>
      <c r="L5" s="48"/>
      <c r="M5" s="45"/>
      <c r="N5" s="45"/>
      <c r="O5" s="45"/>
      <c r="P5" s="45"/>
      <c r="Q5" s="67"/>
      <c r="R5" s="67"/>
      <c r="S5" s="48"/>
      <c r="T5" s="48"/>
      <c r="U5" s="48"/>
      <c r="V5" s="48"/>
    </row>
    <row r="6" spans="1:22" ht="12.75" customHeight="1" x14ac:dyDescent="0.3">
      <c r="A6" s="38"/>
      <c r="B6" s="50"/>
      <c r="C6" s="109" t="s">
        <v>16</v>
      </c>
      <c r="D6" s="49"/>
      <c r="E6" s="109" t="s">
        <v>93</v>
      </c>
      <c r="F6" s="49"/>
      <c r="G6" s="109" t="s">
        <v>94</v>
      </c>
      <c r="H6" s="49"/>
      <c r="I6" s="109" t="s">
        <v>95</v>
      </c>
      <c r="J6" s="49"/>
      <c r="K6" s="109" t="s">
        <v>160</v>
      </c>
      <c r="L6" s="49"/>
      <c r="M6" s="109" t="s">
        <v>133</v>
      </c>
      <c r="N6" s="49"/>
      <c r="O6" s="109" t="s">
        <v>158</v>
      </c>
      <c r="P6" s="49"/>
      <c r="Q6" s="109" t="s">
        <v>159</v>
      </c>
      <c r="R6" s="49"/>
      <c r="S6" s="109" t="s">
        <v>161</v>
      </c>
      <c r="T6" s="49"/>
      <c r="U6" s="109" t="s">
        <v>162</v>
      </c>
      <c r="V6" s="49"/>
    </row>
    <row r="7" spans="1:22" ht="12.75" customHeight="1" x14ac:dyDescent="0.3">
      <c r="A7" s="26" t="s">
        <v>0</v>
      </c>
      <c r="B7" s="26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ht="12.75" customHeight="1" x14ac:dyDescent="0.3">
      <c r="A8" s="38" t="s">
        <v>10</v>
      </c>
      <c r="B8" s="38"/>
      <c r="C8" s="134"/>
      <c r="D8" s="38"/>
      <c r="E8" s="134">
        <v>0</v>
      </c>
      <c r="F8" s="38"/>
      <c r="G8" s="134">
        <v>0</v>
      </c>
      <c r="H8" s="38"/>
      <c r="I8" s="134">
        <v>0</v>
      </c>
      <c r="J8" s="38"/>
      <c r="K8" s="134">
        <v>0</v>
      </c>
      <c r="L8" s="38"/>
      <c r="M8" s="134">
        <v>0</v>
      </c>
      <c r="N8" s="38"/>
      <c r="O8" s="134">
        <v>0</v>
      </c>
      <c r="P8" s="38"/>
      <c r="Q8" s="134">
        <v>0</v>
      </c>
      <c r="R8" s="38"/>
      <c r="S8" s="134">
        <v>0</v>
      </c>
      <c r="T8" s="38"/>
      <c r="U8" s="134">
        <v>0</v>
      </c>
      <c r="V8" s="38"/>
    </row>
    <row r="9" spans="1:22" ht="12.75" customHeight="1" x14ac:dyDescent="0.3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ht="12.75" customHeight="1" x14ac:dyDescent="0.3">
      <c r="A10" s="38" t="s">
        <v>233</v>
      </c>
      <c r="B10" s="38"/>
      <c r="C10" s="134"/>
      <c r="D10" s="38"/>
      <c r="E10" s="134"/>
      <c r="F10" s="38"/>
      <c r="G10" s="134"/>
      <c r="H10" s="38"/>
      <c r="I10" s="134"/>
      <c r="J10" s="38"/>
      <c r="K10" s="134"/>
      <c r="L10" s="38"/>
      <c r="M10" s="134"/>
      <c r="N10" s="38"/>
      <c r="O10" s="134"/>
      <c r="P10" s="38"/>
      <c r="Q10" s="134"/>
      <c r="R10" s="38"/>
      <c r="S10" s="134"/>
      <c r="T10" s="38"/>
      <c r="U10" s="134"/>
      <c r="V10" s="38"/>
    </row>
    <row r="11" spans="1:22" ht="12.75" customHeigh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2" ht="12.75" customHeight="1" x14ac:dyDescent="0.3">
      <c r="A12" s="38" t="s">
        <v>231</v>
      </c>
      <c r="B12" s="38"/>
      <c r="C12" s="135"/>
      <c r="D12" s="38"/>
      <c r="E12" s="135"/>
      <c r="F12" s="38"/>
      <c r="G12" s="135"/>
      <c r="H12" s="38"/>
      <c r="I12" s="135"/>
      <c r="J12" s="38"/>
      <c r="K12" s="135"/>
      <c r="L12" s="38"/>
      <c r="M12" s="135"/>
      <c r="N12" s="38"/>
      <c r="O12" s="135"/>
      <c r="P12" s="38"/>
      <c r="Q12" s="135"/>
      <c r="R12" s="38"/>
      <c r="S12" s="135"/>
      <c r="T12" s="38"/>
      <c r="U12" s="135"/>
      <c r="V12" s="38"/>
    </row>
    <row r="13" spans="1:22" ht="12.75" customHeight="1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ht="12.75" customHeight="1" x14ac:dyDescent="0.3">
      <c r="A14" s="38" t="s">
        <v>234</v>
      </c>
      <c r="B14" s="38"/>
      <c r="C14" s="150">
        <v>0</v>
      </c>
      <c r="D14" s="38"/>
      <c r="E14" s="150">
        <v>0</v>
      </c>
      <c r="F14" s="38"/>
      <c r="G14" s="150">
        <v>0</v>
      </c>
      <c r="H14" s="38"/>
      <c r="I14" s="150">
        <v>0</v>
      </c>
      <c r="J14" s="38"/>
      <c r="K14" s="150">
        <v>0</v>
      </c>
      <c r="L14" s="38"/>
      <c r="M14" s="150">
        <v>0</v>
      </c>
      <c r="N14" s="38"/>
      <c r="O14" s="150">
        <v>0</v>
      </c>
      <c r="P14" s="38"/>
      <c r="Q14" s="150">
        <v>0</v>
      </c>
      <c r="R14" s="38"/>
      <c r="S14" s="150">
        <v>0</v>
      </c>
      <c r="T14" s="38"/>
      <c r="U14" s="150">
        <v>0</v>
      </c>
      <c r="V14" s="38"/>
    </row>
    <row r="15" spans="1:22" ht="12.75" customHeight="1" x14ac:dyDescent="0.3">
      <c r="A15" s="54">
        <v>0.15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ht="12.75" customHeight="1" x14ac:dyDescent="0.3">
      <c r="A16" s="38"/>
      <c r="B16" s="50"/>
      <c r="C16" s="109" t="str">
        <f>C6</f>
        <v>FY 2018-19</v>
      </c>
      <c r="D16" s="109" t="s">
        <v>9</v>
      </c>
      <c r="E16" s="109" t="str">
        <f>E6</f>
        <v>FY 2019-20</v>
      </c>
      <c r="F16" s="109" t="s">
        <v>9</v>
      </c>
      <c r="G16" s="109" t="str">
        <f>G6</f>
        <v>FY 2020-21</v>
      </c>
      <c r="H16" s="109" t="s">
        <v>9</v>
      </c>
      <c r="I16" s="109" t="str">
        <f>I6</f>
        <v>FY 2021-22</v>
      </c>
      <c r="J16" s="109" t="s">
        <v>9</v>
      </c>
      <c r="K16" s="109" t="str">
        <f>K6</f>
        <v>FY 2022-23</v>
      </c>
      <c r="L16" s="109" t="s">
        <v>9</v>
      </c>
      <c r="M16" s="109" t="str">
        <f>M6</f>
        <v>FY 2023-24</v>
      </c>
      <c r="N16" s="109" t="s">
        <v>9</v>
      </c>
      <c r="O16" s="109" t="str">
        <f>O6</f>
        <v>FY 2024-25</v>
      </c>
      <c r="P16" s="109" t="s">
        <v>9</v>
      </c>
      <c r="Q16" s="109" t="str">
        <f>Q6</f>
        <v>FY 2025-26</v>
      </c>
      <c r="R16" s="109" t="s">
        <v>9</v>
      </c>
      <c r="S16" s="109" t="str">
        <f>S6</f>
        <v>FY 2026-27</v>
      </c>
      <c r="T16" s="109" t="s">
        <v>9</v>
      </c>
      <c r="U16" s="109" t="str">
        <f>U6</f>
        <v>FY 2027-28</v>
      </c>
      <c r="V16" s="109" t="s">
        <v>9</v>
      </c>
    </row>
    <row r="17" spans="1:24" ht="12.75" customHeight="1" x14ac:dyDescent="0.3">
      <c r="A17" s="26" t="s">
        <v>33</v>
      </c>
      <c r="B17" s="69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4" ht="12.75" customHeight="1" x14ac:dyDescent="0.3">
      <c r="A18" s="38" t="s">
        <v>236</v>
      </c>
      <c r="B18" s="5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X18" s="244"/>
    </row>
    <row r="19" spans="1:24" ht="12.75" customHeight="1" x14ac:dyDescent="0.3">
      <c r="A19" s="38" t="s">
        <v>237</v>
      </c>
      <c r="B19" s="50"/>
      <c r="C19" s="256">
        <v>0</v>
      </c>
      <c r="D19" s="103">
        <f>IFERROR(C19/C$28,0)</f>
        <v>0</v>
      </c>
      <c r="E19" s="256">
        <v>0</v>
      </c>
      <c r="F19" s="103">
        <f>IFERROR(E19/E$28,0)</f>
        <v>0</v>
      </c>
      <c r="G19" s="256">
        <v>0</v>
      </c>
      <c r="H19" s="103">
        <f>IFERROR(G19/G$28,0)</f>
        <v>0</v>
      </c>
      <c r="I19" s="256">
        <v>0</v>
      </c>
      <c r="J19" s="103">
        <f>IFERROR(I19/I$28,0)</f>
        <v>0</v>
      </c>
      <c r="K19" s="256">
        <v>0</v>
      </c>
      <c r="L19" s="103">
        <f>IFERROR(K19/K$28,0)</f>
        <v>0</v>
      </c>
      <c r="M19" s="256">
        <v>0</v>
      </c>
      <c r="N19" s="103">
        <f>IFERROR(M19/M$28,0)</f>
        <v>0</v>
      </c>
      <c r="O19" s="256">
        <v>0</v>
      </c>
      <c r="P19" s="103">
        <f>IFERROR(O19/O$28,0)</f>
        <v>0</v>
      </c>
      <c r="Q19" s="256">
        <v>0</v>
      </c>
      <c r="R19" s="103">
        <f>IFERROR(Q19/Q$28,0)</f>
        <v>0</v>
      </c>
      <c r="S19" s="256">
        <v>0</v>
      </c>
      <c r="T19" s="103">
        <f>IFERROR(S19/S$28,0)</f>
        <v>0</v>
      </c>
      <c r="U19" s="256">
        <v>0</v>
      </c>
      <c r="V19" s="103">
        <f>IFERROR(U19/U$28,0)</f>
        <v>0</v>
      </c>
    </row>
    <row r="20" spans="1:24" ht="12.75" customHeight="1" x14ac:dyDescent="0.3">
      <c r="A20" s="38" t="s">
        <v>238</v>
      </c>
      <c r="B20" s="50"/>
      <c r="C20" s="136">
        <v>0</v>
      </c>
      <c r="D20" s="103">
        <f>IFERROR(C20/C$28,0)</f>
        <v>0</v>
      </c>
      <c r="E20" s="136">
        <v>0</v>
      </c>
      <c r="F20" s="103">
        <f>IFERROR(E20/E$28,0)</f>
        <v>0</v>
      </c>
      <c r="G20" s="136">
        <v>0</v>
      </c>
      <c r="H20" s="103">
        <f>IFERROR(G20/G$28,0)</f>
        <v>0</v>
      </c>
      <c r="I20" s="136">
        <v>0</v>
      </c>
      <c r="J20" s="103">
        <f>IFERROR(I20/I$28,0)</f>
        <v>0</v>
      </c>
      <c r="K20" s="136">
        <v>0</v>
      </c>
      <c r="L20" s="103">
        <f>IFERROR(K20/K$28,0)</f>
        <v>0</v>
      </c>
      <c r="M20" s="136">
        <v>0</v>
      </c>
      <c r="N20" s="103">
        <f>IFERROR(M20/M$28,0)</f>
        <v>0</v>
      </c>
      <c r="O20" s="136">
        <v>0</v>
      </c>
      <c r="P20" s="103">
        <f>IFERROR(O20/O$28,0)</f>
        <v>0</v>
      </c>
      <c r="Q20" s="136">
        <v>0</v>
      </c>
      <c r="R20" s="103">
        <f>IFERROR(Q20/Q$28,0)</f>
        <v>0</v>
      </c>
      <c r="S20" s="136">
        <v>0</v>
      </c>
      <c r="T20" s="103">
        <f>IFERROR(S20/S$28,0)</f>
        <v>0</v>
      </c>
      <c r="U20" s="136">
        <v>0</v>
      </c>
      <c r="V20" s="103">
        <f>IFERROR(U20/U$28,0)</f>
        <v>0</v>
      </c>
    </row>
    <row r="21" spans="1:24" ht="12.75" customHeight="1" x14ac:dyDescent="0.3">
      <c r="A21" s="38" t="s">
        <v>235</v>
      </c>
      <c r="B21" s="50"/>
      <c r="C21" s="136"/>
      <c r="D21" s="103">
        <f>IFERROR(C21/C$28,0)</f>
        <v>0</v>
      </c>
      <c r="E21" s="136">
        <v>0</v>
      </c>
      <c r="F21" s="103">
        <f>IFERROR(E21/E$28,0)</f>
        <v>0</v>
      </c>
      <c r="G21" s="136">
        <v>0</v>
      </c>
      <c r="H21" s="103">
        <f>IFERROR(G21/G$28,0)</f>
        <v>0</v>
      </c>
      <c r="I21" s="136">
        <v>0</v>
      </c>
      <c r="J21" s="103">
        <f>IFERROR(I21/I$28,0)</f>
        <v>0</v>
      </c>
      <c r="K21" s="136">
        <v>0</v>
      </c>
      <c r="L21" s="103">
        <f>IFERROR(K21/K$28,0)</f>
        <v>0</v>
      </c>
      <c r="M21" s="136">
        <v>0</v>
      </c>
      <c r="N21" s="103">
        <f>IFERROR(M21/M$28,0)</f>
        <v>0</v>
      </c>
      <c r="O21" s="136">
        <v>0</v>
      </c>
      <c r="P21" s="103">
        <f>IFERROR(O21/O$28,0)</f>
        <v>0</v>
      </c>
      <c r="Q21" s="136">
        <v>0</v>
      </c>
      <c r="R21" s="103">
        <f>IFERROR(Q21/Q$28,0)</f>
        <v>0</v>
      </c>
      <c r="S21" s="136">
        <v>0</v>
      </c>
      <c r="T21" s="103">
        <f>IFERROR(S21/S$28,0)</f>
        <v>0</v>
      </c>
      <c r="U21" s="136">
        <v>0</v>
      </c>
      <c r="V21" s="103">
        <f>IFERROR(U21/U$28,0)</f>
        <v>0</v>
      </c>
    </row>
    <row r="22" spans="1:24" ht="12.75" customHeight="1" x14ac:dyDescent="0.3">
      <c r="A22" s="38" t="s">
        <v>239</v>
      </c>
      <c r="B22" s="50"/>
      <c r="C22" s="102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</row>
    <row r="23" spans="1:24" ht="12.75" customHeight="1" x14ac:dyDescent="0.3">
      <c r="A23" s="151" t="s">
        <v>240</v>
      </c>
      <c r="B23" s="152"/>
      <c r="C23" s="102"/>
      <c r="D23" s="103">
        <f t="shared" ref="D23:D28" si="0">IFERROR(C23/C$28,0)</f>
        <v>0</v>
      </c>
      <c r="E23" s="102"/>
      <c r="F23" s="103">
        <f t="shared" ref="F23:F28" si="1">IFERROR(E23/E$28,0)</f>
        <v>0</v>
      </c>
      <c r="G23" s="102"/>
      <c r="H23" s="103">
        <f t="shared" ref="H23:H28" si="2">IFERROR(G23/G$28,0)</f>
        <v>0</v>
      </c>
      <c r="I23" s="102"/>
      <c r="J23" s="103">
        <f t="shared" ref="J23:J28" si="3">IFERROR(I23/I$28,0)</f>
        <v>0</v>
      </c>
      <c r="K23" s="102"/>
      <c r="L23" s="103">
        <f t="shared" ref="L23:L28" si="4">IFERROR(K23/K$28,0)</f>
        <v>0</v>
      </c>
      <c r="M23" s="102"/>
      <c r="N23" s="103">
        <f t="shared" ref="N23:N28" si="5">IFERROR(M23/M$28,0)</f>
        <v>0</v>
      </c>
      <c r="O23" s="102"/>
      <c r="P23" s="103">
        <f t="shared" ref="P23:P28" si="6">IFERROR(O23/O$28,0)</f>
        <v>0</v>
      </c>
      <c r="Q23" s="102"/>
      <c r="R23" s="103">
        <f t="shared" ref="R23:R28" si="7">IFERROR(Q23/Q$28,0)</f>
        <v>0</v>
      </c>
      <c r="S23" s="102"/>
      <c r="T23" s="103">
        <f t="shared" ref="T23:T28" si="8">IFERROR(S23/S$28,0)</f>
        <v>0</v>
      </c>
      <c r="U23" s="102"/>
      <c r="V23" s="103">
        <f t="shared" ref="V23:V28" si="9">IFERROR(U23/U$28,0)</f>
        <v>0</v>
      </c>
    </row>
    <row r="24" spans="1:24" ht="12.75" customHeight="1" x14ac:dyDescent="0.3">
      <c r="A24" s="151" t="s">
        <v>241</v>
      </c>
      <c r="B24" s="152"/>
      <c r="C24" s="102"/>
      <c r="D24" s="103">
        <f t="shared" si="0"/>
        <v>0</v>
      </c>
      <c r="E24" s="102"/>
      <c r="F24" s="103">
        <f t="shared" si="1"/>
        <v>0</v>
      </c>
      <c r="G24" s="102"/>
      <c r="H24" s="103">
        <f t="shared" si="2"/>
        <v>0</v>
      </c>
      <c r="I24" s="102"/>
      <c r="J24" s="103">
        <f t="shared" si="3"/>
        <v>0</v>
      </c>
      <c r="K24" s="102"/>
      <c r="L24" s="103">
        <f t="shared" si="4"/>
        <v>0</v>
      </c>
      <c r="M24" s="102"/>
      <c r="N24" s="103">
        <f t="shared" si="5"/>
        <v>0</v>
      </c>
      <c r="O24" s="102"/>
      <c r="P24" s="103">
        <f t="shared" si="6"/>
        <v>0</v>
      </c>
      <c r="Q24" s="102"/>
      <c r="R24" s="103">
        <f t="shared" si="7"/>
        <v>0</v>
      </c>
      <c r="S24" s="102"/>
      <c r="T24" s="103">
        <f t="shared" si="8"/>
        <v>0</v>
      </c>
      <c r="U24" s="102"/>
      <c r="V24" s="103">
        <f t="shared" si="9"/>
        <v>0</v>
      </c>
      <c r="X24" s="102"/>
    </row>
    <row r="25" spans="1:24" ht="12.75" customHeight="1" x14ac:dyDescent="0.3">
      <c r="A25" s="38" t="s">
        <v>242</v>
      </c>
      <c r="B25" s="50"/>
      <c r="C25" s="136"/>
      <c r="D25" s="103">
        <f t="shared" si="0"/>
        <v>0</v>
      </c>
      <c r="E25" s="136"/>
      <c r="F25" s="103">
        <f t="shared" si="1"/>
        <v>0</v>
      </c>
      <c r="G25" s="136"/>
      <c r="H25" s="103">
        <f t="shared" si="2"/>
        <v>0</v>
      </c>
      <c r="I25" s="136"/>
      <c r="J25" s="103">
        <f t="shared" si="3"/>
        <v>0</v>
      </c>
      <c r="K25" s="136"/>
      <c r="L25" s="103">
        <f t="shared" si="4"/>
        <v>0</v>
      </c>
      <c r="M25" s="136"/>
      <c r="N25" s="103">
        <f t="shared" si="5"/>
        <v>0</v>
      </c>
      <c r="O25" s="136"/>
      <c r="P25" s="103">
        <f t="shared" si="6"/>
        <v>0</v>
      </c>
      <c r="Q25" s="136"/>
      <c r="R25" s="103">
        <f t="shared" si="7"/>
        <v>0</v>
      </c>
      <c r="S25" s="136"/>
      <c r="T25" s="103">
        <f t="shared" si="8"/>
        <v>0</v>
      </c>
      <c r="U25" s="136"/>
      <c r="V25" s="103">
        <f t="shared" si="9"/>
        <v>0</v>
      </c>
      <c r="X25" s="102"/>
    </row>
    <row r="26" spans="1:24" ht="12.75" customHeight="1" x14ac:dyDescent="0.3">
      <c r="A26" s="151" t="s">
        <v>243</v>
      </c>
      <c r="B26" s="50"/>
      <c r="C26" s="102"/>
      <c r="D26" s="103">
        <f t="shared" si="0"/>
        <v>0</v>
      </c>
      <c r="E26" s="102"/>
      <c r="F26" s="103">
        <f t="shared" si="1"/>
        <v>0</v>
      </c>
      <c r="G26" s="102"/>
      <c r="H26" s="103">
        <f t="shared" si="2"/>
        <v>0</v>
      </c>
      <c r="I26" s="102"/>
      <c r="J26" s="103">
        <f t="shared" si="3"/>
        <v>0</v>
      </c>
      <c r="K26" s="102"/>
      <c r="L26" s="103">
        <f t="shared" si="4"/>
        <v>0</v>
      </c>
      <c r="M26" s="102"/>
      <c r="N26" s="103">
        <f t="shared" si="5"/>
        <v>0</v>
      </c>
      <c r="O26" s="102"/>
      <c r="P26" s="103">
        <f t="shared" si="6"/>
        <v>0</v>
      </c>
      <c r="Q26" s="102"/>
      <c r="R26" s="103">
        <f t="shared" si="7"/>
        <v>0</v>
      </c>
      <c r="S26" s="102"/>
      <c r="T26" s="103">
        <f t="shared" si="8"/>
        <v>0</v>
      </c>
      <c r="U26" s="102"/>
      <c r="V26" s="103">
        <f t="shared" si="9"/>
        <v>0</v>
      </c>
    </row>
    <row r="27" spans="1:24" ht="12.75" customHeight="1" x14ac:dyDescent="0.3">
      <c r="A27" s="38" t="s">
        <v>453</v>
      </c>
      <c r="B27" s="50"/>
      <c r="C27" s="137">
        <v>20000</v>
      </c>
      <c r="D27" s="103">
        <f t="shared" si="0"/>
        <v>1</v>
      </c>
      <c r="E27" s="137">
        <v>22000</v>
      </c>
      <c r="F27" s="103">
        <f t="shared" si="1"/>
        <v>1</v>
      </c>
      <c r="G27" s="137">
        <v>22440</v>
      </c>
      <c r="H27" s="103">
        <f t="shared" si="2"/>
        <v>1</v>
      </c>
      <c r="I27" s="137">
        <v>22888.799999999999</v>
      </c>
      <c r="J27" s="103">
        <f t="shared" si="3"/>
        <v>1</v>
      </c>
      <c r="K27" s="137">
        <v>23346.576000000001</v>
      </c>
      <c r="L27" s="103">
        <f t="shared" si="4"/>
        <v>1</v>
      </c>
      <c r="M27" s="137">
        <v>23813.507520000003</v>
      </c>
      <c r="N27" s="103">
        <f t="shared" si="5"/>
        <v>1</v>
      </c>
      <c r="O27" s="137">
        <v>24289.777670400003</v>
      </c>
      <c r="P27" s="103">
        <f t="shared" si="6"/>
        <v>1</v>
      </c>
      <c r="Q27" s="137">
        <v>24775.573223808002</v>
      </c>
      <c r="R27" s="103">
        <f t="shared" si="7"/>
        <v>1</v>
      </c>
      <c r="S27" s="137">
        <v>25271.084688284162</v>
      </c>
      <c r="T27" s="103">
        <f t="shared" si="8"/>
        <v>1</v>
      </c>
      <c r="U27" s="137">
        <v>25776.506382049844</v>
      </c>
      <c r="V27" s="103">
        <f t="shared" si="9"/>
        <v>1</v>
      </c>
    </row>
    <row r="28" spans="1:24" ht="12.75" customHeight="1" x14ac:dyDescent="0.3">
      <c r="A28" s="26" t="s">
        <v>1</v>
      </c>
      <c r="B28" s="69"/>
      <c r="C28" s="105">
        <f>SUM(C19:C27)</f>
        <v>20000</v>
      </c>
      <c r="D28" s="106">
        <f t="shared" si="0"/>
        <v>1</v>
      </c>
      <c r="E28" s="105">
        <f>SUM(E19:E27)</f>
        <v>22000</v>
      </c>
      <c r="F28" s="106">
        <f t="shared" si="1"/>
        <v>1</v>
      </c>
      <c r="G28" s="105">
        <f>SUM(G19:G27)</f>
        <v>22440</v>
      </c>
      <c r="H28" s="106">
        <f t="shared" si="2"/>
        <v>1</v>
      </c>
      <c r="I28" s="105">
        <f>SUM(I19:I27)</f>
        <v>22888.799999999999</v>
      </c>
      <c r="J28" s="106">
        <f t="shared" si="3"/>
        <v>1</v>
      </c>
      <c r="K28" s="105">
        <f>SUM(K19:K27)</f>
        <v>23346.576000000001</v>
      </c>
      <c r="L28" s="106">
        <f t="shared" si="4"/>
        <v>1</v>
      </c>
      <c r="M28" s="105">
        <f>SUM(M19:M27)</f>
        <v>23813.507520000003</v>
      </c>
      <c r="N28" s="106">
        <f t="shared" si="5"/>
        <v>1</v>
      </c>
      <c r="O28" s="105">
        <f>SUM(O19:O27)</f>
        <v>24289.777670400003</v>
      </c>
      <c r="P28" s="106">
        <f t="shared" si="6"/>
        <v>1</v>
      </c>
      <c r="Q28" s="105">
        <f>SUM(Q19:Q27)</f>
        <v>24775.573223808002</v>
      </c>
      <c r="R28" s="106">
        <f t="shared" si="7"/>
        <v>1</v>
      </c>
      <c r="S28" s="105">
        <f>SUM(S19:S27)</f>
        <v>25271.084688284162</v>
      </c>
      <c r="T28" s="106">
        <f t="shared" si="8"/>
        <v>1</v>
      </c>
      <c r="U28" s="105">
        <f>SUM(U19:U27)</f>
        <v>25776.506382049844</v>
      </c>
      <c r="V28" s="106">
        <f t="shared" si="9"/>
        <v>1</v>
      </c>
    </row>
    <row r="29" spans="1:24" ht="12.75" customHeight="1" x14ac:dyDescent="0.3">
      <c r="A29" s="26"/>
      <c r="B29" s="69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4" ht="12.75" customHeight="1" x14ac:dyDescent="0.3">
      <c r="A30" s="26" t="s">
        <v>34</v>
      </c>
      <c r="B30" s="69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4" ht="12.75" customHeight="1" x14ac:dyDescent="0.3">
      <c r="A31" s="38" t="s">
        <v>35</v>
      </c>
      <c r="B31" s="50"/>
      <c r="C31" s="217">
        <v>0</v>
      </c>
      <c r="D31" s="103">
        <f>IFERROR(C31/C$28,0)</f>
        <v>0</v>
      </c>
      <c r="E31" s="217">
        <v>0</v>
      </c>
      <c r="F31" s="103">
        <f>IFERROR(E31/E$28,0)</f>
        <v>0</v>
      </c>
      <c r="G31" s="217">
        <v>0</v>
      </c>
      <c r="H31" s="103">
        <f>IFERROR(G31/G$28,0)</f>
        <v>0</v>
      </c>
      <c r="I31" s="217">
        <v>0</v>
      </c>
      <c r="J31" s="103">
        <f>IFERROR(I31/I$28,0)</f>
        <v>0</v>
      </c>
      <c r="K31" s="217">
        <v>0</v>
      </c>
      <c r="L31" s="103">
        <f>IFERROR(K31/K$28,0)</f>
        <v>0</v>
      </c>
      <c r="M31" s="217">
        <v>0</v>
      </c>
      <c r="N31" s="103">
        <f>IFERROR(M31/M$28,0)</f>
        <v>0</v>
      </c>
      <c r="O31" s="217">
        <v>0</v>
      </c>
      <c r="P31" s="103">
        <f>IFERROR(O31/O$28,0)</f>
        <v>0</v>
      </c>
      <c r="Q31" s="217">
        <v>0</v>
      </c>
      <c r="R31" s="103">
        <f>IFERROR(Q31/Q$28,0)</f>
        <v>0</v>
      </c>
      <c r="S31" s="217">
        <v>0</v>
      </c>
      <c r="T31" s="103">
        <f>IFERROR(S31/S$28,0)</f>
        <v>0</v>
      </c>
      <c r="U31" s="217">
        <v>0</v>
      </c>
      <c r="V31" s="103">
        <f>IFERROR(U31/U$28,0)</f>
        <v>0</v>
      </c>
    </row>
    <row r="32" spans="1:24" ht="12.75" customHeight="1" x14ac:dyDescent="0.3">
      <c r="A32" s="70" t="s">
        <v>75</v>
      </c>
      <c r="B32" s="70"/>
      <c r="C32" s="139"/>
      <c r="D32" s="103">
        <f>IFERROR(C32/C$28,0)</f>
        <v>0</v>
      </c>
      <c r="E32" s="139"/>
      <c r="F32" s="103">
        <f>IFERROR(E32/E$28,0)</f>
        <v>0</v>
      </c>
      <c r="G32" s="139"/>
      <c r="H32" s="103">
        <f>IFERROR(G32/G$28,0)</f>
        <v>0</v>
      </c>
      <c r="I32" s="139"/>
      <c r="J32" s="103">
        <f>IFERROR(I32/I$28,0)</f>
        <v>0</v>
      </c>
      <c r="K32" s="139"/>
      <c r="L32" s="103">
        <f>IFERROR(K32/K$28,0)</f>
        <v>0</v>
      </c>
      <c r="M32" s="139"/>
      <c r="N32" s="103">
        <f>IFERROR(M32/M$28,0)</f>
        <v>0</v>
      </c>
      <c r="O32" s="139"/>
      <c r="P32" s="103">
        <f>IFERROR(O32/O$28,0)</f>
        <v>0</v>
      </c>
      <c r="Q32" s="139"/>
      <c r="R32" s="103">
        <f>IFERROR(Q32/Q$28,0)</f>
        <v>0</v>
      </c>
      <c r="S32" s="139"/>
      <c r="T32" s="103">
        <f>IFERROR(S32/S$28,0)</f>
        <v>0</v>
      </c>
      <c r="U32" s="139"/>
      <c r="V32" s="103">
        <f>IFERROR(U32/U$28,0)</f>
        <v>0</v>
      </c>
    </row>
    <row r="33" spans="1:22" ht="12.75" customHeight="1" x14ac:dyDescent="0.3">
      <c r="A33" s="26" t="s">
        <v>2</v>
      </c>
      <c r="B33" s="69"/>
      <c r="C33" s="105">
        <f>SUM(C31:C32)</f>
        <v>0</v>
      </c>
      <c r="D33" s="106">
        <f>IFERROR(C33/C$28,0)</f>
        <v>0</v>
      </c>
      <c r="E33" s="105">
        <f>SUM(E31:E32)</f>
        <v>0</v>
      </c>
      <c r="F33" s="106">
        <f>IFERROR(E33/E$28,0)</f>
        <v>0</v>
      </c>
      <c r="G33" s="105">
        <f>SUM(G31:G32)</f>
        <v>0</v>
      </c>
      <c r="H33" s="106">
        <f>IFERROR(G33/G$28,0)</f>
        <v>0</v>
      </c>
      <c r="I33" s="105">
        <f>SUM(I31:I32)</f>
        <v>0</v>
      </c>
      <c r="J33" s="106">
        <f>IFERROR(I33/I$28,0)</f>
        <v>0</v>
      </c>
      <c r="K33" s="105">
        <f>SUM(K31:K32)</f>
        <v>0</v>
      </c>
      <c r="L33" s="106">
        <f>IFERROR(K33/K$28,0)</f>
        <v>0</v>
      </c>
      <c r="M33" s="105">
        <f>SUM(M31:M32)</f>
        <v>0</v>
      </c>
      <c r="N33" s="106">
        <f>IFERROR(M33/M$28,0)</f>
        <v>0</v>
      </c>
      <c r="O33" s="105">
        <f>SUM(O31:O32)</f>
        <v>0</v>
      </c>
      <c r="P33" s="106">
        <f>IFERROR(O33/O$28,0)</f>
        <v>0</v>
      </c>
      <c r="Q33" s="105">
        <f>SUM(Q31:Q32)</f>
        <v>0</v>
      </c>
      <c r="R33" s="106">
        <f>IFERROR(Q33/Q$28,0)</f>
        <v>0</v>
      </c>
      <c r="S33" s="105">
        <f>SUM(S31:S32)</f>
        <v>0</v>
      </c>
      <c r="T33" s="106">
        <f>IFERROR(S33/S$28,0)</f>
        <v>0</v>
      </c>
      <c r="U33" s="105">
        <f>SUM(U31:U32)</f>
        <v>0</v>
      </c>
      <c r="V33" s="106">
        <f>IFERROR(U33/U$28,0)</f>
        <v>0</v>
      </c>
    </row>
    <row r="34" spans="1:22" ht="12.75" customHeight="1" x14ac:dyDescent="0.3">
      <c r="A34" s="38"/>
      <c r="B34" s="5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2.75" customHeight="1" x14ac:dyDescent="0.3">
      <c r="A35" s="26" t="s">
        <v>3</v>
      </c>
      <c r="B35" s="69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2.75" customHeight="1" x14ac:dyDescent="0.3">
      <c r="A36" s="38" t="s">
        <v>22</v>
      </c>
      <c r="B36" s="50"/>
      <c r="C36" s="138"/>
      <c r="D36" s="103">
        <f t="shared" ref="D36:D46" si="10">IFERROR(C36/C$28,0)</f>
        <v>0</v>
      </c>
      <c r="E36" s="217"/>
      <c r="F36" s="103">
        <f t="shared" ref="F36:F46" si="11">IFERROR(E36/E$28,0)</f>
        <v>0</v>
      </c>
      <c r="G36" s="217"/>
      <c r="H36" s="103">
        <f t="shared" ref="H36:H46" si="12">IFERROR(G36/G$28,0)</f>
        <v>0</v>
      </c>
      <c r="I36" s="217"/>
      <c r="J36" s="103">
        <f t="shared" ref="J36:J46" si="13">IFERROR(I36/I$28,0)</f>
        <v>0</v>
      </c>
      <c r="K36" s="217"/>
      <c r="L36" s="103">
        <f t="shared" ref="L36:L46" si="14">IFERROR(K36/K$28,0)</f>
        <v>0</v>
      </c>
      <c r="M36" s="217"/>
      <c r="N36" s="103">
        <f t="shared" ref="N36:N46" si="15">IFERROR(M36/M$28,0)</f>
        <v>0</v>
      </c>
      <c r="O36" s="217"/>
      <c r="P36" s="103">
        <f t="shared" ref="P36:P46" si="16">IFERROR(O36/O$28,0)</f>
        <v>0</v>
      </c>
      <c r="Q36" s="217"/>
      <c r="R36" s="103">
        <f t="shared" ref="R36:R46" si="17">IFERROR(Q36/Q$28,0)</f>
        <v>0</v>
      </c>
      <c r="S36" s="217"/>
      <c r="T36" s="103">
        <f t="shared" ref="T36:T46" si="18">IFERROR(S36/S$28,0)</f>
        <v>0</v>
      </c>
      <c r="U36" s="217"/>
      <c r="V36" s="103">
        <f t="shared" ref="V36:V46" si="19">IFERROR(U36/U$28,0)</f>
        <v>0</v>
      </c>
    </row>
    <row r="37" spans="1:22" ht="12.75" customHeight="1" x14ac:dyDescent="0.3">
      <c r="A37" s="38" t="s">
        <v>23</v>
      </c>
      <c r="B37" s="50"/>
      <c r="C37" s="138"/>
      <c r="D37" s="103">
        <f t="shared" si="10"/>
        <v>0</v>
      </c>
      <c r="E37" s="217">
        <v>0</v>
      </c>
      <c r="F37" s="103">
        <f t="shared" si="11"/>
        <v>0</v>
      </c>
      <c r="G37" s="217">
        <v>0</v>
      </c>
      <c r="H37" s="103">
        <f t="shared" si="12"/>
        <v>0</v>
      </c>
      <c r="I37" s="217">
        <v>0</v>
      </c>
      <c r="J37" s="103">
        <f t="shared" si="13"/>
        <v>0</v>
      </c>
      <c r="K37" s="217">
        <v>0</v>
      </c>
      <c r="L37" s="103">
        <f t="shared" si="14"/>
        <v>0</v>
      </c>
      <c r="M37" s="217">
        <v>0</v>
      </c>
      <c r="N37" s="103">
        <f t="shared" si="15"/>
        <v>0</v>
      </c>
      <c r="O37" s="217">
        <v>0</v>
      </c>
      <c r="P37" s="103">
        <f t="shared" si="16"/>
        <v>0</v>
      </c>
      <c r="Q37" s="217">
        <v>0</v>
      </c>
      <c r="R37" s="103">
        <f t="shared" si="17"/>
        <v>0</v>
      </c>
      <c r="S37" s="217">
        <v>0</v>
      </c>
      <c r="T37" s="103">
        <f t="shared" si="18"/>
        <v>0</v>
      </c>
      <c r="U37" s="217">
        <v>0</v>
      </c>
      <c r="V37" s="103">
        <f t="shared" si="19"/>
        <v>0</v>
      </c>
    </row>
    <row r="38" spans="1:22" ht="12.75" customHeight="1" x14ac:dyDescent="0.3">
      <c r="A38" s="38" t="s">
        <v>24</v>
      </c>
      <c r="B38" s="50"/>
      <c r="C38" s="138"/>
      <c r="D38" s="103">
        <f t="shared" si="10"/>
        <v>0</v>
      </c>
      <c r="E38" s="217">
        <v>0</v>
      </c>
      <c r="F38" s="103">
        <f t="shared" si="11"/>
        <v>0</v>
      </c>
      <c r="G38" s="217">
        <v>0</v>
      </c>
      <c r="H38" s="103">
        <f t="shared" si="12"/>
        <v>0</v>
      </c>
      <c r="I38" s="217">
        <v>0</v>
      </c>
      <c r="J38" s="103">
        <f t="shared" si="13"/>
        <v>0</v>
      </c>
      <c r="K38" s="217">
        <v>0</v>
      </c>
      <c r="L38" s="103">
        <f t="shared" si="14"/>
        <v>0</v>
      </c>
      <c r="M38" s="217">
        <v>0</v>
      </c>
      <c r="N38" s="103">
        <f t="shared" si="15"/>
        <v>0</v>
      </c>
      <c r="O38" s="217">
        <v>0</v>
      </c>
      <c r="P38" s="103">
        <f t="shared" si="16"/>
        <v>0</v>
      </c>
      <c r="Q38" s="217">
        <v>0</v>
      </c>
      <c r="R38" s="103">
        <f t="shared" si="17"/>
        <v>0</v>
      </c>
      <c r="S38" s="217">
        <v>0</v>
      </c>
      <c r="T38" s="103">
        <f t="shared" si="18"/>
        <v>0</v>
      </c>
      <c r="U38" s="217">
        <v>0</v>
      </c>
      <c r="V38" s="103">
        <f t="shared" si="19"/>
        <v>0</v>
      </c>
    </row>
    <row r="39" spans="1:22" ht="12.75" customHeight="1" x14ac:dyDescent="0.3">
      <c r="A39" s="38" t="s">
        <v>28</v>
      </c>
      <c r="B39" s="50"/>
      <c r="C39" s="138"/>
      <c r="D39" s="103">
        <f t="shared" si="10"/>
        <v>0</v>
      </c>
      <c r="E39" s="217">
        <v>0</v>
      </c>
      <c r="F39" s="103">
        <f t="shared" si="11"/>
        <v>0</v>
      </c>
      <c r="G39" s="217">
        <v>0</v>
      </c>
      <c r="H39" s="103">
        <f t="shared" si="12"/>
        <v>0</v>
      </c>
      <c r="I39" s="217">
        <v>0</v>
      </c>
      <c r="J39" s="103">
        <f t="shared" si="13"/>
        <v>0</v>
      </c>
      <c r="K39" s="217">
        <v>0</v>
      </c>
      <c r="L39" s="103">
        <f t="shared" si="14"/>
        <v>0</v>
      </c>
      <c r="M39" s="217">
        <v>0</v>
      </c>
      <c r="N39" s="103">
        <f t="shared" si="15"/>
        <v>0</v>
      </c>
      <c r="O39" s="217">
        <v>0</v>
      </c>
      <c r="P39" s="103">
        <f t="shared" si="16"/>
        <v>0</v>
      </c>
      <c r="Q39" s="217">
        <v>0</v>
      </c>
      <c r="R39" s="103">
        <f t="shared" si="17"/>
        <v>0</v>
      </c>
      <c r="S39" s="217">
        <v>0</v>
      </c>
      <c r="T39" s="103">
        <f t="shared" si="18"/>
        <v>0</v>
      </c>
      <c r="U39" s="217">
        <v>0</v>
      </c>
      <c r="V39" s="103">
        <f t="shared" si="19"/>
        <v>0</v>
      </c>
    </row>
    <row r="40" spans="1:22" ht="12.75" customHeight="1" x14ac:dyDescent="0.3">
      <c r="A40" s="38" t="s">
        <v>25</v>
      </c>
      <c r="B40" s="50"/>
      <c r="C40" s="138">
        <v>0</v>
      </c>
      <c r="D40" s="103">
        <f t="shared" si="10"/>
        <v>0</v>
      </c>
      <c r="E40" s="138">
        <v>0</v>
      </c>
      <c r="F40" s="103">
        <f t="shared" si="11"/>
        <v>0</v>
      </c>
      <c r="G40" s="138">
        <v>0</v>
      </c>
      <c r="H40" s="103">
        <f t="shared" si="12"/>
        <v>0</v>
      </c>
      <c r="I40" s="138">
        <v>0</v>
      </c>
      <c r="J40" s="103">
        <f t="shared" si="13"/>
        <v>0</v>
      </c>
      <c r="K40" s="138">
        <v>0</v>
      </c>
      <c r="L40" s="103">
        <f t="shared" si="14"/>
        <v>0</v>
      </c>
      <c r="M40" s="138">
        <v>0</v>
      </c>
      <c r="N40" s="103">
        <f t="shared" si="15"/>
        <v>0</v>
      </c>
      <c r="O40" s="138">
        <v>0</v>
      </c>
      <c r="P40" s="103">
        <f t="shared" si="16"/>
        <v>0</v>
      </c>
      <c r="Q40" s="138">
        <v>0</v>
      </c>
      <c r="R40" s="103">
        <f t="shared" si="17"/>
        <v>0</v>
      </c>
      <c r="S40" s="138">
        <v>0</v>
      </c>
      <c r="T40" s="103">
        <f t="shared" si="18"/>
        <v>0</v>
      </c>
      <c r="U40" s="138">
        <v>0</v>
      </c>
      <c r="V40" s="103">
        <f t="shared" si="19"/>
        <v>0</v>
      </c>
    </row>
    <row r="41" spans="1:22" ht="12.75" customHeight="1" x14ac:dyDescent="0.3">
      <c r="A41" s="38" t="s">
        <v>26</v>
      </c>
      <c r="B41" s="50"/>
      <c r="C41" s="138">
        <v>0</v>
      </c>
      <c r="D41" s="103">
        <f t="shared" si="10"/>
        <v>0</v>
      </c>
      <c r="E41" s="138">
        <v>0</v>
      </c>
      <c r="F41" s="103">
        <f t="shared" si="11"/>
        <v>0</v>
      </c>
      <c r="G41" s="138">
        <v>0</v>
      </c>
      <c r="H41" s="103">
        <f t="shared" si="12"/>
        <v>0</v>
      </c>
      <c r="I41" s="138">
        <v>0</v>
      </c>
      <c r="J41" s="103">
        <f t="shared" si="13"/>
        <v>0</v>
      </c>
      <c r="K41" s="138">
        <v>0</v>
      </c>
      <c r="L41" s="103">
        <f t="shared" si="14"/>
        <v>0</v>
      </c>
      <c r="M41" s="138">
        <v>0</v>
      </c>
      <c r="N41" s="103">
        <f t="shared" si="15"/>
        <v>0</v>
      </c>
      <c r="O41" s="138">
        <v>0</v>
      </c>
      <c r="P41" s="103">
        <f t="shared" si="16"/>
        <v>0</v>
      </c>
      <c r="Q41" s="138">
        <v>0</v>
      </c>
      <c r="R41" s="103">
        <f t="shared" si="17"/>
        <v>0</v>
      </c>
      <c r="S41" s="138">
        <v>0</v>
      </c>
      <c r="T41" s="103">
        <f t="shared" si="18"/>
        <v>0</v>
      </c>
      <c r="U41" s="138">
        <v>0</v>
      </c>
      <c r="V41" s="103">
        <f t="shared" si="19"/>
        <v>0</v>
      </c>
    </row>
    <row r="42" spans="1:22" ht="12.75" customHeight="1" x14ac:dyDescent="0.3">
      <c r="A42" s="38" t="s">
        <v>27</v>
      </c>
      <c r="B42" s="50"/>
      <c r="C42" s="138"/>
      <c r="D42" s="103">
        <f t="shared" si="10"/>
        <v>0</v>
      </c>
      <c r="E42" s="217"/>
      <c r="F42" s="103">
        <f t="shared" si="11"/>
        <v>0</v>
      </c>
      <c r="G42" s="217"/>
      <c r="H42" s="103">
        <f t="shared" si="12"/>
        <v>0</v>
      </c>
      <c r="I42" s="217"/>
      <c r="J42" s="103">
        <f t="shared" si="13"/>
        <v>0</v>
      </c>
      <c r="K42" s="217"/>
      <c r="L42" s="103">
        <f t="shared" si="14"/>
        <v>0</v>
      </c>
      <c r="M42" s="217"/>
      <c r="N42" s="103">
        <f t="shared" si="15"/>
        <v>0</v>
      </c>
      <c r="O42" s="217"/>
      <c r="P42" s="103">
        <f t="shared" si="16"/>
        <v>0</v>
      </c>
      <c r="Q42" s="217"/>
      <c r="R42" s="103">
        <f t="shared" si="17"/>
        <v>0</v>
      </c>
      <c r="S42" s="217"/>
      <c r="T42" s="103">
        <f t="shared" si="18"/>
        <v>0</v>
      </c>
      <c r="U42" s="217"/>
      <c r="V42" s="103">
        <f t="shared" si="19"/>
        <v>0</v>
      </c>
    </row>
    <row r="43" spans="1:22" ht="12.75" customHeight="1" x14ac:dyDescent="0.3">
      <c r="A43" s="38" t="s">
        <v>76</v>
      </c>
      <c r="B43" s="50"/>
      <c r="C43" s="138"/>
      <c r="D43" s="103">
        <f t="shared" si="10"/>
        <v>0</v>
      </c>
      <c r="E43" s="217"/>
      <c r="F43" s="103">
        <f t="shared" si="11"/>
        <v>0</v>
      </c>
      <c r="G43" s="217"/>
      <c r="H43" s="103">
        <f t="shared" si="12"/>
        <v>0</v>
      </c>
      <c r="I43" s="217"/>
      <c r="J43" s="103">
        <f t="shared" si="13"/>
        <v>0</v>
      </c>
      <c r="K43" s="217"/>
      <c r="L43" s="103">
        <f t="shared" si="14"/>
        <v>0</v>
      </c>
      <c r="M43" s="217"/>
      <c r="N43" s="103">
        <f t="shared" si="15"/>
        <v>0</v>
      </c>
      <c r="O43" s="217"/>
      <c r="P43" s="103">
        <f t="shared" si="16"/>
        <v>0</v>
      </c>
      <c r="Q43" s="217"/>
      <c r="R43" s="103">
        <f t="shared" si="17"/>
        <v>0</v>
      </c>
      <c r="S43" s="217"/>
      <c r="T43" s="103">
        <f t="shared" si="18"/>
        <v>0</v>
      </c>
      <c r="U43" s="217"/>
      <c r="V43" s="103">
        <f t="shared" si="19"/>
        <v>0</v>
      </c>
    </row>
    <row r="44" spans="1:22" ht="12.75" customHeight="1" x14ac:dyDescent="0.3">
      <c r="A44" s="38" t="s">
        <v>11</v>
      </c>
      <c r="B44" s="50"/>
      <c r="C44" s="138"/>
      <c r="D44" s="103">
        <f t="shared" si="10"/>
        <v>0</v>
      </c>
      <c r="E44" s="217"/>
      <c r="F44" s="103">
        <f t="shared" si="11"/>
        <v>0</v>
      </c>
      <c r="G44" s="217"/>
      <c r="H44" s="103">
        <f t="shared" si="12"/>
        <v>0</v>
      </c>
      <c r="I44" s="217"/>
      <c r="J44" s="103">
        <f t="shared" si="13"/>
        <v>0</v>
      </c>
      <c r="K44" s="217"/>
      <c r="L44" s="103">
        <f t="shared" si="14"/>
        <v>0</v>
      </c>
      <c r="M44" s="217"/>
      <c r="N44" s="103">
        <f t="shared" si="15"/>
        <v>0</v>
      </c>
      <c r="O44" s="217"/>
      <c r="P44" s="103">
        <f t="shared" si="16"/>
        <v>0</v>
      </c>
      <c r="Q44" s="217"/>
      <c r="R44" s="103">
        <f t="shared" si="17"/>
        <v>0</v>
      </c>
      <c r="S44" s="217"/>
      <c r="T44" s="103">
        <f t="shared" si="18"/>
        <v>0</v>
      </c>
      <c r="U44" s="217"/>
      <c r="V44" s="103">
        <f t="shared" si="19"/>
        <v>0</v>
      </c>
    </row>
    <row r="45" spans="1:22" ht="12.75" customHeight="1" x14ac:dyDescent="0.3">
      <c r="A45" s="38" t="s">
        <v>4</v>
      </c>
      <c r="B45" s="50"/>
      <c r="C45" s="139">
        <v>0</v>
      </c>
      <c r="D45" s="103">
        <f t="shared" si="10"/>
        <v>0</v>
      </c>
      <c r="E45" s="139">
        <v>0</v>
      </c>
      <c r="F45" s="103">
        <f t="shared" si="11"/>
        <v>0</v>
      </c>
      <c r="G45" s="139">
        <v>0</v>
      </c>
      <c r="H45" s="103">
        <f t="shared" si="12"/>
        <v>0</v>
      </c>
      <c r="I45" s="139">
        <v>0</v>
      </c>
      <c r="J45" s="103">
        <f t="shared" si="13"/>
        <v>0</v>
      </c>
      <c r="K45" s="139">
        <v>0</v>
      </c>
      <c r="L45" s="103">
        <f t="shared" si="14"/>
        <v>0</v>
      </c>
      <c r="M45" s="139">
        <v>0</v>
      </c>
      <c r="N45" s="103">
        <f t="shared" si="15"/>
        <v>0</v>
      </c>
      <c r="O45" s="139">
        <v>0</v>
      </c>
      <c r="P45" s="103">
        <f t="shared" si="16"/>
        <v>0</v>
      </c>
      <c r="Q45" s="139">
        <v>0</v>
      </c>
      <c r="R45" s="103">
        <f t="shared" si="17"/>
        <v>0</v>
      </c>
      <c r="S45" s="139">
        <v>0</v>
      </c>
      <c r="T45" s="103">
        <f t="shared" si="18"/>
        <v>0</v>
      </c>
      <c r="U45" s="139">
        <v>0</v>
      </c>
      <c r="V45" s="103">
        <f t="shared" si="19"/>
        <v>0</v>
      </c>
    </row>
    <row r="46" spans="1:22" ht="12.75" customHeight="1" x14ac:dyDescent="0.3">
      <c r="A46" s="26" t="s">
        <v>5</v>
      </c>
      <c r="B46" s="69"/>
      <c r="C46" s="105">
        <f>SUM(C36:C45)</f>
        <v>0</v>
      </c>
      <c r="D46" s="106">
        <f t="shared" si="10"/>
        <v>0</v>
      </c>
      <c r="E46" s="105">
        <f>SUM(E36:E45)</f>
        <v>0</v>
      </c>
      <c r="F46" s="106">
        <f t="shared" si="11"/>
        <v>0</v>
      </c>
      <c r="G46" s="105">
        <f>SUM(G36:G45)</f>
        <v>0</v>
      </c>
      <c r="H46" s="106">
        <f t="shared" si="12"/>
        <v>0</v>
      </c>
      <c r="I46" s="105">
        <f>SUM(I36:I45)</f>
        <v>0</v>
      </c>
      <c r="J46" s="106">
        <f t="shared" si="13"/>
        <v>0</v>
      </c>
      <c r="K46" s="105">
        <f>SUM(K36:K45)</f>
        <v>0</v>
      </c>
      <c r="L46" s="106">
        <f t="shared" si="14"/>
        <v>0</v>
      </c>
      <c r="M46" s="105">
        <f>SUM(M36:M45)</f>
        <v>0</v>
      </c>
      <c r="N46" s="106">
        <f t="shared" si="15"/>
        <v>0</v>
      </c>
      <c r="O46" s="105">
        <f>SUM(O36:O45)</f>
        <v>0</v>
      </c>
      <c r="P46" s="106">
        <f t="shared" si="16"/>
        <v>0</v>
      </c>
      <c r="Q46" s="105">
        <f>SUM(Q36:Q45)</f>
        <v>0</v>
      </c>
      <c r="R46" s="106">
        <f t="shared" si="17"/>
        <v>0</v>
      </c>
      <c r="S46" s="105">
        <f>SUM(S36:S45)</f>
        <v>0</v>
      </c>
      <c r="T46" s="106">
        <f t="shared" si="18"/>
        <v>0</v>
      </c>
      <c r="U46" s="105">
        <f>SUM(U36:U45)</f>
        <v>0</v>
      </c>
      <c r="V46" s="106">
        <f t="shared" si="19"/>
        <v>0</v>
      </c>
    </row>
    <row r="47" spans="1:22" ht="12.75" customHeight="1" x14ac:dyDescent="0.3">
      <c r="A47" s="26"/>
      <c r="B47" s="26"/>
      <c r="C47" s="53"/>
      <c r="D47" s="111"/>
      <c r="E47" s="53"/>
      <c r="F47" s="111"/>
      <c r="G47" s="53"/>
      <c r="H47" s="111"/>
      <c r="I47" s="53"/>
      <c r="J47" s="111"/>
      <c r="K47" s="53"/>
      <c r="L47" s="111"/>
      <c r="M47" s="53"/>
      <c r="N47" s="111"/>
      <c r="O47" s="53"/>
      <c r="P47" s="111"/>
      <c r="Q47" s="53"/>
      <c r="R47" s="111"/>
      <c r="S47" s="53"/>
      <c r="T47" s="111"/>
      <c r="U47" s="53"/>
      <c r="V47" s="111"/>
    </row>
    <row r="48" spans="1:22" ht="12.75" customHeight="1" x14ac:dyDescent="0.3">
      <c r="A48" s="26" t="str">
        <f>A4</f>
        <v xml:space="preserve">VENDOR:  </v>
      </c>
      <c r="B48" s="46" t="str">
        <f>B4</f>
        <v>Aramark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4" ht="12.75" customHeight="1" x14ac:dyDescent="0.3">
      <c r="A49" s="26"/>
      <c r="B49" s="14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4" ht="12.75" customHeight="1" x14ac:dyDescent="0.3">
      <c r="A50" s="38"/>
      <c r="B50" s="38"/>
      <c r="C50" s="109" t="str">
        <f>C6</f>
        <v>FY 2018-19</v>
      </c>
      <c r="D50" s="109" t="s">
        <v>9</v>
      </c>
      <c r="E50" s="109" t="str">
        <f>E6</f>
        <v>FY 2019-20</v>
      </c>
      <c r="F50" s="109" t="s">
        <v>9</v>
      </c>
      <c r="G50" s="109" t="str">
        <f>G6</f>
        <v>FY 2020-21</v>
      </c>
      <c r="H50" s="109" t="s">
        <v>9</v>
      </c>
      <c r="I50" s="109" t="str">
        <f>I6</f>
        <v>FY 2021-22</v>
      </c>
      <c r="J50" s="109" t="s">
        <v>9</v>
      </c>
      <c r="K50" s="109" t="str">
        <f>K6</f>
        <v>FY 2022-23</v>
      </c>
      <c r="L50" s="109" t="s">
        <v>9</v>
      </c>
      <c r="M50" s="109" t="str">
        <f>M6</f>
        <v>FY 2023-24</v>
      </c>
      <c r="N50" s="109" t="s">
        <v>9</v>
      </c>
      <c r="O50" s="109" t="str">
        <f>O6</f>
        <v>FY 2024-25</v>
      </c>
      <c r="P50" s="109" t="s">
        <v>9</v>
      </c>
      <c r="Q50" s="109" t="str">
        <f>Q6</f>
        <v>FY 2025-26</v>
      </c>
      <c r="R50" s="109" t="s">
        <v>9</v>
      </c>
      <c r="S50" s="109" t="str">
        <f>S6</f>
        <v>FY 2026-27</v>
      </c>
      <c r="T50" s="109" t="s">
        <v>9</v>
      </c>
      <c r="U50" s="109" t="str">
        <f>U6</f>
        <v>FY 2027-28</v>
      </c>
      <c r="V50" s="109" t="s">
        <v>9</v>
      </c>
    </row>
    <row r="51" spans="1:24" ht="12.75" customHeight="1" x14ac:dyDescent="0.3">
      <c r="A51" s="26" t="s">
        <v>38</v>
      </c>
      <c r="B51" s="69"/>
      <c r="C51" s="101"/>
      <c r="D51" s="103"/>
      <c r="E51" s="101"/>
      <c r="F51" s="103"/>
      <c r="G51" s="101"/>
      <c r="H51" s="103"/>
      <c r="I51" s="101"/>
      <c r="J51" s="103"/>
      <c r="K51" s="101"/>
      <c r="L51" s="103"/>
      <c r="M51" s="101"/>
      <c r="N51" s="103"/>
      <c r="O51" s="101"/>
      <c r="P51" s="103"/>
      <c r="Q51" s="101"/>
      <c r="R51" s="103"/>
      <c r="S51" s="101"/>
      <c r="T51" s="103"/>
      <c r="U51" s="101"/>
      <c r="V51" s="103"/>
    </row>
    <row r="52" spans="1:24" ht="12.75" customHeight="1" x14ac:dyDescent="0.3">
      <c r="A52" s="38" t="s">
        <v>229</v>
      </c>
      <c r="B52" s="50"/>
      <c r="C52" s="217">
        <v>0</v>
      </c>
      <c r="D52" s="103">
        <f t="shared" ref="D52:D83" si="20">IFERROR(C52/C$28,0)</f>
        <v>0</v>
      </c>
      <c r="E52" s="217">
        <v>0</v>
      </c>
      <c r="F52" s="103">
        <f t="shared" ref="F52:F105" si="21">IFERROR(E52/E$28,0)</f>
        <v>0</v>
      </c>
      <c r="G52" s="217">
        <v>0</v>
      </c>
      <c r="H52" s="103">
        <f t="shared" ref="H52:H105" si="22">IFERROR(G52/G$28,0)</f>
        <v>0</v>
      </c>
      <c r="I52" s="217">
        <v>0</v>
      </c>
      <c r="J52" s="103">
        <f t="shared" ref="J52:J105" si="23">IFERROR(I52/I$28,0)</f>
        <v>0</v>
      </c>
      <c r="K52" s="217">
        <v>0</v>
      </c>
      <c r="L52" s="103">
        <f t="shared" ref="L52:L105" si="24">IFERROR(K52/K$28,0)</f>
        <v>0</v>
      </c>
      <c r="M52" s="217">
        <v>0</v>
      </c>
      <c r="N52" s="103">
        <f t="shared" ref="N52:N105" si="25">IFERROR(M52/M$28,0)</f>
        <v>0</v>
      </c>
      <c r="O52" s="217">
        <v>0</v>
      </c>
      <c r="P52" s="103">
        <f t="shared" ref="P52:P105" si="26">IFERROR(O52/O$28,0)</f>
        <v>0</v>
      </c>
      <c r="Q52" s="217">
        <v>0</v>
      </c>
      <c r="R52" s="103">
        <f t="shared" ref="R52:R105" si="27">IFERROR(Q52/Q$28,0)</f>
        <v>0</v>
      </c>
      <c r="S52" s="217">
        <v>0</v>
      </c>
      <c r="T52" s="103">
        <f t="shared" ref="T52:T105" si="28">IFERROR(S52/S$28,0)</f>
        <v>0</v>
      </c>
      <c r="U52" s="217">
        <v>0</v>
      </c>
      <c r="V52" s="103">
        <f t="shared" ref="V52:V105" si="29">IFERROR(U52/U$28,0)</f>
        <v>0</v>
      </c>
      <c r="X52" s="245"/>
    </row>
    <row r="53" spans="1:24" ht="12.75" customHeight="1" x14ac:dyDescent="0.3">
      <c r="A53" s="38" t="s">
        <v>97</v>
      </c>
      <c r="B53" s="50"/>
      <c r="C53" s="217">
        <v>0</v>
      </c>
      <c r="D53" s="103">
        <f t="shared" si="20"/>
        <v>0</v>
      </c>
      <c r="E53" s="217">
        <v>0</v>
      </c>
      <c r="F53" s="103">
        <f t="shared" si="21"/>
        <v>0</v>
      </c>
      <c r="G53" s="217">
        <v>0</v>
      </c>
      <c r="H53" s="103">
        <f t="shared" si="22"/>
        <v>0</v>
      </c>
      <c r="I53" s="217">
        <v>0</v>
      </c>
      <c r="J53" s="103">
        <f t="shared" si="23"/>
        <v>0</v>
      </c>
      <c r="K53" s="217">
        <v>0</v>
      </c>
      <c r="L53" s="103">
        <f t="shared" si="24"/>
        <v>0</v>
      </c>
      <c r="M53" s="217">
        <v>0</v>
      </c>
      <c r="N53" s="103">
        <f t="shared" si="25"/>
        <v>0</v>
      </c>
      <c r="O53" s="217">
        <v>0</v>
      </c>
      <c r="P53" s="103">
        <f t="shared" si="26"/>
        <v>0</v>
      </c>
      <c r="Q53" s="217">
        <v>0</v>
      </c>
      <c r="R53" s="103">
        <f t="shared" si="27"/>
        <v>0</v>
      </c>
      <c r="S53" s="217">
        <v>0</v>
      </c>
      <c r="T53" s="103">
        <f t="shared" si="28"/>
        <v>0</v>
      </c>
      <c r="U53" s="217">
        <v>0</v>
      </c>
      <c r="V53" s="103">
        <f t="shared" si="29"/>
        <v>0</v>
      </c>
      <c r="X53" s="245"/>
    </row>
    <row r="54" spans="1:24" ht="12.75" customHeight="1" x14ac:dyDescent="0.3">
      <c r="A54" s="38" t="s">
        <v>30</v>
      </c>
      <c r="B54" s="50"/>
      <c r="C54" s="217">
        <v>0</v>
      </c>
      <c r="D54" s="103">
        <f t="shared" si="20"/>
        <v>0</v>
      </c>
      <c r="E54" s="217">
        <v>0</v>
      </c>
      <c r="F54" s="103">
        <f t="shared" si="21"/>
        <v>0</v>
      </c>
      <c r="G54" s="217">
        <v>0</v>
      </c>
      <c r="H54" s="103">
        <f t="shared" si="22"/>
        <v>0</v>
      </c>
      <c r="I54" s="217">
        <v>0</v>
      </c>
      <c r="J54" s="103">
        <f t="shared" si="23"/>
        <v>0</v>
      </c>
      <c r="K54" s="217">
        <v>0</v>
      </c>
      <c r="L54" s="103">
        <f t="shared" si="24"/>
        <v>0</v>
      </c>
      <c r="M54" s="217">
        <v>0</v>
      </c>
      <c r="N54" s="103">
        <f t="shared" si="25"/>
        <v>0</v>
      </c>
      <c r="O54" s="217">
        <v>0</v>
      </c>
      <c r="P54" s="103">
        <f t="shared" si="26"/>
        <v>0</v>
      </c>
      <c r="Q54" s="217">
        <v>0</v>
      </c>
      <c r="R54" s="103">
        <f t="shared" si="27"/>
        <v>0</v>
      </c>
      <c r="S54" s="217">
        <v>0</v>
      </c>
      <c r="T54" s="103">
        <f t="shared" si="28"/>
        <v>0</v>
      </c>
      <c r="U54" s="217">
        <v>0</v>
      </c>
      <c r="V54" s="103">
        <f t="shared" si="29"/>
        <v>0</v>
      </c>
      <c r="X54" s="245"/>
    </row>
    <row r="55" spans="1:24" ht="12.75" customHeight="1" x14ac:dyDescent="0.3">
      <c r="A55" s="38" t="s">
        <v>153</v>
      </c>
      <c r="B55" s="50"/>
      <c r="C55" s="217">
        <v>0</v>
      </c>
      <c r="D55" s="103">
        <f t="shared" si="20"/>
        <v>0</v>
      </c>
      <c r="E55" s="217">
        <v>0</v>
      </c>
      <c r="F55" s="103">
        <f t="shared" si="21"/>
        <v>0</v>
      </c>
      <c r="G55" s="217">
        <v>0</v>
      </c>
      <c r="H55" s="103">
        <f t="shared" si="22"/>
        <v>0</v>
      </c>
      <c r="I55" s="217">
        <v>0</v>
      </c>
      <c r="J55" s="103">
        <f t="shared" si="23"/>
        <v>0</v>
      </c>
      <c r="K55" s="217">
        <v>0</v>
      </c>
      <c r="L55" s="103">
        <f t="shared" si="24"/>
        <v>0</v>
      </c>
      <c r="M55" s="217">
        <v>0</v>
      </c>
      <c r="N55" s="103">
        <f t="shared" si="25"/>
        <v>0</v>
      </c>
      <c r="O55" s="217">
        <v>0</v>
      </c>
      <c r="P55" s="103">
        <f t="shared" si="26"/>
        <v>0</v>
      </c>
      <c r="Q55" s="217">
        <v>0</v>
      </c>
      <c r="R55" s="103">
        <f t="shared" si="27"/>
        <v>0</v>
      </c>
      <c r="S55" s="217">
        <v>0</v>
      </c>
      <c r="T55" s="103">
        <f t="shared" si="28"/>
        <v>0</v>
      </c>
      <c r="U55" s="217">
        <v>0</v>
      </c>
      <c r="V55" s="103">
        <f t="shared" si="29"/>
        <v>0</v>
      </c>
      <c r="X55" s="245"/>
    </row>
    <row r="56" spans="1:24" ht="12.75" customHeight="1" x14ac:dyDescent="0.3">
      <c r="A56" s="38" t="s">
        <v>88</v>
      </c>
      <c r="B56" s="50"/>
      <c r="C56" s="217">
        <v>0</v>
      </c>
      <c r="D56" s="103">
        <f t="shared" si="20"/>
        <v>0</v>
      </c>
      <c r="E56" s="217">
        <v>0</v>
      </c>
      <c r="F56" s="103">
        <f t="shared" si="21"/>
        <v>0</v>
      </c>
      <c r="G56" s="217">
        <v>0</v>
      </c>
      <c r="H56" s="103">
        <f t="shared" si="22"/>
        <v>0</v>
      </c>
      <c r="I56" s="217">
        <v>0</v>
      </c>
      <c r="J56" s="103">
        <f t="shared" si="23"/>
        <v>0</v>
      </c>
      <c r="K56" s="217">
        <v>0</v>
      </c>
      <c r="L56" s="103">
        <f t="shared" si="24"/>
        <v>0</v>
      </c>
      <c r="M56" s="217">
        <v>0</v>
      </c>
      <c r="N56" s="103">
        <f t="shared" si="25"/>
        <v>0</v>
      </c>
      <c r="O56" s="217">
        <v>0</v>
      </c>
      <c r="P56" s="103">
        <f t="shared" si="26"/>
        <v>0</v>
      </c>
      <c r="Q56" s="217">
        <v>0</v>
      </c>
      <c r="R56" s="103">
        <f t="shared" si="27"/>
        <v>0</v>
      </c>
      <c r="S56" s="217">
        <v>0</v>
      </c>
      <c r="T56" s="103">
        <f t="shared" si="28"/>
        <v>0</v>
      </c>
      <c r="U56" s="217">
        <v>0</v>
      </c>
      <c r="V56" s="103">
        <f t="shared" si="29"/>
        <v>0</v>
      </c>
      <c r="X56" s="245"/>
    </row>
    <row r="57" spans="1:24" ht="12.75" customHeight="1" x14ac:dyDescent="0.3">
      <c r="A57" s="38" t="s">
        <v>14</v>
      </c>
      <c r="B57" s="50"/>
      <c r="C57" s="217">
        <v>0</v>
      </c>
      <c r="D57" s="103">
        <f t="shared" si="20"/>
        <v>0</v>
      </c>
      <c r="E57" s="217">
        <v>0</v>
      </c>
      <c r="F57" s="103">
        <f t="shared" si="21"/>
        <v>0</v>
      </c>
      <c r="G57" s="217">
        <v>0</v>
      </c>
      <c r="H57" s="103">
        <f t="shared" si="22"/>
        <v>0</v>
      </c>
      <c r="I57" s="217">
        <v>0</v>
      </c>
      <c r="J57" s="103">
        <f t="shared" si="23"/>
        <v>0</v>
      </c>
      <c r="K57" s="217">
        <v>0</v>
      </c>
      <c r="L57" s="103">
        <f t="shared" si="24"/>
        <v>0</v>
      </c>
      <c r="M57" s="217">
        <v>0</v>
      </c>
      <c r="N57" s="103">
        <f t="shared" si="25"/>
        <v>0</v>
      </c>
      <c r="O57" s="217">
        <v>0</v>
      </c>
      <c r="P57" s="103">
        <f t="shared" si="26"/>
        <v>0</v>
      </c>
      <c r="Q57" s="217">
        <v>0</v>
      </c>
      <c r="R57" s="103">
        <f t="shared" si="27"/>
        <v>0</v>
      </c>
      <c r="S57" s="217">
        <v>0</v>
      </c>
      <c r="T57" s="103">
        <f t="shared" si="28"/>
        <v>0</v>
      </c>
      <c r="U57" s="217">
        <v>0</v>
      </c>
      <c r="V57" s="103">
        <f t="shared" si="29"/>
        <v>0</v>
      </c>
      <c r="X57" s="245"/>
    </row>
    <row r="58" spans="1:24" ht="12.75" customHeight="1" x14ac:dyDescent="0.3">
      <c r="A58" s="38" t="s">
        <v>31</v>
      </c>
      <c r="B58" s="50"/>
      <c r="C58" s="217">
        <v>0</v>
      </c>
      <c r="D58" s="103">
        <f t="shared" si="20"/>
        <v>0</v>
      </c>
      <c r="E58" s="217">
        <v>0</v>
      </c>
      <c r="F58" s="103">
        <f t="shared" si="21"/>
        <v>0</v>
      </c>
      <c r="G58" s="217">
        <v>0</v>
      </c>
      <c r="H58" s="103">
        <f t="shared" si="22"/>
        <v>0</v>
      </c>
      <c r="I58" s="217">
        <v>0</v>
      </c>
      <c r="J58" s="103">
        <f t="shared" si="23"/>
        <v>0</v>
      </c>
      <c r="K58" s="217">
        <v>0</v>
      </c>
      <c r="L58" s="103">
        <f t="shared" si="24"/>
        <v>0</v>
      </c>
      <c r="M58" s="217">
        <v>0</v>
      </c>
      <c r="N58" s="103">
        <f t="shared" si="25"/>
        <v>0</v>
      </c>
      <c r="O58" s="217">
        <v>0</v>
      </c>
      <c r="P58" s="103">
        <f t="shared" si="26"/>
        <v>0</v>
      </c>
      <c r="Q58" s="217">
        <v>0</v>
      </c>
      <c r="R58" s="103">
        <f t="shared" si="27"/>
        <v>0</v>
      </c>
      <c r="S58" s="217">
        <v>0</v>
      </c>
      <c r="T58" s="103">
        <f t="shared" si="28"/>
        <v>0</v>
      </c>
      <c r="U58" s="217">
        <v>0</v>
      </c>
      <c r="V58" s="103">
        <f t="shared" si="29"/>
        <v>0</v>
      </c>
      <c r="X58" s="245"/>
    </row>
    <row r="59" spans="1:24" ht="12.75" customHeight="1" x14ac:dyDescent="0.3">
      <c r="A59" s="38" t="s">
        <v>141</v>
      </c>
      <c r="B59" s="50"/>
      <c r="C59" s="217">
        <v>3000</v>
      </c>
      <c r="D59" s="103">
        <f t="shared" si="20"/>
        <v>0.15</v>
      </c>
      <c r="E59" s="217">
        <v>3300</v>
      </c>
      <c r="F59" s="103">
        <f t="shared" si="21"/>
        <v>0.15</v>
      </c>
      <c r="G59" s="217">
        <v>3366</v>
      </c>
      <c r="H59" s="103">
        <f t="shared" si="22"/>
        <v>0.15</v>
      </c>
      <c r="I59" s="217">
        <v>3433.3199999999997</v>
      </c>
      <c r="J59" s="103">
        <f t="shared" si="23"/>
        <v>0.15</v>
      </c>
      <c r="K59" s="217">
        <v>3501.9864000000002</v>
      </c>
      <c r="L59" s="103">
        <f t="shared" si="24"/>
        <v>0.15</v>
      </c>
      <c r="M59" s="217">
        <v>3572.0261280000004</v>
      </c>
      <c r="N59" s="103">
        <f t="shared" si="25"/>
        <v>0.15</v>
      </c>
      <c r="O59" s="217">
        <v>3643.4666505600003</v>
      </c>
      <c r="P59" s="103">
        <f t="shared" si="26"/>
        <v>0.15</v>
      </c>
      <c r="Q59" s="217">
        <v>3716.3359835711999</v>
      </c>
      <c r="R59" s="103">
        <f t="shared" si="27"/>
        <v>0.15</v>
      </c>
      <c r="S59" s="217">
        <v>3790.662703242624</v>
      </c>
      <c r="T59" s="103">
        <f t="shared" si="28"/>
        <v>0.15</v>
      </c>
      <c r="U59" s="217">
        <v>3866.4759573074762</v>
      </c>
      <c r="V59" s="103">
        <f t="shared" si="29"/>
        <v>0.15</v>
      </c>
      <c r="X59" s="245"/>
    </row>
    <row r="60" spans="1:24" ht="12.75" customHeight="1" x14ac:dyDescent="0.3">
      <c r="A60" s="38" t="s">
        <v>149</v>
      </c>
      <c r="B60" s="50"/>
      <c r="C60" s="217">
        <v>0</v>
      </c>
      <c r="D60" s="103">
        <f t="shared" si="20"/>
        <v>0</v>
      </c>
      <c r="E60" s="217">
        <v>0</v>
      </c>
      <c r="F60" s="103">
        <f t="shared" si="21"/>
        <v>0</v>
      </c>
      <c r="G60" s="217">
        <v>0</v>
      </c>
      <c r="H60" s="103">
        <f t="shared" si="22"/>
        <v>0</v>
      </c>
      <c r="I60" s="217">
        <v>0</v>
      </c>
      <c r="J60" s="103">
        <f t="shared" si="23"/>
        <v>0</v>
      </c>
      <c r="K60" s="217">
        <v>0</v>
      </c>
      <c r="L60" s="103">
        <f t="shared" si="24"/>
        <v>0</v>
      </c>
      <c r="M60" s="217">
        <v>0</v>
      </c>
      <c r="N60" s="103">
        <f t="shared" si="25"/>
        <v>0</v>
      </c>
      <c r="O60" s="217">
        <v>0</v>
      </c>
      <c r="P60" s="103">
        <f t="shared" si="26"/>
        <v>0</v>
      </c>
      <c r="Q60" s="217">
        <v>0</v>
      </c>
      <c r="R60" s="103">
        <f t="shared" si="27"/>
        <v>0</v>
      </c>
      <c r="S60" s="217">
        <v>0</v>
      </c>
      <c r="T60" s="103">
        <f t="shared" si="28"/>
        <v>0</v>
      </c>
      <c r="U60" s="217">
        <v>0</v>
      </c>
      <c r="V60" s="103">
        <f t="shared" si="29"/>
        <v>0</v>
      </c>
      <c r="X60" s="245"/>
    </row>
    <row r="61" spans="1:24" ht="12.75" customHeight="1" x14ac:dyDescent="0.3">
      <c r="A61" s="38" t="s">
        <v>157</v>
      </c>
      <c r="B61" s="50"/>
      <c r="C61" s="217">
        <v>0</v>
      </c>
      <c r="D61" s="103">
        <f t="shared" si="20"/>
        <v>0</v>
      </c>
      <c r="E61" s="217">
        <v>0</v>
      </c>
      <c r="F61" s="103">
        <f t="shared" si="21"/>
        <v>0</v>
      </c>
      <c r="G61" s="217">
        <v>0</v>
      </c>
      <c r="H61" s="103">
        <f t="shared" si="22"/>
        <v>0</v>
      </c>
      <c r="I61" s="217">
        <v>0</v>
      </c>
      <c r="J61" s="103">
        <f t="shared" si="23"/>
        <v>0</v>
      </c>
      <c r="K61" s="217">
        <v>0</v>
      </c>
      <c r="L61" s="103">
        <f t="shared" si="24"/>
        <v>0</v>
      </c>
      <c r="M61" s="217">
        <v>0</v>
      </c>
      <c r="N61" s="103">
        <f t="shared" si="25"/>
        <v>0</v>
      </c>
      <c r="O61" s="217">
        <v>0</v>
      </c>
      <c r="P61" s="103">
        <f t="shared" si="26"/>
        <v>0</v>
      </c>
      <c r="Q61" s="217">
        <v>0</v>
      </c>
      <c r="R61" s="103">
        <f t="shared" si="27"/>
        <v>0</v>
      </c>
      <c r="S61" s="217">
        <v>0</v>
      </c>
      <c r="T61" s="103">
        <f t="shared" si="28"/>
        <v>0</v>
      </c>
      <c r="U61" s="217">
        <v>0</v>
      </c>
      <c r="V61" s="103">
        <f t="shared" si="29"/>
        <v>0</v>
      </c>
      <c r="X61" s="245"/>
    </row>
    <row r="62" spans="1:24" ht="12.75" customHeight="1" x14ac:dyDescent="0.3">
      <c r="A62" s="38" t="s">
        <v>294</v>
      </c>
      <c r="B62" s="50"/>
      <c r="C62" s="217">
        <v>0</v>
      </c>
      <c r="D62" s="103">
        <f t="shared" si="20"/>
        <v>0</v>
      </c>
      <c r="E62" s="217">
        <v>0</v>
      </c>
      <c r="F62" s="103">
        <f t="shared" si="21"/>
        <v>0</v>
      </c>
      <c r="G62" s="217">
        <v>0</v>
      </c>
      <c r="H62" s="103">
        <f t="shared" si="22"/>
        <v>0</v>
      </c>
      <c r="I62" s="217">
        <v>0</v>
      </c>
      <c r="J62" s="103">
        <f t="shared" si="23"/>
        <v>0</v>
      </c>
      <c r="K62" s="217">
        <v>0</v>
      </c>
      <c r="L62" s="103">
        <f t="shared" si="24"/>
        <v>0</v>
      </c>
      <c r="M62" s="217">
        <v>0</v>
      </c>
      <c r="N62" s="103">
        <f t="shared" si="25"/>
        <v>0</v>
      </c>
      <c r="O62" s="217">
        <v>0</v>
      </c>
      <c r="P62" s="103">
        <f t="shared" si="26"/>
        <v>0</v>
      </c>
      <c r="Q62" s="217">
        <v>0</v>
      </c>
      <c r="R62" s="103">
        <f t="shared" si="27"/>
        <v>0</v>
      </c>
      <c r="S62" s="217">
        <v>0</v>
      </c>
      <c r="T62" s="103">
        <f t="shared" si="28"/>
        <v>0</v>
      </c>
      <c r="U62" s="217">
        <v>0</v>
      </c>
      <c r="V62" s="103">
        <f t="shared" si="29"/>
        <v>0</v>
      </c>
      <c r="X62" s="245"/>
    </row>
    <row r="63" spans="1:24" ht="12.75" customHeight="1" x14ac:dyDescent="0.3">
      <c r="A63" s="38" t="s">
        <v>29</v>
      </c>
      <c r="B63" s="50"/>
      <c r="C63" s="217">
        <v>0</v>
      </c>
      <c r="D63" s="103">
        <f t="shared" si="20"/>
        <v>0</v>
      </c>
      <c r="E63" s="217">
        <v>0</v>
      </c>
      <c r="F63" s="103">
        <f t="shared" si="21"/>
        <v>0</v>
      </c>
      <c r="G63" s="217">
        <v>0</v>
      </c>
      <c r="H63" s="103">
        <f t="shared" si="22"/>
        <v>0</v>
      </c>
      <c r="I63" s="217">
        <v>0</v>
      </c>
      <c r="J63" s="103">
        <f t="shared" si="23"/>
        <v>0</v>
      </c>
      <c r="K63" s="217">
        <v>0</v>
      </c>
      <c r="L63" s="103">
        <f t="shared" si="24"/>
        <v>0</v>
      </c>
      <c r="M63" s="217">
        <v>0</v>
      </c>
      <c r="N63" s="103">
        <f t="shared" si="25"/>
        <v>0</v>
      </c>
      <c r="O63" s="217">
        <v>0</v>
      </c>
      <c r="P63" s="103">
        <f t="shared" si="26"/>
        <v>0</v>
      </c>
      <c r="Q63" s="217">
        <v>0</v>
      </c>
      <c r="R63" s="103">
        <f t="shared" si="27"/>
        <v>0</v>
      </c>
      <c r="S63" s="217">
        <v>0</v>
      </c>
      <c r="T63" s="103">
        <f t="shared" si="28"/>
        <v>0</v>
      </c>
      <c r="U63" s="217">
        <v>0</v>
      </c>
      <c r="V63" s="103">
        <f t="shared" si="29"/>
        <v>0</v>
      </c>
      <c r="X63" s="245"/>
    </row>
    <row r="64" spans="1:24" ht="12.75" customHeight="1" x14ac:dyDescent="0.3">
      <c r="A64" s="38" t="s">
        <v>148</v>
      </c>
      <c r="B64" s="50"/>
      <c r="C64" s="217">
        <v>0</v>
      </c>
      <c r="D64" s="103">
        <f t="shared" si="20"/>
        <v>0</v>
      </c>
      <c r="E64" s="217">
        <v>0</v>
      </c>
      <c r="F64" s="103">
        <f t="shared" si="21"/>
        <v>0</v>
      </c>
      <c r="G64" s="217">
        <v>0</v>
      </c>
      <c r="H64" s="103">
        <f t="shared" si="22"/>
        <v>0</v>
      </c>
      <c r="I64" s="217">
        <v>0</v>
      </c>
      <c r="J64" s="103">
        <f t="shared" si="23"/>
        <v>0</v>
      </c>
      <c r="K64" s="217">
        <v>0</v>
      </c>
      <c r="L64" s="103">
        <f t="shared" si="24"/>
        <v>0</v>
      </c>
      <c r="M64" s="217">
        <v>0</v>
      </c>
      <c r="N64" s="103">
        <f t="shared" si="25"/>
        <v>0</v>
      </c>
      <c r="O64" s="217">
        <v>0</v>
      </c>
      <c r="P64" s="103">
        <f t="shared" si="26"/>
        <v>0</v>
      </c>
      <c r="Q64" s="217">
        <v>0</v>
      </c>
      <c r="R64" s="103">
        <f t="shared" si="27"/>
        <v>0</v>
      </c>
      <c r="S64" s="217">
        <v>0</v>
      </c>
      <c r="T64" s="103">
        <f t="shared" si="28"/>
        <v>0</v>
      </c>
      <c r="U64" s="217">
        <v>0</v>
      </c>
      <c r="V64" s="103">
        <f t="shared" si="29"/>
        <v>0</v>
      </c>
      <c r="X64" s="245"/>
    </row>
    <row r="65" spans="1:24" ht="12.75" customHeight="1" x14ac:dyDescent="0.3">
      <c r="A65" s="38" t="s">
        <v>39</v>
      </c>
      <c r="B65" s="50"/>
      <c r="C65" s="217">
        <v>0</v>
      </c>
      <c r="D65" s="103">
        <f t="shared" si="20"/>
        <v>0</v>
      </c>
      <c r="E65" s="217">
        <v>0</v>
      </c>
      <c r="F65" s="103">
        <f t="shared" si="21"/>
        <v>0</v>
      </c>
      <c r="G65" s="217">
        <v>0</v>
      </c>
      <c r="H65" s="103">
        <f t="shared" si="22"/>
        <v>0</v>
      </c>
      <c r="I65" s="217">
        <v>0</v>
      </c>
      <c r="J65" s="103">
        <f t="shared" si="23"/>
        <v>0</v>
      </c>
      <c r="K65" s="217">
        <v>0</v>
      </c>
      <c r="L65" s="103">
        <f t="shared" si="24"/>
        <v>0</v>
      </c>
      <c r="M65" s="217">
        <v>0</v>
      </c>
      <c r="N65" s="103">
        <f t="shared" si="25"/>
        <v>0</v>
      </c>
      <c r="O65" s="217">
        <v>0</v>
      </c>
      <c r="P65" s="103">
        <f t="shared" si="26"/>
        <v>0</v>
      </c>
      <c r="Q65" s="217">
        <v>0</v>
      </c>
      <c r="R65" s="103">
        <f t="shared" si="27"/>
        <v>0</v>
      </c>
      <c r="S65" s="217">
        <v>0</v>
      </c>
      <c r="T65" s="103">
        <f t="shared" si="28"/>
        <v>0</v>
      </c>
      <c r="U65" s="217">
        <v>0</v>
      </c>
      <c r="V65" s="103">
        <f t="shared" si="29"/>
        <v>0</v>
      </c>
      <c r="X65" s="245"/>
    </row>
    <row r="66" spans="1:24" ht="12.75" customHeight="1" x14ac:dyDescent="0.3">
      <c r="A66" s="38" t="s">
        <v>147</v>
      </c>
      <c r="B66" s="50"/>
      <c r="C66" s="217">
        <v>0</v>
      </c>
      <c r="D66" s="103">
        <f t="shared" si="20"/>
        <v>0</v>
      </c>
      <c r="E66" s="217">
        <v>0</v>
      </c>
      <c r="F66" s="103">
        <f t="shared" si="21"/>
        <v>0</v>
      </c>
      <c r="G66" s="217">
        <v>0</v>
      </c>
      <c r="H66" s="103">
        <f t="shared" si="22"/>
        <v>0</v>
      </c>
      <c r="I66" s="217">
        <v>0</v>
      </c>
      <c r="J66" s="103">
        <f t="shared" si="23"/>
        <v>0</v>
      </c>
      <c r="K66" s="217">
        <v>0</v>
      </c>
      <c r="L66" s="103">
        <f t="shared" si="24"/>
        <v>0</v>
      </c>
      <c r="M66" s="217">
        <v>0</v>
      </c>
      <c r="N66" s="103">
        <f t="shared" si="25"/>
        <v>0</v>
      </c>
      <c r="O66" s="217">
        <v>0</v>
      </c>
      <c r="P66" s="103">
        <f t="shared" si="26"/>
        <v>0</v>
      </c>
      <c r="Q66" s="217">
        <v>0</v>
      </c>
      <c r="R66" s="103">
        <f t="shared" si="27"/>
        <v>0</v>
      </c>
      <c r="S66" s="217">
        <v>0</v>
      </c>
      <c r="T66" s="103">
        <f t="shared" si="28"/>
        <v>0</v>
      </c>
      <c r="U66" s="217">
        <v>0</v>
      </c>
      <c r="V66" s="103">
        <f t="shared" si="29"/>
        <v>0</v>
      </c>
      <c r="X66" s="245"/>
    </row>
    <row r="67" spans="1:24" ht="12.75" customHeight="1" x14ac:dyDescent="0.3">
      <c r="A67" s="38" t="s">
        <v>140</v>
      </c>
      <c r="B67" s="50"/>
      <c r="C67" s="217">
        <v>0</v>
      </c>
      <c r="D67" s="103">
        <f t="shared" si="20"/>
        <v>0</v>
      </c>
      <c r="E67" s="217">
        <v>0</v>
      </c>
      <c r="F67" s="103">
        <f t="shared" si="21"/>
        <v>0</v>
      </c>
      <c r="G67" s="217">
        <v>0</v>
      </c>
      <c r="H67" s="103">
        <f t="shared" si="22"/>
        <v>0</v>
      </c>
      <c r="I67" s="217">
        <v>0</v>
      </c>
      <c r="J67" s="103">
        <f t="shared" si="23"/>
        <v>0</v>
      </c>
      <c r="K67" s="217">
        <v>0</v>
      </c>
      <c r="L67" s="103">
        <f t="shared" si="24"/>
        <v>0</v>
      </c>
      <c r="M67" s="217">
        <v>0</v>
      </c>
      <c r="N67" s="103">
        <f t="shared" si="25"/>
        <v>0</v>
      </c>
      <c r="O67" s="217">
        <v>0</v>
      </c>
      <c r="P67" s="103">
        <f t="shared" si="26"/>
        <v>0</v>
      </c>
      <c r="Q67" s="217">
        <v>0</v>
      </c>
      <c r="R67" s="103">
        <f t="shared" si="27"/>
        <v>0</v>
      </c>
      <c r="S67" s="217">
        <v>0</v>
      </c>
      <c r="T67" s="103">
        <f t="shared" si="28"/>
        <v>0</v>
      </c>
      <c r="U67" s="217">
        <v>0</v>
      </c>
      <c r="V67" s="103">
        <f t="shared" si="29"/>
        <v>0</v>
      </c>
      <c r="X67" s="245"/>
    </row>
    <row r="68" spans="1:24" ht="12.75" customHeight="1" x14ac:dyDescent="0.3">
      <c r="A68" s="38" t="s">
        <v>6</v>
      </c>
      <c r="B68" s="50"/>
      <c r="C68" s="217">
        <v>0</v>
      </c>
      <c r="D68" s="103">
        <f t="shared" si="20"/>
        <v>0</v>
      </c>
      <c r="E68" s="217">
        <v>0</v>
      </c>
      <c r="F68" s="103">
        <f t="shared" si="21"/>
        <v>0</v>
      </c>
      <c r="G68" s="217">
        <v>0</v>
      </c>
      <c r="H68" s="103">
        <f t="shared" si="22"/>
        <v>0</v>
      </c>
      <c r="I68" s="217">
        <v>0</v>
      </c>
      <c r="J68" s="103">
        <f t="shared" si="23"/>
        <v>0</v>
      </c>
      <c r="K68" s="217">
        <v>0</v>
      </c>
      <c r="L68" s="103">
        <f t="shared" si="24"/>
        <v>0</v>
      </c>
      <c r="M68" s="217">
        <v>0</v>
      </c>
      <c r="N68" s="103">
        <f t="shared" si="25"/>
        <v>0</v>
      </c>
      <c r="O68" s="217">
        <v>0</v>
      </c>
      <c r="P68" s="103">
        <f t="shared" si="26"/>
        <v>0</v>
      </c>
      <c r="Q68" s="217">
        <v>0</v>
      </c>
      <c r="R68" s="103">
        <f t="shared" si="27"/>
        <v>0</v>
      </c>
      <c r="S68" s="217">
        <v>0</v>
      </c>
      <c r="T68" s="103">
        <f t="shared" si="28"/>
        <v>0</v>
      </c>
      <c r="U68" s="217">
        <v>0</v>
      </c>
      <c r="V68" s="103">
        <f t="shared" si="29"/>
        <v>0</v>
      </c>
      <c r="X68" s="245"/>
    </row>
    <row r="69" spans="1:24" ht="12.75" customHeight="1" x14ac:dyDescent="0.3">
      <c r="A69" s="38" t="s">
        <v>142</v>
      </c>
      <c r="B69" s="50"/>
      <c r="C69" s="217">
        <v>0</v>
      </c>
      <c r="D69" s="103">
        <f t="shared" si="20"/>
        <v>0</v>
      </c>
      <c r="E69" s="217">
        <v>0</v>
      </c>
      <c r="F69" s="103">
        <f t="shared" si="21"/>
        <v>0</v>
      </c>
      <c r="G69" s="217">
        <v>0</v>
      </c>
      <c r="H69" s="103">
        <f t="shared" si="22"/>
        <v>0</v>
      </c>
      <c r="I69" s="217">
        <v>0</v>
      </c>
      <c r="J69" s="103">
        <f t="shared" si="23"/>
        <v>0</v>
      </c>
      <c r="K69" s="217">
        <v>0</v>
      </c>
      <c r="L69" s="103">
        <f t="shared" si="24"/>
        <v>0</v>
      </c>
      <c r="M69" s="217">
        <v>0</v>
      </c>
      <c r="N69" s="103">
        <f t="shared" si="25"/>
        <v>0</v>
      </c>
      <c r="O69" s="217">
        <v>0</v>
      </c>
      <c r="P69" s="103">
        <f t="shared" si="26"/>
        <v>0</v>
      </c>
      <c r="Q69" s="217">
        <v>0</v>
      </c>
      <c r="R69" s="103">
        <f t="shared" si="27"/>
        <v>0</v>
      </c>
      <c r="S69" s="217">
        <v>0</v>
      </c>
      <c r="T69" s="103">
        <f t="shared" si="28"/>
        <v>0</v>
      </c>
      <c r="U69" s="217">
        <v>0</v>
      </c>
      <c r="V69" s="103">
        <f t="shared" si="29"/>
        <v>0</v>
      </c>
      <c r="X69" s="245"/>
    </row>
    <row r="70" spans="1:24" ht="12.75" customHeight="1" x14ac:dyDescent="0.3">
      <c r="A70" s="38" t="s">
        <v>32</v>
      </c>
      <c r="B70" s="50"/>
      <c r="C70" s="217">
        <v>0</v>
      </c>
      <c r="D70" s="103">
        <f t="shared" si="20"/>
        <v>0</v>
      </c>
      <c r="E70" s="217">
        <v>0</v>
      </c>
      <c r="F70" s="103">
        <f t="shared" si="21"/>
        <v>0</v>
      </c>
      <c r="G70" s="217">
        <v>0</v>
      </c>
      <c r="H70" s="103">
        <f t="shared" si="22"/>
        <v>0</v>
      </c>
      <c r="I70" s="217">
        <v>0</v>
      </c>
      <c r="J70" s="103">
        <f t="shared" si="23"/>
        <v>0</v>
      </c>
      <c r="K70" s="217">
        <v>0</v>
      </c>
      <c r="L70" s="103">
        <f t="shared" si="24"/>
        <v>0</v>
      </c>
      <c r="M70" s="217">
        <v>0</v>
      </c>
      <c r="N70" s="103">
        <f t="shared" si="25"/>
        <v>0</v>
      </c>
      <c r="O70" s="217">
        <v>0</v>
      </c>
      <c r="P70" s="103">
        <f t="shared" si="26"/>
        <v>0</v>
      </c>
      <c r="Q70" s="217">
        <v>0</v>
      </c>
      <c r="R70" s="103">
        <f t="shared" si="27"/>
        <v>0</v>
      </c>
      <c r="S70" s="217">
        <v>0</v>
      </c>
      <c r="T70" s="103">
        <f t="shared" si="28"/>
        <v>0</v>
      </c>
      <c r="U70" s="217">
        <v>0</v>
      </c>
      <c r="V70" s="103">
        <f t="shared" si="29"/>
        <v>0</v>
      </c>
      <c r="X70" s="245"/>
    </row>
    <row r="71" spans="1:24" ht="12.75" customHeight="1" x14ac:dyDescent="0.3">
      <c r="A71" s="38" t="s">
        <v>138</v>
      </c>
      <c r="B71" s="50"/>
      <c r="C71" s="217">
        <v>0</v>
      </c>
      <c r="D71" s="103">
        <f t="shared" si="20"/>
        <v>0</v>
      </c>
      <c r="E71" s="217">
        <v>0</v>
      </c>
      <c r="F71" s="103">
        <f t="shared" si="21"/>
        <v>0</v>
      </c>
      <c r="G71" s="217">
        <v>0</v>
      </c>
      <c r="H71" s="103">
        <f t="shared" si="22"/>
        <v>0</v>
      </c>
      <c r="I71" s="217">
        <v>0</v>
      </c>
      <c r="J71" s="103">
        <f t="shared" si="23"/>
        <v>0</v>
      </c>
      <c r="K71" s="217">
        <v>0</v>
      </c>
      <c r="L71" s="103">
        <f t="shared" si="24"/>
        <v>0</v>
      </c>
      <c r="M71" s="217">
        <v>0</v>
      </c>
      <c r="N71" s="103">
        <f t="shared" si="25"/>
        <v>0</v>
      </c>
      <c r="O71" s="217">
        <v>0</v>
      </c>
      <c r="P71" s="103">
        <f t="shared" si="26"/>
        <v>0</v>
      </c>
      <c r="Q71" s="217">
        <v>0</v>
      </c>
      <c r="R71" s="103">
        <f t="shared" si="27"/>
        <v>0</v>
      </c>
      <c r="S71" s="217">
        <v>0</v>
      </c>
      <c r="T71" s="103">
        <f t="shared" si="28"/>
        <v>0</v>
      </c>
      <c r="U71" s="217">
        <v>0</v>
      </c>
      <c r="V71" s="103">
        <f t="shared" si="29"/>
        <v>0</v>
      </c>
      <c r="X71" s="245"/>
    </row>
    <row r="72" spans="1:24" ht="12.75" customHeight="1" x14ac:dyDescent="0.3">
      <c r="A72" s="38" t="s">
        <v>154</v>
      </c>
      <c r="B72" s="50"/>
      <c r="C72" s="217">
        <v>0</v>
      </c>
      <c r="D72" s="103">
        <f t="shared" si="20"/>
        <v>0</v>
      </c>
      <c r="E72" s="217">
        <v>0</v>
      </c>
      <c r="F72" s="103">
        <f t="shared" si="21"/>
        <v>0</v>
      </c>
      <c r="G72" s="217">
        <v>0</v>
      </c>
      <c r="H72" s="103">
        <f t="shared" si="22"/>
        <v>0</v>
      </c>
      <c r="I72" s="217">
        <v>0</v>
      </c>
      <c r="J72" s="103">
        <f t="shared" si="23"/>
        <v>0</v>
      </c>
      <c r="K72" s="217">
        <v>0</v>
      </c>
      <c r="L72" s="103">
        <f t="shared" si="24"/>
        <v>0</v>
      </c>
      <c r="M72" s="217">
        <v>0</v>
      </c>
      <c r="N72" s="103">
        <f t="shared" si="25"/>
        <v>0</v>
      </c>
      <c r="O72" s="217">
        <v>0</v>
      </c>
      <c r="P72" s="103">
        <f t="shared" si="26"/>
        <v>0</v>
      </c>
      <c r="Q72" s="217">
        <v>0</v>
      </c>
      <c r="R72" s="103">
        <f t="shared" si="27"/>
        <v>0</v>
      </c>
      <c r="S72" s="217">
        <v>0</v>
      </c>
      <c r="T72" s="103">
        <f t="shared" si="28"/>
        <v>0</v>
      </c>
      <c r="U72" s="217">
        <v>0</v>
      </c>
      <c r="V72" s="103">
        <f t="shared" si="29"/>
        <v>0</v>
      </c>
      <c r="X72" s="245"/>
    </row>
    <row r="73" spans="1:24" ht="12.75" customHeight="1" x14ac:dyDescent="0.3">
      <c r="A73" s="38" t="s">
        <v>145</v>
      </c>
      <c r="B73" s="50"/>
      <c r="C73" s="217">
        <v>0</v>
      </c>
      <c r="D73" s="103">
        <f t="shared" si="20"/>
        <v>0</v>
      </c>
      <c r="E73" s="217">
        <v>0</v>
      </c>
      <c r="F73" s="103">
        <f t="shared" si="21"/>
        <v>0</v>
      </c>
      <c r="G73" s="217">
        <v>0</v>
      </c>
      <c r="H73" s="103">
        <f t="shared" si="22"/>
        <v>0</v>
      </c>
      <c r="I73" s="217">
        <v>0</v>
      </c>
      <c r="J73" s="103">
        <f t="shared" si="23"/>
        <v>0</v>
      </c>
      <c r="K73" s="217">
        <v>0</v>
      </c>
      <c r="L73" s="103">
        <f t="shared" si="24"/>
        <v>0</v>
      </c>
      <c r="M73" s="217">
        <v>0</v>
      </c>
      <c r="N73" s="103">
        <f t="shared" si="25"/>
        <v>0</v>
      </c>
      <c r="O73" s="217">
        <v>0</v>
      </c>
      <c r="P73" s="103">
        <f t="shared" si="26"/>
        <v>0</v>
      </c>
      <c r="Q73" s="217">
        <v>0</v>
      </c>
      <c r="R73" s="103">
        <f t="shared" si="27"/>
        <v>0</v>
      </c>
      <c r="S73" s="217">
        <v>0</v>
      </c>
      <c r="T73" s="103">
        <f t="shared" si="28"/>
        <v>0</v>
      </c>
      <c r="U73" s="217">
        <v>0</v>
      </c>
      <c r="V73" s="103">
        <f t="shared" si="29"/>
        <v>0</v>
      </c>
      <c r="X73" s="245"/>
    </row>
    <row r="74" spans="1:24" ht="12.75" customHeight="1" x14ac:dyDescent="0.3">
      <c r="A74" s="38" t="s">
        <v>134</v>
      </c>
      <c r="B74" s="50"/>
      <c r="C74" s="217">
        <v>0</v>
      </c>
      <c r="D74" s="103">
        <f t="shared" si="20"/>
        <v>0</v>
      </c>
      <c r="E74" s="217">
        <v>0</v>
      </c>
      <c r="F74" s="103">
        <f t="shared" si="21"/>
        <v>0</v>
      </c>
      <c r="G74" s="217">
        <v>0</v>
      </c>
      <c r="H74" s="103">
        <f t="shared" si="22"/>
        <v>0</v>
      </c>
      <c r="I74" s="217">
        <v>0</v>
      </c>
      <c r="J74" s="103">
        <f t="shared" si="23"/>
        <v>0</v>
      </c>
      <c r="K74" s="217">
        <v>0</v>
      </c>
      <c r="L74" s="103">
        <f t="shared" si="24"/>
        <v>0</v>
      </c>
      <c r="M74" s="217">
        <v>0</v>
      </c>
      <c r="N74" s="103">
        <f t="shared" si="25"/>
        <v>0</v>
      </c>
      <c r="O74" s="217">
        <v>0</v>
      </c>
      <c r="P74" s="103">
        <f t="shared" si="26"/>
        <v>0</v>
      </c>
      <c r="Q74" s="217">
        <v>0</v>
      </c>
      <c r="R74" s="103">
        <f t="shared" si="27"/>
        <v>0</v>
      </c>
      <c r="S74" s="217">
        <v>0</v>
      </c>
      <c r="T74" s="103">
        <f t="shared" si="28"/>
        <v>0</v>
      </c>
      <c r="U74" s="217">
        <v>0</v>
      </c>
      <c r="V74" s="103">
        <f t="shared" si="29"/>
        <v>0</v>
      </c>
      <c r="X74" s="245"/>
    </row>
    <row r="75" spans="1:24" ht="12.75" customHeight="1" x14ac:dyDescent="0.3">
      <c r="A75" s="38" t="s">
        <v>151</v>
      </c>
      <c r="B75" s="50"/>
      <c r="C75" s="217">
        <v>0</v>
      </c>
      <c r="D75" s="103">
        <f t="shared" si="20"/>
        <v>0</v>
      </c>
      <c r="E75" s="217">
        <v>0</v>
      </c>
      <c r="F75" s="103">
        <f t="shared" si="21"/>
        <v>0</v>
      </c>
      <c r="G75" s="217">
        <v>0</v>
      </c>
      <c r="H75" s="103">
        <f t="shared" si="22"/>
        <v>0</v>
      </c>
      <c r="I75" s="217">
        <v>0</v>
      </c>
      <c r="J75" s="103">
        <f t="shared" si="23"/>
        <v>0</v>
      </c>
      <c r="K75" s="217">
        <v>0</v>
      </c>
      <c r="L75" s="103">
        <f t="shared" si="24"/>
        <v>0</v>
      </c>
      <c r="M75" s="217">
        <v>0</v>
      </c>
      <c r="N75" s="103">
        <f t="shared" si="25"/>
        <v>0</v>
      </c>
      <c r="O75" s="217">
        <v>0</v>
      </c>
      <c r="P75" s="103">
        <f t="shared" si="26"/>
        <v>0</v>
      </c>
      <c r="Q75" s="217">
        <v>0</v>
      </c>
      <c r="R75" s="103">
        <f t="shared" si="27"/>
        <v>0</v>
      </c>
      <c r="S75" s="217">
        <v>0</v>
      </c>
      <c r="T75" s="103">
        <f t="shared" si="28"/>
        <v>0</v>
      </c>
      <c r="U75" s="217">
        <v>0</v>
      </c>
      <c r="V75" s="103">
        <f t="shared" si="29"/>
        <v>0</v>
      </c>
      <c r="X75" s="245"/>
    </row>
    <row r="76" spans="1:24" ht="12.75" customHeight="1" x14ac:dyDescent="0.3">
      <c r="A76" s="38" t="s">
        <v>137</v>
      </c>
      <c r="B76" s="50"/>
      <c r="C76" s="217">
        <v>0</v>
      </c>
      <c r="D76" s="103">
        <f t="shared" si="20"/>
        <v>0</v>
      </c>
      <c r="E76" s="217">
        <v>0</v>
      </c>
      <c r="F76" s="103">
        <f t="shared" si="21"/>
        <v>0</v>
      </c>
      <c r="G76" s="217">
        <v>0</v>
      </c>
      <c r="H76" s="103">
        <f t="shared" si="22"/>
        <v>0</v>
      </c>
      <c r="I76" s="217">
        <v>0</v>
      </c>
      <c r="J76" s="103">
        <f t="shared" si="23"/>
        <v>0</v>
      </c>
      <c r="K76" s="217">
        <v>0</v>
      </c>
      <c r="L76" s="103">
        <f t="shared" si="24"/>
        <v>0</v>
      </c>
      <c r="M76" s="217">
        <v>0</v>
      </c>
      <c r="N76" s="103">
        <f t="shared" si="25"/>
        <v>0</v>
      </c>
      <c r="O76" s="217">
        <v>0</v>
      </c>
      <c r="P76" s="103">
        <f t="shared" si="26"/>
        <v>0</v>
      </c>
      <c r="Q76" s="217">
        <v>0</v>
      </c>
      <c r="R76" s="103">
        <f t="shared" si="27"/>
        <v>0</v>
      </c>
      <c r="S76" s="217">
        <v>0</v>
      </c>
      <c r="T76" s="103">
        <f t="shared" si="28"/>
        <v>0</v>
      </c>
      <c r="U76" s="217">
        <v>0</v>
      </c>
      <c r="V76" s="103">
        <f t="shared" si="29"/>
        <v>0</v>
      </c>
      <c r="X76" s="245"/>
    </row>
    <row r="77" spans="1:24" ht="12.75" customHeight="1" x14ac:dyDescent="0.3">
      <c r="A77" s="38" t="s">
        <v>136</v>
      </c>
      <c r="B77" s="50"/>
      <c r="C77" s="217">
        <v>0</v>
      </c>
      <c r="D77" s="103">
        <f t="shared" si="20"/>
        <v>0</v>
      </c>
      <c r="E77" s="217">
        <v>0</v>
      </c>
      <c r="F77" s="103">
        <f t="shared" si="21"/>
        <v>0</v>
      </c>
      <c r="G77" s="217">
        <v>0</v>
      </c>
      <c r="H77" s="103">
        <f t="shared" si="22"/>
        <v>0</v>
      </c>
      <c r="I77" s="217">
        <v>0</v>
      </c>
      <c r="J77" s="103">
        <f t="shared" si="23"/>
        <v>0</v>
      </c>
      <c r="K77" s="217">
        <v>0</v>
      </c>
      <c r="L77" s="103">
        <f t="shared" si="24"/>
        <v>0</v>
      </c>
      <c r="M77" s="217">
        <v>0</v>
      </c>
      <c r="N77" s="103">
        <f t="shared" si="25"/>
        <v>0</v>
      </c>
      <c r="O77" s="217">
        <v>0</v>
      </c>
      <c r="P77" s="103">
        <f t="shared" si="26"/>
        <v>0</v>
      </c>
      <c r="Q77" s="217">
        <v>0</v>
      </c>
      <c r="R77" s="103">
        <f t="shared" si="27"/>
        <v>0</v>
      </c>
      <c r="S77" s="217">
        <v>0</v>
      </c>
      <c r="T77" s="103">
        <f t="shared" si="28"/>
        <v>0</v>
      </c>
      <c r="U77" s="217">
        <v>0</v>
      </c>
      <c r="V77" s="103">
        <f t="shared" si="29"/>
        <v>0</v>
      </c>
      <c r="X77" s="245"/>
    </row>
    <row r="78" spans="1:24" ht="12.75" customHeight="1" x14ac:dyDescent="0.3">
      <c r="A78" s="38" t="s">
        <v>135</v>
      </c>
      <c r="B78" s="50"/>
      <c r="C78" s="217">
        <v>0</v>
      </c>
      <c r="D78" s="103">
        <f t="shared" si="20"/>
        <v>0</v>
      </c>
      <c r="E78" s="217">
        <v>0</v>
      </c>
      <c r="F78" s="103">
        <f t="shared" si="21"/>
        <v>0</v>
      </c>
      <c r="G78" s="217">
        <v>0</v>
      </c>
      <c r="H78" s="103">
        <f t="shared" si="22"/>
        <v>0</v>
      </c>
      <c r="I78" s="217">
        <v>0</v>
      </c>
      <c r="J78" s="103">
        <f t="shared" si="23"/>
        <v>0</v>
      </c>
      <c r="K78" s="217">
        <v>0</v>
      </c>
      <c r="L78" s="103">
        <f t="shared" si="24"/>
        <v>0</v>
      </c>
      <c r="M78" s="217">
        <v>0</v>
      </c>
      <c r="N78" s="103">
        <f t="shared" si="25"/>
        <v>0</v>
      </c>
      <c r="O78" s="217">
        <v>0</v>
      </c>
      <c r="P78" s="103">
        <f t="shared" si="26"/>
        <v>0</v>
      </c>
      <c r="Q78" s="217">
        <v>0</v>
      </c>
      <c r="R78" s="103">
        <f t="shared" si="27"/>
        <v>0</v>
      </c>
      <c r="S78" s="217">
        <v>0</v>
      </c>
      <c r="T78" s="103">
        <f t="shared" si="28"/>
        <v>0</v>
      </c>
      <c r="U78" s="217">
        <v>0</v>
      </c>
      <c r="V78" s="103">
        <f t="shared" si="29"/>
        <v>0</v>
      </c>
      <c r="X78" s="245"/>
    </row>
    <row r="79" spans="1:24" ht="12.75" customHeight="1" x14ac:dyDescent="0.3">
      <c r="A79" s="38" t="s">
        <v>100</v>
      </c>
      <c r="B79" s="50"/>
      <c r="C79" s="217">
        <v>0</v>
      </c>
      <c r="D79" s="103">
        <f t="shared" si="20"/>
        <v>0</v>
      </c>
      <c r="E79" s="217">
        <v>0</v>
      </c>
      <c r="F79" s="103">
        <f t="shared" si="21"/>
        <v>0</v>
      </c>
      <c r="G79" s="217">
        <v>0</v>
      </c>
      <c r="H79" s="103">
        <f t="shared" si="22"/>
        <v>0</v>
      </c>
      <c r="I79" s="217">
        <v>0</v>
      </c>
      <c r="J79" s="103">
        <f t="shared" si="23"/>
        <v>0</v>
      </c>
      <c r="K79" s="217">
        <v>0</v>
      </c>
      <c r="L79" s="103">
        <f t="shared" si="24"/>
        <v>0</v>
      </c>
      <c r="M79" s="217">
        <v>0</v>
      </c>
      <c r="N79" s="103">
        <f t="shared" si="25"/>
        <v>0</v>
      </c>
      <c r="O79" s="217">
        <v>0</v>
      </c>
      <c r="P79" s="103">
        <f t="shared" si="26"/>
        <v>0</v>
      </c>
      <c r="Q79" s="217">
        <v>0</v>
      </c>
      <c r="R79" s="103">
        <f t="shared" si="27"/>
        <v>0</v>
      </c>
      <c r="S79" s="217">
        <v>0</v>
      </c>
      <c r="T79" s="103">
        <f t="shared" si="28"/>
        <v>0</v>
      </c>
      <c r="U79" s="217">
        <v>0</v>
      </c>
      <c r="V79" s="103">
        <f t="shared" si="29"/>
        <v>0</v>
      </c>
      <c r="X79" s="245"/>
    </row>
    <row r="80" spans="1:24" ht="12.75" customHeight="1" x14ac:dyDescent="0.3">
      <c r="A80" s="38" t="s">
        <v>101</v>
      </c>
      <c r="B80" s="50"/>
      <c r="C80" s="217">
        <v>0</v>
      </c>
      <c r="D80" s="103">
        <f t="shared" si="20"/>
        <v>0</v>
      </c>
      <c r="E80" s="217">
        <v>0</v>
      </c>
      <c r="F80" s="103">
        <f t="shared" si="21"/>
        <v>0</v>
      </c>
      <c r="G80" s="217">
        <v>0</v>
      </c>
      <c r="H80" s="103">
        <f t="shared" si="22"/>
        <v>0</v>
      </c>
      <c r="I80" s="217">
        <v>0</v>
      </c>
      <c r="J80" s="103">
        <f t="shared" si="23"/>
        <v>0</v>
      </c>
      <c r="K80" s="217">
        <v>0</v>
      </c>
      <c r="L80" s="103">
        <f t="shared" si="24"/>
        <v>0</v>
      </c>
      <c r="M80" s="217">
        <v>0</v>
      </c>
      <c r="N80" s="103">
        <f t="shared" si="25"/>
        <v>0</v>
      </c>
      <c r="O80" s="217">
        <v>0</v>
      </c>
      <c r="P80" s="103">
        <f t="shared" si="26"/>
        <v>0</v>
      </c>
      <c r="Q80" s="217">
        <v>0</v>
      </c>
      <c r="R80" s="103">
        <f t="shared" si="27"/>
        <v>0</v>
      </c>
      <c r="S80" s="217">
        <v>0</v>
      </c>
      <c r="T80" s="103">
        <f t="shared" si="28"/>
        <v>0</v>
      </c>
      <c r="U80" s="217">
        <v>0</v>
      </c>
      <c r="V80" s="103">
        <f t="shared" si="29"/>
        <v>0</v>
      </c>
      <c r="X80" s="245"/>
    </row>
    <row r="81" spans="1:24" ht="12.75" customHeight="1" x14ac:dyDescent="0.3">
      <c r="A81" s="38" t="s">
        <v>139</v>
      </c>
      <c r="B81" s="50"/>
      <c r="C81" s="217">
        <v>0</v>
      </c>
      <c r="D81" s="103">
        <f t="shared" si="20"/>
        <v>0</v>
      </c>
      <c r="E81" s="217">
        <v>0</v>
      </c>
      <c r="F81" s="103">
        <f t="shared" si="21"/>
        <v>0</v>
      </c>
      <c r="G81" s="217">
        <v>0</v>
      </c>
      <c r="H81" s="103">
        <f t="shared" si="22"/>
        <v>0</v>
      </c>
      <c r="I81" s="217">
        <v>0</v>
      </c>
      <c r="J81" s="103">
        <f t="shared" si="23"/>
        <v>0</v>
      </c>
      <c r="K81" s="217">
        <v>0</v>
      </c>
      <c r="L81" s="103">
        <f t="shared" si="24"/>
        <v>0</v>
      </c>
      <c r="M81" s="217">
        <v>0</v>
      </c>
      <c r="N81" s="103">
        <f t="shared" si="25"/>
        <v>0</v>
      </c>
      <c r="O81" s="217">
        <v>0</v>
      </c>
      <c r="P81" s="103">
        <f t="shared" si="26"/>
        <v>0</v>
      </c>
      <c r="Q81" s="217">
        <v>0</v>
      </c>
      <c r="R81" s="103">
        <f t="shared" si="27"/>
        <v>0</v>
      </c>
      <c r="S81" s="217">
        <v>0</v>
      </c>
      <c r="T81" s="103">
        <f t="shared" si="28"/>
        <v>0</v>
      </c>
      <c r="U81" s="217">
        <v>0</v>
      </c>
      <c r="V81" s="103">
        <f t="shared" si="29"/>
        <v>0</v>
      </c>
      <c r="X81" s="245"/>
    </row>
    <row r="82" spans="1:24" ht="12.75" customHeight="1" x14ac:dyDescent="0.3">
      <c r="A82" s="38" t="s">
        <v>155</v>
      </c>
      <c r="B82" s="50"/>
      <c r="C82" s="217">
        <v>0</v>
      </c>
      <c r="D82" s="103">
        <f t="shared" si="20"/>
        <v>0</v>
      </c>
      <c r="E82" s="217">
        <v>0</v>
      </c>
      <c r="F82" s="103">
        <f t="shared" si="21"/>
        <v>0</v>
      </c>
      <c r="G82" s="217">
        <v>0</v>
      </c>
      <c r="H82" s="103">
        <f t="shared" si="22"/>
        <v>0</v>
      </c>
      <c r="I82" s="217">
        <v>0</v>
      </c>
      <c r="J82" s="103">
        <f t="shared" si="23"/>
        <v>0</v>
      </c>
      <c r="K82" s="217">
        <v>0</v>
      </c>
      <c r="L82" s="103">
        <f t="shared" si="24"/>
        <v>0</v>
      </c>
      <c r="M82" s="217">
        <v>0</v>
      </c>
      <c r="N82" s="103">
        <f t="shared" si="25"/>
        <v>0</v>
      </c>
      <c r="O82" s="217">
        <v>0</v>
      </c>
      <c r="P82" s="103">
        <f t="shared" si="26"/>
        <v>0</v>
      </c>
      <c r="Q82" s="217">
        <v>0</v>
      </c>
      <c r="R82" s="103">
        <f t="shared" si="27"/>
        <v>0</v>
      </c>
      <c r="S82" s="217">
        <v>0</v>
      </c>
      <c r="T82" s="103">
        <f t="shared" si="28"/>
        <v>0</v>
      </c>
      <c r="U82" s="217">
        <v>0</v>
      </c>
      <c r="V82" s="103">
        <f t="shared" si="29"/>
        <v>0</v>
      </c>
      <c r="X82" s="245"/>
    </row>
    <row r="83" spans="1:24" ht="12.75" customHeight="1" x14ac:dyDescent="0.3">
      <c r="A83" s="38" t="s">
        <v>77</v>
      </c>
      <c r="B83" s="50"/>
      <c r="C83" s="217">
        <v>0</v>
      </c>
      <c r="D83" s="103">
        <f t="shared" si="20"/>
        <v>0</v>
      </c>
      <c r="E83" s="217">
        <v>0</v>
      </c>
      <c r="F83" s="103">
        <f t="shared" si="21"/>
        <v>0</v>
      </c>
      <c r="G83" s="217">
        <v>0</v>
      </c>
      <c r="H83" s="103">
        <f t="shared" si="22"/>
        <v>0</v>
      </c>
      <c r="I83" s="217">
        <v>0</v>
      </c>
      <c r="J83" s="103">
        <f t="shared" si="23"/>
        <v>0</v>
      </c>
      <c r="K83" s="217">
        <v>0</v>
      </c>
      <c r="L83" s="103">
        <f t="shared" si="24"/>
        <v>0</v>
      </c>
      <c r="M83" s="217">
        <v>0</v>
      </c>
      <c r="N83" s="103">
        <f t="shared" si="25"/>
        <v>0</v>
      </c>
      <c r="O83" s="217">
        <v>0</v>
      </c>
      <c r="P83" s="103">
        <f t="shared" si="26"/>
        <v>0</v>
      </c>
      <c r="Q83" s="217">
        <v>0</v>
      </c>
      <c r="R83" s="103">
        <f t="shared" si="27"/>
        <v>0</v>
      </c>
      <c r="S83" s="217">
        <v>0</v>
      </c>
      <c r="T83" s="103">
        <f t="shared" si="28"/>
        <v>0</v>
      </c>
      <c r="U83" s="217">
        <v>0</v>
      </c>
      <c r="V83" s="103">
        <f t="shared" si="29"/>
        <v>0</v>
      </c>
      <c r="X83" s="245"/>
    </row>
    <row r="84" spans="1:24" ht="12.75" customHeight="1" x14ac:dyDescent="0.3">
      <c r="A84" s="38" t="s">
        <v>98</v>
      </c>
      <c r="B84" s="50"/>
      <c r="C84" s="217">
        <v>0</v>
      </c>
      <c r="D84" s="103">
        <f t="shared" ref="D84:D105" si="30">IFERROR(C84/C$28,0)</f>
        <v>0</v>
      </c>
      <c r="E84" s="217">
        <v>0</v>
      </c>
      <c r="F84" s="103">
        <f t="shared" si="21"/>
        <v>0</v>
      </c>
      <c r="G84" s="217">
        <v>0</v>
      </c>
      <c r="H84" s="103">
        <f t="shared" si="22"/>
        <v>0</v>
      </c>
      <c r="I84" s="217">
        <v>0</v>
      </c>
      <c r="J84" s="103">
        <f t="shared" si="23"/>
        <v>0</v>
      </c>
      <c r="K84" s="217">
        <v>0</v>
      </c>
      <c r="L84" s="103">
        <f t="shared" si="24"/>
        <v>0</v>
      </c>
      <c r="M84" s="217">
        <v>0</v>
      </c>
      <c r="N84" s="103">
        <f t="shared" si="25"/>
        <v>0</v>
      </c>
      <c r="O84" s="217">
        <v>0</v>
      </c>
      <c r="P84" s="103">
        <f t="shared" si="26"/>
        <v>0</v>
      </c>
      <c r="Q84" s="217">
        <v>0</v>
      </c>
      <c r="R84" s="103">
        <f t="shared" si="27"/>
        <v>0</v>
      </c>
      <c r="S84" s="217">
        <v>0</v>
      </c>
      <c r="T84" s="103">
        <f t="shared" si="28"/>
        <v>0</v>
      </c>
      <c r="U84" s="217">
        <v>0</v>
      </c>
      <c r="V84" s="103">
        <f t="shared" si="29"/>
        <v>0</v>
      </c>
      <c r="X84" s="245"/>
    </row>
    <row r="85" spans="1:24" ht="12.75" customHeight="1" x14ac:dyDescent="0.3">
      <c r="A85" s="38" t="s">
        <v>79</v>
      </c>
      <c r="B85" s="50"/>
      <c r="C85" s="217">
        <v>0</v>
      </c>
      <c r="D85" s="103">
        <f t="shared" si="30"/>
        <v>0</v>
      </c>
      <c r="E85" s="217">
        <v>0</v>
      </c>
      <c r="F85" s="103">
        <f t="shared" si="21"/>
        <v>0</v>
      </c>
      <c r="G85" s="217">
        <v>0</v>
      </c>
      <c r="H85" s="103">
        <f t="shared" si="22"/>
        <v>0</v>
      </c>
      <c r="I85" s="217">
        <v>0</v>
      </c>
      <c r="J85" s="103">
        <f t="shared" si="23"/>
        <v>0</v>
      </c>
      <c r="K85" s="217">
        <v>0</v>
      </c>
      <c r="L85" s="103">
        <f t="shared" si="24"/>
        <v>0</v>
      </c>
      <c r="M85" s="217">
        <v>0</v>
      </c>
      <c r="N85" s="103">
        <f t="shared" si="25"/>
        <v>0</v>
      </c>
      <c r="O85" s="217">
        <v>0</v>
      </c>
      <c r="P85" s="103">
        <f t="shared" si="26"/>
        <v>0</v>
      </c>
      <c r="Q85" s="217">
        <v>0</v>
      </c>
      <c r="R85" s="103">
        <f t="shared" si="27"/>
        <v>0</v>
      </c>
      <c r="S85" s="217">
        <v>0</v>
      </c>
      <c r="T85" s="103">
        <f t="shared" si="28"/>
        <v>0</v>
      </c>
      <c r="U85" s="217">
        <v>0</v>
      </c>
      <c r="V85" s="103">
        <f t="shared" si="29"/>
        <v>0</v>
      </c>
      <c r="X85" s="245"/>
    </row>
    <row r="86" spans="1:24" ht="12.75" customHeight="1" x14ac:dyDescent="0.3">
      <c r="A86" s="38" t="s">
        <v>15</v>
      </c>
      <c r="B86" s="50"/>
      <c r="C86" s="217">
        <v>0</v>
      </c>
      <c r="D86" s="103">
        <f t="shared" si="30"/>
        <v>0</v>
      </c>
      <c r="E86" s="217">
        <v>0</v>
      </c>
      <c r="F86" s="103">
        <f t="shared" si="21"/>
        <v>0</v>
      </c>
      <c r="G86" s="217">
        <v>0</v>
      </c>
      <c r="H86" s="103">
        <f t="shared" si="22"/>
        <v>0</v>
      </c>
      <c r="I86" s="217">
        <v>0</v>
      </c>
      <c r="J86" s="103">
        <f t="shared" si="23"/>
        <v>0</v>
      </c>
      <c r="K86" s="217">
        <v>0</v>
      </c>
      <c r="L86" s="103">
        <f t="shared" si="24"/>
        <v>0</v>
      </c>
      <c r="M86" s="217">
        <v>0</v>
      </c>
      <c r="N86" s="103">
        <f t="shared" si="25"/>
        <v>0</v>
      </c>
      <c r="O86" s="217">
        <v>0</v>
      </c>
      <c r="P86" s="103">
        <f t="shared" si="26"/>
        <v>0</v>
      </c>
      <c r="Q86" s="217">
        <v>0</v>
      </c>
      <c r="R86" s="103">
        <f t="shared" si="27"/>
        <v>0</v>
      </c>
      <c r="S86" s="217">
        <v>0</v>
      </c>
      <c r="T86" s="103">
        <f t="shared" si="28"/>
        <v>0</v>
      </c>
      <c r="U86" s="217">
        <v>0</v>
      </c>
      <c r="V86" s="103">
        <f t="shared" si="29"/>
        <v>0</v>
      </c>
      <c r="X86" s="245"/>
    </row>
    <row r="87" spans="1:24" ht="12.75" customHeight="1" x14ac:dyDescent="0.3">
      <c r="A87" s="38" t="s">
        <v>152</v>
      </c>
      <c r="B87" s="50"/>
      <c r="C87" s="217">
        <v>0</v>
      </c>
      <c r="D87" s="103">
        <f t="shared" si="30"/>
        <v>0</v>
      </c>
      <c r="E87" s="217">
        <v>0</v>
      </c>
      <c r="F87" s="103">
        <f t="shared" si="21"/>
        <v>0</v>
      </c>
      <c r="G87" s="217">
        <v>0</v>
      </c>
      <c r="H87" s="103">
        <f t="shared" si="22"/>
        <v>0</v>
      </c>
      <c r="I87" s="217">
        <v>0</v>
      </c>
      <c r="J87" s="103">
        <f t="shared" si="23"/>
        <v>0</v>
      </c>
      <c r="K87" s="217">
        <v>0</v>
      </c>
      <c r="L87" s="103">
        <f t="shared" si="24"/>
        <v>0</v>
      </c>
      <c r="M87" s="217">
        <v>0</v>
      </c>
      <c r="N87" s="103">
        <f t="shared" si="25"/>
        <v>0</v>
      </c>
      <c r="O87" s="217">
        <v>0</v>
      </c>
      <c r="P87" s="103">
        <f t="shared" si="26"/>
        <v>0</v>
      </c>
      <c r="Q87" s="217">
        <v>0</v>
      </c>
      <c r="R87" s="103">
        <f t="shared" si="27"/>
        <v>0</v>
      </c>
      <c r="S87" s="217">
        <v>0</v>
      </c>
      <c r="T87" s="103">
        <f t="shared" si="28"/>
        <v>0</v>
      </c>
      <c r="U87" s="217">
        <v>0</v>
      </c>
      <c r="V87" s="103">
        <f t="shared" si="29"/>
        <v>0</v>
      </c>
      <c r="X87" s="245"/>
    </row>
    <row r="88" spans="1:24" ht="12.75" customHeight="1" x14ac:dyDescent="0.3">
      <c r="A88" s="38" t="s">
        <v>12</v>
      </c>
      <c r="B88" s="50"/>
      <c r="C88" s="217">
        <v>0</v>
      </c>
      <c r="D88" s="103">
        <f t="shared" si="30"/>
        <v>0</v>
      </c>
      <c r="E88" s="217">
        <v>0</v>
      </c>
      <c r="F88" s="103">
        <f t="shared" si="21"/>
        <v>0</v>
      </c>
      <c r="G88" s="217">
        <v>0</v>
      </c>
      <c r="H88" s="103">
        <f t="shared" si="22"/>
        <v>0</v>
      </c>
      <c r="I88" s="217">
        <v>0</v>
      </c>
      <c r="J88" s="103">
        <f t="shared" si="23"/>
        <v>0</v>
      </c>
      <c r="K88" s="217">
        <v>0</v>
      </c>
      <c r="L88" s="103">
        <f t="shared" si="24"/>
        <v>0</v>
      </c>
      <c r="M88" s="217">
        <v>0</v>
      </c>
      <c r="N88" s="103">
        <f t="shared" si="25"/>
        <v>0</v>
      </c>
      <c r="O88" s="217">
        <v>0</v>
      </c>
      <c r="P88" s="103">
        <f t="shared" si="26"/>
        <v>0</v>
      </c>
      <c r="Q88" s="217">
        <v>0</v>
      </c>
      <c r="R88" s="103">
        <f t="shared" si="27"/>
        <v>0</v>
      </c>
      <c r="S88" s="217">
        <v>0</v>
      </c>
      <c r="T88" s="103">
        <f t="shared" si="28"/>
        <v>0</v>
      </c>
      <c r="U88" s="217">
        <v>0</v>
      </c>
      <c r="V88" s="103">
        <f t="shared" si="29"/>
        <v>0</v>
      </c>
      <c r="X88" s="245"/>
    </row>
    <row r="89" spans="1:24" ht="12.75" customHeight="1" x14ac:dyDescent="0.3">
      <c r="A89" s="38" t="s">
        <v>172</v>
      </c>
      <c r="B89" s="50"/>
      <c r="C89" s="217">
        <v>0</v>
      </c>
      <c r="D89" s="103">
        <f t="shared" si="30"/>
        <v>0</v>
      </c>
      <c r="E89" s="217">
        <v>0</v>
      </c>
      <c r="F89" s="103">
        <f t="shared" si="21"/>
        <v>0</v>
      </c>
      <c r="G89" s="217">
        <v>0</v>
      </c>
      <c r="H89" s="103">
        <f t="shared" si="22"/>
        <v>0</v>
      </c>
      <c r="I89" s="217">
        <v>0</v>
      </c>
      <c r="J89" s="103">
        <f t="shared" si="23"/>
        <v>0</v>
      </c>
      <c r="K89" s="217">
        <v>0</v>
      </c>
      <c r="L89" s="103">
        <f t="shared" si="24"/>
        <v>0</v>
      </c>
      <c r="M89" s="217">
        <v>0</v>
      </c>
      <c r="N89" s="103">
        <f t="shared" si="25"/>
        <v>0</v>
      </c>
      <c r="O89" s="217">
        <v>0</v>
      </c>
      <c r="P89" s="103">
        <f t="shared" si="26"/>
        <v>0</v>
      </c>
      <c r="Q89" s="217">
        <v>0</v>
      </c>
      <c r="R89" s="103">
        <f t="shared" si="27"/>
        <v>0</v>
      </c>
      <c r="S89" s="217">
        <v>0</v>
      </c>
      <c r="T89" s="103">
        <f t="shared" si="28"/>
        <v>0</v>
      </c>
      <c r="U89" s="217">
        <v>0</v>
      </c>
      <c r="V89" s="103">
        <f t="shared" si="29"/>
        <v>0</v>
      </c>
      <c r="X89" s="245"/>
    </row>
    <row r="90" spans="1:24" ht="12.75" customHeight="1" x14ac:dyDescent="0.3">
      <c r="A90" s="38" t="s">
        <v>17</v>
      </c>
      <c r="B90" s="50"/>
      <c r="C90" s="217">
        <v>0</v>
      </c>
      <c r="D90" s="103">
        <f t="shared" si="30"/>
        <v>0</v>
      </c>
      <c r="E90" s="217">
        <v>0</v>
      </c>
      <c r="F90" s="103">
        <f t="shared" si="21"/>
        <v>0</v>
      </c>
      <c r="G90" s="217">
        <v>0</v>
      </c>
      <c r="H90" s="103">
        <f t="shared" si="22"/>
        <v>0</v>
      </c>
      <c r="I90" s="217">
        <v>0</v>
      </c>
      <c r="J90" s="103">
        <f t="shared" si="23"/>
        <v>0</v>
      </c>
      <c r="K90" s="217">
        <v>0</v>
      </c>
      <c r="L90" s="103">
        <f t="shared" si="24"/>
        <v>0</v>
      </c>
      <c r="M90" s="217">
        <v>0</v>
      </c>
      <c r="N90" s="103">
        <f t="shared" si="25"/>
        <v>0</v>
      </c>
      <c r="O90" s="217">
        <v>0</v>
      </c>
      <c r="P90" s="103">
        <f t="shared" si="26"/>
        <v>0</v>
      </c>
      <c r="Q90" s="217">
        <v>0</v>
      </c>
      <c r="R90" s="103">
        <f t="shared" si="27"/>
        <v>0</v>
      </c>
      <c r="S90" s="217">
        <v>0</v>
      </c>
      <c r="T90" s="103">
        <f t="shared" si="28"/>
        <v>0</v>
      </c>
      <c r="U90" s="217">
        <v>0</v>
      </c>
      <c r="V90" s="103">
        <f t="shared" si="29"/>
        <v>0</v>
      </c>
      <c r="X90" s="245"/>
    </row>
    <row r="91" spans="1:24" ht="12.75" customHeight="1" x14ac:dyDescent="0.3">
      <c r="A91" s="38" t="s">
        <v>143</v>
      </c>
      <c r="B91" s="38"/>
      <c r="C91" s="217">
        <v>0</v>
      </c>
      <c r="D91" s="103">
        <f t="shared" si="30"/>
        <v>0</v>
      </c>
      <c r="E91" s="217">
        <v>0</v>
      </c>
      <c r="F91" s="103">
        <f t="shared" si="21"/>
        <v>0</v>
      </c>
      <c r="G91" s="217">
        <v>0</v>
      </c>
      <c r="H91" s="103">
        <f t="shared" si="22"/>
        <v>0</v>
      </c>
      <c r="I91" s="217">
        <v>0</v>
      </c>
      <c r="J91" s="103">
        <f t="shared" si="23"/>
        <v>0</v>
      </c>
      <c r="K91" s="217">
        <v>0</v>
      </c>
      <c r="L91" s="103">
        <f t="shared" si="24"/>
        <v>0</v>
      </c>
      <c r="M91" s="217">
        <v>0</v>
      </c>
      <c r="N91" s="103">
        <f t="shared" si="25"/>
        <v>0</v>
      </c>
      <c r="O91" s="217">
        <v>0</v>
      </c>
      <c r="P91" s="103">
        <f t="shared" si="26"/>
        <v>0</v>
      </c>
      <c r="Q91" s="217">
        <v>0</v>
      </c>
      <c r="R91" s="103">
        <f t="shared" si="27"/>
        <v>0</v>
      </c>
      <c r="S91" s="217">
        <v>0</v>
      </c>
      <c r="T91" s="103">
        <f t="shared" si="28"/>
        <v>0</v>
      </c>
      <c r="U91" s="217">
        <v>0</v>
      </c>
      <c r="V91" s="103">
        <f t="shared" si="29"/>
        <v>0</v>
      </c>
      <c r="X91" s="245"/>
    </row>
    <row r="92" spans="1:24" ht="12.75" customHeight="1" x14ac:dyDescent="0.3">
      <c r="A92" s="38" t="s">
        <v>13</v>
      </c>
      <c r="B92" s="50"/>
      <c r="C92" s="217">
        <v>0</v>
      </c>
      <c r="D92" s="103">
        <f t="shared" si="30"/>
        <v>0</v>
      </c>
      <c r="E92" s="217">
        <v>0</v>
      </c>
      <c r="F92" s="103">
        <f t="shared" si="21"/>
        <v>0</v>
      </c>
      <c r="G92" s="217">
        <v>0</v>
      </c>
      <c r="H92" s="103">
        <f t="shared" si="22"/>
        <v>0</v>
      </c>
      <c r="I92" s="217">
        <v>0</v>
      </c>
      <c r="J92" s="103">
        <f t="shared" si="23"/>
        <v>0</v>
      </c>
      <c r="K92" s="217">
        <v>0</v>
      </c>
      <c r="L92" s="103">
        <f t="shared" si="24"/>
        <v>0</v>
      </c>
      <c r="M92" s="217">
        <v>0</v>
      </c>
      <c r="N92" s="103">
        <f t="shared" si="25"/>
        <v>0</v>
      </c>
      <c r="O92" s="217">
        <v>0</v>
      </c>
      <c r="P92" s="103">
        <f t="shared" si="26"/>
        <v>0</v>
      </c>
      <c r="Q92" s="217">
        <v>0</v>
      </c>
      <c r="R92" s="103">
        <f t="shared" si="27"/>
        <v>0</v>
      </c>
      <c r="S92" s="217">
        <v>0</v>
      </c>
      <c r="T92" s="103">
        <f t="shared" si="28"/>
        <v>0</v>
      </c>
      <c r="U92" s="217">
        <v>0</v>
      </c>
      <c r="V92" s="103">
        <f t="shared" si="29"/>
        <v>0</v>
      </c>
      <c r="X92" s="245"/>
    </row>
    <row r="93" spans="1:24" ht="12.75" customHeight="1" x14ac:dyDescent="0.3">
      <c r="A93" s="38" t="s">
        <v>144</v>
      </c>
      <c r="B93" s="50"/>
      <c r="C93" s="217">
        <v>0</v>
      </c>
      <c r="D93" s="103">
        <f t="shared" si="30"/>
        <v>0</v>
      </c>
      <c r="E93" s="217">
        <v>0</v>
      </c>
      <c r="F93" s="103">
        <f t="shared" si="21"/>
        <v>0</v>
      </c>
      <c r="G93" s="217">
        <v>0</v>
      </c>
      <c r="H93" s="103">
        <f t="shared" si="22"/>
        <v>0</v>
      </c>
      <c r="I93" s="217">
        <v>0</v>
      </c>
      <c r="J93" s="103">
        <f t="shared" si="23"/>
        <v>0</v>
      </c>
      <c r="K93" s="217">
        <v>0</v>
      </c>
      <c r="L93" s="103">
        <f t="shared" si="24"/>
        <v>0</v>
      </c>
      <c r="M93" s="217">
        <v>0</v>
      </c>
      <c r="N93" s="103">
        <f t="shared" si="25"/>
        <v>0</v>
      </c>
      <c r="O93" s="217">
        <v>0</v>
      </c>
      <c r="P93" s="103">
        <f t="shared" si="26"/>
        <v>0</v>
      </c>
      <c r="Q93" s="217">
        <v>0</v>
      </c>
      <c r="R93" s="103">
        <f t="shared" si="27"/>
        <v>0</v>
      </c>
      <c r="S93" s="217">
        <v>0</v>
      </c>
      <c r="T93" s="103">
        <f t="shared" si="28"/>
        <v>0</v>
      </c>
      <c r="U93" s="217">
        <v>0</v>
      </c>
      <c r="V93" s="103">
        <f t="shared" si="29"/>
        <v>0</v>
      </c>
      <c r="X93" s="245"/>
    </row>
    <row r="94" spans="1:24" ht="12.75" customHeight="1" x14ac:dyDescent="0.3">
      <c r="A94" s="38" t="s">
        <v>156</v>
      </c>
      <c r="B94" s="50"/>
      <c r="C94" s="217">
        <v>0</v>
      </c>
      <c r="D94" s="103">
        <f t="shared" si="30"/>
        <v>0</v>
      </c>
      <c r="E94" s="217">
        <v>0</v>
      </c>
      <c r="F94" s="103">
        <f t="shared" si="21"/>
        <v>0</v>
      </c>
      <c r="G94" s="217">
        <v>0</v>
      </c>
      <c r="H94" s="103">
        <f t="shared" si="22"/>
        <v>0</v>
      </c>
      <c r="I94" s="217">
        <v>0</v>
      </c>
      <c r="J94" s="103">
        <f t="shared" si="23"/>
        <v>0</v>
      </c>
      <c r="K94" s="217">
        <v>0</v>
      </c>
      <c r="L94" s="103">
        <f t="shared" si="24"/>
        <v>0</v>
      </c>
      <c r="M94" s="217">
        <v>0</v>
      </c>
      <c r="N94" s="103">
        <f t="shared" si="25"/>
        <v>0</v>
      </c>
      <c r="O94" s="217">
        <v>0</v>
      </c>
      <c r="P94" s="103">
        <f t="shared" si="26"/>
        <v>0</v>
      </c>
      <c r="Q94" s="217">
        <v>0</v>
      </c>
      <c r="R94" s="103">
        <f t="shared" si="27"/>
        <v>0</v>
      </c>
      <c r="S94" s="217">
        <v>0</v>
      </c>
      <c r="T94" s="103">
        <f t="shared" si="28"/>
        <v>0</v>
      </c>
      <c r="U94" s="217">
        <v>0</v>
      </c>
      <c r="V94" s="103">
        <f t="shared" si="29"/>
        <v>0</v>
      </c>
      <c r="X94" s="245"/>
    </row>
    <row r="95" spans="1:24" ht="12.75" customHeight="1" x14ac:dyDescent="0.3">
      <c r="A95" s="38" t="s">
        <v>150</v>
      </c>
      <c r="B95" s="50"/>
      <c r="C95" s="217">
        <v>0</v>
      </c>
      <c r="D95" s="103">
        <f t="shared" si="30"/>
        <v>0</v>
      </c>
      <c r="E95" s="217">
        <v>0</v>
      </c>
      <c r="F95" s="103">
        <f t="shared" si="21"/>
        <v>0</v>
      </c>
      <c r="G95" s="217">
        <v>0</v>
      </c>
      <c r="H95" s="103">
        <f t="shared" si="22"/>
        <v>0</v>
      </c>
      <c r="I95" s="217">
        <v>0</v>
      </c>
      <c r="J95" s="103">
        <f t="shared" si="23"/>
        <v>0</v>
      </c>
      <c r="K95" s="217">
        <v>0</v>
      </c>
      <c r="L95" s="103">
        <f t="shared" si="24"/>
        <v>0</v>
      </c>
      <c r="M95" s="217">
        <v>0</v>
      </c>
      <c r="N95" s="103">
        <f t="shared" si="25"/>
        <v>0</v>
      </c>
      <c r="O95" s="217">
        <v>0</v>
      </c>
      <c r="P95" s="103">
        <f t="shared" si="26"/>
        <v>0</v>
      </c>
      <c r="Q95" s="217">
        <v>0</v>
      </c>
      <c r="R95" s="103">
        <f t="shared" si="27"/>
        <v>0</v>
      </c>
      <c r="S95" s="217">
        <v>0</v>
      </c>
      <c r="T95" s="103">
        <f t="shared" si="28"/>
        <v>0</v>
      </c>
      <c r="U95" s="217">
        <v>0</v>
      </c>
      <c r="V95" s="103">
        <f t="shared" si="29"/>
        <v>0</v>
      </c>
      <c r="X95" s="245"/>
    </row>
    <row r="96" spans="1:24" ht="12.75" customHeight="1" x14ac:dyDescent="0.3">
      <c r="A96" s="38" t="s">
        <v>146</v>
      </c>
      <c r="B96" s="50"/>
      <c r="C96" s="217">
        <v>0</v>
      </c>
      <c r="D96" s="103">
        <f t="shared" si="30"/>
        <v>0</v>
      </c>
      <c r="E96" s="217">
        <v>0</v>
      </c>
      <c r="F96" s="103">
        <f t="shared" si="21"/>
        <v>0</v>
      </c>
      <c r="G96" s="217">
        <v>0</v>
      </c>
      <c r="H96" s="103">
        <f t="shared" si="22"/>
        <v>0</v>
      </c>
      <c r="I96" s="217">
        <v>0</v>
      </c>
      <c r="J96" s="103">
        <f t="shared" si="23"/>
        <v>0</v>
      </c>
      <c r="K96" s="217">
        <v>0</v>
      </c>
      <c r="L96" s="103">
        <f t="shared" si="24"/>
        <v>0</v>
      </c>
      <c r="M96" s="217">
        <v>0</v>
      </c>
      <c r="N96" s="103">
        <f t="shared" si="25"/>
        <v>0</v>
      </c>
      <c r="O96" s="217">
        <v>0</v>
      </c>
      <c r="P96" s="103">
        <f t="shared" si="26"/>
        <v>0</v>
      </c>
      <c r="Q96" s="217">
        <v>0</v>
      </c>
      <c r="R96" s="103">
        <f t="shared" si="27"/>
        <v>0</v>
      </c>
      <c r="S96" s="217">
        <v>0</v>
      </c>
      <c r="T96" s="103">
        <f t="shared" si="28"/>
        <v>0</v>
      </c>
      <c r="U96" s="217">
        <v>0</v>
      </c>
      <c r="V96" s="103">
        <f t="shared" si="29"/>
        <v>0</v>
      </c>
      <c r="X96" s="245"/>
    </row>
    <row r="97" spans="1:24" ht="12.75" customHeight="1" x14ac:dyDescent="0.3">
      <c r="A97" s="38" t="s">
        <v>7</v>
      </c>
      <c r="B97" s="50"/>
      <c r="C97" s="217">
        <v>0</v>
      </c>
      <c r="D97" s="103">
        <f t="shared" si="30"/>
        <v>0</v>
      </c>
      <c r="E97" s="217">
        <v>0</v>
      </c>
      <c r="F97" s="103">
        <f t="shared" si="21"/>
        <v>0</v>
      </c>
      <c r="G97" s="217">
        <v>0</v>
      </c>
      <c r="H97" s="103">
        <f t="shared" si="22"/>
        <v>0</v>
      </c>
      <c r="I97" s="217">
        <v>0</v>
      </c>
      <c r="J97" s="103">
        <f t="shared" si="23"/>
        <v>0</v>
      </c>
      <c r="K97" s="217">
        <v>0</v>
      </c>
      <c r="L97" s="103">
        <f t="shared" si="24"/>
        <v>0</v>
      </c>
      <c r="M97" s="217">
        <v>0</v>
      </c>
      <c r="N97" s="103">
        <f t="shared" si="25"/>
        <v>0</v>
      </c>
      <c r="O97" s="217">
        <v>0</v>
      </c>
      <c r="P97" s="103">
        <f t="shared" si="26"/>
        <v>0</v>
      </c>
      <c r="Q97" s="217">
        <v>0</v>
      </c>
      <c r="R97" s="103">
        <f t="shared" si="27"/>
        <v>0</v>
      </c>
      <c r="S97" s="217">
        <v>0</v>
      </c>
      <c r="T97" s="103">
        <f t="shared" si="28"/>
        <v>0</v>
      </c>
      <c r="U97" s="217">
        <v>0</v>
      </c>
      <c r="V97" s="103">
        <f t="shared" si="29"/>
        <v>0</v>
      </c>
      <c r="X97" s="245"/>
    </row>
    <row r="98" spans="1:24" ht="12.75" customHeight="1" x14ac:dyDescent="0.3">
      <c r="A98" s="145" t="s">
        <v>245</v>
      </c>
      <c r="B98" s="50"/>
      <c r="C98" s="217">
        <v>0</v>
      </c>
      <c r="D98" s="103">
        <f t="shared" si="30"/>
        <v>0</v>
      </c>
      <c r="E98" s="217">
        <v>0</v>
      </c>
      <c r="F98" s="103">
        <f t="shared" si="21"/>
        <v>0</v>
      </c>
      <c r="G98" s="217">
        <v>0</v>
      </c>
      <c r="H98" s="103">
        <f t="shared" si="22"/>
        <v>0</v>
      </c>
      <c r="I98" s="217">
        <v>0</v>
      </c>
      <c r="J98" s="103">
        <f t="shared" si="23"/>
        <v>0</v>
      </c>
      <c r="K98" s="217">
        <v>0</v>
      </c>
      <c r="L98" s="103">
        <f t="shared" si="24"/>
        <v>0</v>
      </c>
      <c r="M98" s="217">
        <v>0</v>
      </c>
      <c r="N98" s="103">
        <f t="shared" si="25"/>
        <v>0</v>
      </c>
      <c r="O98" s="217">
        <v>0</v>
      </c>
      <c r="P98" s="103">
        <f t="shared" si="26"/>
        <v>0</v>
      </c>
      <c r="Q98" s="217">
        <v>0</v>
      </c>
      <c r="R98" s="103">
        <f t="shared" si="27"/>
        <v>0</v>
      </c>
      <c r="S98" s="217">
        <v>0</v>
      </c>
      <c r="T98" s="103">
        <f t="shared" si="28"/>
        <v>0</v>
      </c>
      <c r="U98" s="217">
        <v>0</v>
      </c>
      <c r="V98" s="103">
        <f t="shared" si="29"/>
        <v>0</v>
      </c>
      <c r="X98" s="245"/>
    </row>
    <row r="99" spans="1:24" ht="12.75" customHeight="1" x14ac:dyDescent="0.3">
      <c r="A99" s="145" t="s">
        <v>245</v>
      </c>
      <c r="B99" s="50"/>
      <c r="C99" s="217">
        <v>0</v>
      </c>
      <c r="D99" s="103">
        <f t="shared" si="30"/>
        <v>0</v>
      </c>
      <c r="E99" s="217">
        <v>0</v>
      </c>
      <c r="F99" s="103">
        <f t="shared" si="21"/>
        <v>0</v>
      </c>
      <c r="G99" s="217">
        <v>0</v>
      </c>
      <c r="H99" s="103">
        <f t="shared" si="22"/>
        <v>0</v>
      </c>
      <c r="I99" s="217">
        <v>0</v>
      </c>
      <c r="J99" s="103">
        <f t="shared" si="23"/>
        <v>0</v>
      </c>
      <c r="K99" s="217">
        <v>0</v>
      </c>
      <c r="L99" s="103">
        <f t="shared" si="24"/>
        <v>0</v>
      </c>
      <c r="M99" s="217">
        <v>0</v>
      </c>
      <c r="N99" s="103">
        <f t="shared" si="25"/>
        <v>0</v>
      </c>
      <c r="O99" s="217">
        <v>0</v>
      </c>
      <c r="P99" s="103">
        <f t="shared" si="26"/>
        <v>0</v>
      </c>
      <c r="Q99" s="217">
        <v>0</v>
      </c>
      <c r="R99" s="103">
        <f t="shared" si="27"/>
        <v>0</v>
      </c>
      <c r="S99" s="217">
        <v>0</v>
      </c>
      <c r="T99" s="103">
        <f t="shared" si="28"/>
        <v>0</v>
      </c>
      <c r="U99" s="217">
        <v>0</v>
      </c>
      <c r="V99" s="103">
        <f t="shared" si="29"/>
        <v>0</v>
      </c>
      <c r="X99" s="245"/>
    </row>
    <row r="100" spans="1:24" ht="12.75" customHeight="1" x14ac:dyDescent="0.3">
      <c r="A100" s="145" t="s">
        <v>245</v>
      </c>
      <c r="B100" s="50"/>
      <c r="C100" s="217">
        <v>0</v>
      </c>
      <c r="D100" s="103">
        <f t="shared" si="30"/>
        <v>0</v>
      </c>
      <c r="E100" s="217">
        <v>0</v>
      </c>
      <c r="F100" s="103">
        <f t="shared" si="21"/>
        <v>0</v>
      </c>
      <c r="G100" s="217">
        <v>0</v>
      </c>
      <c r="H100" s="103">
        <f t="shared" si="22"/>
        <v>0</v>
      </c>
      <c r="I100" s="217">
        <v>0</v>
      </c>
      <c r="J100" s="103">
        <f t="shared" si="23"/>
        <v>0</v>
      </c>
      <c r="K100" s="217">
        <v>0</v>
      </c>
      <c r="L100" s="103">
        <f t="shared" si="24"/>
        <v>0</v>
      </c>
      <c r="M100" s="217">
        <v>0</v>
      </c>
      <c r="N100" s="103">
        <f t="shared" si="25"/>
        <v>0</v>
      </c>
      <c r="O100" s="217">
        <v>0</v>
      </c>
      <c r="P100" s="103">
        <f t="shared" si="26"/>
        <v>0</v>
      </c>
      <c r="Q100" s="217">
        <v>0</v>
      </c>
      <c r="R100" s="103">
        <f t="shared" si="27"/>
        <v>0</v>
      </c>
      <c r="S100" s="217">
        <v>0</v>
      </c>
      <c r="T100" s="103">
        <f t="shared" si="28"/>
        <v>0</v>
      </c>
      <c r="U100" s="217">
        <v>0</v>
      </c>
      <c r="V100" s="103">
        <f t="shared" si="29"/>
        <v>0</v>
      </c>
      <c r="X100" s="245"/>
    </row>
    <row r="101" spans="1:24" ht="12.75" customHeight="1" x14ac:dyDescent="0.3">
      <c r="A101" s="38" t="s">
        <v>99</v>
      </c>
      <c r="B101" s="50"/>
      <c r="C101" s="217"/>
      <c r="D101" s="103">
        <f t="shared" si="30"/>
        <v>0</v>
      </c>
      <c r="E101" s="217"/>
      <c r="F101" s="103">
        <f t="shared" si="21"/>
        <v>0</v>
      </c>
      <c r="G101" s="217"/>
      <c r="H101" s="103">
        <f t="shared" si="22"/>
        <v>0</v>
      </c>
      <c r="I101" s="217">
        <v>0</v>
      </c>
      <c r="J101" s="103">
        <f t="shared" si="23"/>
        <v>0</v>
      </c>
      <c r="K101" s="217">
        <v>0</v>
      </c>
      <c r="L101" s="103">
        <f t="shared" si="24"/>
        <v>0</v>
      </c>
      <c r="M101" s="217">
        <v>0</v>
      </c>
      <c r="N101" s="103">
        <f t="shared" si="25"/>
        <v>0</v>
      </c>
      <c r="O101" s="217">
        <v>0</v>
      </c>
      <c r="P101" s="103">
        <f t="shared" si="26"/>
        <v>0</v>
      </c>
      <c r="Q101" s="217">
        <v>0</v>
      </c>
      <c r="R101" s="103">
        <f t="shared" si="27"/>
        <v>0</v>
      </c>
      <c r="S101" s="217">
        <v>0</v>
      </c>
      <c r="T101" s="103">
        <f t="shared" si="28"/>
        <v>0</v>
      </c>
      <c r="U101" s="217">
        <v>0</v>
      </c>
      <c r="V101" s="103">
        <f t="shared" si="29"/>
        <v>0</v>
      </c>
      <c r="X101" s="245"/>
    </row>
    <row r="102" spans="1:24" ht="12.75" customHeight="1" x14ac:dyDescent="0.3">
      <c r="A102" s="145" t="s">
        <v>78</v>
      </c>
      <c r="B102" s="50"/>
      <c r="C102" s="217">
        <v>0</v>
      </c>
      <c r="D102" s="103">
        <f t="shared" si="30"/>
        <v>0</v>
      </c>
      <c r="E102" s="217">
        <v>0</v>
      </c>
      <c r="F102" s="103">
        <f t="shared" si="21"/>
        <v>0</v>
      </c>
      <c r="G102" s="217">
        <v>0</v>
      </c>
      <c r="H102" s="103">
        <f t="shared" si="22"/>
        <v>0</v>
      </c>
      <c r="I102" s="217">
        <v>0</v>
      </c>
      <c r="J102" s="103">
        <f t="shared" si="23"/>
        <v>0</v>
      </c>
      <c r="K102" s="217">
        <v>0</v>
      </c>
      <c r="L102" s="103">
        <f t="shared" si="24"/>
        <v>0</v>
      </c>
      <c r="M102" s="217">
        <v>0</v>
      </c>
      <c r="N102" s="103">
        <f t="shared" si="25"/>
        <v>0</v>
      </c>
      <c r="O102" s="217">
        <v>0</v>
      </c>
      <c r="P102" s="103">
        <f t="shared" si="26"/>
        <v>0</v>
      </c>
      <c r="Q102" s="217">
        <v>0</v>
      </c>
      <c r="R102" s="103">
        <f t="shared" si="27"/>
        <v>0</v>
      </c>
      <c r="S102" s="217">
        <v>0</v>
      </c>
      <c r="T102" s="103">
        <f t="shared" si="28"/>
        <v>0</v>
      </c>
      <c r="U102" s="217">
        <v>0</v>
      </c>
      <c r="V102" s="103">
        <f t="shared" si="29"/>
        <v>0</v>
      </c>
      <c r="X102" s="245"/>
    </row>
    <row r="103" spans="1:24" ht="12.75" customHeight="1" x14ac:dyDescent="0.3">
      <c r="A103" s="145" t="s">
        <v>78</v>
      </c>
      <c r="B103" s="50"/>
      <c r="C103" s="217">
        <v>0</v>
      </c>
      <c r="D103" s="103">
        <f t="shared" si="30"/>
        <v>0</v>
      </c>
      <c r="E103" s="217">
        <v>0</v>
      </c>
      <c r="F103" s="103">
        <f t="shared" si="21"/>
        <v>0</v>
      </c>
      <c r="G103" s="217">
        <v>0</v>
      </c>
      <c r="H103" s="103">
        <f t="shared" si="22"/>
        <v>0</v>
      </c>
      <c r="I103" s="217">
        <v>0</v>
      </c>
      <c r="J103" s="103">
        <f t="shared" si="23"/>
        <v>0</v>
      </c>
      <c r="K103" s="217">
        <v>0</v>
      </c>
      <c r="L103" s="103">
        <f t="shared" si="24"/>
        <v>0</v>
      </c>
      <c r="M103" s="217">
        <v>0</v>
      </c>
      <c r="N103" s="103">
        <f t="shared" si="25"/>
        <v>0</v>
      </c>
      <c r="O103" s="217">
        <v>0</v>
      </c>
      <c r="P103" s="103">
        <f t="shared" si="26"/>
        <v>0</v>
      </c>
      <c r="Q103" s="217">
        <v>0</v>
      </c>
      <c r="R103" s="103">
        <f t="shared" si="27"/>
        <v>0</v>
      </c>
      <c r="S103" s="217">
        <v>0</v>
      </c>
      <c r="T103" s="103">
        <f t="shared" si="28"/>
        <v>0</v>
      </c>
      <c r="U103" s="217">
        <v>0</v>
      </c>
      <c r="V103" s="103">
        <f t="shared" si="29"/>
        <v>0</v>
      </c>
      <c r="X103" s="245"/>
    </row>
    <row r="104" spans="1:24" ht="12.75" customHeight="1" x14ac:dyDescent="0.3">
      <c r="A104" s="145" t="s">
        <v>78</v>
      </c>
      <c r="B104" s="26"/>
      <c r="C104" s="217">
        <v>0</v>
      </c>
      <c r="D104" s="103">
        <f t="shared" si="30"/>
        <v>0</v>
      </c>
      <c r="E104" s="217">
        <v>0</v>
      </c>
      <c r="F104" s="103">
        <f t="shared" si="21"/>
        <v>0</v>
      </c>
      <c r="G104" s="217">
        <v>0</v>
      </c>
      <c r="H104" s="103">
        <f t="shared" si="22"/>
        <v>0</v>
      </c>
      <c r="I104" s="217">
        <v>0</v>
      </c>
      <c r="J104" s="103">
        <f t="shared" si="23"/>
        <v>0</v>
      </c>
      <c r="K104" s="217">
        <v>0</v>
      </c>
      <c r="L104" s="103">
        <f t="shared" si="24"/>
        <v>0</v>
      </c>
      <c r="M104" s="217">
        <v>0</v>
      </c>
      <c r="N104" s="103">
        <f t="shared" si="25"/>
        <v>0</v>
      </c>
      <c r="O104" s="217">
        <v>0</v>
      </c>
      <c r="P104" s="103">
        <f t="shared" si="26"/>
        <v>0</v>
      </c>
      <c r="Q104" s="217">
        <v>0</v>
      </c>
      <c r="R104" s="103">
        <f t="shared" si="27"/>
        <v>0</v>
      </c>
      <c r="S104" s="217">
        <v>0</v>
      </c>
      <c r="T104" s="103">
        <f t="shared" si="28"/>
        <v>0</v>
      </c>
      <c r="U104" s="217">
        <v>0</v>
      </c>
      <c r="V104" s="103">
        <f t="shared" si="29"/>
        <v>0</v>
      </c>
      <c r="X104" s="245"/>
    </row>
    <row r="105" spans="1:24" ht="12.75" customHeight="1" x14ac:dyDescent="0.3">
      <c r="A105" s="26" t="s">
        <v>36</v>
      </c>
      <c r="B105" s="69"/>
      <c r="C105" s="105">
        <f>SUM(C52:C104)</f>
        <v>3000</v>
      </c>
      <c r="D105" s="106">
        <f t="shared" si="30"/>
        <v>0.15</v>
      </c>
      <c r="E105" s="105">
        <f>SUM(E52:E104)</f>
        <v>3300</v>
      </c>
      <c r="F105" s="106">
        <f t="shared" si="21"/>
        <v>0.15</v>
      </c>
      <c r="G105" s="105">
        <f>SUM(G52:G104)</f>
        <v>3366</v>
      </c>
      <c r="H105" s="106">
        <f t="shared" si="22"/>
        <v>0.15</v>
      </c>
      <c r="I105" s="105">
        <f>SUM(I52:I104)</f>
        <v>3433.3199999999997</v>
      </c>
      <c r="J105" s="106">
        <f t="shared" si="23"/>
        <v>0.15</v>
      </c>
      <c r="K105" s="105">
        <f>SUM(K52:K104)</f>
        <v>3501.9864000000002</v>
      </c>
      <c r="L105" s="106">
        <f t="shared" si="24"/>
        <v>0.15</v>
      </c>
      <c r="M105" s="105">
        <f>SUM(M52:M104)</f>
        <v>3572.0261280000004</v>
      </c>
      <c r="N105" s="106">
        <f t="shared" si="25"/>
        <v>0.15</v>
      </c>
      <c r="O105" s="105">
        <f>SUM(O52:O104)</f>
        <v>3643.4666505600003</v>
      </c>
      <c r="P105" s="106">
        <f t="shared" si="26"/>
        <v>0.15</v>
      </c>
      <c r="Q105" s="105">
        <f>SUM(Q52:Q104)</f>
        <v>3716.3359835711999</v>
      </c>
      <c r="R105" s="106">
        <f t="shared" si="27"/>
        <v>0.15</v>
      </c>
      <c r="S105" s="105">
        <f>SUM(S52:S104)</f>
        <v>3790.662703242624</v>
      </c>
      <c r="T105" s="106">
        <f t="shared" si="28"/>
        <v>0.15</v>
      </c>
      <c r="U105" s="105">
        <f>SUM(U52:U104)</f>
        <v>3866.4759573074762</v>
      </c>
      <c r="V105" s="106">
        <f t="shared" si="29"/>
        <v>0.15</v>
      </c>
    </row>
    <row r="106" spans="1:24" ht="12.75" customHeight="1" x14ac:dyDescent="0.3">
      <c r="A106" s="26"/>
      <c r="B106" s="26"/>
      <c r="C106" s="51"/>
      <c r="D106" s="52"/>
      <c r="E106" s="51"/>
      <c r="F106" s="52"/>
      <c r="G106" s="51"/>
      <c r="H106" s="52"/>
      <c r="I106" s="51"/>
      <c r="J106" s="52"/>
      <c r="K106" s="51"/>
      <c r="L106" s="52"/>
      <c r="M106" s="51"/>
      <c r="N106" s="52"/>
      <c r="O106" s="51"/>
      <c r="P106" s="52"/>
      <c r="Q106" s="51"/>
      <c r="R106" s="52"/>
      <c r="S106" s="51"/>
      <c r="T106" s="52"/>
      <c r="U106" s="51"/>
      <c r="V106" s="52"/>
    </row>
    <row r="107" spans="1:24" ht="12.75" customHeight="1" x14ac:dyDescent="0.3">
      <c r="A107" s="26" t="s">
        <v>19</v>
      </c>
      <c r="B107" s="69"/>
      <c r="C107" s="105">
        <f>C28-C33-C46-C105</f>
        <v>17000</v>
      </c>
      <c r="D107" s="106">
        <f>IFERROR(C107/C$28,0)</f>
        <v>0.85</v>
      </c>
      <c r="E107" s="105">
        <f>E28-E33-E46-E105</f>
        <v>18700</v>
      </c>
      <c r="F107" s="106">
        <f>IFERROR(E107/E$28,0)</f>
        <v>0.85</v>
      </c>
      <c r="G107" s="105">
        <f>G28-G33-G46-G105</f>
        <v>19074</v>
      </c>
      <c r="H107" s="106">
        <f>IFERROR(G107/G$28,0)</f>
        <v>0.85</v>
      </c>
      <c r="I107" s="105">
        <f>I28-I33-I46-I105</f>
        <v>19455.48</v>
      </c>
      <c r="J107" s="106">
        <f>IFERROR(I107/I$28,0)</f>
        <v>0.85</v>
      </c>
      <c r="K107" s="105">
        <f>K28-K33-K46-K105</f>
        <v>19844.589599999999</v>
      </c>
      <c r="L107" s="106">
        <f>IFERROR(K107/K$28,0)</f>
        <v>0.85</v>
      </c>
      <c r="M107" s="105">
        <f>M28-M33-M46-M105</f>
        <v>20241.481392000002</v>
      </c>
      <c r="N107" s="106">
        <f>IFERROR(M107/M$28,0)</f>
        <v>0.85</v>
      </c>
      <c r="O107" s="105">
        <f>O28-O33-O46-O105</f>
        <v>20646.311019840003</v>
      </c>
      <c r="P107" s="106">
        <f>IFERROR(O107/O$28,0)</f>
        <v>0.85</v>
      </c>
      <c r="Q107" s="105">
        <f>Q28-Q33-Q46-Q105</f>
        <v>21059.237240236802</v>
      </c>
      <c r="R107" s="106">
        <f>IFERROR(Q107/Q$28,0)</f>
        <v>0.85</v>
      </c>
      <c r="S107" s="105">
        <f>S28-S33-S46-S105</f>
        <v>21480.421985041539</v>
      </c>
      <c r="T107" s="106">
        <f>IFERROR(S107/S$28,0)</f>
        <v>0.85000000000000009</v>
      </c>
      <c r="U107" s="105">
        <f>U28-U33-U46-U105</f>
        <v>21910.030424742366</v>
      </c>
      <c r="V107" s="106">
        <f>IFERROR(U107/U$28,0)</f>
        <v>0.85</v>
      </c>
    </row>
    <row r="108" spans="1:24" ht="12.75" customHeight="1" x14ac:dyDescent="0.3">
      <c r="A108" s="26"/>
      <c r="B108" s="26"/>
      <c r="C108" s="53"/>
      <c r="D108" s="54"/>
      <c r="E108" s="53"/>
      <c r="F108" s="54"/>
      <c r="G108" s="53"/>
      <c r="H108" s="54"/>
      <c r="I108" s="53"/>
      <c r="J108" s="54"/>
      <c r="K108" s="53"/>
      <c r="L108" s="54"/>
      <c r="M108" s="53"/>
      <c r="N108" s="54"/>
      <c r="O108" s="53"/>
      <c r="P108" s="54"/>
      <c r="Q108" s="53"/>
      <c r="R108" s="54"/>
      <c r="S108" s="53"/>
      <c r="T108" s="54"/>
      <c r="U108" s="53"/>
      <c r="V108" s="54"/>
    </row>
    <row r="109" spans="1:24" ht="12.75" customHeight="1" x14ac:dyDescent="0.3">
      <c r="A109" s="26"/>
      <c r="B109" s="26"/>
      <c r="C109" s="53"/>
      <c r="D109" s="54"/>
      <c r="E109" s="53"/>
      <c r="F109" s="54"/>
      <c r="G109" s="53"/>
      <c r="H109" s="54"/>
      <c r="I109" s="53"/>
      <c r="J109" s="54"/>
      <c r="K109" s="53"/>
      <c r="L109" s="54"/>
      <c r="M109" s="53"/>
      <c r="N109" s="54"/>
      <c r="O109" s="53"/>
      <c r="P109" s="54"/>
      <c r="Q109" s="53"/>
      <c r="R109" s="54"/>
      <c r="S109" s="53"/>
      <c r="T109" s="54"/>
      <c r="U109" s="53"/>
      <c r="V109" s="54"/>
    </row>
    <row r="110" spans="1:24" ht="12.75" customHeight="1" x14ac:dyDescent="0.3">
      <c r="A110" s="55" t="s">
        <v>49</v>
      </c>
      <c r="B110" s="55"/>
      <c r="C110" s="109" t="str">
        <f>C50</f>
        <v>FY 2018-19</v>
      </c>
      <c r="D110" s="109" t="s">
        <v>9</v>
      </c>
      <c r="E110" s="109" t="str">
        <f>E50</f>
        <v>FY 2019-20</v>
      </c>
      <c r="F110" s="109" t="s">
        <v>9</v>
      </c>
      <c r="G110" s="109" t="str">
        <f>G50</f>
        <v>FY 2020-21</v>
      </c>
      <c r="H110" s="109" t="s">
        <v>9</v>
      </c>
      <c r="I110" s="109" t="str">
        <f>I50</f>
        <v>FY 2021-22</v>
      </c>
      <c r="J110" s="109" t="s">
        <v>9</v>
      </c>
      <c r="K110" s="109" t="str">
        <f>K50</f>
        <v>FY 2022-23</v>
      </c>
      <c r="L110" s="109" t="s">
        <v>9</v>
      </c>
      <c r="M110" s="109" t="str">
        <f>M50</f>
        <v>FY 2023-24</v>
      </c>
      <c r="N110" s="109" t="s">
        <v>9</v>
      </c>
      <c r="O110" s="109" t="str">
        <f>O50</f>
        <v>FY 2024-25</v>
      </c>
      <c r="P110" s="109" t="s">
        <v>9</v>
      </c>
      <c r="Q110" s="109" t="str">
        <f>Q50</f>
        <v>FY 2025-26</v>
      </c>
      <c r="R110" s="109" t="s">
        <v>9</v>
      </c>
      <c r="S110" s="109" t="str">
        <f>S50</f>
        <v>FY 2026-27</v>
      </c>
      <c r="T110" s="109" t="s">
        <v>9</v>
      </c>
      <c r="U110" s="109" t="str">
        <f>U50</f>
        <v>FY 2027-28</v>
      </c>
      <c r="V110" s="109" t="s">
        <v>9</v>
      </c>
    </row>
    <row r="111" spans="1:24" ht="12.75" customHeight="1" x14ac:dyDescent="0.3">
      <c r="A111" s="38" t="s">
        <v>141</v>
      </c>
      <c r="B111" s="50"/>
      <c r="C111" s="102">
        <f>C59</f>
        <v>3000</v>
      </c>
      <c r="D111" s="103">
        <f t="shared" ref="D111:D116" si="31">IFERROR(C111/C$28,0)</f>
        <v>0.15</v>
      </c>
      <c r="E111" s="102">
        <f>E59</f>
        <v>3300</v>
      </c>
      <c r="F111" s="103">
        <f t="shared" ref="F111:F116" si="32">IFERROR(E111/E$28,0)</f>
        <v>0.15</v>
      </c>
      <c r="G111" s="102">
        <f>G59</f>
        <v>3366</v>
      </c>
      <c r="H111" s="103">
        <f t="shared" ref="H111:H116" si="33">IFERROR(G111/G$28,0)</f>
        <v>0.15</v>
      </c>
      <c r="I111" s="102">
        <f>I59</f>
        <v>3433.3199999999997</v>
      </c>
      <c r="J111" s="103">
        <f t="shared" ref="J111:J116" si="34">IFERROR(I111/I$28,0)</f>
        <v>0.15</v>
      </c>
      <c r="K111" s="102">
        <f>K59</f>
        <v>3501.9864000000002</v>
      </c>
      <c r="L111" s="103">
        <f t="shared" ref="L111:L116" si="35">IFERROR(K111/K$28,0)</f>
        <v>0.15</v>
      </c>
      <c r="M111" s="102">
        <f>M59</f>
        <v>3572.0261280000004</v>
      </c>
      <c r="N111" s="103">
        <f t="shared" ref="N111:N116" si="36">IFERROR(M111/M$28,0)</f>
        <v>0.15</v>
      </c>
      <c r="O111" s="102">
        <f>O59</f>
        <v>3643.4666505600003</v>
      </c>
      <c r="P111" s="103">
        <f t="shared" ref="P111:P116" si="37">IFERROR(O111/O$28,0)</f>
        <v>0.15</v>
      </c>
      <c r="Q111" s="102">
        <f>Q59</f>
        <v>3716.3359835711999</v>
      </c>
      <c r="R111" s="103">
        <f t="shared" ref="R111:R116" si="38">IFERROR(Q111/Q$28,0)</f>
        <v>0.15</v>
      </c>
      <c r="S111" s="102">
        <f>S59</f>
        <v>3790.662703242624</v>
      </c>
      <c r="T111" s="103">
        <f t="shared" ref="T111:T116" si="39">IFERROR(S111/S$28,0)</f>
        <v>0.15</v>
      </c>
      <c r="U111" s="102">
        <f>U59</f>
        <v>3866.4759573074762</v>
      </c>
      <c r="V111" s="103">
        <f t="shared" ref="V111:V116" si="40">IFERROR(U111/U$28,0)</f>
        <v>0.15</v>
      </c>
    </row>
    <row r="112" spans="1:24" ht="12.75" customHeight="1" x14ac:dyDescent="0.3">
      <c r="A112" s="38" t="s">
        <v>96</v>
      </c>
      <c r="B112" s="50"/>
      <c r="C112" s="102">
        <f>C62</f>
        <v>0</v>
      </c>
      <c r="D112" s="103">
        <f t="shared" si="31"/>
        <v>0</v>
      </c>
      <c r="E112" s="102">
        <f>E62</f>
        <v>0</v>
      </c>
      <c r="F112" s="103">
        <f t="shared" si="32"/>
        <v>0</v>
      </c>
      <c r="G112" s="102">
        <f>G62</f>
        <v>0</v>
      </c>
      <c r="H112" s="103">
        <f t="shared" si="33"/>
        <v>0</v>
      </c>
      <c r="I112" s="102">
        <f>I62</f>
        <v>0</v>
      </c>
      <c r="J112" s="103">
        <f t="shared" si="34"/>
        <v>0</v>
      </c>
      <c r="K112" s="102">
        <f>K62</f>
        <v>0</v>
      </c>
      <c r="L112" s="103">
        <f t="shared" si="35"/>
        <v>0</v>
      </c>
      <c r="M112" s="102">
        <f>M62</f>
        <v>0</v>
      </c>
      <c r="N112" s="103">
        <f t="shared" si="36"/>
        <v>0</v>
      </c>
      <c r="O112" s="102">
        <f>O62</f>
        <v>0</v>
      </c>
      <c r="P112" s="103">
        <f t="shared" si="37"/>
        <v>0</v>
      </c>
      <c r="Q112" s="102">
        <f>Q62</f>
        <v>0</v>
      </c>
      <c r="R112" s="103">
        <f t="shared" si="38"/>
        <v>0</v>
      </c>
      <c r="S112" s="102">
        <f>S62</f>
        <v>0</v>
      </c>
      <c r="T112" s="103">
        <f t="shared" si="39"/>
        <v>0</v>
      </c>
      <c r="U112" s="102">
        <f>U62</f>
        <v>0</v>
      </c>
      <c r="V112" s="103">
        <f t="shared" si="40"/>
        <v>0</v>
      </c>
    </row>
    <row r="113" spans="1:22" ht="12.75" customHeight="1" x14ac:dyDescent="0.3">
      <c r="A113" s="145" t="s">
        <v>78</v>
      </c>
      <c r="B113" s="56"/>
      <c r="C113" s="136">
        <v>0</v>
      </c>
      <c r="D113" s="103">
        <f t="shared" si="31"/>
        <v>0</v>
      </c>
      <c r="E113" s="136">
        <v>0</v>
      </c>
      <c r="F113" s="103">
        <f t="shared" si="32"/>
        <v>0</v>
      </c>
      <c r="G113" s="136">
        <v>0</v>
      </c>
      <c r="H113" s="103">
        <f t="shared" si="33"/>
        <v>0</v>
      </c>
      <c r="I113" s="136">
        <v>0</v>
      </c>
      <c r="J113" s="103">
        <f t="shared" si="34"/>
        <v>0</v>
      </c>
      <c r="K113" s="136">
        <v>0</v>
      </c>
      <c r="L113" s="103">
        <f t="shared" si="35"/>
        <v>0</v>
      </c>
      <c r="M113" s="136">
        <v>0</v>
      </c>
      <c r="N113" s="103">
        <f t="shared" si="36"/>
        <v>0</v>
      </c>
      <c r="O113" s="136">
        <v>0</v>
      </c>
      <c r="P113" s="103">
        <f t="shared" si="37"/>
        <v>0</v>
      </c>
      <c r="Q113" s="136">
        <v>0</v>
      </c>
      <c r="R113" s="103">
        <f t="shared" si="38"/>
        <v>0</v>
      </c>
      <c r="S113" s="136">
        <v>0</v>
      </c>
      <c r="T113" s="103">
        <f t="shared" si="39"/>
        <v>0</v>
      </c>
      <c r="U113" s="136">
        <v>0</v>
      </c>
      <c r="V113" s="103">
        <f t="shared" si="40"/>
        <v>0</v>
      </c>
    </row>
    <row r="114" spans="1:22" ht="12.75" customHeight="1" x14ac:dyDescent="0.3">
      <c r="A114" s="145" t="s">
        <v>78</v>
      </c>
      <c r="B114" s="56"/>
      <c r="C114" s="136">
        <v>0</v>
      </c>
      <c r="D114" s="103">
        <f t="shared" si="31"/>
        <v>0</v>
      </c>
      <c r="E114" s="136">
        <v>0</v>
      </c>
      <c r="F114" s="103">
        <f t="shared" si="32"/>
        <v>0</v>
      </c>
      <c r="G114" s="136">
        <v>0</v>
      </c>
      <c r="H114" s="103">
        <f t="shared" si="33"/>
        <v>0</v>
      </c>
      <c r="I114" s="136">
        <v>0</v>
      </c>
      <c r="J114" s="103">
        <f t="shared" si="34"/>
        <v>0</v>
      </c>
      <c r="K114" s="136">
        <v>0</v>
      </c>
      <c r="L114" s="103">
        <f t="shared" si="35"/>
        <v>0</v>
      </c>
      <c r="M114" s="136">
        <v>0</v>
      </c>
      <c r="N114" s="103">
        <f t="shared" si="36"/>
        <v>0</v>
      </c>
      <c r="O114" s="136">
        <v>0</v>
      </c>
      <c r="P114" s="103">
        <f t="shared" si="37"/>
        <v>0</v>
      </c>
      <c r="Q114" s="136">
        <v>0</v>
      </c>
      <c r="R114" s="103">
        <f t="shared" si="38"/>
        <v>0</v>
      </c>
      <c r="S114" s="136">
        <v>0</v>
      </c>
      <c r="T114" s="103">
        <f t="shared" si="39"/>
        <v>0</v>
      </c>
      <c r="U114" s="136">
        <v>0</v>
      </c>
      <c r="V114" s="103">
        <f t="shared" si="40"/>
        <v>0</v>
      </c>
    </row>
    <row r="115" spans="1:22" ht="12.75" customHeight="1" x14ac:dyDescent="0.3">
      <c r="A115" s="145" t="s">
        <v>78</v>
      </c>
      <c r="B115" s="56"/>
      <c r="C115" s="137">
        <v>0</v>
      </c>
      <c r="D115" s="103">
        <f t="shared" si="31"/>
        <v>0</v>
      </c>
      <c r="E115" s="137">
        <v>0</v>
      </c>
      <c r="F115" s="103">
        <f t="shared" si="32"/>
        <v>0</v>
      </c>
      <c r="G115" s="137">
        <v>0</v>
      </c>
      <c r="H115" s="103">
        <f t="shared" si="33"/>
        <v>0</v>
      </c>
      <c r="I115" s="137">
        <v>0</v>
      </c>
      <c r="J115" s="103">
        <f t="shared" si="34"/>
        <v>0</v>
      </c>
      <c r="K115" s="137">
        <v>0</v>
      </c>
      <c r="L115" s="103">
        <f t="shared" si="35"/>
        <v>0</v>
      </c>
      <c r="M115" s="137">
        <v>0</v>
      </c>
      <c r="N115" s="103">
        <f t="shared" si="36"/>
        <v>0</v>
      </c>
      <c r="O115" s="137">
        <v>0</v>
      </c>
      <c r="P115" s="103">
        <f t="shared" si="37"/>
        <v>0</v>
      </c>
      <c r="Q115" s="137">
        <v>0</v>
      </c>
      <c r="R115" s="103">
        <f t="shared" si="38"/>
        <v>0</v>
      </c>
      <c r="S115" s="137">
        <v>0</v>
      </c>
      <c r="T115" s="103">
        <f t="shared" si="39"/>
        <v>0</v>
      </c>
      <c r="U115" s="137">
        <v>0</v>
      </c>
      <c r="V115" s="103">
        <f t="shared" si="40"/>
        <v>0</v>
      </c>
    </row>
    <row r="116" spans="1:22" ht="12.75" customHeight="1" x14ac:dyDescent="0.3">
      <c r="A116" s="55" t="s">
        <v>83</v>
      </c>
      <c r="B116" s="57"/>
      <c r="C116" s="108">
        <f>SUM(C111:C115)</f>
        <v>3000</v>
      </c>
      <c r="D116" s="106">
        <f t="shared" si="31"/>
        <v>0.15</v>
      </c>
      <c r="E116" s="108">
        <f>SUM(E111:E115)</f>
        <v>3300</v>
      </c>
      <c r="F116" s="106">
        <f t="shared" si="32"/>
        <v>0.15</v>
      </c>
      <c r="G116" s="108">
        <f>SUM(G111:G115)</f>
        <v>3366</v>
      </c>
      <c r="H116" s="106">
        <f t="shared" si="33"/>
        <v>0.15</v>
      </c>
      <c r="I116" s="108">
        <f>SUM(I111:I115)</f>
        <v>3433.3199999999997</v>
      </c>
      <c r="J116" s="106">
        <f t="shared" si="34"/>
        <v>0.15</v>
      </c>
      <c r="K116" s="108">
        <f>SUM(K111:K115)</f>
        <v>3501.9864000000002</v>
      </c>
      <c r="L116" s="106">
        <f t="shared" si="35"/>
        <v>0.15</v>
      </c>
      <c r="M116" s="108">
        <f>SUM(M111:M115)</f>
        <v>3572.0261280000004</v>
      </c>
      <c r="N116" s="106">
        <f t="shared" si="36"/>
        <v>0.15</v>
      </c>
      <c r="O116" s="108">
        <f>SUM(O111:O115)</f>
        <v>3643.4666505600003</v>
      </c>
      <c r="P116" s="106">
        <f t="shared" si="37"/>
        <v>0.15</v>
      </c>
      <c r="Q116" s="108">
        <f>SUM(Q111:Q115)</f>
        <v>3716.3359835711999</v>
      </c>
      <c r="R116" s="106">
        <f t="shared" si="38"/>
        <v>0.15</v>
      </c>
      <c r="S116" s="108">
        <f>SUM(S111:S115)</f>
        <v>3790.662703242624</v>
      </c>
      <c r="T116" s="106">
        <f t="shared" si="39"/>
        <v>0.15</v>
      </c>
      <c r="U116" s="108">
        <f>SUM(U111:U115)</f>
        <v>3866.4759573074762</v>
      </c>
      <c r="V116" s="106">
        <f t="shared" si="40"/>
        <v>0.15</v>
      </c>
    </row>
    <row r="117" spans="1:22" ht="12.75" customHeight="1" x14ac:dyDescent="0.3">
      <c r="A117" s="38"/>
      <c r="B117" s="38"/>
    </row>
    <row r="118" spans="1:22" ht="12.75" customHeight="1" x14ac:dyDescent="0.3">
      <c r="A118" s="58" t="s">
        <v>8</v>
      </c>
      <c r="B118" s="5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ht="12.75" customHeight="1" x14ac:dyDescent="0.3">
      <c r="A119" s="62" t="s">
        <v>37</v>
      </c>
      <c r="B119" s="6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ht="12.75" customHeight="1" x14ac:dyDescent="0.3">
      <c r="A120" s="38"/>
      <c r="B120" s="38"/>
    </row>
    <row r="121" spans="1:22" ht="12.75" customHeight="1" x14ac:dyDescent="0.3">
      <c r="A121" s="38"/>
      <c r="B121" s="38"/>
    </row>
    <row r="122" spans="1:22" ht="12.75" customHeight="1" x14ac:dyDescent="0.3">
      <c r="A122" s="38"/>
      <c r="B122" s="38"/>
    </row>
    <row r="123" spans="1:22" ht="12.75" customHeight="1" x14ac:dyDescent="0.3">
      <c r="A123" s="38"/>
      <c r="B123" s="38"/>
    </row>
    <row r="124" spans="1:22" ht="12.75" customHeight="1" x14ac:dyDescent="0.3">
      <c r="A124" s="38"/>
      <c r="B124" s="38"/>
    </row>
    <row r="125" spans="1:22" ht="12.75" customHeight="1" x14ac:dyDescent="0.3">
      <c r="A125" s="38"/>
      <c r="B125" s="38"/>
    </row>
    <row r="126" spans="1:22" ht="12.75" customHeight="1" x14ac:dyDescent="0.3">
      <c r="A126" s="38"/>
      <c r="B126" s="38"/>
    </row>
  </sheetData>
  <pageMargins left="0.45" right="0" top="0.5" bottom="0" header="0.3" footer="0.3"/>
  <pageSetup scale="49" orientation="landscape" r:id="rId1"/>
  <rowBreaks count="1" manualBreakCount="1">
    <brk id="47" max="21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X126"/>
  <sheetViews>
    <sheetView topLeftCell="A43" zoomScale="78" zoomScaleNormal="78" workbookViewId="0">
      <selection activeCell="B37" sqref="B37"/>
    </sheetView>
  </sheetViews>
  <sheetFormatPr defaultColWidth="9.109375" defaultRowHeight="12.75" customHeight="1" x14ac:dyDescent="0.3"/>
  <cols>
    <col min="1" max="1" width="9.5546875" style="5" customWidth="1"/>
    <col min="2" max="2" width="45.5546875" style="5" customWidth="1"/>
    <col min="3" max="3" width="14.44140625" style="5" customWidth="1"/>
    <col min="4" max="4" width="8.6640625" style="5" customWidth="1"/>
    <col min="5" max="5" width="12.6640625" style="5" customWidth="1"/>
    <col min="6" max="6" width="8.6640625" style="5" customWidth="1"/>
    <col min="7" max="7" width="12.6640625" style="5" customWidth="1"/>
    <col min="8" max="8" width="8.6640625" style="5" customWidth="1"/>
    <col min="9" max="9" width="12.6640625" style="5" customWidth="1"/>
    <col min="10" max="10" width="8.6640625" style="5" customWidth="1"/>
    <col min="11" max="11" width="12.5546875" style="5" customWidth="1"/>
    <col min="12" max="12" width="8.6640625" style="5" customWidth="1"/>
    <col min="13" max="13" width="12.6640625" style="5" customWidth="1"/>
    <col min="14" max="14" width="8.6640625" style="5" customWidth="1"/>
    <col min="15" max="15" width="12.6640625" style="5" customWidth="1"/>
    <col min="16" max="16" width="8.6640625" style="5" customWidth="1"/>
    <col min="17" max="17" width="12.6640625" style="5" customWidth="1"/>
    <col min="18" max="18" width="8.6640625" style="5" customWidth="1"/>
    <col min="19" max="19" width="12.6640625" style="5" customWidth="1"/>
    <col min="20" max="20" width="8.6640625" style="5" customWidth="1"/>
    <col min="21" max="21" width="12.5546875" style="5" customWidth="1"/>
    <col min="22" max="22" width="8.6640625" style="5" customWidth="1"/>
    <col min="23" max="16384" width="9.109375" style="5"/>
  </cols>
  <sheetData>
    <row r="1" spans="1:22" ht="12.75" customHeight="1" x14ac:dyDescent="0.3">
      <c r="A1" s="1" t="s">
        <v>338</v>
      </c>
      <c r="B1" s="12"/>
    </row>
    <row r="2" spans="1:22" ht="12.75" customHeight="1" x14ac:dyDescent="0.3">
      <c r="A2" s="45" t="s">
        <v>105</v>
      </c>
      <c r="B2" s="45"/>
      <c r="D2" s="147" t="s">
        <v>20</v>
      </c>
      <c r="G2" s="46" t="s">
        <v>456</v>
      </c>
      <c r="H2" s="47"/>
      <c r="I2" s="47"/>
      <c r="J2" s="47"/>
      <c r="V2" s="67"/>
    </row>
    <row r="3" spans="1:22" ht="12.75" customHeight="1" x14ac:dyDescent="0.3">
      <c r="A3" s="48" t="s">
        <v>291</v>
      </c>
      <c r="B3" s="30"/>
      <c r="D3" s="146" t="s">
        <v>21</v>
      </c>
      <c r="G3" s="140" t="str">
        <f>+G2</f>
        <v xml:space="preserve">Athletic training table </v>
      </c>
      <c r="H3" s="141"/>
      <c r="I3" s="141"/>
      <c r="J3" s="141"/>
      <c r="V3" s="67"/>
    </row>
    <row r="4" spans="1:22" ht="12.75" customHeight="1" x14ac:dyDescent="0.3">
      <c r="A4" s="48" t="s">
        <v>230</v>
      </c>
      <c r="B4" s="156" t="s">
        <v>375</v>
      </c>
      <c r="D4" s="146" t="s">
        <v>163</v>
      </c>
      <c r="G4" s="140" t="s">
        <v>410</v>
      </c>
      <c r="H4" s="141"/>
      <c r="I4" s="141"/>
      <c r="J4" s="141"/>
      <c r="V4" s="67"/>
    </row>
    <row r="5" spans="1:22" ht="12.75" customHeight="1" x14ac:dyDescent="0.3">
      <c r="A5" s="143"/>
      <c r="B5" s="100"/>
      <c r="C5" s="45"/>
      <c r="D5" s="45"/>
      <c r="E5" s="45"/>
      <c r="F5" s="45"/>
      <c r="G5" s="67"/>
      <c r="H5" s="67"/>
      <c r="I5" s="48"/>
      <c r="J5" s="48"/>
      <c r="K5" s="48"/>
      <c r="L5" s="48"/>
      <c r="M5" s="45"/>
      <c r="N5" s="45"/>
      <c r="O5" s="45"/>
      <c r="P5" s="45"/>
      <c r="Q5" s="67"/>
      <c r="R5" s="67"/>
      <c r="S5" s="48"/>
      <c r="T5" s="48"/>
      <c r="U5" s="48"/>
      <c r="V5" s="48"/>
    </row>
    <row r="6" spans="1:22" ht="12.75" customHeight="1" x14ac:dyDescent="0.3">
      <c r="A6" s="38"/>
      <c r="B6" s="50"/>
      <c r="C6" s="109" t="s">
        <v>16</v>
      </c>
      <c r="D6" s="49"/>
      <c r="E6" s="109" t="s">
        <v>93</v>
      </c>
      <c r="F6" s="49"/>
      <c r="G6" s="109" t="s">
        <v>94</v>
      </c>
      <c r="H6" s="49"/>
      <c r="I6" s="109" t="s">
        <v>95</v>
      </c>
      <c r="J6" s="49"/>
      <c r="K6" s="109" t="s">
        <v>160</v>
      </c>
      <c r="L6" s="49"/>
      <c r="M6" s="109" t="s">
        <v>133</v>
      </c>
      <c r="N6" s="49"/>
      <c r="O6" s="109" t="s">
        <v>158</v>
      </c>
      <c r="P6" s="49"/>
      <c r="Q6" s="109" t="s">
        <v>159</v>
      </c>
      <c r="R6" s="49"/>
      <c r="S6" s="109" t="s">
        <v>161</v>
      </c>
      <c r="T6" s="49"/>
      <c r="U6" s="109" t="s">
        <v>162</v>
      </c>
      <c r="V6" s="49"/>
    </row>
    <row r="7" spans="1:22" ht="12.75" customHeight="1" x14ac:dyDescent="0.3">
      <c r="A7" s="26" t="s">
        <v>0</v>
      </c>
      <c r="B7" s="26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ht="12.75" customHeight="1" x14ac:dyDescent="0.3">
      <c r="A8" s="38" t="s">
        <v>10</v>
      </c>
      <c r="B8" s="38"/>
      <c r="C8" s="134">
        <v>190</v>
      </c>
      <c r="D8" s="38"/>
      <c r="E8" s="134">
        <v>190</v>
      </c>
      <c r="F8" s="38"/>
      <c r="G8" s="134">
        <v>190</v>
      </c>
      <c r="H8" s="38"/>
      <c r="I8" s="134">
        <v>190</v>
      </c>
      <c r="J8" s="38"/>
      <c r="K8" s="134">
        <v>190</v>
      </c>
      <c r="L8" s="38"/>
      <c r="M8" s="134">
        <v>190</v>
      </c>
      <c r="N8" s="38"/>
      <c r="O8" s="134">
        <v>190</v>
      </c>
      <c r="P8" s="38"/>
      <c r="Q8" s="134">
        <v>190</v>
      </c>
      <c r="R8" s="38"/>
      <c r="S8" s="134">
        <v>190</v>
      </c>
      <c r="T8" s="38"/>
      <c r="U8" s="134">
        <v>190</v>
      </c>
      <c r="V8" s="38"/>
    </row>
    <row r="9" spans="1:22" ht="12.75" customHeight="1" x14ac:dyDescent="0.3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ht="12.75" customHeight="1" x14ac:dyDescent="0.3">
      <c r="A10" s="38" t="s">
        <v>233</v>
      </c>
      <c r="B10" s="38"/>
      <c r="C10" s="134"/>
      <c r="D10" s="38"/>
      <c r="E10" s="134"/>
      <c r="F10" s="38"/>
      <c r="G10" s="134"/>
      <c r="H10" s="38"/>
      <c r="I10" s="134"/>
      <c r="J10" s="38"/>
      <c r="K10" s="134"/>
      <c r="L10" s="38"/>
      <c r="M10" s="134"/>
      <c r="N10" s="38"/>
      <c r="O10" s="134"/>
      <c r="P10" s="38"/>
      <c r="Q10" s="134"/>
      <c r="R10" s="38"/>
      <c r="S10" s="134"/>
      <c r="T10" s="38"/>
      <c r="U10" s="134"/>
      <c r="V10" s="38"/>
    </row>
    <row r="11" spans="1:22" ht="12.75" customHeigh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2" ht="12.75" customHeight="1" x14ac:dyDescent="0.3">
      <c r="A12" s="38" t="s">
        <v>231</v>
      </c>
      <c r="B12" s="38"/>
      <c r="C12" s="135"/>
      <c r="D12" s="38"/>
      <c r="E12" s="135"/>
      <c r="F12" s="38"/>
      <c r="G12" s="135"/>
      <c r="H12" s="38"/>
      <c r="I12" s="135"/>
      <c r="J12" s="38"/>
      <c r="K12" s="135"/>
      <c r="L12" s="38"/>
      <c r="M12" s="135"/>
      <c r="N12" s="38"/>
      <c r="O12" s="135"/>
      <c r="P12" s="38"/>
      <c r="Q12" s="135"/>
      <c r="R12" s="38"/>
      <c r="S12" s="135"/>
      <c r="T12" s="38"/>
      <c r="U12" s="135"/>
      <c r="V12" s="38"/>
    </row>
    <row r="13" spans="1:22" ht="12.75" customHeight="1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ht="12.75" customHeight="1" x14ac:dyDescent="0.3">
      <c r="A14" s="38" t="s">
        <v>234</v>
      </c>
      <c r="B14" s="38"/>
      <c r="C14" s="150">
        <v>0</v>
      </c>
      <c r="D14" s="38"/>
      <c r="E14" s="150">
        <v>700000</v>
      </c>
      <c r="F14" s="38"/>
      <c r="G14" s="150">
        <v>714000</v>
      </c>
      <c r="H14" s="38"/>
      <c r="I14" s="150">
        <v>728280</v>
      </c>
      <c r="J14" s="38"/>
      <c r="K14" s="150">
        <v>742845.6</v>
      </c>
      <c r="L14" s="38"/>
      <c r="M14" s="150">
        <v>757702.51199999999</v>
      </c>
      <c r="N14" s="38"/>
      <c r="O14" s="150">
        <v>772856.56224</v>
      </c>
      <c r="P14" s="38"/>
      <c r="Q14" s="150">
        <v>788313.69348480005</v>
      </c>
      <c r="R14" s="38"/>
      <c r="S14" s="150">
        <v>804079.96735449613</v>
      </c>
      <c r="T14" s="38"/>
      <c r="U14" s="150">
        <v>820161.56670158601</v>
      </c>
      <c r="V14" s="38"/>
    </row>
    <row r="15" spans="1:22" ht="12.75" customHeight="1" x14ac:dyDescent="0.3">
      <c r="A15" s="54">
        <v>0.15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ht="12.75" customHeight="1" x14ac:dyDescent="0.3">
      <c r="A16" s="38"/>
      <c r="B16" s="50"/>
      <c r="C16" s="109" t="str">
        <f>C6</f>
        <v>FY 2018-19</v>
      </c>
      <c r="D16" s="109" t="s">
        <v>9</v>
      </c>
      <c r="E16" s="109" t="str">
        <f>E6</f>
        <v>FY 2019-20</v>
      </c>
      <c r="F16" s="109" t="s">
        <v>9</v>
      </c>
      <c r="G16" s="109" t="str">
        <f>G6</f>
        <v>FY 2020-21</v>
      </c>
      <c r="H16" s="109" t="s">
        <v>9</v>
      </c>
      <c r="I16" s="109" t="str">
        <f>I6</f>
        <v>FY 2021-22</v>
      </c>
      <c r="J16" s="109" t="s">
        <v>9</v>
      </c>
      <c r="K16" s="109" t="str">
        <f>K6</f>
        <v>FY 2022-23</v>
      </c>
      <c r="L16" s="109" t="s">
        <v>9</v>
      </c>
      <c r="M16" s="109" t="str">
        <f>M6</f>
        <v>FY 2023-24</v>
      </c>
      <c r="N16" s="109" t="s">
        <v>9</v>
      </c>
      <c r="O16" s="109" t="str">
        <f>O6</f>
        <v>FY 2024-25</v>
      </c>
      <c r="P16" s="109" t="s">
        <v>9</v>
      </c>
      <c r="Q16" s="109" t="str">
        <f>Q6</f>
        <v>FY 2025-26</v>
      </c>
      <c r="R16" s="109" t="s">
        <v>9</v>
      </c>
      <c r="S16" s="109" t="str">
        <f>S6</f>
        <v>FY 2026-27</v>
      </c>
      <c r="T16" s="109" t="s">
        <v>9</v>
      </c>
      <c r="U16" s="109" t="str">
        <f>U6</f>
        <v>FY 2027-28</v>
      </c>
      <c r="V16" s="109" t="s">
        <v>9</v>
      </c>
    </row>
    <row r="17" spans="1:24" ht="12.75" customHeight="1" x14ac:dyDescent="0.3">
      <c r="A17" s="26" t="s">
        <v>33</v>
      </c>
      <c r="B17" s="69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4" ht="12.75" customHeight="1" x14ac:dyDescent="0.3">
      <c r="A18" s="38" t="s">
        <v>236</v>
      </c>
      <c r="B18" s="5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X18" s="244"/>
    </row>
    <row r="19" spans="1:24" ht="12.75" customHeight="1" x14ac:dyDescent="0.3">
      <c r="A19" s="38" t="s">
        <v>237</v>
      </c>
      <c r="B19" s="50"/>
      <c r="C19" s="256">
        <v>0</v>
      </c>
      <c r="D19" s="103">
        <f>IFERROR(C19/C$28,0)</f>
        <v>0</v>
      </c>
      <c r="E19" s="256">
        <v>327109.99999999994</v>
      </c>
      <c r="F19" s="103">
        <f>IFERROR(E19/E$28,0)</f>
        <v>0.46729999999999994</v>
      </c>
      <c r="G19" s="256">
        <v>333652.19999999995</v>
      </c>
      <c r="H19" s="103">
        <f>IFERROR(G19/G$28,0)</f>
        <v>0.46729999999999994</v>
      </c>
      <c r="I19" s="256">
        <v>340325.24399999995</v>
      </c>
      <c r="J19" s="103">
        <f>IFERROR(I19/I$28,0)</f>
        <v>0.46729999999999994</v>
      </c>
      <c r="K19" s="256">
        <v>347131.74887999991</v>
      </c>
      <c r="L19" s="103">
        <f>IFERROR(K19/K$28,0)</f>
        <v>0.46729999999999988</v>
      </c>
      <c r="M19" s="256">
        <v>354074.38385759993</v>
      </c>
      <c r="N19" s="103">
        <f>IFERROR(M19/M$28,0)</f>
        <v>0.46729999999999988</v>
      </c>
      <c r="O19" s="256">
        <v>361155.8715347519</v>
      </c>
      <c r="P19" s="103">
        <f>IFERROR(O19/O$28,0)</f>
        <v>0.46729999999999988</v>
      </c>
      <c r="Q19" s="256">
        <v>368378.988965447</v>
      </c>
      <c r="R19" s="103">
        <f>IFERROR(Q19/Q$28,0)</f>
        <v>0.46729999999999994</v>
      </c>
      <c r="S19" s="256">
        <v>375746.56874475599</v>
      </c>
      <c r="T19" s="103">
        <f>IFERROR(S19/S$28,0)</f>
        <v>0.46729999999999994</v>
      </c>
      <c r="U19" s="256">
        <v>383261.50011965109</v>
      </c>
      <c r="V19" s="103">
        <f>IFERROR(U19/U$28,0)</f>
        <v>0.46729999999999994</v>
      </c>
    </row>
    <row r="20" spans="1:24" ht="12.75" customHeight="1" x14ac:dyDescent="0.3">
      <c r="A20" s="38" t="s">
        <v>238</v>
      </c>
      <c r="B20" s="50"/>
      <c r="C20" s="136">
        <v>0</v>
      </c>
      <c r="D20" s="103">
        <f>IFERROR(C20/C$28,0)</f>
        <v>0</v>
      </c>
      <c r="E20" s="136">
        <v>372890.00000000006</v>
      </c>
      <c r="F20" s="103">
        <f>IFERROR(E20/E$28,0)</f>
        <v>0.53270000000000006</v>
      </c>
      <c r="G20" s="136">
        <v>380347.80000000005</v>
      </c>
      <c r="H20" s="103">
        <f>IFERROR(G20/G$28,0)</f>
        <v>0.53270000000000006</v>
      </c>
      <c r="I20" s="136">
        <v>387954.75600000005</v>
      </c>
      <c r="J20" s="103">
        <f>IFERROR(I20/I$28,0)</f>
        <v>0.53270000000000006</v>
      </c>
      <c r="K20" s="136">
        <v>395713.85112000006</v>
      </c>
      <c r="L20" s="103">
        <f>IFERROR(K20/K$28,0)</f>
        <v>0.53270000000000006</v>
      </c>
      <c r="M20" s="136">
        <v>403628.12814240006</v>
      </c>
      <c r="N20" s="103">
        <f>IFERROR(M20/M$28,0)</f>
        <v>0.53270000000000006</v>
      </c>
      <c r="O20" s="136">
        <v>411700.6907052481</v>
      </c>
      <c r="P20" s="103">
        <f>IFERROR(O20/O$28,0)</f>
        <v>0.53270000000000017</v>
      </c>
      <c r="Q20" s="136">
        <v>419934.70451935305</v>
      </c>
      <c r="R20" s="103">
        <f>IFERROR(Q20/Q$28,0)</f>
        <v>0.53270000000000006</v>
      </c>
      <c r="S20" s="136">
        <v>428333.39860974014</v>
      </c>
      <c r="T20" s="103">
        <f>IFERROR(S20/S$28,0)</f>
        <v>0.53270000000000006</v>
      </c>
      <c r="U20" s="136">
        <v>436900.06658193492</v>
      </c>
      <c r="V20" s="103">
        <f>IFERROR(U20/U$28,0)</f>
        <v>0.53270000000000006</v>
      </c>
    </row>
    <row r="21" spans="1:24" ht="12.75" customHeight="1" x14ac:dyDescent="0.3">
      <c r="A21" s="38" t="s">
        <v>235</v>
      </c>
      <c r="B21" s="50"/>
      <c r="C21" s="136"/>
      <c r="D21" s="103">
        <f>IFERROR(C21/C$28,0)</f>
        <v>0</v>
      </c>
      <c r="E21" s="136">
        <v>0</v>
      </c>
      <c r="F21" s="103">
        <f>IFERROR(E21/E$28,0)</f>
        <v>0</v>
      </c>
      <c r="G21" s="136">
        <v>0</v>
      </c>
      <c r="H21" s="103">
        <f>IFERROR(G21/G$28,0)</f>
        <v>0</v>
      </c>
      <c r="I21" s="136">
        <v>0</v>
      </c>
      <c r="J21" s="103">
        <f>IFERROR(I21/I$28,0)</f>
        <v>0</v>
      </c>
      <c r="K21" s="136">
        <v>0</v>
      </c>
      <c r="L21" s="103">
        <f>IFERROR(K21/K$28,0)</f>
        <v>0</v>
      </c>
      <c r="M21" s="136">
        <v>0</v>
      </c>
      <c r="N21" s="103">
        <f>IFERROR(M21/M$28,0)</f>
        <v>0</v>
      </c>
      <c r="O21" s="136">
        <v>0</v>
      </c>
      <c r="P21" s="103">
        <f>IFERROR(O21/O$28,0)</f>
        <v>0</v>
      </c>
      <c r="Q21" s="136">
        <v>0</v>
      </c>
      <c r="R21" s="103">
        <f>IFERROR(Q21/Q$28,0)</f>
        <v>0</v>
      </c>
      <c r="S21" s="136">
        <v>0</v>
      </c>
      <c r="T21" s="103">
        <f>IFERROR(S21/S$28,0)</f>
        <v>0</v>
      </c>
      <c r="U21" s="136">
        <v>0</v>
      </c>
      <c r="V21" s="103">
        <f>IFERROR(U21/U$28,0)</f>
        <v>0</v>
      </c>
    </row>
    <row r="22" spans="1:24" ht="12.75" customHeight="1" x14ac:dyDescent="0.3">
      <c r="A22" s="38" t="s">
        <v>239</v>
      </c>
      <c r="B22" s="50"/>
      <c r="C22" s="102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</row>
    <row r="23" spans="1:24" ht="12.75" customHeight="1" x14ac:dyDescent="0.3">
      <c r="A23" s="151" t="s">
        <v>240</v>
      </c>
      <c r="B23" s="152"/>
      <c r="C23" s="102"/>
      <c r="D23" s="103">
        <f t="shared" ref="D23:D28" si="0">IFERROR(C23/C$28,0)</f>
        <v>0</v>
      </c>
      <c r="E23" s="102"/>
      <c r="F23" s="103">
        <f t="shared" ref="F23:F28" si="1">IFERROR(E23/E$28,0)</f>
        <v>0</v>
      </c>
      <c r="G23" s="102"/>
      <c r="H23" s="103">
        <f t="shared" ref="H23:H28" si="2">IFERROR(G23/G$28,0)</f>
        <v>0</v>
      </c>
      <c r="I23" s="102"/>
      <c r="J23" s="103">
        <f t="shared" ref="J23:J28" si="3">IFERROR(I23/I$28,0)</f>
        <v>0</v>
      </c>
      <c r="K23" s="102"/>
      <c r="L23" s="103">
        <f t="shared" ref="L23:L28" si="4">IFERROR(K23/K$28,0)</f>
        <v>0</v>
      </c>
      <c r="M23" s="102"/>
      <c r="N23" s="103">
        <f t="shared" ref="N23:N28" si="5">IFERROR(M23/M$28,0)</f>
        <v>0</v>
      </c>
      <c r="O23" s="102"/>
      <c r="P23" s="103">
        <f t="shared" ref="P23:P28" si="6">IFERROR(O23/O$28,0)</f>
        <v>0</v>
      </c>
      <c r="Q23" s="102"/>
      <c r="R23" s="103">
        <f t="shared" ref="R23:R28" si="7">IFERROR(Q23/Q$28,0)</f>
        <v>0</v>
      </c>
      <c r="S23" s="102"/>
      <c r="T23" s="103">
        <f t="shared" ref="T23:T28" si="8">IFERROR(S23/S$28,0)</f>
        <v>0</v>
      </c>
      <c r="U23" s="102"/>
      <c r="V23" s="103">
        <f t="shared" ref="V23:V28" si="9">IFERROR(U23/U$28,0)</f>
        <v>0</v>
      </c>
    </row>
    <row r="24" spans="1:24" ht="12.75" customHeight="1" x14ac:dyDescent="0.3">
      <c r="A24" s="151" t="s">
        <v>241</v>
      </c>
      <c r="B24" s="152"/>
      <c r="C24" s="102"/>
      <c r="D24" s="103">
        <f t="shared" si="0"/>
        <v>0</v>
      </c>
      <c r="E24" s="102"/>
      <c r="F24" s="103">
        <f t="shared" si="1"/>
        <v>0</v>
      </c>
      <c r="G24" s="102"/>
      <c r="H24" s="103">
        <f t="shared" si="2"/>
        <v>0</v>
      </c>
      <c r="I24" s="102"/>
      <c r="J24" s="103">
        <f t="shared" si="3"/>
        <v>0</v>
      </c>
      <c r="K24" s="102"/>
      <c r="L24" s="103">
        <f t="shared" si="4"/>
        <v>0</v>
      </c>
      <c r="M24" s="102"/>
      <c r="N24" s="103">
        <f t="shared" si="5"/>
        <v>0</v>
      </c>
      <c r="O24" s="102"/>
      <c r="P24" s="103">
        <f t="shared" si="6"/>
        <v>0</v>
      </c>
      <c r="Q24" s="102"/>
      <c r="R24" s="103">
        <f t="shared" si="7"/>
        <v>0</v>
      </c>
      <c r="S24" s="102"/>
      <c r="T24" s="103">
        <f t="shared" si="8"/>
        <v>0</v>
      </c>
      <c r="U24" s="102"/>
      <c r="V24" s="103">
        <f t="shared" si="9"/>
        <v>0</v>
      </c>
      <c r="X24" s="102"/>
    </row>
    <row r="25" spans="1:24" ht="12.75" customHeight="1" x14ac:dyDescent="0.3">
      <c r="A25" s="38" t="s">
        <v>242</v>
      </c>
      <c r="B25" s="50"/>
      <c r="C25" s="136"/>
      <c r="D25" s="103">
        <f t="shared" si="0"/>
        <v>0</v>
      </c>
      <c r="E25" s="136"/>
      <c r="F25" s="103">
        <f t="shared" si="1"/>
        <v>0</v>
      </c>
      <c r="G25" s="136"/>
      <c r="H25" s="103">
        <f t="shared" si="2"/>
        <v>0</v>
      </c>
      <c r="I25" s="136"/>
      <c r="J25" s="103">
        <f t="shared" si="3"/>
        <v>0</v>
      </c>
      <c r="K25" s="136"/>
      <c r="L25" s="103">
        <f t="shared" si="4"/>
        <v>0</v>
      </c>
      <c r="M25" s="136"/>
      <c r="N25" s="103">
        <f t="shared" si="5"/>
        <v>0</v>
      </c>
      <c r="O25" s="136"/>
      <c r="P25" s="103">
        <f t="shared" si="6"/>
        <v>0</v>
      </c>
      <c r="Q25" s="136"/>
      <c r="R25" s="103">
        <f t="shared" si="7"/>
        <v>0</v>
      </c>
      <c r="S25" s="136"/>
      <c r="T25" s="103">
        <f t="shared" si="8"/>
        <v>0</v>
      </c>
      <c r="U25" s="136"/>
      <c r="V25" s="103">
        <f t="shared" si="9"/>
        <v>0</v>
      </c>
      <c r="X25" s="102"/>
    </row>
    <row r="26" spans="1:24" ht="12.75" customHeight="1" x14ac:dyDescent="0.3">
      <c r="A26" s="151" t="s">
        <v>243</v>
      </c>
      <c r="B26" s="50"/>
      <c r="C26" s="102"/>
      <c r="D26" s="103">
        <f t="shared" si="0"/>
        <v>0</v>
      </c>
      <c r="E26" s="102"/>
      <c r="F26" s="103">
        <f t="shared" si="1"/>
        <v>0</v>
      </c>
      <c r="G26" s="102"/>
      <c r="H26" s="103">
        <f t="shared" si="2"/>
        <v>0</v>
      </c>
      <c r="I26" s="102"/>
      <c r="J26" s="103">
        <f t="shared" si="3"/>
        <v>0</v>
      </c>
      <c r="K26" s="102"/>
      <c r="L26" s="103">
        <f t="shared" si="4"/>
        <v>0</v>
      </c>
      <c r="M26" s="102"/>
      <c r="N26" s="103">
        <f t="shared" si="5"/>
        <v>0</v>
      </c>
      <c r="O26" s="102"/>
      <c r="P26" s="103">
        <f t="shared" si="6"/>
        <v>0</v>
      </c>
      <c r="Q26" s="102"/>
      <c r="R26" s="103">
        <f t="shared" si="7"/>
        <v>0</v>
      </c>
      <c r="S26" s="102"/>
      <c r="T26" s="103">
        <f t="shared" si="8"/>
        <v>0</v>
      </c>
      <c r="U26" s="102"/>
      <c r="V26" s="103">
        <f t="shared" si="9"/>
        <v>0</v>
      </c>
    </row>
    <row r="27" spans="1:24" ht="12.75" customHeight="1" x14ac:dyDescent="0.3">
      <c r="A27" s="38" t="s">
        <v>40</v>
      </c>
      <c r="B27" s="50"/>
      <c r="C27" s="137"/>
      <c r="D27" s="103">
        <f t="shared" si="0"/>
        <v>0</v>
      </c>
      <c r="E27" s="137"/>
      <c r="F27" s="103">
        <f t="shared" si="1"/>
        <v>0</v>
      </c>
      <c r="G27" s="137"/>
      <c r="H27" s="103">
        <f t="shared" si="2"/>
        <v>0</v>
      </c>
      <c r="I27" s="137"/>
      <c r="J27" s="103">
        <f t="shared" si="3"/>
        <v>0</v>
      </c>
      <c r="K27" s="137"/>
      <c r="L27" s="103">
        <f t="shared" si="4"/>
        <v>0</v>
      </c>
      <c r="M27" s="137"/>
      <c r="N27" s="103">
        <f t="shared" si="5"/>
        <v>0</v>
      </c>
      <c r="O27" s="137"/>
      <c r="P27" s="103">
        <f t="shared" si="6"/>
        <v>0</v>
      </c>
      <c r="Q27" s="137"/>
      <c r="R27" s="103">
        <f t="shared" si="7"/>
        <v>0</v>
      </c>
      <c r="S27" s="137"/>
      <c r="T27" s="103">
        <f t="shared" si="8"/>
        <v>0</v>
      </c>
      <c r="U27" s="137"/>
      <c r="V27" s="103">
        <f t="shared" si="9"/>
        <v>0</v>
      </c>
    </row>
    <row r="28" spans="1:24" ht="12.75" customHeight="1" x14ac:dyDescent="0.3">
      <c r="A28" s="26" t="s">
        <v>1</v>
      </c>
      <c r="B28" s="69"/>
      <c r="C28" s="105">
        <f>SUM(C19:C27)</f>
        <v>0</v>
      </c>
      <c r="D28" s="106">
        <f t="shared" si="0"/>
        <v>0</v>
      </c>
      <c r="E28" s="105">
        <f>SUM(E19:E27)</f>
        <v>700000</v>
      </c>
      <c r="F28" s="106">
        <f t="shared" si="1"/>
        <v>1</v>
      </c>
      <c r="G28" s="105">
        <f>SUM(G19:G27)</f>
        <v>714000</v>
      </c>
      <c r="H28" s="106">
        <f t="shared" si="2"/>
        <v>1</v>
      </c>
      <c r="I28" s="105">
        <f>SUM(I19:I27)</f>
        <v>728280</v>
      </c>
      <c r="J28" s="106">
        <f t="shared" si="3"/>
        <v>1</v>
      </c>
      <c r="K28" s="105">
        <f>SUM(K19:K27)</f>
        <v>742845.6</v>
      </c>
      <c r="L28" s="106">
        <f t="shared" si="4"/>
        <v>1</v>
      </c>
      <c r="M28" s="105">
        <f>SUM(M19:M27)</f>
        <v>757702.51199999999</v>
      </c>
      <c r="N28" s="106">
        <f t="shared" si="5"/>
        <v>1</v>
      </c>
      <c r="O28" s="105">
        <f>SUM(O19:O27)</f>
        <v>772856.56224</v>
      </c>
      <c r="P28" s="106">
        <f t="shared" si="6"/>
        <v>1</v>
      </c>
      <c r="Q28" s="105">
        <f>SUM(Q19:Q27)</f>
        <v>788313.69348480005</v>
      </c>
      <c r="R28" s="106">
        <f t="shared" si="7"/>
        <v>1</v>
      </c>
      <c r="S28" s="105">
        <f>SUM(S19:S27)</f>
        <v>804079.96735449613</v>
      </c>
      <c r="T28" s="106">
        <f t="shared" si="8"/>
        <v>1</v>
      </c>
      <c r="U28" s="105">
        <f>SUM(U19:U27)</f>
        <v>820161.56670158601</v>
      </c>
      <c r="V28" s="106">
        <f t="shared" si="9"/>
        <v>1</v>
      </c>
    </row>
    <row r="29" spans="1:24" ht="12.75" customHeight="1" x14ac:dyDescent="0.3">
      <c r="A29" s="26"/>
      <c r="B29" s="69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4" ht="12.75" customHeight="1" x14ac:dyDescent="0.3">
      <c r="A30" s="26" t="s">
        <v>34</v>
      </c>
      <c r="B30" s="69"/>
      <c r="C30" s="25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4" ht="12.75" customHeight="1" x14ac:dyDescent="0.3">
      <c r="A31" s="38" t="s">
        <v>35</v>
      </c>
      <c r="B31" s="50"/>
      <c r="C31" s="217">
        <v>0</v>
      </c>
      <c r="D31" s="103">
        <f>IFERROR(C31/C$28,0)</f>
        <v>0</v>
      </c>
      <c r="E31" s="217">
        <v>238000.00000000003</v>
      </c>
      <c r="F31" s="103">
        <f>IFERROR(E31/E$28,0)</f>
        <v>0.34</v>
      </c>
      <c r="G31" s="217">
        <v>242760.00000000003</v>
      </c>
      <c r="H31" s="103">
        <f>IFERROR(G31/G$28,0)</f>
        <v>0.34</v>
      </c>
      <c r="I31" s="217">
        <v>247615.2</v>
      </c>
      <c r="J31" s="103">
        <f>IFERROR(I31/I$28,0)</f>
        <v>0.34</v>
      </c>
      <c r="K31" s="217">
        <v>252567.50400000002</v>
      </c>
      <c r="L31" s="103">
        <f>IFERROR(K31/K$28,0)</f>
        <v>0.34</v>
      </c>
      <c r="M31" s="217">
        <v>257618.85408000002</v>
      </c>
      <c r="N31" s="103">
        <f>IFERROR(M31/M$28,0)</f>
        <v>0.34</v>
      </c>
      <c r="O31" s="217">
        <v>262771.23116160004</v>
      </c>
      <c r="P31" s="103">
        <f>IFERROR(O31/O$28,0)</f>
        <v>0.34</v>
      </c>
      <c r="Q31" s="217">
        <v>268026.65578483202</v>
      </c>
      <c r="R31" s="103">
        <f>IFERROR(Q31/Q$28,0)</f>
        <v>0.34</v>
      </c>
      <c r="S31" s="217">
        <v>273387.18890052871</v>
      </c>
      <c r="T31" s="103">
        <f>IFERROR(S31/S$28,0)</f>
        <v>0.34</v>
      </c>
      <c r="U31" s="217">
        <v>278854.93267853925</v>
      </c>
      <c r="V31" s="103">
        <f>IFERROR(U31/U$28,0)</f>
        <v>0.34</v>
      </c>
    </row>
    <row r="32" spans="1:24" ht="12.75" customHeight="1" x14ac:dyDescent="0.3">
      <c r="A32" s="70" t="s">
        <v>75</v>
      </c>
      <c r="B32" s="70"/>
      <c r="C32" s="139"/>
      <c r="D32" s="103">
        <f>IFERROR(C32/C$28,0)</f>
        <v>0</v>
      </c>
      <c r="E32" s="139"/>
      <c r="F32" s="103">
        <f>IFERROR(E32/E$28,0)</f>
        <v>0</v>
      </c>
      <c r="G32" s="139"/>
      <c r="H32" s="103">
        <f>IFERROR(G32/G$28,0)</f>
        <v>0</v>
      </c>
      <c r="I32" s="139"/>
      <c r="J32" s="103">
        <f>IFERROR(I32/I$28,0)</f>
        <v>0</v>
      </c>
      <c r="K32" s="139"/>
      <c r="L32" s="103">
        <f>IFERROR(K32/K$28,0)</f>
        <v>0</v>
      </c>
      <c r="M32" s="139"/>
      <c r="N32" s="103">
        <f>IFERROR(M32/M$28,0)</f>
        <v>0</v>
      </c>
      <c r="O32" s="139"/>
      <c r="P32" s="103">
        <f>IFERROR(O32/O$28,0)</f>
        <v>0</v>
      </c>
      <c r="Q32" s="139"/>
      <c r="R32" s="103">
        <f>IFERROR(Q32/Q$28,0)</f>
        <v>0</v>
      </c>
      <c r="S32" s="139"/>
      <c r="T32" s="103">
        <f>IFERROR(S32/S$28,0)</f>
        <v>0</v>
      </c>
      <c r="U32" s="139"/>
      <c r="V32" s="103">
        <f>IFERROR(U32/U$28,0)</f>
        <v>0</v>
      </c>
    </row>
    <row r="33" spans="1:22" ht="12.75" customHeight="1" x14ac:dyDescent="0.3">
      <c r="A33" s="26" t="s">
        <v>2</v>
      </c>
      <c r="B33" s="69"/>
      <c r="C33" s="105">
        <f>SUM(C31:C32)</f>
        <v>0</v>
      </c>
      <c r="D33" s="106">
        <f>IFERROR(C33/C$28,0)</f>
        <v>0</v>
      </c>
      <c r="E33" s="105">
        <f>SUM(E31:E32)</f>
        <v>238000.00000000003</v>
      </c>
      <c r="F33" s="106">
        <f>IFERROR(E33/E$28,0)</f>
        <v>0.34</v>
      </c>
      <c r="G33" s="105">
        <f>SUM(G31:G32)</f>
        <v>242760.00000000003</v>
      </c>
      <c r="H33" s="106">
        <f>IFERROR(G33/G$28,0)</f>
        <v>0.34</v>
      </c>
      <c r="I33" s="105">
        <f>SUM(I31:I32)</f>
        <v>247615.2</v>
      </c>
      <c r="J33" s="106">
        <f>IFERROR(I33/I$28,0)</f>
        <v>0.34</v>
      </c>
      <c r="K33" s="105">
        <f>SUM(K31:K32)</f>
        <v>252567.50400000002</v>
      </c>
      <c r="L33" s="106">
        <f>IFERROR(K33/K$28,0)</f>
        <v>0.34</v>
      </c>
      <c r="M33" s="105">
        <f>SUM(M31:M32)</f>
        <v>257618.85408000002</v>
      </c>
      <c r="N33" s="106">
        <f>IFERROR(M33/M$28,0)</f>
        <v>0.34</v>
      </c>
      <c r="O33" s="105">
        <f>SUM(O31:O32)</f>
        <v>262771.23116160004</v>
      </c>
      <c r="P33" s="106">
        <f>IFERROR(O33/O$28,0)</f>
        <v>0.34</v>
      </c>
      <c r="Q33" s="105">
        <f>SUM(Q31:Q32)</f>
        <v>268026.65578483202</v>
      </c>
      <c r="R33" s="106">
        <f>IFERROR(Q33/Q$28,0)</f>
        <v>0.34</v>
      </c>
      <c r="S33" s="105">
        <f>SUM(S31:S32)</f>
        <v>273387.18890052871</v>
      </c>
      <c r="T33" s="106">
        <f>IFERROR(S33/S$28,0)</f>
        <v>0.34</v>
      </c>
      <c r="U33" s="105">
        <f>SUM(U31:U32)</f>
        <v>278854.93267853925</v>
      </c>
      <c r="V33" s="106">
        <f>IFERROR(U33/U$28,0)</f>
        <v>0.34</v>
      </c>
    </row>
    <row r="34" spans="1:22" ht="12.75" customHeight="1" x14ac:dyDescent="0.3">
      <c r="A34" s="38"/>
      <c r="B34" s="5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2.75" customHeight="1" x14ac:dyDescent="0.3">
      <c r="A35" s="26" t="s">
        <v>3</v>
      </c>
      <c r="B35" s="69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2.75" customHeight="1" x14ac:dyDescent="0.3">
      <c r="A36" s="38" t="s">
        <v>22</v>
      </c>
      <c r="B36" s="50"/>
      <c r="C36" s="138"/>
      <c r="D36" s="103">
        <f t="shared" ref="D36:D46" si="10">IFERROR(C36/C$28,0)</f>
        <v>0</v>
      </c>
      <c r="E36" s="217">
        <v>55000</v>
      </c>
      <c r="F36" s="103">
        <f t="shared" ref="F36:F46" si="11">IFERROR(E36/E$28,0)</f>
        <v>7.857142857142857E-2</v>
      </c>
      <c r="G36" s="217">
        <v>56374.999999999993</v>
      </c>
      <c r="H36" s="103">
        <f t="shared" ref="H36:H46" si="12">IFERROR(G36/G$28,0)</f>
        <v>7.8956582633053204E-2</v>
      </c>
      <c r="I36" s="217">
        <v>57784.374999999985</v>
      </c>
      <c r="J36" s="103">
        <f t="shared" ref="J36:J46" si="13">IFERROR(I36/I$28,0)</f>
        <v>7.9343624704783858E-2</v>
      </c>
      <c r="K36" s="217">
        <v>59228.984374999978</v>
      </c>
      <c r="L36" s="103">
        <f t="shared" ref="L36:L46" si="14">IFERROR(K36/K$28,0)</f>
        <v>7.9732564041572002E-2</v>
      </c>
      <c r="M36" s="217">
        <v>60709.708984374971</v>
      </c>
      <c r="N36" s="103">
        <f t="shared" ref="N36:N46" si="15">IFERROR(M36/M$28,0)</f>
        <v>8.0123409943736568E-2</v>
      </c>
      <c r="O36" s="217">
        <v>62227.451708984343</v>
      </c>
      <c r="P36" s="103">
        <f t="shared" ref="P36:P46" si="16">IFERROR(O36/O$28,0)</f>
        <v>8.0516171757186242E-2</v>
      </c>
      <c r="Q36" s="217">
        <v>63783.138001708947</v>
      </c>
      <c r="R36" s="103">
        <f t="shared" ref="R36:R46" si="17">IFERROR(Q36/Q$28,0)</f>
        <v>8.0910858873643035E-2</v>
      </c>
      <c r="S36" s="217">
        <v>65377.716451751665</v>
      </c>
      <c r="T36" s="103">
        <f t="shared" ref="T36:T46" si="18">IFERROR(S36/S$28,0)</f>
        <v>8.1307480730866757E-2</v>
      </c>
      <c r="U36" s="217">
        <v>67012.159363045444</v>
      </c>
      <c r="V36" s="103">
        <f t="shared" ref="V36:V46" si="19">IFERROR(U36/U$28,0)</f>
        <v>8.1706046812880795E-2</v>
      </c>
    </row>
    <row r="37" spans="1:22" ht="12.75" customHeight="1" x14ac:dyDescent="0.3">
      <c r="A37" s="38" t="s">
        <v>23</v>
      </c>
      <c r="B37" s="50"/>
      <c r="C37" s="138"/>
      <c r="D37" s="103">
        <f t="shared" si="10"/>
        <v>0</v>
      </c>
      <c r="E37" s="217">
        <v>126000</v>
      </c>
      <c r="F37" s="103">
        <f t="shared" si="11"/>
        <v>0.18</v>
      </c>
      <c r="G37" s="217">
        <v>80409.999999999985</v>
      </c>
      <c r="H37" s="103">
        <f t="shared" si="12"/>
        <v>0.1126190476190476</v>
      </c>
      <c r="I37" s="217">
        <v>82983.119999999981</v>
      </c>
      <c r="J37" s="103">
        <f t="shared" si="13"/>
        <v>0.11394397759103639</v>
      </c>
      <c r="K37" s="217">
        <v>85057.697999999975</v>
      </c>
      <c r="L37" s="103">
        <f t="shared" si="14"/>
        <v>0.11450252650079637</v>
      </c>
      <c r="M37" s="217">
        <v>87184.140449999963</v>
      </c>
      <c r="N37" s="103">
        <f t="shared" si="15"/>
        <v>0.1150638133954081</v>
      </c>
      <c r="O37" s="217">
        <v>89363.743961249958</v>
      </c>
      <c r="P37" s="103">
        <f t="shared" si="16"/>
        <v>0.11562785169636597</v>
      </c>
      <c r="Q37" s="217">
        <v>91597.837560281201</v>
      </c>
      <c r="R37" s="103">
        <f t="shared" si="17"/>
        <v>0.11619465489095598</v>
      </c>
      <c r="S37" s="217">
        <v>93887.783499288227</v>
      </c>
      <c r="T37" s="103">
        <f t="shared" si="18"/>
        <v>0.11676423653257831</v>
      </c>
      <c r="U37" s="217">
        <v>96234.978086770425</v>
      </c>
      <c r="V37" s="103">
        <f t="shared" si="19"/>
        <v>0.11733661024107134</v>
      </c>
    </row>
    <row r="38" spans="1:22" ht="12.75" customHeight="1" x14ac:dyDescent="0.3">
      <c r="A38" s="38" t="s">
        <v>24</v>
      </c>
      <c r="B38" s="50"/>
      <c r="C38" s="138"/>
      <c r="D38" s="103">
        <f t="shared" si="10"/>
        <v>0</v>
      </c>
      <c r="E38" s="217">
        <v>67000</v>
      </c>
      <c r="F38" s="103">
        <f t="shared" si="11"/>
        <v>9.571428571428571E-2</v>
      </c>
      <c r="G38" s="217">
        <v>49345</v>
      </c>
      <c r="H38" s="103">
        <f t="shared" si="12"/>
        <v>6.911064425770308E-2</v>
      </c>
      <c r="I38" s="217">
        <v>50924.04</v>
      </c>
      <c r="J38" s="103">
        <f t="shared" si="13"/>
        <v>6.9923710660734884E-2</v>
      </c>
      <c r="K38" s="217">
        <v>52197.140999999996</v>
      </c>
      <c r="L38" s="103">
        <f t="shared" si="14"/>
        <v>7.02664739482875E-2</v>
      </c>
      <c r="M38" s="217">
        <v>53502.069524999992</v>
      </c>
      <c r="N38" s="103">
        <f t="shared" si="15"/>
        <v>7.0610917448034008E-2</v>
      </c>
      <c r="O38" s="217">
        <v>54839.621263124987</v>
      </c>
      <c r="P38" s="103">
        <f t="shared" si="16"/>
        <v>7.0957049396308675E-2</v>
      </c>
      <c r="Q38" s="217">
        <v>56210.611794703109</v>
      </c>
      <c r="R38" s="103">
        <f t="shared" si="17"/>
        <v>7.1304878069819985E-2</v>
      </c>
      <c r="S38" s="217">
        <v>57615.877089570684</v>
      </c>
      <c r="T38" s="103">
        <f t="shared" si="18"/>
        <v>7.1654411785848499E-2</v>
      </c>
      <c r="U38" s="217">
        <v>59056.274016809948</v>
      </c>
      <c r="V38" s="103">
        <f t="shared" si="19"/>
        <v>7.2005658902445799E-2</v>
      </c>
    </row>
    <row r="39" spans="1:22" ht="12.75" customHeight="1" x14ac:dyDescent="0.3">
      <c r="A39" s="38" t="s">
        <v>28</v>
      </c>
      <c r="B39" s="50"/>
      <c r="C39" s="138"/>
      <c r="D39" s="103">
        <f t="shared" si="10"/>
        <v>0</v>
      </c>
      <c r="E39" s="217">
        <v>20000</v>
      </c>
      <c r="F39" s="103">
        <f t="shared" si="11"/>
        <v>2.8571428571428571E-2</v>
      </c>
      <c r="G39" s="217">
        <v>20700</v>
      </c>
      <c r="H39" s="103">
        <f t="shared" si="12"/>
        <v>2.8991596638655463E-2</v>
      </c>
      <c r="I39" s="217">
        <v>21362.400000000001</v>
      </c>
      <c r="J39" s="103">
        <f t="shared" si="13"/>
        <v>2.9332674246169057E-2</v>
      </c>
      <c r="K39" s="217">
        <v>21896.46</v>
      </c>
      <c r="L39" s="103">
        <f t="shared" si="14"/>
        <v>2.9476461865022827E-2</v>
      </c>
      <c r="M39" s="217">
        <v>22443.871499999997</v>
      </c>
      <c r="N39" s="103">
        <f t="shared" si="15"/>
        <v>2.9620954325145485E-2</v>
      </c>
      <c r="O39" s="217">
        <v>23004.968287499996</v>
      </c>
      <c r="P39" s="103">
        <f t="shared" si="16"/>
        <v>2.9766155081641293E-2</v>
      </c>
      <c r="Q39" s="217">
        <v>23580.092494687495</v>
      </c>
      <c r="R39" s="103">
        <f t="shared" si="17"/>
        <v>2.9912067606551296E-2</v>
      </c>
      <c r="S39" s="217">
        <v>24169.59480705468</v>
      </c>
      <c r="T39" s="103">
        <f t="shared" si="18"/>
        <v>3.0058695388936345E-2</v>
      </c>
      <c r="U39" s="217">
        <v>24773.834677231043</v>
      </c>
      <c r="V39" s="103">
        <f t="shared" si="19"/>
        <v>3.0206041934960539E-2</v>
      </c>
    </row>
    <row r="40" spans="1:22" ht="12.75" customHeight="1" x14ac:dyDescent="0.3">
      <c r="A40" s="38" t="s">
        <v>25</v>
      </c>
      <c r="B40" s="50"/>
      <c r="C40" s="138">
        <v>0</v>
      </c>
      <c r="D40" s="103">
        <f t="shared" si="10"/>
        <v>0</v>
      </c>
      <c r="E40" s="217">
        <v>6820</v>
      </c>
      <c r="F40" s="103">
        <f t="shared" si="11"/>
        <v>9.7428571428571434E-3</v>
      </c>
      <c r="G40" s="217">
        <v>6990.4999999999991</v>
      </c>
      <c r="H40" s="103">
        <f t="shared" si="12"/>
        <v>9.7906162464985978E-3</v>
      </c>
      <c r="I40" s="217">
        <v>7165.262499999998</v>
      </c>
      <c r="J40" s="103">
        <f t="shared" si="13"/>
        <v>9.838609463393197E-3</v>
      </c>
      <c r="K40" s="217">
        <v>7344.3940624999968</v>
      </c>
      <c r="L40" s="103">
        <f t="shared" si="14"/>
        <v>9.8868379411549273E-3</v>
      </c>
      <c r="M40" s="217">
        <v>7528.0039140624967</v>
      </c>
      <c r="N40" s="103">
        <f t="shared" si="15"/>
        <v>9.9353028330233344E-3</v>
      </c>
      <c r="O40" s="217">
        <v>7716.2040119140584</v>
      </c>
      <c r="P40" s="103">
        <f t="shared" si="16"/>
        <v>9.9840052978910944E-3</v>
      </c>
      <c r="Q40" s="217">
        <v>7909.1091122119096</v>
      </c>
      <c r="R40" s="103">
        <f t="shared" si="17"/>
        <v>1.0032946500331735E-2</v>
      </c>
      <c r="S40" s="217">
        <v>8106.8368400172067</v>
      </c>
      <c r="T40" s="103">
        <f t="shared" si="18"/>
        <v>1.0082127610627479E-2</v>
      </c>
      <c r="U40" s="217">
        <v>8309.5077610176359</v>
      </c>
      <c r="V40" s="103">
        <f t="shared" si="19"/>
        <v>1.013154980479722E-2</v>
      </c>
    </row>
    <row r="41" spans="1:22" ht="12.75" customHeight="1" x14ac:dyDescent="0.3">
      <c r="A41" s="38" t="s">
        <v>26</v>
      </c>
      <c r="B41" s="50"/>
      <c r="C41" s="138">
        <v>0</v>
      </c>
      <c r="D41" s="103">
        <f t="shared" si="10"/>
        <v>0</v>
      </c>
      <c r="E41" s="217">
        <v>15624</v>
      </c>
      <c r="F41" s="103">
        <f t="shared" si="11"/>
        <v>2.232E-2</v>
      </c>
      <c r="G41" s="217">
        <v>9970.8399999999983</v>
      </c>
      <c r="H41" s="103">
        <f t="shared" si="12"/>
        <v>1.3964761904761902E-2</v>
      </c>
      <c r="I41" s="217">
        <v>10289.906879999997</v>
      </c>
      <c r="J41" s="103">
        <f t="shared" si="13"/>
        <v>1.4129053221288511E-2</v>
      </c>
      <c r="K41" s="217">
        <v>10547.154551999996</v>
      </c>
      <c r="L41" s="103">
        <f t="shared" si="14"/>
        <v>1.4198313286098749E-2</v>
      </c>
      <c r="M41" s="217">
        <v>10810.833415799996</v>
      </c>
      <c r="N41" s="103">
        <f t="shared" si="15"/>
        <v>1.4267912861030605E-2</v>
      </c>
      <c r="O41" s="217">
        <v>11081.104251194995</v>
      </c>
      <c r="P41" s="103">
        <f t="shared" si="16"/>
        <v>1.433785361034938E-2</v>
      </c>
      <c r="Q41" s="217">
        <v>11358.131857474869</v>
      </c>
      <c r="R41" s="103">
        <f t="shared" si="17"/>
        <v>1.4408137206478542E-2</v>
      </c>
      <c r="S41" s="217">
        <v>11642.085153911739</v>
      </c>
      <c r="T41" s="103">
        <f t="shared" si="18"/>
        <v>1.4478765330039708E-2</v>
      </c>
      <c r="U41" s="217">
        <v>11933.137282759533</v>
      </c>
      <c r="V41" s="103">
        <f t="shared" si="19"/>
        <v>1.4549739669892845E-2</v>
      </c>
    </row>
    <row r="42" spans="1:22" ht="12.75" customHeight="1" x14ac:dyDescent="0.3">
      <c r="A42" s="38" t="s">
        <v>27</v>
      </c>
      <c r="B42" s="50"/>
      <c r="C42" s="138"/>
      <c r="D42" s="103">
        <f t="shared" si="10"/>
        <v>0</v>
      </c>
      <c r="E42" s="217"/>
      <c r="F42" s="103">
        <f t="shared" si="11"/>
        <v>0</v>
      </c>
      <c r="G42" s="217"/>
      <c r="H42" s="103">
        <f t="shared" si="12"/>
        <v>0</v>
      </c>
      <c r="I42" s="217"/>
      <c r="J42" s="103">
        <f t="shared" si="13"/>
        <v>0</v>
      </c>
      <c r="K42" s="217"/>
      <c r="L42" s="103">
        <f t="shared" si="14"/>
        <v>0</v>
      </c>
      <c r="M42" s="217"/>
      <c r="N42" s="103">
        <f t="shared" si="15"/>
        <v>0</v>
      </c>
      <c r="O42" s="217"/>
      <c r="P42" s="103">
        <f t="shared" si="16"/>
        <v>0</v>
      </c>
      <c r="Q42" s="217"/>
      <c r="R42" s="103">
        <f t="shared" si="17"/>
        <v>0</v>
      </c>
      <c r="S42" s="217"/>
      <c r="T42" s="103">
        <f t="shared" si="18"/>
        <v>0</v>
      </c>
      <c r="U42" s="217"/>
      <c r="V42" s="103">
        <f t="shared" si="19"/>
        <v>0</v>
      </c>
    </row>
    <row r="43" spans="1:22" ht="12.75" customHeight="1" x14ac:dyDescent="0.3">
      <c r="A43" s="38" t="s">
        <v>76</v>
      </c>
      <c r="B43" s="50"/>
      <c r="C43" s="138"/>
      <c r="D43" s="103">
        <f t="shared" si="10"/>
        <v>0</v>
      </c>
      <c r="E43" s="217"/>
      <c r="F43" s="103">
        <f t="shared" si="11"/>
        <v>0</v>
      </c>
      <c r="G43" s="217"/>
      <c r="H43" s="103">
        <f t="shared" si="12"/>
        <v>0</v>
      </c>
      <c r="I43" s="217"/>
      <c r="J43" s="103">
        <f t="shared" si="13"/>
        <v>0</v>
      </c>
      <c r="K43" s="217"/>
      <c r="L43" s="103">
        <f t="shared" si="14"/>
        <v>0</v>
      </c>
      <c r="M43" s="217"/>
      <c r="N43" s="103">
        <f t="shared" si="15"/>
        <v>0</v>
      </c>
      <c r="O43" s="217"/>
      <c r="P43" s="103">
        <f t="shared" si="16"/>
        <v>0</v>
      </c>
      <c r="Q43" s="217"/>
      <c r="R43" s="103">
        <f t="shared" si="17"/>
        <v>0</v>
      </c>
      <c r="S43" s="217"/>
      <c r="T43" s="103">
        <f t="shared" si="18"/>
        <v>0</v>
      </c>
      <c r="U43" s="217"/>
      <c r="V43" s="103">
        <f t="shared" si="19"/>
        <v>0</v>
      </c>
    </row>
    <row r="44" spans="1:22" ht="12.75" customHeight="1" x14ac:dyDescent="0.3">
      <c r="A44" s="38" t="s">
        <v>11</v>
      </c>
      <c r="B44" s="50"/>
      <c r="C44" s="138"/>
      <c r="D44" s="103">
        <f t="shared" si="10"/>
        <v>0</v>
      </c>
      <c r="E44" s="217"/>
      <c r="F44" s="103">
        <f t="shared" si="11"/>
        <v>0</v>
      </c>
      <c r="G44" s="217"/>
      <c r="H44" s="103">
        <f t="shared" si="12"/>
        <v>0</v>
      </c>
      <c r="I44" s="217"/>
      <c r="J44" s="103">
        <f t="shared" si="13"/>
        <v>0</v>
      </c>
      <c r="K44" s="217"/>
      <c r="L44" s="103">
        <f t="shared" si="14"/>
        <v>0</v>
      </c>
      <c r="M44" s="217"/>
      <c r="N44" s="103">
        <f t="shared" si="15"/>
        <v>0</v>
      </c>
      <c r="O44" s="217"/>
      <c r="P44" s="103">
        <f t="shared" si="16"/>
        <v>0</v>
      </c>
      <c r="Q44" s="217"/>
      <c r="R44" s="103">
        <f t="shared" si="17"/>
        <v>0</v>
      </c>
      <c r="S44" s="217"/>
      <c r="T44" s="103">
        <f t="shared" si="18"/>
        <v>0</v>
      </c>
      <c r="U44" s="217"/>
      <c r="V44" s="103">
        <f t="shared" si="19"/>
        <v>0</v>
      </c>
    </row>
    <row r="45" spans="1:22" ht="12.75" customHeight="1" x14ac:dyDescent="0.3">
      <c r="A45" s="38" t="s">
        <v>4</v>
      </c>
      <c r="B45" s="50"/>
      <c r="C45" s="139">
        <v>0</v>
      </c>
      <c r="D45" s="103">
        <f t="shared" si="10"/>
        <v>0</v>
      </c>
      <c r="E45" s="220">
        <v>25192</v>
      </c>
      <c r="F45" s="103">
        <f t="shared" si="11"/>
        <v>3.5988571428571425E-2</v>
      </c>
      <c r="G45" s="220">
        <v>19442.019999999997</v>
      </c>
      <c r="H45" s="103">
        <f t="shared" si="12"/>
        <v>2.7229719887955178E-2</v>
      </c>
      <c r="I45" s="220">
        <v>20027.069889999999</v>
      </c>
      <c r="J45" s="103">
        <f t="shared" si="13"/>
        <v>2.7499134797056075E-2</v>
      </c>
      <c r="K45" s="220">
        <v>20527.746637249995</v>
      </c>
      <c r="L45" s="103">
        <f t="shared" si="14"/>
        <v>2.7633934477433796E-2</v>
      </c>
      <c r="M45" s="220">
        <v>21040.940303181247</v>
      </c>
      <c r="N45" s="103">
        <f t="shared" si="15"/>
        <v>2.7769394940558474E-2</v>
      </c>
      <c r="O45" s="220">
        <v>21566.963810760772</v>
      </c>
      <c r="P45" s="103">
        <f t="shared" si="16"/>
        <v>2.7905519425561204E-2</v>
      </c>
      <c r="Q45" s="220">
        <v>22106.137906029791</v>
      </c>
      <c r="R45" s="103">
        <f t="shared" si="17"/>
        <v>2.8042311187451208E-2</v>
      </c>
      <c r="S45" s="220">
        <v>22658.791353680535</v>
      </c>
      <c r="T45" s="103">
        <f t="shared" si="18"/>
        <v>2.8179773497193614E-2</v>
      </c>
      <c r="U45" s="220">
        <v>23225.261137522542</v>
      </c>
      <c r="V45" s="103">
        <f t="shared" si="19"/>
        <v>2.8317909641787691E-2</v>
      </c>
    </row>
    <row r="46" spans="1:22" ht="12.75" customHeight="1" x14ac:dyDescent="0.3">
      <c r="A46" s="26" t="s">
        <v>5</v>
      </c>
      <c r="B46" s="69"/>
      <c r="C46" s="105">
        <f>SUM(C36:C45)</f>
        <v>0</v>
      </c>
      <c r="D46" s="106">
        <f t="shared" si="10"/>
        <v>0</v>
      </c>
      <c r="E46" s="105">
        <f>SUM(E36:E45)</f>
        <v>315636</v>
      </c>
      <c r="F46" s="106">
        <f t="shared" si="11"/>
        <v>0.45090857142857144</v>
      </c>
      <c r="G46" s="105">
        <f>SUM(G36:G45)</f>
        <v>243233.35999999996</v>
      </c>
      <c r="H46" s="106">
        <f t="shared" si="12"/>
        <v>0.34066296918767502</v>
      </c>
      <c r="I46" s="105">
        <f>SUM(I36:I45)</f>
        <v>250536.17426999996</v>
      </c>
      <c r="J46" s="106">
        <f t="shared" si="13"/>
        <v>0.34401078468446195</v>
      </c>
      <c r="K46" s="105">
        <f>SUM(K36:K45)</f>
        <v>256799.57862674995</v>
      </c>
      <c r="L46" s="106">
        <f t="shared" si="14"/>
        <v>0.34569711206036619</v>
      </c>
      <c r="M46" s="105">
        <f>SUM(M36:M45)</f>
        <v>263219.56809241872</v>
      </c>
      <c r="N46" s="106">
        <f t="shared" si="15"/>
        <v>0.34739170574693662</v>
      </c>
      <c r="O46" s="105">
        <f>SUM(O36:O45)</f>
        <v>269800.05729472911</v>
      </c>
      <c r="P46" s="106">
        <f t="shared" si="16"/>
        <v>0.34909460626530386</v>
      </c>
      <c r="Q46" s="105">
        <f>SUM(Q36:Q45)</f>
        <v>276545.05872709735</v>
      </c>
      <c r="R46" s="106">
        <f t="shared" si="17"/>
        <v>0.35080585433523181</v>
      </c>
      <c r="S46" s="105">
        <f>SUM(S36:S45)</f>
        <v>283458.68519527471</v>
      </c>
      <c r="T46" s="106">
        <f t="shared" si="18"/>
        <v>0.3525254908760907</v>
      </c>
      <c r="U46" s="105">
        <f>SUM(U36:U45)</f>
        <v>290545.15232515649</v>
      </c>
      <c r="V46" s="106">
        <f t="shared" si="19"/>
        <v>0.35425355700783612</v>
      </c>
    </row>
    <row r="47" spans="1:22" ht="12.75" customHeight="1" x14ac:dyDescent="0.3">
      <c r="A47" s="26"/>
      <c r="B47" s="26"/>
      <c r="C47" s="53"/>
      <c r="D47" s="111"/>
      <c r="E47" s="53"/>
      <c r="F47" s="111"/>
      <c r="G47" s="53"/>
      <c r="H47" s="111"/>
      <c r="I47" s="53"/>
      <c r="J47" s="111"/>
      <c r="K47" s="53"/>
      <c r="L47" s="111"/>
      <c r="M47" s="53"/>
      <c r="N47" s="111"/>
      <c r="O47" s="53"/>
      <c r="P47" s="111"/>
      <c r="Q47" s="53"/>
      <c r="R47" s="111"/>
      <c r="S47" s="53"/>
      <c r="T47" s="111"/>
      <c r="U47" s="53"/>
      <c r="V47" s="111"/>
    </row>
    <row r="48" spans="1:22" ht="12.75" customHeight="1" x14ac:dyDescent="0.3">
      <c r="A48" s="26" t="str">
        <f>A4</f>
        <v xml:space="preserve">VENDOR:  </v>
      </c>
      <c r="B48" s="46" t="str">
        <f>B4</f>
        <v>Aramark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4" ht="12.75" customHeight="1" x14ac:dyDescent="0.3">
      <c r="A49" s="26"/>
      <c r="B49" s="14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4" ht="12.75" customHeight="1" x14ac:dyDescent="0.3">
      <c r="A50" s="38"/>
      <c r="B50" s="38"/>
      <c r="C50" s="109" t="str">
        <f>C6</f>
        <v>FY 2018-19</v>
      </c>
      <c r="D50" s="109" t="s">
        <v>9</v>
      </c>
      <c r="E50" s="109" t="str">
        <f>E6</f>
        <v>FY 2019-20</v>
      </c>
      <c r="F50" s="109" t="s">
        <v>9</v>
      </c>
      <c r="G50" s="109" t="str">
        <f>G6</f>
        <v>FY 2020-21</v>
      </c>
      <c r="H50" s="109" t="s">
        <v>9</v>
      </c>
      <c r="I50" s="109" t="str">
        <f>I6</f>
        <v>FY 2021-22</v>
      </c>
      <c r="J50" s="109" t="s">
        <v>9</v>
      </c>
      <c r="K50" s="109" t="str">
        <f>K6</f>
        <v>FY 2022-23</v>
      </c>
      <c r="L50" s="109" t="s">
        <v>9</v>
      </c>
      <c r="M50" s="109" t="str">
        <f>M6</f>
        <v>FY 2023-24</v>
      </c>
      <c r="N50" s="109" t="s">
        <v>9</v>
      </c>
      <c r="O50" s="109" t="str">
        <f>O6</f>
        <v>FY 2024-25</v>
      </c>
      <c r="P50" s="109" t="s">
        <v>9</v>
      </c>
      <c r="Q50" s="109" t="str">
        <f>Q6</f>
        <v>FY 2025-26</v>
      </c>
      <c r="R50" s="109" t="s">
        <v>9</v>
      </c>
      <c r="S50" s="109" t="str">
        <f>S6</f>
        <v>FY 2026-27</v>
      </c>
      <c r="T50" s="109" t="s">
        <v>9</v>
      </c>
      <c r="U50" s="109" t="str">
        <f>U6</f>
        <v>FY 2027-28</v>
      </c>
      <c r="V50" s="109" t="s">
        <v>9</v>
      </c>
    </row>
    <row r="51" spans="1:24" ht="12.75" customHeight="1" x14ac:dyDescent="0.3">
      <c r="A51" s="26" t="s">
        <v>38</v>
      </c>
      <c r="B51" s="69"/>
      <c r="C51" s="101"/>
      <c r="D51" s="103"/>
      <c r="E51" s="101"/>
      <c r="F51" s="103"/>
      <c r="G51" s="101"/>
      <c r="H51" s="103"/>
      <c r="I51" s="101"/>
      <c r="J51" s="103"/>
      <c r="K51" s="101"/>
      <c r="L51" s="103"/>
      <c r="M51" s="101"/>
      <c r="N51" s="103"/>
      <c r="O51" s="101"/>
      <c r="P51" s="103"/>
      <c r="Q51" s="101"/>
      <c r="R51" s="103"/>
      <c r="S51" s="101"/>
      <c r="T51" s="103"/>
      <c r="U51" s="101"/>
      <c r="V51" s="103"/>
    </row>
    <row r="52" spans="1:24" ht="12.75" customHeight="1" x14ac:dyDescent="0.3">
      <c r="A52" s="38" t="s">
        <v>229</v>
      </c>
      <c r="B52" s="50"/>
      <c r="C52" s="217">
        <v>0</v>
      </c>
      <c r="D52" s="103">
        <f t="shared" ref="D52:D104" si="20">IFERROR(C52/C$28,0)</f>
        <v>0</v>
      </c>
      <c r="E52" s="217">
        <v>0</v>
      </c>
      <c r="F52" s="103">
        <f t="shared" ref="F52:F104" si="21">IFERROR(E52/E$28,0)</f>
        <v>0</v>
      </c>
      <c r="G52" s="217">
        <v>0</v>
      </c>
      <c r="H52" s="103">
        <f t="shared" ref="H52:H104" si="22">IFERROR(G52/G$28,0)</f>
        <v>0</v>
      </c>
      <c r="I52" s="217">
        <v>0</v>
      </c>
      <c r="J52" s="103">
        <f t="shared" ref="J52:J104" si="23">IFERROR(I52/I$28,0)</f>
        <v>0</v>
      </c>
      <c r="K52" s="217">
        <v>0</v>
      </c>
      <c r="L52" s="103">
        <f t="shared" ref="L52:L104" si="24">IFERROR(K52/K$28,0)</f>
        <v>0</v>
      </c>
      <c r="M52" s="217">
        <v>0</v>
      </c>
      <c r="N52" s="103">
        <f t="shared" ref="N52:N104" si="25">IFERROR(M52/M$28,0)</f>
        <v>0</v>
      </c>
      <c r="O52" s="217">
        <v>0</v>
      </c>
      <c r="P52" s="103">
        <f t="shared" ref="P52:P104" si="26">IFERROR(O52/O$28,0)</f>
        <v>0</v>
      </c>
      <c r="Q52" s="217">
        <v>0</v>
      </c>
      <c r="R52" s="103">
        <f t="shared" ref="R52:R104" si="27">IFERROR(Q52/Q$28,0)</f>
        <v>0</v>
      </c>
      <c r="S52" s="217">
        <v>0</v>
      </c>
      <c r="T52" s="103">
        <f t="shared" ref="T52:T104" si="28">IFERROR(S52/S$28,0)</f>
        <v>0</v>
      </c>
      <c r="U52" s="217">
        <v>0</v>
      </c>
      <c r="V52" s="103">
        <f t="shared" ref="V52:V105" si="29">IFERROR(U52/U$28,0)</f>
        <v>0</v>
      </c>
      <c r="X52" s="245"/>
    </row>
    <row r="53" spans="1:24" ht="12.75" customHeight="1" x14ac:dyDescent="0.3">
      <c r="A53" s="38" t="s">
        <v>97</v>
      </c>
      <c r="B53" s="50"/>
      <c r="C53" s="217">
        <v>0</v>
      </c>
      <c r="D53" s="103">
        <f t="shared" si="20"/>
        <v>0</v>
      </c>
      <c r="E53" s="217">
        <v>0</v>
      </c>
      <c r="F53" s="103">
        <f t="shared" si="21"/>
        <v>0</v>
      </c>
      <c r="G53" s="217">
        <v>0</v>
      </c>
      <c r="H53" s="103">
        <f t="shared" si="22"/>
        <v>0</v>
      </c>
      <c r="I53" s="217">
        <v>0</v>
      </c>
      <c r="J53" s="103">
        <f t="shared" si="23"/>
        <v>0</v>
      </c>
      <c r="K53" s="217">
        <v>0</v>
      </c>
      <c r="L53" s="103">
        <f t="shared" si="24"/>
        <v>0</v>
      </c>
      <c r="M53" s="217">
        <v>0</v>
      </c>
      <c r="N53" s="103">
        <f t="shared" si="25"/>
        <v>0</v>
      </c>
      <c r="O53" s="217">
        <v>0</v>
      </c>
      <c r="P53" s="103">
        <f t="shared" si="26"/>
        <v>0</v>
      </c>
      <c r="Q53" s="217">
        <v>0</v>
      </c>
      <c r="R53" s="103">
        <f t="shared" si="27"/>
        <v>0</v>
      </c>
      <c r="S53" s="217">
        <v>0</v>
      </c>
      <c r="T53" s="103">
        <f t="shared" si="28"/>
        <v>0</v>
      </c>
      <c r="U53" s="217">
        <v>0</v>
      </c>
      <c r="V53" s="103">
        <f t="shared" si="29"/>
        <v>0</v>
      </c>
      <c r="X53" s="245"/>
    </row>
    <row r="54" spans="1:24" ht="12.75" customHeight="1" x14ac:dyDescent="0.3">
      <c r="A54" s="38" t="s">
        <v>30</v>
      </c>
      <c r="B54" s="50"/>
      <c r="C54" s="217">
        <v>0</v>
      </c>
      <c r="D54" s="103">
        <f t="shared" si="20"/>
        <v>0</v>
      </c>
      <c r="E54" s="217">
        <v>490</v>
      </c>
      <c r="F54" s="103">
        <f t="shared" si="21"/>
        <v>6.9999999999999999E-4</v>
      </c>
      <c r="G54" s="217">
        <v>499.79999999999995</v>
      </c>
      <c r="H54" s="103">
        <f t="shared" si="22"/>
        <v>6.9999999999999988E-4</v>
      </c>
      <c r="I54" s="217">
        <v>509.79600000000005</v>
      </c>
      <c r="J54" s="103">
        <f t="shared" si="23"/>
        <v>7.000000000000001E-4</v>
      </c>
      <c r="K54" s="217">
        <v>519.99191999999994</v>
      </c>
      <c r="L54" s="103">
        <f t="shared" si="24"/>
        <v>6.9999999999999988E-4</v>
      </c>
      <c r="M54" s="217">
        <v>530.39175839999996</v>
      </c>
      <c r="N54" s="103">
        <f t="shared" si="25"/>
        <v>6.9999999999999999E-4</v>
      </c>
      <c r="O54" s="217">
        <v>540.99959356800002</v>
      </c>
      <c r="P54" s="103">
        <f t="shared" si="26"/>
        <v>6.9999999999999999E-4</v>
      </c>
      <c r="Q54" s="217">
        <v>551.81958543936003</v>
      </c>
      <c r="R54" s="103">
        <f t="shared" si="27"/>
        <v>6.9999999999999999E-4</v>
      </c>
      <c r="S54" s="217">
        <v>562.8559771481473</v>
      </c>
      <c r="T54" s="103">
        <f t="shared" si="28"/>
        <v>6.9999999999999999E-4</v>
      </c>
      <c r="U54" s="217">
        <v>574.11309669111029</v>
      </c>
      <c r="V54" s="103">
        <f t="shared" si="29"/>
        <v>7.000000000000001E-4</v>
      </c>
      <c r="X54" s="245"/>
    </row>
    <row r="55" spans="1:24" ht="12.75" customHeight="1" x14ac:dyDescent="0.3">
      <c r="A55" s="38" t="s">
        <v>153</v>
      </c>
      <c r="B55" s="50"/>
      <c r="C55" s="217">
        <v>0</v>
      </c>
      <c r="D55" s="103">
        <f t="shared" si="20"/>
        <v>0</v>
      </c>
      <c r="E55" s="217"/>
      <c r="F55" s="103">
        <f t="shared" si="21"/>
        <v>0</v>
      </c>
      <c r="G55" s="217"/>
      <c r="H55" s="103">
        <f t="shared" si="22"/>
        <v>0</v>
      </c>
      <c r="I55" s="217"/>
      <c r="J55" s="103">
        <f t="shared" si="23"/>
        <v>0</v>
      </c>
      <c r="K55" s="217"/>
      <c r="L55" s="103">
        <f t="shared" si="24"/>
        <v>0</v>
      </c>
      <c r="M55" s="217"/>
      <c r="N55" s="103">
        <f t="shared" si="25"/>
        <v>0</v>
      </c>
      <c r="O55" s="217"/>
      <c r="P55" s="103">
        <f t="shared" si="26"/>
        <v>0</v>
      </c>
      <c r="Q55" s="217"/>
      <c r="R55" s="103">
        <f t="shared" si="27"/>
        <v>0</v>
      </c>
      <c r="S55" s="217"/>
      <c r="T55" s="103">
        <f t="shared" si="28"/>
        <v>0</v>
      </c>
      <c r="U55" s="217"/>
      <c r="V55" s="103">
        <f t="shared" si="29"/>
        <v>0</v>
      </c>
      <c r="X55" s="245"/>
    </row>
    <row r="56" spans="1:24" ht="12.75" customHeight="1" x14ac:dyDescent="0.3">
      <c r="A56" s="38" t="s">
        <v>88</v>
      </c>
      <c r="B56" s="50"/>
      <c r="C56" s="217">
        <v>0</v>
      </c>
      <c r="D56" s="103">
        <f t="shared" si="20"/>
        <v>0</v>
      </c>
      <c r="E56" s="217">
        <v>357</v>
      </c>
      <c r="F56" s="103">
        <f t="shared" si="21"/>
        <v>5.1000000000000004E-4</v>
      </c>
      <c r="G56" s="217">
        <v>364.14</v>
      </c>
      <c r="H56" s="103">
        <f t="shared" si="22"/>
        <v>5.0999999999999993E-4</v>
      </c>
      <c r="I56" s="217">
        <v>371.42280000000005</v>
      </c>
      <c r="J56" s="103">
        <f t="shared" si="23"/>
        <v>5.1000000000000004E-4</v>
      </c>
      <c r="K56" s="217">
        <v>378.85125599999998</v>
      </c>
      <c r="L56" s="103">
        <f t="shared" si="24"/>
        <v>5.1000000000000004E-4</v>
      </c>
      <c r="M56" s="217">
        <v>386.42828112000007</v>
      </c>
      <c r="N56" s="103">
        <f t="shared" si="25"/>
        <v>5.1000000000000015E-4</v>
      </c>
      <c r="O56" s="217">
        <v>394.15684674240003</v>
      </c>
      <c r="P56" s="103">
        <f t="shared" si="26"/>
        <v>5.1000000000000004E-4</v>
      </c>
      <c r="Q56" s="217">
        <v>402.03998367724802</v>
      </c>
      <c r="R56" s="103">
        <f t="shared" si="27"/>
        <v>5.1000000000000004E-4</v>
      </c>
      <c r="S56" s="217">
        <v>410.08078335079307</v>
      </c>
      <c r="T56" s="103">
        <f t="shared" si="28"/>
        <v>5.1000000000000004E-4</v>
      </c>
      <c r="U56" s="217">
        <v>418.28239901780893</v>
      </c>
      <c r="V56" s="103">
        <f t="shared" si="29"/>
        <v>5.1000000000000004E-4</v>
      </c>
      <c r="X56" s="245"/>
    </row>
    <row r="57" spans="1:24" ht="12.75" customHeight="1" x14ac:dyDescent="0.3">
      <c r="A57" s="38" t="s">
        <v>14</v>
      </c>
      <c r="B57" s="50"/>
      <c r="C57" s="217">
        <v>0</v>
      </c>
      <c r="D57" s="103">
        <f t="shared" si="20"/>
        <v>0</v>
      </c>
      <c r="E57" s="217">
        <v>0</v>
      </c>
      <c r="F57" s="103">
        <f t="shared" si="21"/>
        <v>0</v>
      </c>
      <c r="G57" s="217">
        <v>0</v>
      </c>
      <c r="H57" s="103">
        <f t="shared" si="22"/>
        <v>0</v>
      </c>
      <c r="I57" s="217">
        <v>0</v>
      </c>
      <c r="J57" s="103">
        <f t="shared" si="23"/>
        <v>0</v>
      </c>
      <c r="K57" s="217">
        <v>0</v>
      </c>
      <c r="L57" s="103">
        <f t="shared" si="24"/>
        <v>0</v>
      </c>
      <c r="M57" s="217">
        <v>0</v>
      </c>
      <c r="N57" s="103">
        <f t="shared" si="25"/>
        <v>0</v>
      </c>
      <c r="O57" s="217">
        <v>0</v>
      </c>
      <c r="P57" s="103">
        <f t="shared" si="26"/>
        <v>0</v>
      </c>
      <c r="Q57" s="217">
        <v>0</v>
      </c>
      <c r="R57" s="103">
        <f t="shared" si="27"/>
        <v>0</v>
      </c>
      <c r="S57" s="217">
        <v>0</v>
      </c>
      <c r="T57" s="103">
        <f t="shared" si="28"/>
        <v>0</v>
      </c>
      <c r="U57" s="217">
        <v>0</v>
      </c>
      <c r="V57" s="103">
        <f t="shared" si="29"/>
        <v>0</v>
      </c>
      <c r="X57" s="245"/>
    </row>
    <row r="58" spans="1:24" ht="12.75" customHeight="1" x14ac:dyDescent="0.3">
      <c r="A58" s="38" t="s">
        <v>31</v>
      </c>
      <c r="B58" s="50"/>
      <c r="C58" s="217">
        <v>0</v>
      </c>
      <c r="D58" s="103">
        <f t="shared" si="20"/>
        <v>0</v>
      </c>
      <c r="E58" s="217">
        <v>0</v>
      </c>
      <c r="F58" s="103">
        <f t="shared" si="21"/>
        <v>0</v>
      </c>
      <c r="G58" s="217">
        <v>0</v>
      </c>
      <c r="H58" s="103">
        <f t="shared" si="22"/>
        <v>0</v>
      </c>
      <c r="I58" s="217">
        <v>0</v>
      </c>
      <c r="J58" s="103">
        <f t="shared" si="23"/>
        <v>0</v>
      </c>
      <c r="K58" s="217">
        <v>0</v>
      </c>
      <c r="L58" s="103">
        <f t="shared" si="24"/>
        <v>0</v>
      </c>
      <c r="M58" s="217">
        <v>0</v>
      </c>
      <c r="N58" s="103">
        <f t="shared" si="25"/>
        <v>0</v>
      </c>
      <c r="O58" s="217">
        <v>0</v>
      </c>
      <c r="P58" s="103">
        <f t="shared" si="26"/>
        <v>0</v>
      </c>
      <c r="Q58" s="217">
        <v>0</v>
      </c>
      <c r="R58" s="103">
        <f t="shared" si="27"/>
        <v>0</v>
      </c>
      <c r="S58" s="217">
        <v>0</v>
      </c>
      <c r="T58" s="103">
        <f t="shared" si="28"/>
        <v>0</v>
      </c>
      <c r="U58" s="217">
        <v>0</v>
      </c>
      <c r="V58" s="103">
        <f t="shared" si="29"/>
        <v>0</v>
      </c>
      <c r="X58" s="245"/>
    </row>
    <row r="59" spans="1:24" ht="12.75" customHeight="1" x14ac:dyDescent="0.3">
      <c r="A59" s="38" t="s">
        <v>141</v>
      </c>
      <c r="B59" s="50"/>
      <c r="C59" s="217">
        <v>0</v>
      </c>
      <c r="D59" s="103">
        <f t="shared" si="20"/>
        <v>0</v>
      </c>
      <c r="E59" s="217">
        <v>105000</v>
      </c>
      <c r="F59" s="103">
        <f t="shared" si="21"/>
        <v>0.15</v>
      </c>
      <c r="G59" s="217">
        <v>107100</v>
      </c>
      <c r="H59" s="103">
        <f t="shared" si="22"/>
        <v>0.15</v>
      </c>
      <c r="I59" s="217">
        <v>109242</v>
      </c>
      <c r="J59" s="103">
        <f t="shared" si="23"/>
        <v>0.15</v>
      </c>
      <c r="K59" s="217">
        <v>111426.84</v>
      </c>
      <c r="L59" s="103">
        <f t="shared" si="24"/>
        <v>0.15</v>
      </c>
      <c r="M59" s="217">
        <v>113655.3768</v>
      </c>
      <c r="N59" s="103">
        <f t="shared" si="25"/>
        <v>0.15</v>
      </c>
      <c r="O59" s="217">
        <v>115928.48433599999</v>
      </c>
      <c r="P59" s="103">
        <f t="shared" si="26"/>
        <v>0.15</v>
      </c>
      <c r="Q59" s="217">
        <v>118247.05402272</v>
      </c>
      <c r="R59" s="103">
        <f t="shared" si="27"/>
        <v>0.15</v>
      </c>
      <c r="S59" s="217">
        <v>120611.99510317441</v>
      </c>
      <c r="T59" s="103">
        <f t="shared" si="28"/>
        <v>0.15</v>
      </c>
      <c r="U59" s="217">
        <v>123024.23500523789</v>
      </c>
      <c r="V59" s="103">
        <f t="shared" si="29"/>
        <v>0.15</v>
      </c>
      <c r="X59" s="245"/>
    </row>
    <row r="60" spans="1:24" ht="12.75" customHeight="1" x14ac:dyDescent="0.3">
      <c r="A60" s="38" t="s">
        <v>149</v>
      </c>
      <c r="B60" s="50"/>
      <c r="C60" s="217">
        <v>0</v>
      </c>
      <c r="D60" s="103">
        <f t="shared" si="20"/>
        <v>0</v>
      </c>
      <c r="E60" s="217">
        <v>0</v>
      </c>
      <c r="F60" s="103">
        <f t="shared" si="21"/>
        <v>0</v>
      </c>
      <c r="G60" s="217">
        <v>0</v>
      </c>
      <c r="H60" s="103">
        <f t="shared" si="22"/>
        <v>0</v>
      </c>
      <c r="I60" s="217">
        <v>0</v>
      </c>
      <c r="J60" s="103">
        <f t="shared" si="23"/>
        <v>0</v>
      </c>
      <c r="K60" s="217">
        <v>0</v>
      </c>
      <c r="L60" s="103">
        <f t="shared" si="24"/>
        <v>0</v>
      </c>
      <c r="M60" s="217">
        <v>0</v>
      </c>
      <c r="N60" s="103">
        <f t="shared" si="25"/>
        <v>0</v>
      </c>
      <c r="O60" s="217">
        <v>0</v>
      </c>
      <c r="P60" s="103">
        <f t="shared" si="26"/>
        <v>0</v>
      </c>
      <c r="Q60" s="217">
        <v>0</v>
      </c>
      <c r="R60" s="103">
        <f t="shared" si="27"/>
        <v>0</v>
      </c>
      <c r="S60" s="217">
        <v>0</v>
      </c>
      <c r="T60" s="103">
        <f t="shared" si="28"/>
        <v>0</v>
      </c>
      <c r="U60" s="217">
        <v>0</v>
      </c>
      <c r="V60" s="103">
        <f t="shared" si="29"/>
        <v>0</v>
      </c>
      <c r="X60" s="245"/>
    </row>
    <row r="61" spans="1:24" ht="12.75" customHeight="1" x14ac:dyDescent="0.3">
      <c r="A61" s="38" t="s">
        <v>157</v>
      </c>
      <c r="B61" s="50"/>
      <c r="C61" s="217">
        <v>0</v>
      </c>
      <c r="D61" s="103">
        <f t="shared" si="20"/>
        <v>0</v>
      </c>
      <c r="E61" s="217">
        <v>0</v>
      </c>
      <c r="F61" s="103">
        <f t="shared" si="21"/>
        <v>0</v>
      </c>
      <c r="G61" s="217">
        <v>0</v>
      </c>
      <c r="H61" s="103">
        <f t="shared" si="22"/>
        <v>0</v>
      </c>
      <c r="I61" s="217">
        <v>0</v>
      </c>
      <c r="J61" s="103">
        <f t="shared" si="23"/>
        <v>0</v>
      </c>
      <c r="K61" s="217">
        <v>0</v>
      </c>
      <c r="L61" s="103">
        <f t="shared" si="24"/>
        <v>0</v>
      </c>
      <c r="M61" s="217">
        <v>0</v>
      </c>
      <c r="N61" s="103">
        <f t="shared" si="25"/>
        <v>0</v>
      </c>
      <c r="O61" s="217">
        <v>0</v>
      </c>
      <c r="P61" s="103">
        <f t="shared" si="26"/>
        <v>0</v>
      </c>
      <c r="Q61" s="217">
        <v>0</v>
      </c>
      <c r="R61" s="103">
        <f t="shared" si="27"/>
        <v>0</v>
      </c>
      <c r="S61" s="217">
        <v>0</v>
      </c>
      <c r="T61" s="103">
        <f t="shared" si="28"/>
        <v>0</v>
      </c>
      <c r="U61" s="217">
        <v>0</v>
      </c>
      <c r="V61" s="103">
        <f t="shared" si="29"/>
        <v>0</v>
      </c>
      <c r="X61" s="245"/>
    </row>
    <row r="62" spans="1:24" ht="12.75" customHeight="1" x14ac:dyDescent="0.3">
      <c r="A62" s="38" t="s">
        <v>294</v>
      </c>
      <c r="B62" s="50"/>
      <c r="C62" s="217">
        <v>0</v>
      </c>
      <c r="D62" s="103">
        <f t="shared" si="20"/>
        <v>0</v>
      </c>
      <c r="E62" s="217">
        <v>0</v>
      </c>
      <c r="F62" s="103">
        <f t="shared" si="21"/>
        <v>0</v>
      </c>
      <c r="G62" s="217">
        <v>0</v>
      </c>
      <c r="H62" s="103">
        <f t="shared" si="22"/>
        <v>0</v>
      </c>
      <c r="I62" s="217">
        <v>0</v>
      </c>
      <c r="J62" s="103">
        <f t="shared" si="23"/>
        <v>0</v>
      </c>
      <c r="K62" s="217">
        <v>0</v>
      </c>
      <c r="L62" s="103">
        <f t="shared" si="24"/>
        <v>0</v>
      </c>
      <c r="M62" s="217">
        <v>0</v>
      </c>
      <c r="N62" s="103">
        <f t="shared" si="25"/>
        <v>0</v>
      </c>
      <c r="O62" s="217">
        <v>0</v>
      </c>
      <c r="P62" s="103">
        <f t="shared" si="26"/>
        <v>0</v>
      </c>
      <c r="Q62" s="217">
        <v>0</v>
      </c>
      <c r="R62" s="103">
        <f t="shared" si="27"/>
        <v>0</v>
      </c>
      <c r="S62" s="217">
        <v>0</v>
      </c>
      <c r="T62" s="103">
        <f t="shared" si="28"/>
        <v>0</v>
      </c>
      <c r="U62" s="217">
        <v>0</v>
      </c>
      <c r="V62" s="103">
        <f t="shared" si="29"/>
        <v>0</v>
      </c>
      <c r="X62" s="245"/>
    </row>
    <row r="63" spans="1:24" ht="12.75" customHeight="1" x14ac:dyDescent="0.3">
      <c r="A63" s="38" t="s">
        <v>29</v>
      </c>
      <c r="B63" s="50"/>
      <c r="C63" s="217">
        <v>0</v>
      </c>
      <c r="D63" s="103">
        <f t="shared" si="20"/>
        <v>0</v>
      </c>
      <c r="E63" s="217">
        <v>7020.9415110168693</v>
      </c>
      <c r="F63" s="103">
        <f t="shared" si="21"/>
        <v>1.0029916444309813E-2</v>
      </c>
      <c r="G63" s="217">
        <v>7858.3569872951775</v>
      </c>
      <c r="H63" s="103">
        <f t="shared" si="22"/>
        <v>1.100610222310249E-2</v>
      </c>
      <c r="I63" s="217">
        <v>7770.1391151203597</v>
      </c>
      <c r="J63" s="103">
        <f t="shared" si="23"/>
        <v>1.0669164490471192E-2</v>
      </c>
      <c r="K63" s="217">
        <v>7929.3668217112281</v>
      </c>
      <c r="L63" s="103">
        <f t="shared" si="24"/>
        <v>1.0674313507021147E-2</v>
      </c>
      <c r="M63" s="217">
        <v>8092.3913353603448</v>
      </c>
      <c r="N63" s="103">
        <f t="shared" si="25"/>
        <v>1.06801696011275E-2</v>
      </c>
      <c r="O63" s="217">
        <v>8258.2995690527223</v>
      </c>
      <c r="P63" s="103">
        <f t="shared" si="26"/>
        <v>1.0685423366423096E-2</v>
      </c>
      <c r="Q63" s="217">
        <v>8428.4639889217997</v>
      </c>
      <c r="R63" s="103">
        <f t="shared" si="27"/>
        <v>1.069176402564205E-2</v>
      </c>
      <c r="S63" s="217">
        <v>8601.6495869839</v>
      </c>
      <c r="T63" s="103">
        <f t="shared" si="28"/>
        <v>1.0697505144027144E-2</v>
      </c>
      <c r="U63" s="217">
        <v>8764.4519784764361</v>
      </c>
      <c r="V63" s="103">
        <f t="shared" si="29"/>
        <v>1.0686250531982515E-2</v>
      </c>
      <c r="X63" s="245"/>
    </row>
    <row r="64" spans="1:24" ht="12.75" customHeight="1" x14ac:dyDescent="0.3">
      <c r="A64" s="38" t="s">
        <v>148</v>
      </c>
      <c r="B64" s="50"/>
      <c r="C64" s="217">
        <v>0</v>
      </c>
      <c r="D64" s="103">
        <f t="shared" si="20"/>
        <v>0</v>
      </c>
      <c r="E64" s="217">
        <v>3360</v>
      </c>
      <c r="F64" s="103">
        <f t="shared" si="21"/>
        <v>4.7999999999999996E-3</v>
      </c>
      <c r="G64" s="217">
        <v>3427.1999999999994</v>
      </c>
      <c r="H64" s="103">
        <f t="shared" si="22"/>
        <v>4.7999999999999987E-3</v>
      </c>
      <c r="I64" s="217">
        <v>3495.7439999999997</v>
      </c>
      <c r="J64" s="103">
        <f t="shared" si="23"/>
        <v>4.7999999999999996E-3</v>
      </c>
      <c r="K64" s="217">
        <v>3565.658879999999</v>
      </c>
      <c r="L64" s="103">
        <f t="shared" si="24"/>
        <v>4.7999999999999987E-3</v>
      </c>
      <c r="M64" s="217">
        <v>3636.9720575999995</v>
      </c>
      <c r="N64" s="103">
        <f t="shared" si="25"/>
        <v>4.7999999999999996E-3</v>
      </c>
      <c r="O64" s="217">
        <v>3709.7114987519994</v>
      </c>
      <c r="P64" s="103">
        <f t="shared" si="26"/>
        <v>4.7999999999999996E-3</v>
      </c>
      <c r="Q64" s="217">
        <v>3783.9057287270402</v>
      </c>
      <c r="R64" s="103">
        <f t="shared" si="27"/>
        <v>4.7999999999999996E-3</v>
      </c>
      <c r="S64" s="217">
        <v>3859.5838433015811</v>
      </c>
      <c r="T64" s="103">
        <f t="shared" si="28"/>
        <v>4.7999999999999996E-3</v>
      </c>
      <c r="U64" s="217">
        <v>3936.7755201676127</v>
      </c>
      <c r="V64" s="103">
        <f t="shared" si="29"/>
        <v>4.7999999999999996E-3</v>
      </c>
      <c r="X64" s="245"/>
    </row>
    <row r="65" spans="1:24" ht="12.75" customHeight="1" x14ac:dyDescent="0.3">
      <c r="A65" s="38" t="s">
        <v>39</v>
      </c>
      <c r="B65" s="50"/>
      <c r="C65" s="217">
        <v>0</v>
      </c>
      <c r="D65" s="103">
        <f t="shared" si="20"/>
        <v>0</v>
      </c>
      <c r="E65" s="217">
        <v>350</v>
      </c>
      <c r="F65" s="103">
        <f t="shared" si="21"/>
        <v>5.0000000000000001E-4</v>
      </c>
      <c r="G65" s="217">
        <v>357</v>
      </c>
      <c r="H65" s="103">
        <f t="shared" si="22"/>
        <v>5.0000000000000001E-4</v>
      </c>
      <c r="I65" s="217">
        <v>364.14</v>
      </c>
      <c r="J65" s="103">
        <f t="shared" si="23"/>
        <v>5.0000000000000001E-4</v>
      </c>
      <c r="K65" s="217">
        <v>371.4228</v>
      </c>
      <c r="L65" s="103">
        <f t="shared" si="24"/>
        <v>5.0000000000000001E-4</v>
      </c>
      <c r="M65" s="217">
        <v>378.85125599999998</v>
      </c>
      <c r="N65" s="103">
        <f t="shared" si="25"/>
        <v>5.0000000000000001E-4</v>
      </c>
      <c r="O65" s="217">
        <v>386.42828112000001</v>
      </c>
      <c r="P65" s="103">
        <f t="shared" si="26"/>
        <v>5.0000000000000001E-4</v>
      </c>
      <c r="Q65" s="217">
        <v>394.15684674240003</v>
      </c>
      <c r="R65" s="103">
        <f t="shared" si="27"/>
        <v>5.0000000000000001E-4</v>
      </c>
      <c r="S65" s="217">
        <v>402.03998367724807</v>
      </c>
      <c r="T65" s="103">
        <f t="shared" si="28"/>
        <v>5.0000000000000001E-4</v>
      </c>
      <c r="U65" s="217">
        <v>410.08078335079296</v>
      </c>
      <c r="V65" s="103">
        <f t="shared" si="29"/>
        <v>4.999999999999999E-4</v>
      </c>
      <c r="X65" s="245"/>
    </row>
    <row r="66" spans="1:24" ht="12.75" customHeight="1" x14ac:dyDescent="0.3">
      <c r="A66" s="38" t="s">
        <v>147</v>
      </c>
      <c r="B66" s="50"/>
      <c r="C66" s="217">
        <v>0</v>
      </c>
      <c r="D66" s="103">
        <f t="shared" si="20"/>
        <v>0</v>
      </c>
      <c r="E66" s="217">
        <v>1960</v>
      </c>
      <c r="F66" s="103">
        <f t="shared" si="21"/>
        <v>2.8E-3</v>
      </c>
      <c r="G66" s="217">
        <v>1999.1999999999998</v>
      </c>
      <c r="H66" s="103">
        <f t="shared" si="22"/>
        <v>2.7999999999999995E-3</v>
      </c>
      <c r="I66" s="217">
        <v>2039.1840000000002</v>
      </c>
      <c r="J66" s="103">
        <f t="shared" si="23"/>
        <v>2.8000000000000004E-3</v>
      </c>
      <c r="K66" s="217">
        <v>2079.9676799999997</v>
      </c>
      <c r="L66" s="103">
        <f t="shared" si="24"/>
        <v>2.7999999999999995E-3</v>
      </c>
      <c r="M66" s="217">
        <v>2121.5670335999998</v>
      </c>
      <c r="N66" s="103">
        <f t="shared" si="25"/>
        <v>2.8E-3</v>
      </c>
      <c r="O66" s="217">
        <v>2163.9983742720001</v>
      </c>
      <c r="P66" s="103">
        <f t="shared" si="26"/>
        <v>2.8E-3</v>
      </c>
      <c r="Q66" s="217">
        <v>2207.2783417574401</v>
      </c>
      <c r="R66" s="103">
        <f t="shared" si="27"/>
        <v>2.8E-3</v>
      </c>
      <c r="S66" s="217">
        <v>2251.4239085925892</v>
      </c>
      <c r="T66" s="103">
        <f t="shared" si="28"/>
        <v>2.8E-3</v>
      </c>
      <c r="U66" s="217">
        <v>2296.4523867644411</v>
      </c>
      <c r="V66" s="103">
        <f t="shared" si="29"/>
        <v>2.8000000000000004E-3</v>
      </c>
      <c r="X66" s="245"/>
    </row>
    <row r="67" spans="1:24" ht="12.75" customHeight="1" x14ac:dyDescent="0.3">
      <c r="A67" s="38" t="s">
        <v>140</v>
      </c>
      <c r="B67" s="50"/>
      <c r="C67" s="217">
        <v>0</v>
      </c>
      <c r="D67" s="103">
        <f t="shared" si="20"/>
        <v>0</v>
      </c>
      <c r="E67" s="217">
        <v>10500</v>
      </c>
      <c r="F67" s="103">
        <f t="shared" si="21"/>
        <v>1.4999999999999999E-2</v>
      </c>
      <c r="G67" s="217">
        <v>10709.999999999998</v>
      </c>
      <c r="H67" s="103">
        <f t="shared" si="22"/>
        <v>1.4999999999999998E-2</v>
      </c>
      <c r="I67" s="217">
        <v>10924.199999999999</v>
      </c>
      <c r="J67" s="103">
        <f t="shared" si="23"/>
        <v>1.4999999999999998E-2</v>
      </c>
      <c r="K67" s="217">
        <v>11142.683999999999</v>
      </c>
      <c r="L67" s="103">
        <f t="shared" si="24"/>
        <v>1.4999999999999999E-2</v>
      </c>
      <c r="M67" s="217">
        <v>11365.537680000001</v>
      </c>
      <c r="N67" s="103">
        <f t="shared" si="25"/>
        <v>1.5000000000000001E-2</v>
      </c>
      <c r="O67" s="217">
        <v>11592.8484336</v>
      </c>
      <c r="P67" s="103">
        <f t="shared" si="26"/>
        <v>1.4999999999999999E-2</v>
      </c>
      <c r="Q67" s="217">
        <v>11824.705402272</v>
      </c>
      <c r="R67" s="103">
        <f t="shared" si="27"/>
        <v>1.4999999999999999E-2</v>
      </c>
      <c r="S67" s="217">
        <v>12061.199510317441</v>
      </c>
      <c r="T67" s="103">
        <f t="shared" si="28"/>
        <v>1.4999999999999999E-2</v>
      </c>
      <c r="U67" s="217">
        <v>12302.42350052379</v>
      </c>
      <c r="V67" s="103">
        <f t="shared" si="29"/>
        <v>1.4999999999999999E-2</v>
      </c>
      <c r="X67" s="245"/>
    </row>
    <row r="68" spans="1:24" ht="12.75" customHeight="1" x14ac:dyDescent="0.3">
      <c r="A68" s="38" t="s">
        <v>6</v>
      </c>
      <c r="B68" s="50"/>
      <c r="C68" s="217">
        <v>0</v>
      </c>
      <c r="D68" s="103">
        <f t="shared" si="20"/>
        <v>0</v>
      </c>
      <c r="E68" s="217">
        <v>1190</v>
      </c>
      <c r="F68" s="103">
        <f t="shared" si="21"/>
        <v>1.6999999999999999E-3</v>
      </c>
      <c r="G68" s="217">
        <v>1213.8</v>
      </c>
      <c r="H68" s="103">
        <f t="shared" si="22"/>
        <v>1.6999999999999999E-3</v>
      </c>
      <c r="I68" s="217">
        <v>1238.076</v>
      </c>
      <c r="J68" s="103">
        <f t="shared" si="23"/>
        <v>1.7000000000000001E-3</v>
      </c>
      <c r="K68" s="217">
        <v>1262.8375199999998</v>
      </c>
      <c r="L68" s="103">
        <f t="shared" si="24"/>
        <v>1.6999999999999999E-3</v>
      </c>
      <c r="M68" s="217">
        <v>1288.0942703999999</v>
      </c>
      <c r="N68" s="103">
        <f t="shared" si="25"/>
        <v>1.6999999999999999E-3</v>
      </c>
      <c r="O68" s="217">
        <v>1313.8561558079998</v>
      </c>
      <c r="P68" s="103">
        <f t="shared" si="26"/>
        <v>1.6999999999999997E-3</v>
      </c>
      <c r="Q68" s="217">
        <v>1340.1332789241601</v>
      </c>
      <c r="R68" s="103">
        <f t="shared" si="27"/>
        <v>1.6999999999999999E-3</v>
      </c>
      <c r="S68" s="217">
        <v>1366.9359445026432</v>
      </c>
      <c r="T68" s="103">
        <f t="shared" si="28"/>
        <v>1.6999999999999997E-3</v>
      </c>
      <c r="U68" s="217">
        <v>1394.2746633926961</v>
      </c>
      <c r="V68" s="103">
        <f t="shared" si="29"/>
        <v>1.6999999999999999E-3</v>
      </c>
      <c r="X68" s="245"/>
    </row>
    <row r="69" spans="1:24" ht="12.75" customHeight="1" x14ac:dyDescent="0.3">
      <c r="A69" s="38" t="s">
        <v>142</v>
      </c>
      <c r="B69" s="50"/>
      <c r="C69" s="217">
        <v>0</v>
      </c>
      <c r="D69" s="103">
        <f t="shared" si="20"/>
        <v>0</v>
      </c>
      <c r="E69" s="217">
        <v>0</v>
      </c>
      <c r="F69" s="103">
        <f t="shared" si="21"/>
        <v>0</v>
      </c>
      <c r="G69" s="217">
        <v>0</v>
      </c>
      <c r="H69" s="103">
        <f t="shared" si="22"/>
        <v>0</v>
      </c>
      <c r="I69" s="217">
        <v>0</v>
      </c>
      <c r="J69" s="103">
        <f t="shared" si="23"/>
        <v>0</v>
      </c>
      <c r="K69" s="217">
        <v>0</v>
      </c>
      <c r="L69" s="103">
        <f t="shared" si="24"/>
        <v>0</v>
      </c>
      <c r="M69" s="217">
        <v>0</v>
      </c>
      <c r="N69" s="103">
        <f t="shared" si="25"/>
        <v>0</v>
      </c>
      <c r="O69" s="217">
        <v>0</v>
      </c>
      <c r="P69" s="103">
        <f t="shared" si="26"/>
        <v>0</v>
      </c>
      <c r="Q69" s="217">
        <v>0</v>
      </c>
      <c r="R69" s="103">
        <f t="shared" si="27"/>
        <v>0</v>
      </c>
      <c r="S69" s="217">
        <v>0</v>
      </c>
      <c r="T69" s="103">
        <f t="shared" si="28"/>
        <v>0</v>
      </c>
      <c r="U69" s="217">
        <v>0</v>
      </c>
      <c r="V69" s="103">
        <f t="shared" si="29"/>
        <v>0</v>
      </c>
      <c r="X69" s="245"/>
    </row>
    <row r="70" spans="1:24" ht="12.75" customHeight="1" x14ac:dyDescent="0.3">
      <c r="A70" s="38" t="s">
        <v>32</v>
      </c>
      <c r="B70" s="50"/>
      <c r="C70" s="217">
        <v>0</v>
      </c>
      <c r="D70" s="103">
        <f t="shared" si="20"/>
        <v>0</v>
      </c>
      <c r="E70" s="217">
        <v>70</v>
      </c>
      <c r="F70" s="103">
        <f t="shared" si="21"/>
        <v>1E-4</v>
      </c>
      <c r="G70" s="217">
        <v>71.400000000000006</v>
      </c>
      <c r="H70" s="103">
        <f t="shared" si="22"/>
        <v>1E-4</v>
      </c>
      <c r="I70" s="217">
        <v>72.828000000000003</v>
      </c>
      <c r="J70" s="103">
        <f t="shared" si="23"/>
        <v>1E-4</v>
      </c>
      <c r="K70" s="217">
        <v>74.284559999999999</v>
      </c>
      <c r="L70" s="103">
        <f t="shared" si="24"/>
        <v>1E-4</v>
      </c>
      <c r="M70" s="217">
        <v>75.770251200000004</v>
      </c>
      <c r="N70" s="103">
        <f t="shared" si="25"/>
        <v>1E-4</v>
      </c>
      <c r="O70" s="217">
        <v>77.285656224000007</v>
      </c>
      <c r="P70" s="103">
        <f t="shared" si="26"/>
        <v>1E-4</v>
      </c>
      <c r="Q70" s="217">
        <v>78.83136934848001</v>
      </c>
      <c r="R70" s="103">
        <f t="shared" si="27"/>
        <v>1E-4</v>
      </c>
      <c r="S70" s="217">
        <v>80.407996735449615</v>
      </c>
      <c r="T70" s="103">
        <f t="shared" si="28"/>
        <v>1E-4</v>
      </c>
      <c r="U70" s="217">
        <v>82.016156670158608</v>
      </c>
      <c r="V70" s="103">
        <f t="shared" si="29"/>
        <v>1E-4</v>
      </c>
      <c r="X70" s="245"/>
    </row>
    <row r="71" spans="1:24" ht="12.75" customHeight="1" x14ac:dyDescent="0.3">
      <c r="A71" s="38" t="s">
        <v>138</v>
      </c>
      <c r="B71" s="50"/>
      <c r="C71" s="217">
        <v>0</v>
      </c>
      <c r="D71" s="103">
        <f t="shared" si="20"/>
        <v>0</v>
      </c>
      <c r="E71" s="217">
        <v>0</v>
      </c>
      <c r="F71" s="103">
        <f t="shared" si="21"/>
        <v>0</v>
      </c>
      <c r="G71" s="217">
        <v>0</v>
      </c>
      <c r="H71" s="103">
        <f t="shared" si="22"/>
        <v>0</v>
      </c>
      <c r="I71" s="217">
        <v>0</v>
      </c>
      <c r="J71" s="103">
        <f t="shared" si="23"/>
        <v>0</v>
      </c>
      <c r="K71" s="217">
        <v>0</v>
      </c>
      <c r="L71" s="103">
        <f t="shared" si="24"/>
        <v>0</v>
      </c>
      <c r="M71" s="217">
        <v>0</v>
      </c>
      <c r="N71" s="103">
        <f t="shared" si="25"/>
        <v>0</v>
      </c>
      <c r="O71" s="217">
        <v>0</v>
      </c>
      <c r="P71" s="103">
        <f t="shared" si="26"/>
        <v>0</v>
      </c>
      <c r="Q71" s="217">
        <v>0</v>
      </c>
      <c r="R71" s="103">
        <f t="shared" si="27"/>
        <v>0</v>
      </c>
      <c r="S71" s="217">
        <v>0</v>
      </c>
      <c r="T71" s="103">
        <f t="shared" si="28"/>
        <v>0</v>
      </c>
      <c r="U71" s="217">
        <v>0</v>
      </c>
      <c r="V71" s="103">
        <f t="shared" si="29"/>
        <v>0</v>
      </c>
      <c r="X71" s="245"/>
    </row>
    <row r="72" spans="1:24" ht="12.75" customHeight="1" x14ac:dyDescent="0.3">
      <c r="A72" s="38" t="s">
        <v>154</v>
      </c>
      <c r="B72" s="50"/>
      <c r="C72" s="217">
        <v>0</v>
      </c>
      <c r="D72" s="103">
        <f t="shared" si="20"/>
        <v>0</v>
      </c>
      <c r="E72" s="217">
        <v>0</v>
      </c>
      <c r="F72" s="103">
        <f t="shared" si="21"/>
        <v>0</v>
      </c>
      <c r="G72" s="217">
        <v>0</v>
      </c>
      <c r="H72" s="103">
        <f t="shared" si="22"/>
        <v>0</v>
      </c>
      <c r="I72" s="217">
        <v>0</v>
      </c>
      <c r="J72" s="103">
        <f t="shared" si="23"/>
        <v>0</v>
      </c>
      <c r="K72" s="217">
        <v>0</v>
      </c>
      <c r="L72" s="103">
        <f t="shared" si="24"/>
        <v>0</v>
      </c>
      <c r="M72" s="217">
        <v>0</v>
      </c>
      <c r="N72" s="103">
        <f t="shared" si="25"/>
        <v>0</v>
      </c>
      <c r="O72" s="217">
        <v>0</v>
      </c>
      <c r="P72" s="103">
        <f t="shared" si="26"/>
        <v>0</v>
      </c>
      <c r="Q72" s="217">
        <v>0</v>
      </c>
      <c r="R72" s="103">
        <f t="shared" si="27"/>
        <v>0</v>
      </c>
      <c r="S72" s="217">
        <v>0</v>
      </c>
      <c r="T72" s="103">
        <f t="shared" si="28"/>
        <v>0</v>
      </c>
      <c r="U72" s="217">
        <v>0</v>
      </c>
      <c r="V72" s="103">
        <f t="shared" si="29"/>
        <v>0</v>
      </c>
      <c r="X72" s="245"/>
    </row>
    <row r="73" spans="1:24" ht="12.75" customHeight="1" x14ac:dyDescent="0.3">
      <c r="A73" s="38" t="s">
        <v>145</v>
      </c>
      <c r="B73" s="50"/>
      <c r="C73" s="217">
        <v>0</v>
      </c>
      <c r="D73" s="103">
        <f t="shared" si="20"/>
        <v>0</v>
      </c>
      <c r="E73" s="217">
        <v>0</v>
      </c>
      <c r="F73" s="103">
        <f t="shared" si="21"/>
        <v>0</v>
      </c>
      <c r="G73" s="217">
        <v>0</v>
      </c>
      <c r="H73" s="103">
        <f t="shared" si="22"/>
        <v>0</v>
      </c>
      <c r="I73" s="217">
        <v>0</v>
      </c>
      <c r="J73" s="103">
        <f t="shared" si="23"/>
        <v>0</v>
      </c>
      <c r="K73" s="217">
        <v>0</v>
      </c>
      <c r="L73" s="103">
        <f t="shared" si="24"/>
        <v>0</v>
      </c>
      <c r="M73" s="217">
        <v>0</v>
      </c>
      <c r="N73" s="103">
        <f t="shared" si="25"/>
        <v>0</v>
      </c>
      <c r="O73" s="217">
        <v>0</v>
      </c>
      <c r="P73" s="103">
        <f t="shared" si="26"/>
        <v>0</v>
      </c>
      <c r="Q73" s="217">
        <v>0</v>
      </c>
      <c r="R73" s="103">
        <f t="shared" si="27"/>
        <v>0</v>
      </c>
      <c r="S73" s="217">
        <v>0</v>
      </c>
      <c r="T73" s="103">
        <f t="shared" si="28"/>
        <v>0</v>
      </c>
      <c r="U73" s="217">
        <v>0</v>
      </c>
      <c r="V73" s="103">
        <f t="shared" si="29"/>
        <v>0</v>
      </c>
      <c r="X73" s="245"/>
    </row>
    <row r="74" spans="1:24" ht="12.75" customHeight="1" x14ac:dyDescent="0.3">
      <c r="A74" s="38" t="s">
        <v>134</v>
      </c>
      <c r="B74" s="50"/>
      <c r="C74" s="217">
        <v>0</v>
      </c>
      <c r="D74" s="103">
        <f t="shared" si="20"/>
        <v>0</v>
      </c>
      <c r="E74" s="217">
        <v>0</v>
      </c>
      <c r="F74" s="103">
        <f t="shared" si="21"/>
        <v>0</v>
      </c>
      <c r="G74" s="217">
        <v>0</v>
      </c>
      <c r="H74" s="103">
        <f t="shared" si="22"/>
        <v>0</v>
      </c>
      <c r="I74" s="217">
        <v>0</v>
      </c>
      <c r="J74" s="103">
        <f t="shared" si="23"/>
        <v>0</v>
      </c>
      <c r="K74" s="217">
        <v>0</v>
      </c>
      <c r="L74" s="103">
        <f t="shared" si="24"/>
        <v>0</v>
      </c>
      <c r="M74" s="217">
        <v>0</v>
      </c>
      <c r="N74" s="103">
        <f t="shared" si="25"/>
        <v>0</v>
      </c>
      <c r="O74" s="217">
        <v>0</v>
      </c>
      <c r="P74" s="103">
        <f t="shared" si="26"/>
        <v>0</v>
      </c>
      <c r="Q74" s="217">
        <v>0</v>
      </c>
      <c r="R74" s="103">
        <f t="shared" si="27"/>
        <v>0</v>
      </c>
      <c r="S74" s="217">
        <v>0</v>
      </c>
      <c r="T74" s="103">
        <f t="shared" si="28"/>
        <v>0</v>
      </c>
      <c r="U74" s="217">
        <v>0</v>
      </c>
      <c r="V74" s="103">
        <f t="shared" si="29"/>
        <v>0</v>
      </c>
      <c r="X74" s="245"/>
    </row>
    <row r="75" spans="1:24" ht="12.75" customHeight="1" x14ac:dyDescent="0.3">
      <c r="A75" s="38" t="s">
        <v>151</v>
      </c>
      <c r="B75" s="50"/>
      <c r="C75" s="217">
        <v>0</v>
      </c>
      <c r="D75" s="103">
        <f t="shared" si="20"/>
        <v>0</v>
      </c>
      <c r="E75" s="217">
        <v>7000</v>
      </c>
      <c r="F75" s="103">
        <f t="shared" si="21"/>
        <v>0.01</v>
      </c>
      <c r="G75" s="217">
        <v>7140</v>
      </c>
      <c r="H75" s="103">
        <f t="shared" si="22"/>
        <v>0.01</v>
      </c>
      <c r="I75" s="217">
        <v>7282.8</v>
      </c>
      <c r="J75" s="103">
        <f t="shared" si="23"/>
        <v>0.01</v>
      </c>
      <c r="K75" s="217">
        <v>7428.4560000000001</v>
      </c>
      <c r="L75" s="103">
        <f t="shared" si="24"/>
        <v>0.01</v>
      </c>
      <c r="M75" s="217">
        <v>7577.0251200000002</v>
      </c>
      <c r="N75" s="103">
        <f t="shared" si="25"/>
        <v>0.01</v>
      </c>
      <c r="O75" s="217">
        <v>7728.5656223999995</v>
      </c>
      <c r="P75" s="103">
        <f t="shared" si="26"/>
        <v>9.9999999999999985E-3</v>
      </c>
      <c r="Q75" s="217">
        <v>7883.1369348480002</v>
      </c>
      <c r="R75" s="103">
        <f t="shared" si="27"/>
        <v>0.01</v>
      </c>
      <c r="S75" s="217">
        <v>8040.7996735449615</v>
      </c>
      <c r="T75" s="103">
        <f t="shared" si="28"/>
        <v>0.01</v>
      </c>
      <c r="U75" s="217">
        <v>8201.6156670158598</v>
      </c>
      <c r="V75" s="103">
        <f t="shared" si="29"/>
        <v>0.01</v>
      </c>
      <c r="X75" s="245"/>
    </row>
    <row r="76" spans="1:24" ht="12.75" customHeight="1" x14ac:dyDescent="0.3">
      <c r="A76" s="38" t="s">
        <v>137</v>
      </c>
      <c r="B76" s="50"/>
      <c r="C76" s="217">
        <v>0</v>
      </c>
      <c r="D76" s="103">
        <f t="shared" si="20"/>
        <v>0</v>
      </c>
      <c r="E76" s="217">
        <v>280</v>
      </c>
      <c r="F76" s="103">
        <f t="shared" si="21"/>
        <v>4.0000000000000002E-4</v>
      </c>
      <c r="G76" s="217">
        <v>285.60000000000002</v>
      </c>
      <c r="H76" s="103">
        <f t="shared" si="22"/>
        <v>4.0000000000000002E-4</v>
      </c>
      <c r="I76" s="217">
        <v>291.31200000000001</v>
      </c>
      <c r="J76" s="103">
        <f t="shared" si="23"/>
        <v>4.0000000000000002E-4</v>
      </c>
      <c r="K76" s="217">
        <v>297.13824</v>
      </c>
      <c r="L76" s="103">
        <f t="shared" si="24"/>
        <v>4.0000000000000002E-4</v>
      </c>
      <c r="M76" s="217">
        <v>303.08100480000002</v>
      </c>
      <c r="N76" s="103">
        <f t="shared" si="25"/>
        <v>4.0000000000000002E-4</v>
      </c>
      <c r="O76" s="217">
        <v>309.14262489600003</v>
      </c>
      <c r="P76" s="103">
        <f t="shared" si="26"/>
        <v>4.0000000000000002E-4</v>
      </c>
      <c r="Q76" s="217">
        <v>315.32547739392004</v>
      </c>
      <c r="R76" s="103">
        <f t="shared" si="27"/>
        <v>4.0000000000000002E-4</v>
      </c>
      <c r="S76" s="217">
        <v>321.63198694179846</v>
      </c>
      <c r="T76" s="103">
        <f t="shared" si="28"/>
        <v>4.0000000000000002E-4</v>
      </c>
      <c r="U76" s="217">
        <v>328.06462668063443</v>
      </c>
      <c r="V76" s="103">
        <f t="shared" si="29"/>
        <v>4.0000000000000002E-4</v>
      </c>
      <c r="X76" s="245"/>
    </row>
    <row r="77" spans="1:24" ht="12.75" customHeight="1" x14ac:dyDescent="0.3">
      <c r="A77" s="38" t="s">
        <v>136</v>
      </c>
      <c r="B77" s="50"/>
      <c r="C77" s="217">
        <v>0</v>
      </c>
      <c r="D77" s="103">
        <f t="shared" si="20"/>
        <v>0</v>
      </c>
      <c r="E77" s="217">
        <v>909.99999999999989</v>
      </c>
      <c r="F77" s="103">
        <f t="shared" si="21"/>
        <v>1.2999999999999999E-3</v>
      </c>
      <c r="G77" s="217">
        <v>928.19999999999993</v>
      </c>
      <c r="H77" s="103">
        <f t="shared" si="22"/>
        <v>1.2999999999999999E-3</v>
      </c>
      <c r="I77" s="217">
        <v>946.7639999999999</v>
      </c>
      <c r="J77" s="103">
        <f t="shared" si="23"/>
        <v>1.2999999999999999E-3</v>
      </c>
      <c r="K77" s="217">
        <v>965.69927999999982</v>
      </c>
      <c r="L77" s="103">
        <f t="shared" si="24"/>
        <v>1.2999999999999997E-3</v>
      </c>
      <c r="M77" s="217">
        <v>985.01326560000007</v>
      </c>
      <c r="N77" s="103">
        <f t="shared" si="25"/>
        <v>1.3000000000000002E-3</v>
      </c>
      <c r="O77" s="217">
        <v>1004.7135309119999</v>
      </c>
      <c r="P77" s="103">
        <f t="shared" si="26"/>
        <v>1.2999999999999999E-3</v>
      </c>
      <c r="Q77" s="217">
        <v>1024.8078015302401</v>
      </c>
      <c r="R77" s="103">
        <f t="shared" si="27"/>
        <v>1.3000000000000002E-3</v>
      </c>
      <c r="S77" s="217">
        <v>1045.303957560845</v>
      </c>
      <c r="T77" s="103">
        <f t="shared" si="28"/>
        <v>1.2999999999999999E-3</v>
      </c>
      <c r="U77" s="217">
        <v>1066.2100367120618</v>
      </c>
      <c r="V77" s="103">
        <f t="shared" si="29"/>
        <v>1.2999999999999999E-3</v>
      </c>
      <c r="X77" s="245"/>
    </row>
    <row r="78" spans="1:24" ht="12.75" customHeight="1" x14ac:dyDescent="0.3">
      <c r="A78" s="38" t="s">
        <v>135</v>
      </c>
      <c r="B78" s="50"/>
      <c r="C78" s="217">
        <v>0</v>
      </c>
      <c r="D78" s="103">
        <f t="shared" si="20"/>
        <v>0</v>
      </c>
      <c r="E78" s="217">
        <v>15399.999999999998</v>
      </c>
      <c r="F78" s="103">
        <f t="shared" si="21"/>
        <v>2.1999999999999999E-2</v>
      </c>
      <c r="G78" s="217">
        <v>15708</v>
      </c>
      <c r="H78" s="103">
        <f t="shared" si="22"/>
        <v>2.1999999999999999E-2</v>
      </c>
      <c r="I78" s="217">
        <v>16022.16</v>
      </c>
      <c r="J78" s="103">
        <f t="shared" si="23"/>
        <v>2.1999999999999999E-2</v>
      </c>
      <c r="K78" s="217">
        <v>16342.603199999998</v>
      </c>
      <c r="L78" s="103">
        <f t="shared" si="24"/>
        <v>2.1999999999999999E-2</v>
      </c>
      <c r="M78" s="217">
        <v>16669.455264</v>
      </c>
      <c r="N78" s="103">
        <f t="shared" si="25"/>
        <v>2.2000000000000002E-2</v>
      </c>
      <c r="O78" s="217">
        <v>17002.844369279999</v>
      </c>
      <c r="P78" s="103">
        <f t="shared" si="26"/>
        <v>2.1999999999999999E-2</v>
      </c>
      <c r="Q78" s="217">
        <v>17342.901256665598</v>
      </c>
      <c r="R78" s="103">
        <f t="shared" si="27"/>
        <v>2.1999999999999995E-2</v>
      </c>
      <c r="S78" s="217">
        <v>17689.759281798913</v>
      </c>
      <c r="T78" s="103">
        <f t="shared" si="28"/>
        <v>2.1999999999999999E-2</v>
      </c>
      <c r="U78" s="217">
        <v>18043.554467434889</v>
      </c>
      <c r="V78" s="103">
        <f t="shared" si="29"/>
        <v>2.1999999999999995E-2</v>
      </c>
      <c r="X78" s="245"/>
    </row>
    <row r="79" spans="1:24" ht="12.75" customHeight="1" x14ac:dyDescent="0.3">
      <c r="A79" s="38" t="s">
        <v>100</v>
      </c>
      <c r="B79" s="50"/>
      <c r="C79" s="217">
        <v>0</v>
      </c>
      <c r="D79" s="103">
        <f t="shared" si="20"/>
        <v>0</v>
      </c>
      <c r="E79" s="217">
        <v>0</v>
      </c>
      <c r="F79" s="103">
        <f t="shared" si="21"/>
        <v>0</v>
      </c>
      <c r="G79" s="217">
        <v>0</v>
      </c>
      <c r="H79" s="103">
        <f t="shared" si="22"/>
        <v>0</v>
      </c>
      <c r="I79" s="217">
        <v>0</v>
      </c>
      <c r="J79" s="103">
        <f t="shared" si="23"/>
        <v>0</v>
      </c>
      <c r="K79" s="217">
        <v>0</v>
      </c>
      <c r="L79" s="103">
        <f t="shared" si="24"/>
        <v>0</v>
      </c>
      <c r="M79" s="217">
        <v>0</v>
      </c>
      <c r="N79" s="103">
        <f t="shared" si="25"/>
        <v>0</v>
      </c>
      <c r="O79" s="217">
        <v>0</v>
      </c>
      <c r="P79" s="103">
        <f t="shared" si="26"/>
        <v>0</v>
      </c>
      <c r="Q79" s="217">
        <v>0</v>
      </c>
      <c r="R79" s="103">
        <f t="shared" si="27"/>
        <v>0</v>
      </c>
      <c r="S79" s="217">
        <v>0</v>
      </c>
      <c r="T79" s="103">
        <f t="shared" si="28"/>
        <v>0</v>
      </c>
      <c r="U79" s="217">
        <v>0</v>
      </c>
      <c r="V79" s="103">
        <f t="shared" si="29"/>
        <v>0</v>
      </c>
      <c r="X79" s="245"/>
    </row>
    <row r="80" spans="1:24" ht="12.75" customHeight="1" x14ac:dyDescent="0.3">
      <c r="A80" s="38" t="s">
        <v>101</v>
      </c>
      <c r="B80" s="50"/>
      <c r="C80" s="217">
        <v>0</v>
      </c>
      <c r="D80" s="103">
        <f t="shared" si="20"/>
        <v>0</v>
      </c>
      <c r="E80" s="217">
        <v>0</v>
      </c>
      <c r="F80" s="103">
        <f t="shared" si="21"/>
        <v>0</v>
      </c>
      <c r="G80" s="217">
        <v>0</v>
      </c>
      <c r="H80" s="103">
        <f t="shared" si="22"/>
        <v>0</v>
      </c>
      <c r="I80" s="217">
        <v>0</v>
      </c>
      <c r="J80" s="103">
        <f t="shared" si="23"/>
        <v>0</v>
      </c>
      <c r="K80" s="217">
        <v>0</v>
      </c>
      <c r="L80" s="103">
        <f t="shared" si="24"/>
        <v>0</v>
      </c>
      <c r="M80" s="217">
        <v>0</v>
      </c>
      <c r="N80" s="103">
        <f t="shared" si="25"/>
        <v>0</v>
      </c>
      <c r="O80" s="217">
        <v>0</v>
      </c>
      <c r="P80" s="103">
        <f t="shared" si="26"/>
        <v>0</v>
      </c>
      <c r="Q80" s="217">
        <v>0</v>
      </c>
      <c r="R80" s="103">
        <f t="shared" si="27"/>
        <v>0</v>
      </c>
      <c r="S80" s="217">
        <v>0</v>
      </c>
      <c r="T80" s="103">
        <f t="shared" si="28"/>
        <v>0</v>
      </c>
      <c r="U80" s="217">
        <v>0</v>
      </c>
      <c r="V80" s="103">
        <f t="shared" si="29"/>
        <v>0</v>
      </c>
      <c r="X80" s="245"/>
    </row>
    <row r="81" spans="1:24" ht="12.75" customHeight="1" x14ac:dyDescent="0.3">
      <c r="A81" s="38" t="s">
        <v>139</v>
      </c>
      <c r="B81" s="50"/>
      <c r="C81" s="217">
        <v>0</v>
      </c>
      <c r="D81" s="103">
        <f t="shared" si="20"/>
        <v>0</v>
      </c>
      <c r="E81" s="217">
        <v>0</v>
      </c>
      <c r="F81" s="103">
        <f t="shared" si="21"/>
        <v>0</v>
      </c>
      <c r="G81" s="217">
        <v>0</v>
      </c>
      <c r="H81" s="103">
        <f t="shared" si="22"/>
        <v>0</v>
      </c>
      <c r="I81" s="217">
        <v>0</v>
      </c>
      <c r="J81" s="103">
        <f t="shared" si="23"/>
        <v>0</v>
      </c>
      <c r="K81" s="217">
        <v>0</v>
      </c>
      <c r="L81" s="103">
        <f t="shared" si="24"/>
        <v>0</v>
      </c>
      <c r="M81" s="217">
        <v>0</v>
      </c>
      <c r="N81" s="103">
        <f t="shared" si="25"/>
        <v>0</v>
      </c>
      <c r="O81" s="217">
        <v>0</v>
      </c>
      <c r="P81" s="103">
        <f t="shared" si="26"/>
        <v>0</v>
      </c>
      <c r="Q81" s="217">
        <v>0</v>
      </c>
      <c r="R81" s="103">
        <f t="shared" si="27"/>
        <v>0</v>
      </c>
      <c r="S81" s="217">
        <v>0</v>
      </c>
      <c r="T81" s="103">
        <f t="shared" si="28"/>
        <v>0</v>
      </c>
      <c r="U81" s="217">
        <v>0</v>
      </c>
      <c r="V81" s="103">
        <f t="shared" si="29"/>
        <v>0</v>
      </c>
      <c r="X81" s="245"/>
    </row>
    <row r="82" spans="1:24" ht="12.75" customHeight="1" x14ac:dyDescent="0.3">
      <c r="A82" s="38" t="s">
        <v>155</v>
      </c>
      <c r="B82" s="50"/>
      <c r="C82" s="217">
        <v>0</v>
      </c>
      <c r="D82" s="103">
        <f t="shared" si="20"/>
        <v>0</v>
      </c>
      <c r="E82" s="217">
        <v>0</v>
      </c>
      <c r="F82" s="103">
        <f t="shared" si="21"/>
        <v>0</v>
      </c>
      <c r="G82" s="217">
        <v>0</v>
      </c>
      <c r="H82" s="103">
        <f t="shared" si="22"/>
        <v>0</v>
      </c>
      <c r="I82" s="217">
        <v>0</v>
      </c>
      <c r="J82" s="103">
        <f t="shared" si="23"/>
        <v>0</v>
      </c>
      <c r="K82" s="217">
        <v>0</v>
      </c>
      <c r="L82" s="103">
        <f t="shared" si="24"/>
        <v>0</v>
      </c>
      <c r="M82" s="217">
        <v>0</v>
      </c>
      <c r="N82" s="103">
        <f t="shared" si="25"/>
        <v>0</v>
      </c>
      <c r="O82" s="217">
        <v>0</v>
      </c>
      <c r="P82" s="103">
        <f t="shared" si="26"/>
        <v>0</v>
      </c>
      <c r="Q82" s="217">
        <v>0</v>
      </c>
      <c r="R82" s="103">
        <f t="shared" si="27"/>
        <v>0</v>
      </c>
      <c r="S82" s="217">
        <v>0</v>
      </c>
      <c r="T82" s="103">
        <f t="shared" si="28"/>
        <v>0</v>
      </c>
      <c r="U82" s="217">
        <v>0</v>
      </c>
      <c r="V82" s="103">
        <f t="shared" si="29"/>
        <v>0</v>
      </c>
      <c r="X82" s="245"/>
    </row>
    <row r="83" spans="1:24" ht="12.75" customHeight="1" x14ac:dyDescent="0.3">
      <c r="A83" s="38" t="s">
        <v>77</v>
      </c>
      <c r="B83" s="50"/>
      <c r="C83" s="217">
        <v>0</v>
      </c>
      <c r="D83" s="103">
        <f t="shared" si="20"/>
        <v>0</v>
      </c>
      <c r="E83" s="217">
        <v>0</v>
      </c>
      <c r="F83" s="103">
        <f t="shared" si="21"/>
        <v>0</v>
      </c>
      <c r="G83" s="217">
        <v>0</v>
      </c>
      <c r="H83" s="103">
        <f t="shared" si="22"/>
        <v>0</v>
      </c>
      <c r="I83" s="217">
        <v>0</v>
      </c>
      <c r="J83" s="103">
        <f t="shared" si="23"/>
        <v>0</v>
      </c>
      <c r="K83" s="217">
        <v>0</v>
      </c>
      <c r="L83" s="103">
        <f t="shared" si="24"/>
        <v>0</v>
      </c>
      <c r="M83" s="217">
        <v>0</v>
      </c>
      <c r="N83" s="103">
        <f t="shared" si="25"/>
        <v>0</v>
      </c>
      <c r="O83" s="217">
        <v>0</v>
      </c>
      <c r="P83" s="103">
        <f t="shared" si="26"/>
        <v>0</v>
      </c>
      <c r="Q83" s="217">
        <v>0</v>
      </c>
      <c r="R83" s="103">
        <f t="shared" si="27"/>
        <v>0</v>
      </c>
      <c r="S83" s="217">
        <v>0</v>
      </c>
      <c r="T83" s="103">
        <f t="shared" si="28"/>
        <v>0</v>
      </c>
      <c r="U83" s="217">
        <v>0</v>
      </c>
      <c r="V83" s="103">
        <f t="shared" si="29"/>
        <v>0</v>
      </c>
      <c r="X83" s="245"/>
    </row>
    <row r="84" spans="1:24" ht="12.75" customHeight="1" x14ac:dyDescent="0.3">
      <c r="A84" s="38" t="s">
        <v>98</v>
      </c>
      <c r="B84" s="50"/>
      <c r="C84" s="217">
        <v>0</v>
      </c>
      <c r="D84" s="103">
        <f t="shared" si="20"/>
        <v>0</v>
      </c>
      <c r="E84" s="217">
        <v>0</v>
      </c>
      <c r="F84" s="103">
        <f t="shared" si="21"/>
        <v>0</v>
      </c>
      <c r="G84" s="217">
        <v>0</v>
      </c>
      <c r="H84" s="103">
        <f t="shared" si="22"/>
        <v>0</v>
      </c>
      <c r="I84" s="217">
        <v>0</v>
      </c>
      <c r="J84" s="103">
        <f t="shared" si="23"/>
        <v>0</v>
      </c>
      <c r="K84" s="217">
        <v>0</v>
      </c>
      <c r="L84" s="103">
        <f t="shared" si="24"/>
        <v>0</v>
      </c>
      <c r="M84" s="217">
        <v>0</v>
      </c>
      <c r="N84" s="103">
        <f t="shared" si="25"/>
        <v>0</v>
      </c>
      <c r="O84" s="217">
        <v>0</v>
      </c>
      <c r="P84" s="103">
        <f t="shared" si="26"/>
        <v>0</v>
      </c>
      <c r="Q84" s="217">
        <v>0</v>
      </c>
      <c r="R84" s="103">
        <f t="shared" si="27"/>
        <v>0</v>
      </c>
      <c r="S84" s="217">
        <v>0</v>
      </c>
      <c r="T84" s="103">
        <f t="shared" si="28"/>
        <v>0</v>
      </c>
      <c r="U84" s="217">
        <v>0</v>
      </c>
      <c r="V84" s="103">
        <f t="shared" si="29"/>
        <v>0</v>
      </c>
      <c r="X84" s="245"/>
    </row>
    <row r="85" spans="1:24" ht="12.75" customHeight="1" x14ac:dyDescent="0.3">
      <c r="A85" s="38" t="s">
        <v>79</v>
      </c>
      <c r="B85" s="50"/>
      <c r="C85" s="217">
        <v>0</v>
      </c>
      <c r="D85" s="103">
        <f t="shared" si="20"/>
        <v>0</v>
      </c>
      <c r="E85" s="217">
        <v>0</v>
      </c>
      <c r="F85" s="103">
        <f t="shared" si="21"/>
        <v>0</v>
      </c>
      <c r="G85" s="217">
        <v>0</v>
      </c>
      <c r="H85" s="103">
        <f t="shared" si="22"/>
        <v>0</v>
      </c>
      <c r="I85" s="217">
        <v>0</v>
      </c>
      <c r="J85" s="103">
        <f t="shared" si="23"/>
        <v>0</v>
      </c>
      <c r="K85" s="217">
        <v>0</v>
      </c>
      <c r="L85" s="103">
        <f t="shared" si="24"/>
        <v>0</v>
      </c>
      <c r="M85" s="217">
        <v>0</v>
      </c>
      <c r="N85" s="103">
        <f t="shared" si="25"/>
        <v>0</v>
      </c>
      <c r="O85" s="217">
        <v>0</v>
      </c>
      <c r="P85" s="103">
        <f t="shared" si="26"/>
        <v>0</v>
      </c>
      <c r="Q85" s="217">
        <v>0</v>
      </c>
      <c r="R85" s="103">
        <f t="shared" si="27"/>
        <v>0</v>
      </c>
      <c r="S85" s="217">
        <v>0</v>
      </c>
      <c r="T85" s="103">
        <f t="shared" si="28"/>
        <v>0</v>
      </c>
      <c r="U85" s="217">
        <v>0</v>
      </c>
      <c r="V85" s="103">
        <f t="shared" si="29"/>
        <v>0</v>
      </c>
      <c r="X85" s="245"/>
    </row>
    <row r="86" spans="1:24" ht="12.75" customHeight="1" x14ac:dyDescent="0.3">
      <c r="A86" s="38" t="s">
        <v>15</v>
      </c>
      <c r="B86" s="50"/>
      <c r="C86" s="217">
        <v>0</v>
      </c>
      <c r="D86" s="103">
        <f t="shared" si="20"/>
        <v>0</v>
      </c>
      <c r="E86" s="217">
        <v>2800</v>
      </c>
      <c r="F86" s="103">
        <f t="shared" si="21"/>
        <v>4.0000000000000001E-3</v>
      </c>
      <c r="G86" s="217">
        <v>2856</v>
      </c>
      <c r="H86" s="103">
        <f t="shared" si="22"/>
        <v>4.0000000000000001E-3</v>
      </c>
      <c r="I86" s="217">
        <v>2913.12</v>
      </c>
      <c r="J86" s="103">
        <f t="shared" si="23"/>
        <v>4.0000000000000001E-3</v>
      </c>
      <c r="K86" s="217">
        <v>2971.3824</v>
      </c>
      <c r="L86" s="103">
        <f t="shared" si="24"/>
        <v>4.0000000000000001E-3</v>
      </c>
      <c r="M86" s="217">
        <v>3030.8100479999998</v>
      </c>
      <c r="N86" s="103">
        <f t="shared" si="25"/>
        <v>4.0000000000000001E-3</v>
      </c>
      <c r="O86" s="217">
        <v>3091.4262489600001</v>
      </c>
      <c r="P86" s="103">
        <f t="shared" si="26"/>
        <v>4.0000000000000001E-3</v>
      </c>
      <c r="Q86" s="217">
        <v>3153.2547739392003</v>
      </c>
      <c r="R86" s="103">
        <f t="shared" si="27"/>
        <v>4.0000000000000001E-3</v>
      </c>
      <c r="S86" s="217">
        <v>3216.3198694179846</v>
      </c>
      <c r="T86" s="103">
        <f t="shared" si="28"/>
        <v>4.0000000000000001E-3</v>
      </c>
      <c r="U86" s="217">
        <v>3280.6462668063436</v>
      </c>
      <c r="V86" s="103">
        <f t="shared" si="29"/>
        <v>3.9999999999999992E-3</v>
      </c>
      <c r="X86" s="245"/>
    </row>
    <row r="87" spans="1:24" ht="12.75" customHeight="1" x14ac:dyDescent="0.3">
      <c r="A87" s="38" t="s">
        <v>152</v>
      </c>
      <c r="B87" s="50"/>
      <c r="C87" s="217">
        <v>0</v>
      </c>
      <c r="D87" s="103">
        <f t="shared" si="20"/>
        <v>0</v>
      </c>
      <c r="E87" s="217">
        <v>0</v>
      </c>
      <c r="F87" s="103">
        <f t="shared" si="21"/>
        <v>0</v>
      </c>
      <c r="G87" s="217">
        <v>0</v>
      </c>
      <c r="H87" s="103">
        <f t="shared" si="22"/>
        <v>0</v>
      </c>
      <c r="I87" s="217">
        <v>0</v>
      </c>
      <c r="J87" s="103">
        <f t="shared" si="23"/>
        <v>0</v>
      </c>
      <c r="K87" s="217">
        <v>0</v>
      </c>
      <c r="L87" s="103">
        <f t="shared" si="24"/>
        <v>0</v>
      </c>
      <c r="M87" s="217">
        <v>0</v>
      </c>
      <c r="N87" s="103">
        <f t="shared" si="25"/>
        <v>0</v>
      </c>
      <c r="O87" s="217">
        <v>0</v>
      </c>
      <c r="P87" s="103">
        <f t="shared" si="26"/>
        <v>0</v>
      </c>
      <c r="Q87" s="217">
        <v>0</v>
      </c>
      <c r="R87" s="103">
        <f t="shared" si="27"/>
        <v>0</v>
      </c>
      <c r="S87" s="217">
        <v>0</v>
      </c>
      <c r="T87" s="103">
        <f t="shared" si="28"/>
        <v>0</v>
      </c>
      <c r="U87" s="217">
        <v>0</v>
      </c>
      <c r="V87" s="103">
        <f t="shared" si="29"/>
        <v>0</v>
      </c>
      <c r="X87" s="245"/>
    </row>
    <row r="88" spans="1:24" ht="12.75" customHeight="1" x14ac:dyDescent="0.3">
      <c r="A88" s="38" t="s">
        <v>12</v>
      </c>
      <c r="B88" s="50"/>
      <c r="C88" s="217">
        <v>0</v>
      </c>
      <c r="D88" s="103">
        <f t="shared" si="20"/>
        <v>0</v>
      </c>
      <c r="E88" s="217">
        <v>3570.0000000000005</v>
      </c>
      <c r="F88" s="103">
        <f t="shared" si="21"/>
        <v>5.1000000000000004E-3</v>
      </c>
      <c r="G88" s="217">
        <v>3641.4000000000005</v>
      </c>
      <c r="H88" s="103">
        <f t="shared" si="22"/>
        <v>5.1000000000000004E-3</v>
      </c>
      <c r="I88" s="217">
        <v>3714.2280000000005</v>
      </c>
      <c r="J88" s="103">
        <f t="shared" si="23"/>
        <v>5.1000000000000004E-3</v>
      </c>
      <c r="K88" s="217">
        <v>3788.5125600000001</v>
      </c>
      <c r="L88" s="103">
        <f t="shared" si="24"/>
        <v>5.1000000000000004E-3</v>
      </c>
      <c r="M88" s="217">
        <v>3864.2828112000002</v>
      </c>
      <c r="N88" s="103">
        <f t="shared" si="25"/>
        <v>5.1000000000000004E-3</v>
      </c>
      <c r="O88" s="217">
        <v>3941.5684674240001</v>
      </c>
      <c r="P88" s="103">
        <f t="shared" si="26"/>
        <v>5.1000000000000004E-3</v>
      </c>
      <c r="Q88" s="217">
        <v>4020.3998367724807</v>
      </c>
      <c r="R88" s="103">
        <f t="shared" si="27"/>
        <v>5.1000000000000004E-3</v>
      </c>
      <c r="S88" s="217">
        <v>4100.8078335079308</v>
      </c>
      <c r="T88" s="103">
        <f t="shared" si="28"/>
        <v>5.1000000000000004E-3</v>
      </c>
      <c r="U88" s="217">
        <v>4182.8239901780889</v>
      </c>
      <c r="V88" s="103">
        <f t="shared" si="29"/>
        <v>5.1000000000000004E-3</v>
      </c>
      <c r="X88" s="245"/>
    </row>
    <row r="89" spans="1:24" ht="12.75" customHeight="1" x14ac:dyDescent="0.3">
      <c r="A89" s="38" t="s">
        <v>172</v>
      </c>
      <c r="B89" s="50"/>
      <c r="C89" s="217">
        <v>0</v>
      </c>
      <c r="D89" s="103">
        <f t="shared" si="20"/>
        <v>0</v>
      </c>
      <c r="E89" s="217">
        <v>0</v>
      </c>
      <c r="F89" s="103">
        <f t="shared" si="21"/>
        <v>0</v>
      </c>
      <c r="G89" s="217">
        <v>0</v>
      </c>
      <c r="H89" s="103">
        <f t="shared" si="22"/>
        <v>0</v>
      </c>
      <c r="I89" s="217">
        <v>0</v>
      </c>
      <c r="J89" s="103">
        <f t="shared" si="23"/>
        <v>0</v>
      </c>
      <c r="K89" s="217">
        <v>0</v>
      </c>
      <c r="L89" s="103">
        <f t="shared" si="24"/>
        <v>0</v>
      </c>
      <c r="M89" s="217">
        <v>0</v>
      </c>
      <c r="N89" s="103">
        <f t="shared" si="25"/>
        <v>0</v>
      </c>
      <c r="O89" s="217">
        <v>0</v>
      </c>
      <c r="P89" s="103">
        <f t="shared" si="26"/>
        <v>0</v>
      </c>
      <c r="Q89" s="217">
        <v>0</v>
      </c>
      <c r="R89" s="103">
        <f t="shared" si="27"/>
        <v>0</v>
      </c>
      <c r="S89" s="217">
        <v>0</v>
      </c>
      <c r="T89" s="103">
        <f t="shared" si="28"/>
        <v>0</v>
      </c>
      <c r="U89" s="217">
        <v>0</v>
      </c>
      <c r="V89" s="103">
        <f t="shared" si="29"/>
        <v>0</v>
      </c>
      <c r="X89" s="245"/>
    </row>
    <row r="90" spans="1:24" ht="12.75" customHeight="1" x14ac:dyDescent="0.3">
      <c r="A90" s="38" t="s">
        <v>17</v>
      </c>
      <c r="B90" s="50"/>
      <c r="C90" s="217">
        <v>0</v>
      </c>
      <c r="D90" s="103">
        <f t="shared" si="20"/>
        <v>0</v>
      </c>
      <c r="E90" s="217">
        <v>140</v>
      </c>
      <c r="F90" s="103">
        <f t="shared" si="21"/>
        <v>2.0000000000000001E-4</v>
      </c>
      <c r="G90" s="217">
        <v>142.80000000000001</v>
      </c>
      <c r="H90" s="103">
        <f t="shared" si="22"/>
        <v>2.0000000000000001E-4</v>
      </c>
      <c r="I90" s="217">
        <v>145.65600000000001</v>
      </c>
      <c r="J90" s="103">
        <f t="shared" si="23"/>
        <v>2.0000000000000001E-4</v>
      </c>
      <c r="K90" s="217">
        <v>148.56912</v>
      </c>
      <c r="L90" s="103">
        <f t="shared" si="24"/>
        <v>2.0000000000000001E-4</v>
      </c>
      <c r="M90" s="217">
        <v>151.54050240000001</v>
      </c>
      <c r="N90" s="103">
        <f t="shared" si="25"/>
        <v>2.0000000000000001E-4</v>
      </c>
      <c r="O90" s="217">
        <v>154.57131244800001</v>
      </c>
      <c r="P90" s="103">
        <f t="shared" si="26"/>
        <v>2.0000000000000001E-4</v>
      </c>
      <c r="Q90" s="217">
        <v>157.66273869696002</v>
      </c>
      <c r="R90" s="103">
        <f t="shared" si="27"/>
        <v>2.0000000000000001E-4</v>
      </c>
      <c r="S90" s="217">
        <v>160.81599347089923</v>
      </c>
      <c r="T90" s="103">
        <f t="shared" si="28"/>
        <v>2.0000000000000001E-4</v>
      </c>
      <c r="U90" s="217">
        <v>164.03231334031722</v>
      </c>
      <c r="V90" s="103">
        <f t="shared" si="29"/>
        <v>2.0000000000000001E-4</v>
      </c>
      <c r="X90" s="245"/>
    </row>
    <row r="91" spans="1:24" ht="12.75" customHeight="1" x14ac:dyDescent="0.3">
      <c r="A91" s="38" t="s">
        <v>143</v>
      </c>
      <c r="B91" s="38"/>
      <c r="C91" s="217">
        <v>0</v>
      </c>
      <c r="D91" s="103">
        <f t="shared" si="20"/>
        <v>0</v>
      </c>
      <c r="E91" s="217">
        <v>0</v>
      </c>
      <c r="F91" s="103">
        <f t="shared" si="21"/>
        <v>0</v>
      </c>
      <c r="G91" s="217">
        <v>0</v>
      </c>
      <c r="H91" s="103">
        <f t="shared" si="22"/>
        <v>0</v>
      </c>
      <c r="I91" s="217">
        <v>0</v>
      </c>
      <c r="J91" s="103">
        <f t="shared" si="23"/>
        <v>0</v>
      </c>
      <c r="K91" s="217">
        <v>0</v>
      </c>
      <c r="L91" s="103">
        <f t="shared" si="24"/>
        <v>0</v>
      </c>
      <c r="M91" s="217">
        <v>0</v>
      </c>
      <c r="N91" s="103">
        <f t="shared" si="25"/>
        <v>0</v>
      </c>
      <c r="O91" s="217">
        <v>0</v>
      </c>
      <c r="P91" s="103">
        <f t="shared" si="26"/>
        <v>0</v>
      </c>
      <c r="Q91" s="217">
        <v>0</v>
      </c>
      <c r="R91" s="103">
        <f t="shared" si="27"/>
        <v>0</v>
      </c>
      <c r="S91" s="217">
        <v>0</v>
      </c>
      <c r="T91" s="103">
        <f t="shared" si="28"/>
        <v>0</v>
      </c>
      <c r="U91" s="217">
        <v>0</v>
      </c>
      <c r="V91" s="103">
        <f t="shared" si="29"/>
        <v>0</v>
      </c>
      <c r="X91" s="245"/>
    </row>
    <row r="92" spans="1:24" ht="12.75" customHeight="1" x14ac:dyDescent="0.3">
      <c r="A92" s="38" t="s">
        <v>13</v>
      </c>
      <c r="B92" s="50"/>
      <c r="C92" s="217">
        <v>0</v>
      </c>
      <c r="D92" s="103">
        <f t="shared" si="20"/>
        <v>0</v>
      </c>
      <c r="E92" s="217">
        <v>3639.9999999999995</v>
      </c>
      <c r="F92" s="103">
        <f t="shared" si="21"/>
        <v>5.1999999999999998E-3</v>
      </c>
      <c r="G92" s="217">
        <v>3712.7999999999997</v>
      </c>
      <c r="H92" s="103">
        <f t="shared" si="22"/>
        <v>5.1999999999999998E-3</v>
      </c>
      <c r="I92" s="217">
        <v>3787.0559999999996</v>
      </c>
      <c r="J92" s="103">
        <f t="shared" si="23"/>
        <v>5.1999999999999998E-3</v>
      </c>
      <c r="K92" s="217">
        <v>3862.7971199999993</v>
      </c>
      <c r="L92" s="103">
        <f t="shared" si="24"/>
        <v>5.1999999999999989E-3</v>
      </c>
      <c r="M92" s="217">
        <v>3940.0530624000003</v>
      </c>
      <c r="N92" s="103">
        <f t="shared" si="25"/>
        <v>5.2000000000000006E-3</v>
      </c>
      <c r="O92" s="217">
        <v>4018.8541236479996</v>
      </c>
      <c r="P92" s="103">
        <f t="shared" si="26"/>
        <v>5.1999999999999998E-3</v>
      </c>
      <c r="Q92" s="217">
        <v>4099.2312061209605</v>
      </c>
      <c r="R92" s="103">
        <f t="shared" si="27"/>
        <v>5.2000000000000006E-3</v>
      </c>
      <c r="S92" s="217">
        <v>4181.21583024338</v>
      </c>
      <c r="T92" s="103">
        <f t="shared" si="28"/>
        <v>5.1999999999999998E-3</v>
      </c>
      <c r="U92" s="217">
        <v>4264.8401468482471</v>
      </c>
      <c r="V92" s="103">
        <f t="shared" si="29"/>
        <v>5.1999999999999998E-3</v>
      </c>
      <c r="X92" s="245"/>
    </row>
    <row r="93" spans="1:24" ht="12.75" customHeight="1" x14ac:dyDescent="0.3">
      <c r="A93" s="38" t="s">
        <v>144</v>
      </c>
      <c r="B93" s="50"/>
      <c r="C93" s="217">
        <v>0</v>
      </c>
      <c r="D93" s="103">
        <f t="shared" si="20"/>
        <v>0</v>
      </c>
      <c r="E93" s="217">
        <v>0</v>
      </c>
      <c r="F93" s="103">
        <f t="shared" si="21"/>
        <v>0</v>
      </c>
      <c r="G93" s="217">
        <v>0</v>
      </c>
      <c r="H93" s="103">
        <f t="shared" si="22"/>
        <v>0</v>
      </c>
      <c r="I93" s="217">
        <v>0</v>
      </c>
      <c r="J93" s="103">
        <f t="shared" si="23"/>
        <v>0</v>
      </c>
      <c r="K93" s="217">
        <v>0</v>
      </c>
      <c r="L93" s="103">
        <f t="shared" si="24"/>
        <v>0</v>
      </c>
      <c r="M93" s="217">
        <v>0</v>
      </c>
      <c r="N93" s="103">
        <f t="shared" si="25"/>
        <v>0</v>
      </c>
      <c r="O93" s="217">
        <v>0</v>
      </c>
      <c r="P93" s="103">
        <f t="shared" si="26"/>
        <v>0</v>
      </c>
      <c r="Q93" s="217">
        <v>0</v>
      </c>
      <c r="R93" s="103">
        <f t="shared" si="27"/>
        <v>0</v>
      </c>
      <c r="S93" s="217">
        <v>0</v>
      </c>
      <c r="T93" s="103">
        <f t="shared" si="28"/>
        <v>0</v>
      </c>
      <c r="U93" s="217">
        <v>0</v>
      </c>
      <c r="V93" s="103">
        <f t="shared" si="29"/>
        <v>0</v>
      </c>
      <c r="X93" s="245"/>
    </row>
    <row r="94" spans="1:24" ht="12.75" customHeight="1" x14ac:dyDescent="0.3">
      <c r="A94" s="38" t="s">
        <v>156</v>
      </c>
      <c r="B94" s="50"/>
      <c r="C94" s="217">
        <v>0</v>
      </c>
      <c r="D94" s="103">
        <f t="shared" si="20"/>
        <v>0</v>
      </c>
      <c r="E94" s="217">
        <v>0</v>
      </c>
      <c r="F94" s="103">
        <f t="shared" si="21"/>
        <v>0</v>
      </c>
      <c r="G94" s="217">
        <v>0</v>
      </c>
      <c r="H94" s="103">
        <f t="shared" si="22"/>
        <v>0</v>
      </c>
      <c r="I94" s="217">
        <v>0</v>
      </c>
      <c r="J94" s="103">
        <f t="shared" si="23"/>
        <v>0</v>
      </c>
      <c r="K94" s="217">
        <v>0</v>
      </c>
      <c r="L94" s="103">
        <f t="shared" si="24"/>
        <v>0</v>
      </c>
      <c r="M94" s="217">
        <v>0</v>
      </c>
      <c r="N94" s="103">
        <f t="shared" si="25"/>
        <v>0</v>
      </c>
      <c r="O94" s="217">
        <v>0</v>
      </c>
      <c r="P94" s="103">
        <f t="shared" si="26"/>
        <v>0</v>
      </c>
      <c r="Q94" s="217">
        <v>0</v>
      </c>
      <c r="R94" s="103">
        <f t="shared" si="27"/>
        <v>0</v>
      </c>
      <c r="S94" s="217">
        <v>0</v>
      </c>
      <c r="T94" s="103">
        <f t="shared" si="28"/>
        <v>0</v>
      </c>
      <c r="U94" s="217">
        <v>0</v>
      </c>
      <c r="V94" s="103">
        <f t="shared" si="29"/>
        <v>0</v>
      </c>
      <c r="X94" s="245"/>
    </row>
    <row r="95" spans="1:24" ht="12.75" customHeight="1" x14ac:dyDescent="0.3">
      <c r="A95" s="38" t="s">
        <v>150</v>
      </c>
      <c r="B95" s="50"/>
      <c r="C95" s="217">
        <v>0</v>
      </c>
      <c r="D95" s="103">
        <f t="shared" si="20"/>
        <v>0</v>
      </c>
      <c r="E95" s="217">
        <v>0</v>
      </c>
      <c r="F95" s="103">
        <f t="shared" si="21"/>
        <v>0</v>
      </c>
      <c r="G95" s="217">
        <v>0</v>
      </c>
      <c r="H95" s="103">
        <f t="shared" si="22"/>
        <v>0</v>
      </c>
      <c r="I95" s="217">
        <v>0</v>
      </c>
      <c r="J95" s="103">
        <f t="shared" si="23"/>
        <v>0</v>
      </c>
      <c r="K95" s="217">
        <v>0</v>
      </c>
      <c r="L95" s="103">
        <f t="shared" si="24"/>
        <v>0</v>
      </c>
      <c r="M95" s="217">
        <v>0</v>
      </c>
      <c r="N95" s="103">
        <f t="shared" si="25"/>
        <v>0</v>
      </c>
      <c r="O95" s="217">
        <v>0</v>
      </c>
      <c r="P95" s="103">
        <f t="shared" si="26"/>
        <v>0</v>
      </c>
      <c r="Q95" s="217">
        <v>0</v>
      </c>
      <c r="R95" s="103">
        <f t="shared" si="27"/>
        <v>0</v>
      </c>
      <c r="S95" s="217">
        <v>0</v>
      </c>
      <c r="T95" s="103">
        <f t="shared" si="28"/>
        <v>0</v>
      </c>
      <c r="U95" s="217">
        <v>0</v>
      </c>
      <c r="V95" s="103">
        <f t="shared" si="29"/>
        <v>0</v>
      </c>
      <c r="X95" s="245"/>
    </row>
    <row r="96" spans="1:24" ht="12.75" customHeight="1" x14ac:dyDescent="0.3">
      <c r="A96" s="38" t="s">
        <v>146</v>
      </c>
      <c r="B96" s="50"/>
      <c r="C96" s="217">
        <v>0</v>
      </c>
      <c r="D96" s="103">
        <f t="shared" si="20"/>
        <v>0</v>
      </c>
      <c r="E96" s="217">
        <v>0</v>
      </c>
      <c r="F96" s="103">
        <f t="shared" si="21"/>
        <v>0</v>
      </c>
      <c r="G96" s="217">
        <v>0</v>
      </c>
      <c r="H96" s="103">
        <f t="shared" si="22"/>
        <v>0</v>
      </c>
      <c r="I96" s="217">
        <v>0</v>
      </c>
      <c r="J96" s="103">
        <f t="shared" si="23"/>
        <v>0</v>
      </c>
      <c r="K96" s="217">
        <v>0</v>
      </c>
      <c r="L96" s="103">
        <f t="shared" si="24"/>
        <v>0</v>
      </c>
      <c r="M96" s="217">
        <v>0</v>
      </c>
      <c r="N96" s="103">
        <f t="shared" si="25"/>
        <v>0</v>
      </c>
      <c r="O96" s="217">
        <v>0</v>
      </c>
      <c r="P96" s="103">
        <f t="shared" si="26"/>
        <v>0</v>
      </c>
      <c r="Q96" s="217">
        <v>0</v>
      </c>
      <c r="R96" s="103">
        <f t="shared" si="27"/>
        <v>0</v>
      </c>
      <c r="S96" s="217">
        <v>0</v>
      </c>
      <c r="T96" s="103">
        <f t="shared" si="28"/>
        <v>0</v>
      </c>
      <c r="U96" s="217">
        <v>0</v>
      </c>
      <c r="V96" s="103">
        <f t="shared" si="29"/>
        <v>0</v>
      </c>
      <c r="X96" s="245"/>
    </row>
    <row r="97" spans="1:24" ht="12.75" customHeight="1" x14ac:dyDescent="0.3">
      <c r="A97" s="38" t="s">
        <v>7</v>
      </c>
      <c r="B97" s="50"/>
      <c r="C97" s="217">
        <v>0</v>
      </c>
      <c r="D97" s="103">
        <f t="shared" si="20"/>
        <v>0</v>
      </c>
      <c r="E97" s="217">
        <v>11872.4</v>
      </c>
      <c r="F97" s="103">
        <f t="shared" si="21"/>
        <v>1.6960571428571429E-2</v>
      </c>
      <c r="G97" s="217">
        <v>9162.5689999999977</v>
      </c>
      <c r="H97" s="103">
        <f t="shared" si="22"/>
        <v>1.2832729691876748E-2</v>
      </c>
      <c r="I97" s="217">
        <v>9438.2893204999982</v>
      </c>
      <c r="J97" s="103">
        <f t="shared" si="23"/>
        <v>1.295969863308068E-2</v>
      </c>
      <c r="K97" s="217">
        <v>9674.2465535124975</v>
      </c>
      <c r="L97" s="103">
        <f t="shared" si="24"/>
        <v>1.3023226567556567E-2</v>
      </c>
      <c r="M97" s="217">
        <v>9916.1027173503098</v>
      </c>
      <c r="N97" s="103">
        <f t="shared" si="25"/>
        <v>1.308706591347596E-2</v>
      </c>
      <c r="O97" s="217">
        <v>10164.005285284065</v>
      </c>
      <c r="P97" s="103">
        <f t="shared" si="26"/>
        <v>1.3151218197365545E-2</v>
      </c>
      <c r="Q97" s="217">
        <v>10418.105417416167</v>
      </c>
      <c r="R97" s="103">
        <f t="shared" si="27"/>
        <v>1.3215684953234984E-2</v>
      </c>
      <c r="S97" s="217">
        <v>10678.558052851571</v>
      </c>
      <c r="T97" s="103">
        <f t="shared" si="28"/>
        <v>1.3280467722613586E-2</v>
      </c>
      <c r="U97" s="217">
        <v>10945.522004172857</v>
      </c>
      <c r="V97" s="103">
        <f t="shared" si="29"/>
        <v>1.3345568054587177E-2</v>
      </c>
      <c r="X97" s="245"/>
    </row>
    <row r="98" spans="1:24" ht="12.75" customHeight="1" x14ac:dyDescent="0.3">
      <c r="A98" s="145" t="s">
        <v>245</v>
      </c>
      <c r="B98" s="50"/>
      <c r="C98" s="217">
        <v>0</v>
      </c>
      <c r="D98" s="103">
        <f t="shared" si="20"/>
        <v>0</v>
      </c>
      <c r="E98" s="217">
        <v>840</v>
      </c>
      <c r="F98" s="103">
        <f t="shared" si="21"/>
        <v>1.1999999999999999E-3</v>
      </c>
      <c r="G98" s="217">
        <v>856.79999999999984</v>
      </c>
      <c r="H98" s="103">
        <f t="shared" si="22"/>
        <v>1.1999999999999997E-3</v>
      </c>
      <c r="I98" s="217">
        <v>873.93599999999992</v>
      </c>
      <c r="J98" s="103">
        <f t="shared" si="23"/>
        <v>1.1999999999999999E-3</v>
      </c>
      <c r="K98" s="217">
        <v>891.41471999999976</v>
      </c>
      <c r="L98" s="103">
        <f t="shared" si="24"/>
        <v>1.1999999999999997E-3</v>
      </c>
      <c r="M98" s="217">
        <v>909.24301439999988</v>
      </c>
      <c r="N98" s="103">
        <f t="shared" si="25"/>
        <v>1.1999999999999999E-3</v>
      </c>
      <c r="O98" s="217">
        <v>927.42787468799986</v>
      </c>
      <c r="P98" s="103">
        <f t="shared" si="26"/>
        <v>1.1999999999999999E-3</v>
      </c>
      <c r="Q98" s="217">
        <v>945.97643218176006</v>
      </c>
      <c r="R98" s="103">
        <f t="shared" si="27"/>
        <v>1.1999999999999999E-3</v>
      </c>
      <c r="S98" s="217">
        <v>964.89596082539526</v>
      </c>
      <c r="T98" s="103">
        <f t="shared" si="28"/>
        <v>1.1999999999999999E-3</v>
      </c>
      <c r="U98" s="217">
        <v>984.19388004190318</v>
      </c>
      <c r="V98" s="103">
        <f t="shared" si="29"/>
        <v>1.1999999999999999E-3</v>
      </c>
      <c r="X98" s="245"/>
    </row>
    <row r="99" spans="1:24" ht="12.75" customHeight="1" x14ac:dyDescent="0.3">
      <c r="A99" s="145" t="s">
        <v>245</v>
      </c>
      <c r="B99" s="50"/>
      <c r="C99" s="217">
        <v>0</v>
      </c>
      <c r="D99" s="103">
        <f t="shared" si="20"/>
        <v>0</v>
      </c>
      <c r="E99" s="217">
        <v>0</v>
      </c>
      <c r="F99" s="103">
        <f t="shared" si="21"/>
        <v>0</v>
      </c>
      <c r="G99" s="217">
        <v>0</v>
      </c>
      <c r="H99" s="103">
        <f t="shared" si="22"/>
        <v>0</v>
      </c>
      <c r="I99" s="217">
        <v>0</v>
      </c>
      <c r="J99" s="103">
        <f t="shared" si="23"/>
        <v>0</v>
      </c>
      <c r="K99" s="217">
        <v>0</v>
      </c>
      <c r="L99" s="103">
        <f t="shared" si="24"/>
        <v>0</v>
      </c>
      <c r="M99" s="217">
        <v>0</v>
      </c>
      <c r="N99" s="103">
        <f t="shared" si="25"/>
        <v>0</v>
      </c>
      <c r="O99" s="217">
        <v>0</v>
      </c>
      <c r="P99" s="103">
        <f t="shared" si="26"/>
        <v>0</v>
      </c>
      <c r="Q99" s="217">
        <v>0</v>
      </c>
      <c r="R99" s="103">
        <f t="shared" si="27"/>
        <v>0</v>
      </c>
      <c r="S99" s="217">
        <v>0</v>
      </c>
      <c r="T99" s="103">
        <f t="shared" si="28"/>
        <v>0</v>
      </c>
      <c r="U99" s="217">
        <v>0</v>
      </c>
      <c r="V99" s="103">
        <f t="shared" si="29"/>
        <v>0</v>
      </c>
      <c r="X99" s="245"/>
    </row>
    <row r="100" spans="1:24" ht="12.75" customHeight="1" x14ac:dyDescent="0.3">
      <c r="A100" s="145" t="s">
        <v>245</v>
      </c>
      <c r="B100" s="50"/>
      <c r="C100" s="217">
        <v>0</v>
      </c>
      <c r="D100" s="103">
        <f t="shared" si="20"/>
        <v>0</v>
      </c>
      <c r="E100" s="217">
        <v>0</v>
      </c>
      <c r="F100" s="103">
        <f t="shared" si="21"/>
        <v>0</v>
      </c>
      <c r="G100" s="217">
        <v>0</v>
      </c>
      <c r="H100" s="103">
        <f t="shared" si="22"/>
        <v>0</v>
      </c>
      <c r="I100" s="217">
        <v>0</v>
      </c>
      <c r="J100" s="103">
        <f t="shared" si="23"/>
        <v>0</v>
      </c>
      <c r="K100" s="217">
        <v>0</v>
      </c>
      <c r="L100" s="103">
        <f t="shared" si="24"/>
        <v>0</v>
      </c>
      <c r="M100" s="217">
        <v>0</v>
      </c>
      <c r="N100" s="103">
        <f t="shared" si="25"/>
        <v>0</v>
      </c>
      <c r="O100" s="217">
        <v>0</v>
      </c>
      <c r="P100" s="103">
        <f t="shared" si="26"/>
        <v>0</v>
      </c>
      <c r="Q100" s="217">
        <v>0</v>
      </c>
      <c r="R100" s="103">
        <f t="shared" si="27"/>
        <v>0</v>
      </c>
      <c r="S100" s="217">
        <v>0</v>
      </c>
      <c r="T100" s="103">
        <f t="shared" si="28"/>
        <v>0</v>
      </c>
      <c r="U100" s="217">
        <v>0</v>
      </c>
      <c r="V100" s="103">
        <f t="shared" si="29"/>
        <v>0</v>
      </c>
      <c r="X100" s="245"/>
    </row>
    <row r="101" spans="1:24" ht="12.75" customHeight="1" x14ac:dyDescent="0.3">
      <c r="A101" s="38" t="s">
        <v>99</v>
      </c>
      <c r="B101" s="50"/>
      <c r="C101" s="217"/>
      <c r="D101" s="103">
        <f t="shared" si="20"/>
        <v>0</v>
      </c>
      <c r="E101" s="217"/>
      <c r="F101" s="103">
        <f t="shared" si="21"/>
        <v>0</v>
      </c>
      <c r="G101" s="217"/>
      <c r="H101" s="103">
        <f t="shared" si="22"/>
        <v>0</v>
      </c>
      <c r="I101" s="217">
        <v>0</v>
      </c>
      <c r="J101" s="103">
        <f t="shared" si="23"/>
        <v>0</v>
      </c>
      <c r="K101" s="217">
        <v>0</v>
      </c>
      <c r="L101" s="103">
        <f t="shared" si="24"/>
        <v>0</v>
      </c>
      <c r="M101" s="217">
        <v>0</v>
      </c>
      <c r="N101" s="103">
        <f t="shared" si="25"/>
        <v>0</v>
      </c>
      <c r="O101" s="217">
        <v>0</v>
      </c>
      <c r="P101" s="103">
        <f t="shared" si="26"/>
        <v>0</v>
      </c>
      <c r="Q101" s="217">
        <v>0</v>
      </c>
      <c r="R101" s="103">
        <f t="shared" si="27"/>
        <v>0</v>
      </c>
      <c r="S101" s="217">
        <v>0</v>
      </c>
      <c r="T101" s="103">
        <f t="shared" si="28"/>
        <v>0</v>
      </c>
      <c r="U101" s="217">
        <v>0</v>
      </c>
      <c r="V101" s="103">
        <f t="shared" si="29"/>
        <v>0</v>
      </c>
      <c r="X101" s="245"/>
    </row>
    <row r="102" spans="1:24" ht="12.75" customHeight="1" x14ac:dyDescent="0.3">
      <c r="A102" s="145" t="s">
        <v>78</v>
      </c>
      <c r="B102" s="50"/>
      <c r="C102" s="217">
        <v>0</v>
      </c>
      <c r="D102" s="103">
        <f t="shared" si="20"/>
        <v>0</v>
      </c>
      <c r="E102" s="217">
        <v>0</v>
      </c>
      <c r="F102" s="103">
        <f t="shared" si="21"/>
        <v>0</v>
      </c>
      <c r="G102" s="217">
        <v>0</v>
      </c>
      <c r="H102" s="103">
        <f t="shared" si="22"/>
        <v>0</v>
      </c>
      <c r="I102" s="217">
        <v>0</v>
      </c>
      <c r="J102" s="103">
        <f t="shared" si="23"/>
        <v>0</v>
      </c>
      <c r="K102" s="217">
        <v>0</v>
      </c>
      <c r="L102" s="103">
        <f t="shared" si="24"/>
        <v>0</v>
      </c>
      <c r="M102" s="217">
        <v>0</v>
      </c>
      <c r="N102" s="103">
        <f t="shared" si="25"/>
        <v>0</v>
      </c>
      <c r="O102" s="217">
        <v>0</v>
      </c>
      <c r="P102" s="103">
        <f t="shared" si="26"/>
        <v>0</v>
      </c>
      <c r="Q102" s="217">
        <v>0</v>
      </c>
      <c r="R102" s="103">
        <f t="shared" si="27"/>
        <v>0</v>
      </c>
      <c r="S102" s="217">
        <v>0</v>
      </c>
      <c r="T102" s="103">
        <f t="shared" si="28"/>
        <v>0</v>
      </c>
      <c r="U102" s="217">
        <v>0</v>
      </c>
      <c r="V102" s="103">
        <f t="shared" si="29"/>
        <v>0</v>
      </c>
      <c r="X102" s="245"/>
    </row>
    <row r="103" spans="1:24" ht="12.75" customHeight="1" x14ac:dyDescent="0.3">
      <c r="A103" s="145" t="s">
        <v>78</v>
      </c>
      <c r="B103" s="50"/>
      <c r="C103" s="217">
        <v>0</v>
      </c>
      <c r="D103" s="103">
        <f t="shared" si="20"/>
        <v>0</v>
      </c>
      <c r="E103" s="217">
        <v>0</v>
      </c>
      <c r="F103" s="103">
        <f t="shared" si="21"/>
        <v>0</v>
      </c>
      <c r="G103" s="217">
        <v>0</v>
      </c>
      <c r="H103" s="103">
        <f t="shared" si="22"/>
        <v>0</v>
      </c>
      <c r="I103" s="217">
        <v>0</v>
      </c>
      <c r="J103" s="103">
        <f t="shared" si="23"/>
        <v>0</v>
      </c>
      <c r="K103" s="217">
        <v>0</v>
      </c>
      <c r="L103" s="103">
        <f t="shared" si="24"/>
        <v>0</v>
      </c>
      <c r="M103" s="217">
        <v>0</v>
      </c>
      <c r="N103" s="103">
        <f t="shared" si="25"/>
        <v>0</v>
      </c>
      <c r="O103" s="217">
        <v>0</v>
      </c>
      <c r="P103" s="103">
        <f t="shared" si="26"/>
        <v>0</v>
      </c>
      <c r="Q103" s="217">
        <v>0</v>
      </c>
      <c r="R103" s="103">
        <f t="shared" si="27"/>
        <v>0</v>
      </c>
      <c r="S103" s="217">
        <v>0</v>
      </c>
      <c r="T103" s="103">
        <f t="shared" si="28"/>
        <v>0</v>
      </c>
      <c r="U103" s="217">
        <v>0</v>
      </c>
      <c r="V103" s="103">
        <f t="shared" si="29"/>
        <v>0</v>
      </c>
      <c r="X103" s="245"/>
    </row>
    <row r="104" spans="1:24" ht="12.75" customHeight="1" x14ac:dyDescent="0.3">
      <c r="A104" s="145" t="s">
        <v>78</v>
      </c>
      <c r="B104" s="26"/>
      <c r="C104" s="217">
        <v>0</v>
      </c>
      <c r="D104" s="103">
        <f t="shared" si="20"/>
        <v>0</v>
      </c>
      <c r="E104" s="217">
        <v>0</v>
      </c>
      <c r="F104" s="103">
        <f t="shared" si="21"/>
        <v>0</v>
      </c>
      <c r="G104" s="217">
        <v>0</v>
      </c>
      <c r="H104" s="103">
        <f t="shared" si="22"/>
        <v>0</v>
      </c>
      <c r="I104" s="217">
        <v>0</v>
      </c>
      <c r="J104" s="103">
        <f t="shared" si="23"/>
        <v>0</v>
      </c>
      <c r="K104" s="217">
        <v>0</v>
      </c>
      <c r="L104" s="103">
        <f t="shared" si="24"/>
        <v>0</v>
      </c>
      <c r="M104" s="217">
        <v>0</v>
      </c>
      <c r="N104" s="103">
        <f t="shared" si="25"/>
        <v>0</v>
      </c>
      <c r="O104" s="217">
        <v>0</v>
      </c>
      <c r="P104" s="103">
        <f t="shared" si="26"/>
        <v>0</v>
      </c>
      <c r="Q104" s="217">
        <v>0</v>
      </c>
      <c r="R104" s="103">
        <f t="shared" si="27"/>
        <v>0</v>
      </c>
      <c r="S104" s="217">
        <v>0</v>
      </c>
      <c r="T104" s="103">
        <f t="shared" si="28"/>
        <v>0</v>
      </c>
      <c r="U104" s="217">
        <v>0</v>
      </c>
      <c r="V104" s="103">
        <f t="shared" si="29"/>
        <v>0</v>
      </c>
      <c r="X104" s="245"/>
    </row>
    <row r="105" spans="1:24" ht="12.75" customHeight="1" x14ac:dyDescent="0.3">
      <c r="A105" s="26" t="s">
        <v>36</v>
      </c>
      <c r="B105" s="69"/>
      <c r="C105" s="105">
        <f>SUM(C52:C104)</f>
        <v>0</v>
      </c>
      <c r="D105" s="106">
        <f t="shared" ref="D105" si="30">IFERROR(C105/C$28,0)</f>
        <v>0</v>
      </c>
      <c r="E105" s="105">
        <f>SUM(E52:E104)</f>
        <v>176750.34151101686</v>
      </c>
      <c r="F105" s="106">
        <f t="shared" ref="F105" si="31">IFERROR(E105/E$28,0)</f>
        <v>0.25250048787288121</v>
      </c>
      <c r="G105" s="105">
        <f>SUM(G52:G104)</f>
        <v>178035.06598729512</v>
      </c>
      <c r="H105" s="106">
        <f t="shared" ref="H105" si="32">IFERROR(G105/G$28,0)</f>
        <v>0.24934883191497917</v>
      </c>
      <c r="I105" s="105">
        <f>SUM(I52:I104)</f>
        <v>181442.85123562033</v>
      </c>
      <c r="J105" s="106">
        <f t="shared" ref="J105" si="33">IFERROR(I105/I$28,0)</f>
        <v>0.24913886312355182</v>
      </c>
      <c r="K105" s="105">
        <f>SUM(K52:K104)</f>
        <v>185122.72463122374</v>
      </c>
      <c r="L105" s="106">
        <f t="shared" ref="L105" si="34">IFERROR(K105/K$28,0)</f>
        <v>0.24920754007457774</v>
      </c>
      <c r="M105" s="105">
        <f>SUM(M52:M104)</f>
        <v>188877.98753383069</v>
      </c>
      <c r="N105" s="106">
        <f t="shared" ref="N105" si="35">IFERROR(M105/M$28,0)</f>
        <v>0.24927723551460351</v>
      </c>
      <c r="O105" s="105">
        <f>SUM(O52:O104)</f>
        <v>192709.18820507918</v>
      </c>
      <c r="P105" s="106">
        <f t="shared" ref="P105" si="36">IFERROR(O105/O$28,0)</f>
        <v>0.24934664156378863</v>
      </c>
      <c r="Q105" s="105">
        <f>SUM(Q52:Q104)</f>
        <v>196619.1904240952</v>
      </c>
      <c r="R105" s="106">
        <f t="shared" ref="R105" si="37">IFERROR(Q105/Q$28,0)</f>
        <v>0.24941744897887699</v>
      </c>
      <c r="S105" s="105">
        <f>SUM(S52:S104)</f>
        <v>200608.28107794785</v>
      </c>
      <c r="T105" s="106">
        <f t="shared" ref="T105" si="38">IFERROR(S105/S$28,0)</f>
        <v>0.24948797286664068</v>
      </c>
      <c r="U105" s="105">
        <f>SUM(U52:U104)</f>
        <v>204664.60888952389</v>
      </c>
      <c r="V105" s="106">
        <f t="shared" si="29"/>
        <v>0.24954181858656962</v>
      </c>
    </row>
    <row r="106" spans="1:24" ht="12.75" customHeight="1" x14ac:dyDescent="0.3">
      <c r="A106" s="26"/>
      <c r="B106" s="26"/>
      <c r="C106" s="51"/>
      <c r="D106" s="52"/>
      <c r="E106" s="51"/>
      <c r="F106" s="52"/>
      <c r="G106" s="51"/>
      <c r="H106" s="52"/>
      <c r="I106" s="51"/>
      <c r="J106" s="52"/>
      <c r="K106" s="51"/>
      <c r="L106" s="52"/>
      <c r="M106" s="51"/>
      <c r="N106" s="52"/>
      <c r="O106" s="51"/>
      <c r="P106" s="52"/>
      <c r="Q106" s="51"/>
      <c r="R106" s="52"/>
      <c r="S106" s="51"/>
      <c r="T106" s="52"/>
      <c r="U106" s="51"/>
      <c r="V106" s="52"/>
    </row>
    <row r="107" spans="1:24" ht="12.75" customHeight="1" x14ac:dyDescent="0.3">
      <c r="A107" s="26" t="s">
        <v>19</v>
      </c>
      <c r="B107" s="69"/>
      <c r="C107" s="105">
        <f>C28-C33-C46-C105</f>
        <v>0</v>
      </c>
      <c r="D107" s="106">
        <f>IFERROR(C107/C$28,0)</f>
        <v>0</v>
      </c>
      <c r="E107" s="105">
        <f>E28-E33-E46-E105</f>
        <v>-30386.341511016857</v>
      </c>
      <c r="F107" s="106">
        <f>IFERROR(E107/E$28,0)</f>
        <v>-4.3409059301452654E-2</v>
      </c>
      <c r="G107" s="105">
        <f>G28-G33-G46-G105</f>
        <v>49971.574012704921</v>
      </c>
      <c r="H107" s="106">
        <f>IFERROR(G107/G$28,0)</f>
        <v>6.9988198897345824E-2</v>
      </c>
      <c r="I107" s="105">
        <f>I28-I33-I46-I105</f>
        <v>48685.774494379701</v>
      </c>
      <c r="J107" s="106">
        <f>IFERROR(I107/I$28,0)</f>
        <v>6.6850352191986193E-2</v>
      </c>
      <c r="K107" s="105">
        <f>K28-K33-K46-K105</f>
        <v>48355.792742026271</v>
      </c>
      <c r="L107" s="106">
        <f>IFERROR(K107/K$28,0)</f>
        <v>6.5095347865056039E-2</v>
      </c>
      <c r="M107" s="105">
        <f>M28-M33-M46-M105</f>
        <v>47986.102293750562</v>
      </c>
      <c r="N107" s="106">
        <f>IFERROR(M107/M$28,0)</f>
        <v>6.3331058738459831E-2</v>
      </c>
      <c r="O107" s="105">
        <f>O28-O33-O46-O105</f>
        <v>47576.085578591679</v>
      </c>
      <c r="P107" s="106">
        <f>IFERROR(O107/O$28,0)</f>
        <v>6.1558752170907463E-2</v>
      </c>
      <c r="Q107" s="105">
        <f>Q28-Q33-Q46-Q105</f>
        <v>47122.788548775483</v>
      </c>
      <c r="R107" s="106">
        <f>IFERROR(Q107/Q$28,0)</f>
        <v>5.9776696685891181E-2</v>
      </c>
      <c r="S107" s="105">
        <f>S28-S33-S46-S105</f>
        <v>46625.812180744862</v>
      </c>
      <c r="T107" s="106">
        <f>IFERROR(S107/S$28,0)</f>
        <v>5.7986536257268628E-2</v>
      </c>
      <c r="U107" s="105">
        <f>U28-U33-U46-U105</f>
        <v>46096.872808366432</v>
      </c>
      <c r="V107" s="106">
        <f>IFERROR(U107/U$28,0)</f>
        <v>5.6204624405594317E-2</v>
      </c>
    </row>
    <row r="108" spans="1:24" ht="12.75" customHeight="1" x14ac:dyDescent="0.3">
      <c r="A108" s="26"/>
      <c r="B108" s="26"/>
      <c r="C108" s="53"/>
      <c r="D108" s="54"/>
      <c r="E108" s="53"/>
      <c r="F108" s="54"/>
      <c r="G108" s="53"/>
      <c r="H108" s="54"/>
      <c r="I108" s="53"/>
      <c r="J108" s="54"/>
      <c r="K108" s="53"/>
      <c r="L108" s="54"/>
      <c r="M108" s="53"/>
      <c r="N108" s="54"/>
      <c r="O108" s="53"/>
      <c r="P108" s="54"/>
      <c r="Q108" s="53"/>
      <c r="R108" s="54"/>
      <c r="S108" s="53"/>
      <c r="T108" s="54"/>
      <c r="U108" s="53"/>
      <c r="V108" s="54"/>
    </row>
    <row r="109" spans="1:24" ht="12.75" customHeight="1" x14ac:dyDescent="0.3">
      <c r="A109" s="26"/>
      <c r="B109" s="26"/>
      <c r="C109" s="53"/>
      <c r="D109" s="54"/>
      <c r="E109" s="53"/>
      <c r="F109" s="54"/>
      <c r="G109" s="53"/>
      <c r="H109" s="54"/>
      <c r="I109" s="53"/>
      <c r="J109" s="54"/>
      <c r="K109" s="53"/>
      <c r="L109" s="54"/>
      <c r="M109" s="53"/>
      <c r="N109" s="54"/>
      <c r="O109" s="53"/>
      <c r="P109" s="54"/>
      <c r="Q109" s="53"/>
      <c r="R109" s="54"/>
      <c r="S109" s="53"/>
      <c r="T109" s="54"/>
      <c r="U109" s="53"/>
      <c r="V109" s="54"/>
    </row>
    <row r="110" spans="1:24" ht="12.75" customHeight="1" x14ac:dyDescent="0.3">
      <c r="A110" s="55" t="s">
        <v>49</v>
      </c>
      <c r="B110" s="55"/>
      <c r="C110" s="109" t="str">
        <f>C50</f>
        <v>FY 2018-19</v>
      </c>
      <c r="D110" s="109" t="s">
        <v>9</v>
      </c>
      <c r="E110" s="109" t="str">
        <f>E50</f>
        <v>FY 2019-20</v>
      </c>
      <c r="F110" s="109" t="s">
        <v>9</v>
      </c>
      <c r="G110" s="109" t="str">
        <f>G50</f>
        <v>FY 2020-21</v>
      </c>
      <c r="H110" s="109" t="s">
        <v>9</v>
      </c>
      <c r="I110" s="109" t="str">
        <f>I50</f>
        <v>FY 2021-22</v>
      </c>
      <c r="J110" s="109" t="s">
        <v>9</v>
      </c>
      <c r="K110" s="109" t="str">
        <f>K50</f>
        <v>FY 2022-23</v>
      </c>
      <c r="L110" s="109" t="s">
        <v>9</v>
      </c>
      <c r="M110" s="109" t="str">
        <f>M50</f>
        <v>FY 2023-24</v>
      </c>
      <c r="N110" s="109" t="s">
        <v>9</v>
      </c>
      <c r="O110" s="109" t="str">
        <f>O50</f>
        <v>FY 2024-25</v>
      </c>
      <c r="P110" s="109" t="s">
        <v>9</v>
      </c>
      <c r="Q110" s="109" t="str">
        <f>Q50</f>
        <v>FY 2025-26</v>
      </c>
      <c r="R110" s="109" t="s">
        <v>9</v>
      </c>
      <c r="S110" s="109" t="str">
        <f>S50</f>
        <v>FY 2026-27</v>
      </c>
      <c r="T110" s="109" t="s">
        <v>9</v>
      </c>
      <c r="U110" s="109" t="str">
        <f>U50</f>
        <v>FY 2027-28</v>
      </c>
      <c r="V110" s="109" t="s">
        <v>9</v>
      </c>
    </row>
    <row r="111" spans="1:24" ht="12.75" customHeight="1" x14ac:dyDescent="0.3">
      <c r="A111" s="38" t="s">
        <v>141</v>
      </c>
      <c r="B111" s="50"/>
      <c r="C111" s="102">
        <f>C59</f>
        <v>0</v>
      </c>
      <c r="D111" s="103">
        <f t="shared" ref="D111:D116" si="39">IFERROR(C111/C$28,0)</f>
        <v>0</v>
      </c>
      <c r="E111" s="102">
        <f>E59</f>
        <v>105000</v>
      </c>
      <c r="F111" s="103">
        <f t="shared" ref="F111:F116" si="40">IFERROR(E111/E$28,0)</f>
        <v>0.15</v>
      </c>
      <c r="G111" s="102">
        <f>G59</f>
        <v>107100</v>
      </c>
      <c r="H111" s="103">
        <f t="shared" ref="H111:H116" si="41">IFERROR(G111/G$28,0)</f>
        <v>0.15</v>
      </c>
      <c r="I111" s="102">
        <f>I59</f>
        <v>109242</v>
      </c>
      <c r="J111" s="103">
        <f t="shared" ref="J111:J116" si="42">IFERROR(I111/I$28,0)</f>
        <v>0.15</v>
      </c>
      <c r="K111" s="102">
        <f>K59</f>
        <v>111426.84</v>
      </c>
      <c r="L111" s="103">
        <f t="shared" ref="L111:L116" si="43">IFERROR(K111/K$28,0)</f>
        <v>0.15</v>
      </c>
      <c r="M111" s="102">
        <f>M59</f>
        <v>113655.3768</v>
      </c>
      <c r="N111" s="103">
        <f t="shared" ref="N111:N116" si="44">IFERROR(M111/M$28,0)</f>
        <v>0.15</v>
      </c>
      <c r="O111" s="102">
        <f>O59</f>
        <v>115928.48433599999</v>
      </c>
      <c r="P111" s="103">
        <f t="shared" ref="P111:P116" si="45">IFERROR(O111/O$28,0)</f>
        <v>0.15</v>
      </c>
      <c r="Q111" s="102">
        <f>Q59</f>
        <v>118247.05402272</v>
      </c>
      <c r="R111" s="103">
        <f t="shared" ref="R111:R116" si="46">IFERROR(Q111/Q$28,0)</f>
        <v>0.15</v>
      </c>
      <c r="S111" s="102">
        <f>S59</f>
        <v>120611.99510317441</v>
      </c>
      <c r="T111" s="103">
        <f t="shared" ref="T111:T116" si="47">IFERROR(S111/S$28,0)</f>
        <v>0.15</v>
      </c>
      <c r="U111" s="102">
        <f>U59</f>
        <v>123024.23500523789</v>
      </c>
      <c r="V111" s="103">
        <f t="shared" ref="V111:V116" si="48">IFERROR(U111/U$28,0)</f>
        <v>0.15</v>
      </c>
    </row>
    <row r="112" spans="1:24" ht="12.75" customHeight="1" x14ac:dyDescent="0.3">
      <c r="A112" s="38" t="s">
        <v>96</v>
      </c>
      <c r="B112" s="50"/>
      <c r="C112" s="102">
        <f>C62</f>
        <v>0</v>
      </c>
      <c r="D112" s="103">
        <f t="shared" si="39"/>
        <v>0</v>
      </c>
      <c r="E112" s="102">
        <f>E62</f>
        <v>0</v>
      </c>
      <c r="F112" s="103">
        <f t="shared" si="40"/>
        <v>0</v>
      </c>
      <c r="G112" s="102">
        <f>G62</f>
        <v>0</v>
      </c>
      <c r="H112" s="103">
        <f t="shared" si="41"/>
        <v>0</v>
      </c>
      <c r="I112" s="102">
        <f>I62</f>
        <v>0</v>
      </c>
      <c r="J112" s="103">
        <f t="shared" si="42"/>
        <v>0</v>
      </c>
      <c r="K112" s="102">
        <f>K62</f>
        <v>0</v>
      </c>
      <c r="L112" s="103">
        <f t="shared" si="43"/>
        <v>0</v>
      </c>
      <c r="M112" s="102">
        <f>M62</f>
        <v>0</v>
      </c>
      <c r="N112" s="103">
        <f t="shared" si="44"/>
        <v>0</v>
      </c>
      <c r="O112" s="102">
        <f>O62</f>
        <v>0</v>
      </c>
      <c r="P112" s="103">
        <f t="shared" si="45"/>
        <v>0</v>
      </c>
      <c r="Q112" s="102">
        <f>Q62</f>
        <v>0</v>
      </c>
      <c r="R112" s="103">
        <f t="shared" si="46"/>
        <v>0</v>
      </c>
      <c r="S112" s="102">
        <f>S62</f>
        <v>0</v>
      </c>
      <c r="T112" s="103">
        <f t="shared" si="47"/>
        <v>0</v>
      </c>
      <c r="U112" s="102">
        <f>U62</f>
        <v>0</v>
      </c>
      <c r="V112" s="103">
        <f t="shared" si="48"/>
        <v>0</v>
      </c>
    </row>
    <row r="113" spans="1:22" ht="12.75" customHeight="1" x14ac:dyDescent="0.3">
      <c r="A113" s="145" t="s">
        <v>78</v>
      </c>
      <c r="B113" s="56"/>
      <c r="C113" s="136">
        <v>0</v>
      </c>
      <c r="D113" s="103">
        <f t="shared" si="39"/>
        <v>0</v>
      </c>
      <c r="E113" s="136">
        <v>0</v>
      </c>
      <c r="F113" s="103">
        <f t="shared" si="40"/>
        <v>0</v>
      </c>
      <c r="G113" s="136">
        <v>0</v>
      </c>
      <c r="H113" s="103">
        <f t="shared" si="41"/>
        <v>0</v>
      </c>
      <c r="I113" s="136">
        <v>0</v>
      </c>
      <c r="J113" s="103">
        <f t="shared" si="42"/>
        <v>0</v>
      </c>
      <c r="K113" s="136">
        <v>0</v>
      </c>
      <c r="L113" s="103">
        <f t="shared" si="43"/>
        <v>0</v>
      </c>
      <c r="M113" s="136">
        <v>0</v>
      </c>
      <c r="N113" s="103">
        <f t="shared" si="44"/>
        <v>0</v>
      </c>
      <c r="O113" s="136">
        <v>0</v>
      </c>
      <c r="P113" s="103">
        <f t="shared" si="45"/>
        <v>0</v>
      </c>
      <c r="Q113" s="136">
        <v>0</v>
      </c>
      <c r="R113" s="103">
        <f t="shared" si="46"/>
        <v>0</v>
      </c>
      <c r="S113" s="136">
        <v>0</v>
      </c>
      <c r="T113" s="103">
        <f t="shared" si="47"/>
        <v>0</v>
      </c>
      <c r="U113" s="136">
        <v>0</v>
      </c>
      <c r="V113" s="103">
        <f t="shared" si="48"/>
        <v>0</v>
      </c>
    </row>
    <row r="114" spans="1:22" ht="12.75" customHeight="1" x14ac:dyDescent="0.3">
      <c r="A114" s="145" t="s">
        <v>78</v>
      </c>
      <c r="B114" s="56"/>
      <c r="C114" s="136">
        <v>0</v>
      </c>
      <c r="D114" s="103">
        <f t="shared" si="39"/>
        <v>0</v>
      </c>
      <c r="E114" s="136">
        <v>0</v>
      </c>
      <c r="F114" s="103">
        <f t="shared" si="40"/>
        <v>0</v>
      </c>
      <c r="G114" s="136">
        <v>0</v>
      </c>
      <c r="H114" s="103">
        <f t="shared" si="41"/>
        <v>0</v>
      </c>
      <c r="I114" s="136">
        <v>0</v>
      </c>
      <c r="J114" s="103">
        <f t="shared" si="42"/>
        <v>0</v>
      </c>
      <c r="K114" s="136">
        <v>0</v>
      </c>
      <c r="L114" s="103">
        <f t="shared" si="43"/>
        <v>0</v>
      </c>
      <c r="M114" s="136">
        <v>0</v>
      </c>
      <c r="N114" s="103">
        <f t="shared" si="44"/>
        <v>0</v>
      </c>
      <c r="O114" s="136">
        <v>0</v>
      </c>
      <c r="P114" s="103">
        <f t="shared" si="45"/>
        <v>0</v>
      </c>
      <c r="Q114" s="136">
        <v>0</v>
      </c>
      <c r="R114" s="103">
        <f t="shared" si="46"/>
        <v>0</v>
      </c>
      <c r="S114" s="136">
        <v>0</v>
      </c>
      <c r="T114" s="103">
        <f t="shared" si="47"/>
        <v>0</v>
      </c>
      <c r="U114" s="136">
        <v>0</v>
      </c>
      <c r="V114" s="103">
        <f t="shared" si="48"/>
        <v>0</v>
      </c>
    </row>
    <row r="115" spans="1:22" ht="12.75" customHeight="1" x14ac:dyDescent="0.3">
      <c r="A115" s="145" t="s">
        <v>78</v>
      </c>
      <c r="B115" s="56"/>
      <c r="C115" s="137">
        <v>0</v>
      </c>
      <c r="D115" s="103">
        <f t="shared" si="39"/>
        <v>0</v>
      </c>
      <c r="E115" s="137">
        <v>0</v>
      </c>
      <c r="F115" s="103">
        <f t="shared" si="40"/>
        <v>0</v>
      </c>
      <c r="G115" s="137">
        <v>0</v>
      </c>
      <c r="H115" s="103">
        <f t="shared" si="41"/>
        <v>0</v>
      </c>
      <c r="I115" s="137">
        <v>0</v>
      </c>
      <c r="J115" s="103">
        <f t="shared" si="42"/>
        <v>0</v>
      </c>
      <c r="K115" s="137">
        <v>0</v>
      </c>
      <c r="L115" s="103">
        <f t="shared" si="43"/>
        <v>0</v>
      </c>
      <c r="M115" s="137">
        <v>0</v>
      </c>
      <c r="N115" s="103">
        <f t="shared" si="44"/>
        <v>0</v>
      </c>
      <c r="O115" s="137">
        <v>0</v>
      </c>
      <c r="P115" s="103">
        <f t="shared" si="45"/>
        <v>0</v>
      </c>
      <c r="Q115" s="137">
        <v>0</v>
      </c>
      <c r="R115" s="103">
        <f t="shared" si="46"/>
        <v>0</v>
      </c>
      <c r="S115" s="137">
        <v>0</v>
      </c>
      <c r="T115" s="103">
        <f t="shared" si="47"/>
        <v>0</v>
      </c>
      <c r="U115" s="137">
        <v>0</v>
      </c>
      <c r="V115" s="103">
        <f t="shared" si="48"/>
        <v>0</v>
      </c>
    </row>
    <row r="116" spans="1:22" ht="12.75" customHeight="1" x14ac:dyDescent="0.3">
      <c r="A116" s="55" t="s">
        <v>83</v>
      </c>
      <c r="B116" s="57"/>
      <c r="C116" s="108">
        <f>SUM(C111:C115)</f>
        <v>0</v>
      </c>
      <c r="D116" s="106">
        <f t="shared" si="39"/>
        <v>0</v>
      </c>
      <c r="E116" s="108">
        <f>SUM(E111:E115)</f>
        <v>105000</v>
      </c>
      <c r="F116" s="106">
        <f t="shared" si="40"/>
        <v>0.15</v>
      </c>
      <c r="G116" s="108">
        <f>SUM(G111:G115)</f>
        <v>107100</v>
      </c>
      <c r="H116" s="106">
        <f t="shared" si="41"/>
        <v>0.15</v>
      </c>
      <c r="I116" s="108">
        <f>SUM(I111:I115)</f>
        <v>109242</v>
      </c>
      <c r="J116" s="106">
        <f t="shared" si="42"/>
        <v>0.15</v>
      </c>
      <c r="K116" s="108">
        <f>SUM(K111:K115)</f>
        <v>111426.84</v>
      </c>
      <c r="L116" s="106">
        <f t="shared" si="43"/>
        <v>0.15</v>
      </c>
      <c r="M116" s="108">
        <f>SUM(M111:M115)</f>
        <v>113655.3768</v>
      </c>
      <c r="N116" s="106">
        <f t="shared" si="44"/>
        <v>0.15</v>
      </c>
      <c r="O116" s="108">
        <f>SUM(O111:O115)</f>
        <v>115928.48433599999</v>
      </c>
      <c r="P116" s="106">
        <f t="shared" si="45"/>
        <v>0.15</v>
      </c>
      <c r="Q116" s="108">
        <f>SUM(Q111:Q115)</f>
        <v>118247.05402272</v>
      </c>
      <c r="R116" s="106">
        <f t="shared" si="46"/>
        <v>0.15</v>
      </c>
      <c r="S116" s="108">
        <f>SUM(S111:S115)</f>
        <v>120611.99510317441</v>
      </c>
      <c r="T116" s="106">
        <f t="shared" si="47"/>
        <v>0.15</v>
      </c>
      <c r="U116" s="108">
        <f>SUM(U111:U115)</f>
        <v>123024.23500523789</v>
      </c>
      <c r="V116" s="106">
        <f t="shared" si="48"/>
        <v>0.15</v>
      </c>
    </row>
    <row r="117" spans="1:22" ht="12.75" customHeight="1" x14ac:dyDescent="0.3">
      <c r="A117" s="38"/>
      <c r="B117" s="38"/>
    </row>
    <row r="118" spans="1:22" ht="12.75" customHeight="1" x14ac:dyDescent="0.3">
      <c r="A118" s="58" t="s">
        <v>8</v>
      </c>
      <c r="B118" s="5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ht="12.75" customHeight="1" x14ac:dyDescent="0.3">
      <c r="A119" s="62" t="s">
        <v>37</v>
      </c>
      <c r="B119" s="6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ht="12.75" customHeight="1" x14ac:dyDescent="0.3">
      <c r="A120" s="38"/>
      <c r="B120" s="38"/>
    </row>
    <row r="121" spans="1:22" ht="12.75" customHeight="1" x14ac:dyDescent="0.3">
      <c r="A121" s="38"/>
      <c r="B121" s="38"/>
    </row>
    <row r="122" spans="1:22" ht="12.75" customHeight="1" x14ac:dyDescent="0.3">
      <c r="A122" s="38"/>
      <c r="B122" s="38"/>
    </row>
    <row r="123" spans="1:22" ht="12.75" customHeight="1" x14ac:dyDescent="0.3">
      <c r="A123" s="38"/>
      <c r="B123" s="38"/>
    </row>
    <row r="124" spans="1:22" ht="12.75" customHeight="1" x14ac:dyDescent="0.3">
      <c r="A124" s="38"/>
      <c r="B124" s="38"/>
    </row>
    <row r="125" spans="1:22" ht="12.75" customHeight="1" x14ac:dyDescent="0.3">
      <c r="A125" s="38"/>
      <c r="B125" s="38"/>
    </row>
    <row r="126" spans="1:22" ht="12.75" customHeight="1" x14ac:dyDescent="0.3">
      <c r="A126" s="38"/>
      <c r="B126" s="38"/>
    </row>
  </sheetData>
  <pageMargins left="0.45" right="0" top="0.5" bottom="0" header="0.3" footer="0.3"/>
  <pageSetup scale="49" orientation="landscape" r:id="rId1"/>
  <rowBreaks count="1" manualBreakCount="1">
    <brk id="47" max="21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X126"/>
  <sheetViews>
    <sheetView topLeftCell="A34" zoomScale="78" zoomScaleNormal="78" workbookViewId="0">
      <selection activeCell="B37" sqref="B37"/>
    </sheetView>
  </sheetViews>
  <sheetFormatPr defaultColWidth="9.109375" defaultRowHeight="12.75" customHeight="1" x14ac:dyDescent="0.3"/>
  <cols>
    <col min="1" max="1" width="9.5546875" style="5" customWidth="1"/>
    <col min="2" max="2" width="45.5546875" style="5" customWidth="1"/>
    <col min="3" max="3" width="14.44140625" style="5" customWidth="1"/>
    <col min="4" max="4" width="8.6640625" style="5" customWidth="1"/>
    <col min="5" max="5" width="12.6640625" style="5" customWidth="1"/>
    <col min="6" max="6" width="8.6640625" style="5" customWidth="1"/>
    <col min="7" max="7" width="12.6640625" style="5" customWidth="1"/>
    <col min="8" max="8" width="8.6640625" style="5" customWidth="1"/>
    <col min="9" max="9" width="12.6640625" style="5" customWidth="1"/>
    <col min="10" max="10" width="8.6640625" style="5" customWidth="1"/>
    <col min="11" max="11" width="12.5546875" style="5" customWidth="1"/>
    <col min="12" max="12" width="8.6640625" style="5" customWidth="1"/>
    <col min="13" max="13" width="12.6640625" style="5" customWidth="1"/>
    <col min="14" max="14" width="8.6640625" style="5" customWidth="1"/>
    <col min="15" max="15" width="12.6640625" style="5" customWidth="1"/>
    <col min="16" max="16" width="8.6640625" style="5" customWidth="1"/>
    <col min="17" max="17" width="12.6640625" style="5" customWidth="1"/>
    <col min="18" max="18" width="8.6640625" style="5" customWidth="1"/>
    <col min="19" max="19" width="12.6640625" style="5" customWidth="1"/>
    <col min="20" max="20" width="8.6640625" style="5" customWidth="1"/>
    <col min="21" max="21" width="12.5546875" style="5" customWidth="1"/>
    <col min="22" max="22" width="8.6640625" style="5" customWidth="1"/>
    <col min="23" max="16384" width="9.109375" style="5"/>
  </cols>
  <sheetData>
    <row r="1" spans="1:22" ht="12.75" customHeight="1" x14ac:dyDescent="0.3">
      <c r="A1" s="1" t="s">
        <v>338</v>
      </c>
      <c r="B1" s="12"/>
    </row>
    <row r="2" spans="1:22" ht="12.75" customHeight="1" x14ac:dyDescent="0.3">
      <c r="A2" s="45" t="s">
        <v>105</v>
      </c>
      <c r="B2" s="45"/>
      <c r="D2" s="147" t="s">
        <v>20</v>
      </c>
      <c r="G2" s="46" t="s">
        <v>244</v>
      </c>
      <c r="H2" s="47"/>
      <c r="I2" s="47"/>
      <c r="V2" s="67"/>
    </row>
    <row r="3" spans="1:22" ht="12.75" customHeight="1" x14ac:dyDescent="0.3">
      <c r="A3" s="48" t="s">
        <v>291</v>
      </c>
      <c r="B3" s="30"/>
      <c r="D3" s="146" t="s">
        <v>21</v>
      </c>
      <c r="G3" s="140"/>
      <c r="H3" s="141"/>
      <c r="I3" s="141"/>
      <c r="V3" s="67"/>
    </row>
    <row r="4" spans="1:22" ht="12.75" customHeight="1" x14ac:dyDescent="0.3">
      <c r="A4" s="48" t="s">
        <v>230</v>
      </c>
      <c r="B4" s="156"/>
      <c r="D4" s="146" t="s">
        <v>163</v>
      </c>
      <c r="G4" s="140"/>
      <c r="H4" s="141"/>
      <c r="I4" s="141"/>
      <c r="V4" s="67"/>
    </row>
    <row r="5" spans="1:22" ht="12.75" customHeight="1" x14ac:dyDescent="0.3">
      <c r="A5" s="143"/>
      <c r="B5" s="100"/>
      <c r="C5" s="45"/>
      <c r="D5" s="45"/>
      <c r="E5" s="45"/>
      <c r="F5" s="45"/>
      <c r="G5" s="67"/>
      <c r="H5" s="67"/>
      <c r="I5" s="48"/>
      <c r="J5" s="48"/>
      <c r="K5" s="48"/>
      <c r="L5" s="48"/>
      <c r="M5" s="45"/>
      <c r="N5" s="45"/>
      <c r="O5" s="45"/>
      <c r="P5" s="45"/>
      <c r="Q5" s="67"/>
      <c r="R5" s="67"/>
      <c r="S5" s="48"/>
      <c r="T5" s="48"/>
      <c r="U5" s="48"/>
      <c r="V5" s="48"/>
    </row>
    <row r="6" spans="1:22" ht="12.75" customHeight="1" x14ac:dyDescent="0.3">
      <c r="A6" s="38"/>
      <c r="B6" s="50"/>
      <c r="C6" s="109" t="s">
        <v>16</v>
      </c>
      <c r="D6" s="49"/>
      <c r="E6" s="109" t="s">
        <v>93</v>
      </c>
      <c r="F6" s="49"/>
      <c r="G6" s="109" t="s">
        <v>94</v>
      </c>
      <c r="H6" s="49"/>
      <c r="I6" s="109" t="s">
        <v>95</v>
      </c>
      <c r="J6" s="49"/>
      <c r="K6" s="109" t="s">
        <v>160</v>
      </c>
      <c r="L6" s="49"/>
      <c r="M6" s="109" t="s">
        <v>133</v>
      </c>
      <c r="N6" s="49"/>
      <c r="O6" s="109" t="s">
        <v>158</v>
      </c>
      <c r="P6" s="49"/>
      <c r="Q6" s="109" t="s">
        <v>159</v>
      </c>
      <c r="R6" s="49"/>
      <c r="S6" s="109" t="s">
        <v>161</v>
      </c>
      <c r="T6" s="49"/>
      <c r="U6" s="109" t="s">
        <v>162</v>
      </c>
      <c r="V6" s="49"/>
    </row>
    <row r="7" spans="1:22" ht="12.75" customHeight="1" x14ac:dyDescent="0.3">
      <c r="A7" s="26" t="s">
        <v>0</v>
      </c>
      <c r="B7" s="26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ht="12.75" customHeight="1" x14ac:dyDescent="0.3">
      <c r="A8" s="38" t="s">
        <v>10</v>
      </c>
      <c r="B8" s="38"/>
      <c r="C8" s="134">
        <v>285</v>
      </c>
      <c r="D8" s="38"/>
      <c r="E8" s="134">
        <v>285</v>
      </c>
      <c r="F8" s="38"/>
      <c r="G8" s="134">
        <v>285</v>
      </c>
      <c r="H8" s="38"/>
      <c r="I8" s="134">
        <v>285</v>
      </c>
      <c r="J8" s="38"/>
      <c r="K8" s="134">
        <v>285</v>
      </c>
      <c r="L8" s="38"/>
      <c r="M8" s="134">
        <v>285</v>
      </c>
      <c r="N8" s="38"/>
      <c r="O8" s="134">
        <v>285</v>
      </c>
      <c r="P8" s="38"/>
      <c r="Q8" s="134">
        <v>285</v>
      </c>
      <c r="R8" s="38"/>
      <c r="S8" s="134">
        <v>285</v>
      </c>
      <c r="T8" s="38"/>
      <c r="U8" s="134">
        <v>285</v>
      </c>
      <c r="V8" s="38"/>
    </row>
    <row r="9" spans="1:22" ht="12.75" customHeight="1" x14ac:dyDescent="0.3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ht="12.75" customHeight="1" x14ac:dyDescent="0.3">
      <c r="A10" s="38" t="s">
        <v>233</v>
      </c>
      <c r="B10" s="38"/>
      <c r="C10" s="257">
        <v>335.53829930016298</v>
      </c>
      <c r="D10" s="258"/>
      <c r="E10" s="257">
        <v>416.46766644378647</v>
      </c>
      <c r="F10" s="258"/>
      <c r="G10" s="257">
        <v>422.4460067135347</v>
      </c>
      <c r="H10" s="258"/>
      <c r="I10" s="257">
        <v>428.98988944533681</v>
      </c>
      <c r="J10" s="258"/>
      <c r="K10" s="257">
        <v>434.83709273182961</v>
      </c>
      <c r="L10" s="258"/>
      <c r="M10" s="257">
        <v>441.24520893708518</v>
      </c>
      <c r="N10" s="258"/>
      <c r="O10" s="257">
        <v>447.58539458186101</v>
      </c>
      <c r="P10" s="258"/>
      <c r="Q10" s="257">
        <v>454.47538001418309</v>
      </c>
      <c r="R10" s="258"/>
      <c r="S10" s="257">
        <v>461.29309287204023</v>
      </c>
      <c r="T10" s="258"/>
      <c r="U10" s="257">
        <v>468.03966437833714</v>
      </c>
      <c r="V10" s="38"/>
    </row>
    <row r="11" spans="1:22" ht="12.75" customHeigh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2" ht="12.75" customHeight="1" x14ac:dyDescent="0.3">
      <c r="A12" s="38" t="s">
        <v>231</v>
      </c>
      <c r="B12" s="38"/>
      <c r="C12" s="135">
        <v>5.49</v>
      </c>
      <c r="D12" s="38"/>
      <c r="E12" s="135">
        <v>5.51</v>
      </c>
      <c r="F12" s="38"/>
      <c r="G12" s="135">
        <v>5.54</v>
      </c>
      <c r="H12" s="38"/>
      <c r="I12" s="135">
        <v>5.57</v>
      </c>
      <c r="J12" s="38"/>
      <c r="K12" s="135">
        <v>5.6</v>
      </c>
      <c r="L12" s="38"/>
      <c r="M12" s="135">
        <v>5.63</v>
      </c>
      <c r="N12" s="38"/>
      <c r="O12" s="135">
        <v>5.66</v>
      </c>
      <c r="P12" s="38"/>
      <c r="Q12" s="135">
        <v>5.69</v>
      </c>
      <c r="R12" s="38"/>
      <c r="S12" s="135">
        <v>5.72</v>
      </c>
      <c r="T12" s="38"/>
      <c r="U12" s="135">
        <v>5.75</v>
      </c>
      <c r="V12" s="38"/>
    </row>
    <row r="13" spans="1:22" ht="12.75" customHeight="1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ht="12.75" customHeight="1" x14ac:dyDescent="0.3">
      <c r="A14" s="38" t="s">
        <v>234</v>
      </c>
      <c r="B14" s="38"/>
      <c r="C14" s="150">
        <v>525000</v>
      </c>
      <c r="D14" s="38"/>
      <c r="E14" s="150">
        <v>654000</v>
      </c>
      <c r="F14" s="38"/>
      <c r="G14" s="150">
        <v>667000</v>
      </c>
      <c r="H14" s="38"/>
      <c r="I14" s="150">
        <v>681000</v>
      </c>
      <c r="J14" s="38"/>
      <c r="K14" s="150">
        <v>694000</v>
      </c>
      <c r="L14" s="38"/>
      <c r="M14" s="150">
        <v>708000</v>
      </c>
      <c r="N14" s="38"/>
      <c r="O14" s="150">
        <v>722000</v>
      </c>
      <c r="P14" s="38"/>
      <c r="Q14" s="150">
        <v>737000</v>
      </c>
      <c r="R14" s="38"/>
      <c r="S14" s="150">
        <v>752000</v>
      </c>
      <c r="T14" s="38"/>
      <c r="U14" s="150">
        <v>767000</v>
      </c>
      <c r="V14" s="38"/>
    </row>
    <row r="15" spans="1:22" ht="12.75" customHeight="1" x14ac:dyDescent="0.3">
      <c r="A15" s="54">
        <v>0.06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ht="12.75" customHeight="1" x14ac:dyDescent="0.3">
      <c r="A16" s="38"/>
      <c r="B16" s="50"/>
      <c r="C16" s="109" t="str">
        <f>C6</f>
        <v>FY 2018-19</v>
      </c>
      <c r="D16" s="109" t="s">
        <v>9</v>
      </c>
      <c r="E16" s="109" t="str">
        <f>E6</f>
        <v>FY 2019-20</v>
      </c>
      <c r="F16" s="109" t="s">
        <v>9</v>
      </c>
      <c r="G16" s="109" t="str">
        <f>G6</f>
        <v>FY 2020-21</v>
      </c>
      <c r="H16" s="109" t="s">
        <v>9</v>
      </c>
      <c r="I16" s="109" t="str">
        <f>I6</f>
        <v>FY 2021-22</v>
      </c>
      <c r="J16" s="109" t="s">
        <v>9</v>
      </c>
      <c r="K16" s="109" t="str">
        <f>K6</f>
        <v>FY 2022-23</v>
      </c>
      <c r="L16" s="109" t="s">
        <v>9</v>
      </c>
      <c r="M16" s="109" t="str">
        <f>M6</f>
        <v>FY 2023-24</v>
      </c>
      <c r="N16" s="109" t="s">
        <v>9</v>
      </c>
      <c r="O16" s="109" t="str">
        <f>O6</f>
        <v>FY 2024-25</v>
      </c>
      <c r="P16" s="109" t="s">
        <v>9</v>
      </c>
      <c r="Q16" s="109" t="str">
        <f>Q6</f>
        <v>FY 2025-26</v>
      </c>
      <c r="R16" s="109" t="s">
        <v>9</v>
      </c>
      <c r="S16" s="109" t="str">
        <f>S6</f>
        <v>FY 2026-27</v>
      </c>
      <c r="T16" s="109" t="s">
        <v>9</v>
      </c>
      <c r="U16" s="109" t="str">
        <f>U6</f>
        <v>FY 2027-28</v>
      </c>
      <c r="V16" s="109" t="s">
        <v>9</v>
      </c>
    </row>
    <row r="17" spans="1:24" ht="12.75" customHeight="1" x14ac:dyDescent="0.3">
      <c r="A17" s="26" t="s">
        <v>33</v>
      </c>
      <c r="B17" s="69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4" ht="12.75" customHeight="1" x14ac:dyDescent="0.3">
      <c r="A18" s="38" t="s">
        <v>236</v>
      </c>
      <c r="B18" s="5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X18" s="244"/>
    </row>
    <row r="19" spans="1:24" ht="12.75" customHeight="1" x14ac:dyDescent="0.3">
      <c r="A19" s="38" t="s">
        <v>237</v>
      </c>
      <c r="B19" s="50"/>
      <c r="C19" s="256">
        <v>460005</v>
      </c>
      <c r="D19" s="103">
        <f>IFERROR(C19/C$28,0)</f>
        <v>0.87619999999999998</v>
      </c>
      <c r="E19" s="256">
        <v>305614.19999999995</v>
      </c>
      <c r="F19" s="103">
        <f>IFERROR(E19/E$28,0)</f>
        <v>0.46729999999999994</v>
      </c>
      <c r="G19" s="256">
        <v>311646.48399999994</v>
      </c>
      <c r="H19" s="103">
        <f>IFERROR(G19/G$28,0)</f>
        <v>0.46723610794602688</v>
      </c>
      <c r="I19" s="256">
        <v>318539.41367999994</v>
      </c>
      <c r="J19" s="103">
        <f>IFERROR(I19/I$28,0)</f>
        <v>0.4677524429955946</v>
      </c>
      <c r="K19" s="256">
        <v>324290.20195359993</v>
      </c>
      <c r="L19" s="103">
        <f>IFERROR(K19/K$28,0)</f>
        <v>0.46727694805994224</v>
      </c>
      <c r="M19" s="256">
        <v>330896.00599267194</v>
      </c>
      <c r="N19" s="103">
        <f>IFERROR(M19/M$28,0)</f>
        <v>0.46736724010264397</v>
      </c>
      <c r="O19" s="256">
        <v>337353.9261125254</v>
      </c>
      <c r="P19" s="103">
        <f>IFERROR(O19/O$28,0)</f>
        <v>0.46724920514200191</v>
      </c>
      <c r="Q19" s="256">
        <v>344661.00463477592</v>
      </c>
      <c r="R19" s="103">
        <f>IFERROR(Q19/Q$28,0)</f>
        <v>0.46765400900240967</v>
      </c>
      <c r="S19" s="256">
        <v>351814.22472747142</v>
      </c>
      <c r="T19" s="103">
        <f>IFERROR(S19/S$28,0)</f>
        <v>0.46783806479716944</v>
      </c>
      <c r="U19" s="256">
        <v>358810.50922202086</v>
      </c>
      <c r="V19" s="103">
        <f>IFERROR(U19/U$28,0)</f>
        <v>0.46781031189311717</v>
      </c>
    </row>
    <row r="20" spans="1:24" ht="12.75" customHeight="1" x14ac:dyDescent="0.3">
      <c r="A20" s="38" t="s">
        <v>238</v>
      </c>
      <c r="B20" s="50"/>
      <c r="C20" s="136">
        <v>64995.000000000007</v>
      </c>
      <c r="D20" s="103">
        <f>IFERROR(C20/C$28,0)</f>
        <v>0.12380000000000001</v>
      </c>
      <c r="E20" s="136">
        <v>348385.80000000005</v>
      </c>
      <c r="F20" s="103">
        <f>IFERROR(E20/E$28,0)</f>
        <v>0.53270000000000006</v>
      </c>
      <c r="G20" s="136">
        <v>355353.51600000006</v>
      </c>
      <c r="H20" s="103">
        <f>IFERROR(G20/G$28,0)</f>
        <v>0.53276389205397312</v>
      </c>
      <c r="I20" s="136">
        <v>362460.58632000006</v>
      </c>
      <c r="J20" s="103">
        <f>IFERROR(I20/I$28,0)</f>
        <v>0.5322475570044054</v>
      </c>
      <c r="K20" s="136">
        <v>369709.79804640007</v>
      </c>
      <c r="L20" s="103">
        <f>IFERROR(K20/K$28,0)</f>
        <v>0.53272305194005776</v>
      </c>
      <c r="M20" s="136">
        <v>377103.99400732806</v>
      </c>
      <c r="N20" s="103">
        <f>IFERROR(M20/M$28,0)</f>
        <v>0.53263275989735603</v>
      </c>
      <c r="O20" s="136">
        <v>384646.0738874746</v>
      </c>
      <c r="P20" s="103">
        <f>IFERROR(O20/O$28,0)</f>
        <v>0.53275079485799803</v>
      </c>
      <c r="Q20" s="136">
        <v>392338.99536522408</v>
      </c>
      <c r="R20" s="103">
        <f>IFERROR(Q20/Q$28,0)</f>
        <v>0.53234599099759039</v>
      </c>
      <c r="S20" s="136">
        <v>400185.77527252858</v>
      </c>
      <c r="T20" s="103">
        <f>IFERROR(S20/S$28,0)</f>
        <v>0.53216193520283062</v>
      </c>
      <c r="U20" s="136">
        <v>408189.49077797914</v>
      </c>
      <c r="V20" s="103">
        <f>IFERROR(U20/U$28,0)</f>
        <v>0.53218968810688283</v>
      </c>
    </row>
    <row r="21" spans="1:24" ht="12.75" customHeight="1" x14ac:dyDescent="0.3">
      <c r="A21" s="38" t="s">
        <v>235</v>
      </c>
      <c r="B21" s="50"/>
      <c r="C21" s="136"/>
      <c r="D21" s="103">
        <f>IFERROR(C21/C$28,0)</f>
        <v>0</v>
      </c>
      <c r="E21" s="136">
        <v>0</v>
      </c>
      <c r="F21" s="103">
        <f>IFERROR(E21/E$28,0)</f>
        <v>0</v>
      </c>
      <c r="G21" s="136">
        <v>0</v>
      </c>
      <c r="H21" s="103">
        <f>IFERROR(G21/G$28,0)</f>
        <v>0</v>
      </c>
      <c r="I21" s="136">
        <v>0</v>
      </c>
      <c r="J21" s="103">
        <f>IFERROR(I21/I$28,0)</f>
        <v>0</v>
      </c>
      <c r="K21" s="136">
        <v>0</v>
      </c>
      <c r="L21" s="103">
        <f>IFERROR(K21/K$28,0)</f>
        <v>0</v>
      </c>
      <c r="M21" s="136">
        <v>0</v>
      </c>
      <c r="N21" s="103">
        <f>IFERROR(M21/M$28,0)</f>
        <v>0</v>
      </c>
      <c r="O21" s="136">
        <v>0</v>
      </c>
      <c r="P21" s="103">
        <f>IFERROR(O21/O$28,0)</f>
        <v>0</v>
      </c>
      <c r="Q21" s="136">
        <v>0</v>
      </c>
      <c r="R21" s="103">
        <f>IFERROR(Q21/Q$28,0)</f>
        <v>0</v>
      </c>
      <c r="S21" s="136">
        <v>0</v>
      </c>
      <c r="T21" s="103">
        <f>IFERROR(S21/S$28,0)</f>
        <v>0</v>
      </c>
      <c r="U21" s="136">
        <v>0</v>
      </c>
      <c r="V21" s="103">
        <f>IFERROR(U21/U$28,0)</f>
        <v>0</v>
      </c>
    </row>
    <row r="22" spans="1:24" ht="12.75" customHeight="1" x14ac:dyDescent="0.3">
      <c r="A22" s="38" t="s">
        <v>239</v>
      </c>
      <c r="B22" s="50"/>
      <c r="C22" s="102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</row>
    <row r="23" spans="1:24" ht="12.75" customHeight="1" x14ac:dyDescent="0.3">
      <c r="A23" s="151" t="s">
        <v>240</v>
      </c>
      <c r="B23" s="152"/>
      <c r="C23" s="102"/>
      <c r="D23" s="103">
        <f t="shared" ref="D23:D28" si="0">IFERROR(C23/C$28,0)</f>
        <v>0</v>
      </c>
      <c r="E23" s="102"/>
      <c r="F23" s="103">
        <f t="shared" ref="F23:F28" si="1">IFERROR(E23/E$28,0)</f>
        <v>0</v>
      </c>
      <c r="G23" s="102"/>
      <c r="H23" s="103">
        <f t="shared" ref="H23:H28" si="2">IFERROR(G23/G$28,0)</f>
        <v>0</v>
      </c>
      <c r="I23" s="102"/>
      <c r="J23" s="103">
        <f t="shared" ref="J23:J28" si="3">IFERROR(I23/I$28,0)</f>
        <v>0</v>
      </c>
      <c r="K23" s="102"/>
      <c r="L23" s="103">
        <f t="shared" ref="L23:L28" si="4">IFERROR(K23/K$28,0)</f>
        <v>0</v>
      </c>
      <c r="M23" s="102"/>
      <c r="N23" s="103">
        <f t="shared" ref="N23:N28" si="5">IFERROR(M23/M$28,0)</f>
        <v>0</v>
      </c>
      <c r="O23" s="102"/>
      <c r="P23" s="103">
        <f t="shared" ref="P23:P28" si="6">IFERROR(O23/O$28,0)</f>
        <v>0</v>
      </c>
      <c r="Q23" s="102"/>
      <c r="R23" s="103">
        <f t="shared" ref="R23:R28" si="7">IFERROR(Q23/Q$28,0)</f>
        <v>0</v>
      </c>
      <c r="S23" s="102"/>
      <c r="T23" s="103">
        <f t="shared" ref="T23:T28" si="8">IFERROR(S23/S$28,0)</f>
        <v>0</v>
      </c>
      <c r="U23" s="102"/>
      <c r="V23" s="103">
        <f t="shared" ref="V23:V28" si="9">IFERROR(U23/U$28,0)</f>
        <v>0</v>
      </c>
    </row>
    <row r="24" spans="1:24" ht="12.75" customHeight="1" x14ac:dyDescent="0.3">
      <c r="A24" s="151" t="s">
        <v>241</v>
      </c>
      <c r="B24" s="152"/>
      <c r="C24" s="102"/>
      <c r="D24" s="103">
        <f t="shared" si="0"/>
        <v>0</v>
      </c>
      <c r="E24" s="102"/>
      <c r="F24" s="103">
        <f t="shared" si="1"/>
        <v>0</v>
      </c>
      <c r="G24" s="102"/>
      <c r="H24" s="103">
        <f t="shared" si="2"/>
        <v>0</v>
      </c>
      <c r="I24" s="102"/>
      <c r="J24" s="103">
        <f t="shared" si="3"/>
        <v>0</v>
      </c>
      <c r="K24" s="102"/>
      <c r="L24" s="103">
        <f t="shared" si="4"/>
        <v>0</v>
      </c>
      <c r="M24" s="102"/>
      <c r="N24" s="103">
        <f t="shared" si="5"/>
        <v>0</v>
      </c>
      <c r="O24" s="102"/>
      <c r="P24" s="103">
        <f t="shared" si="6"/>
        <v>0</v>
      </c>
      <c r="Q24" s="102"/>
      <c r="R24" s="103">
        <f t="shared" si="7"/>
        <v>0</v>
      </c>
      <c r="S24" s="102"/>
      <c r="T24" s="103">
        <f t="shared" si="8"/>
        <v>0</v>
      </c>
      <c r="U24" s="102"/>
      <c r="V24" s="103">
        <f t="shared" si="9"/>
        <v>0</v>
      </c>
      <c r="X24" s="102"/>
    </row>
    <row r="25" spans="1:24" ht="12.75" customHeight="1" x14ac:dyDescent="0.3">
      <c r="A25" s="38" t="s">
        <v>242</v>
      </c>
      <c r="B25" s="50"/>
      <c r="C25" s="136"/>
      <c r="D25" s="103">
        <f t="shared" si="0"/>
        <v>0</v>
      </c>
      <c r="E25" s="136"/>
      <c r="F25" s="103">
        <f t="shared" si="1"/>
        <v>0</v>
      </c>
      <c r="G25" s="136"/>
      <c r="H25" s="103">
        <f t="shared" si="2"/>
        <v>0</v>
      </c>
      <c r="I25" s="136"/>
      <c r="J25" s="103">
        <f t="shared" si="3"/>
        <v>0</v>
      </c>
      <c r="K25" s="136"/>
      <c r="L25" s="103">
        <f t="shared" si="4"/>
        <v>0</v>
      </c>
      <c r="M25" s="136"/>
      <c r="N25" s="103">
        <f t="shared" si="5"/>
        <v>0</v>
      </c>
      <c r="O25" s="136"/>
      <c r="P25" s="103">
        <f t="shared" si="6"/>
        <v>0</v>
      </c>
      <c r="Q25" s="136"/>
      <c r="R25" s="103">
        <f t="shared" si="7"/>
        <v>0</v>
      </c>
      <c r="S25" s="136"/>
      <c r="T25" s="103">
        <f t="shared" si="8"/>
        <v>0</v>
      </c>
      <c r="U25" s="136"/>
      <c r="V25" s="103">
        <f t="shared" si="9"/>
        <v>0</v>
      </c>
      <c r="X25" s="102"/>
    </row>
    <row r="26" spans="1:24" ht="12.75" customHeight="1" x14ac:dyDescent="0.3">
      <c r="A26" s="151" t="s">
        <v>243</v>
      </c>
      <c r="B26" s="50"/>
      <c r="C26" s="102"/>
      <c r="D26" s="103">
        <f t="shared" si="0"/>
        <v>0</v>
      </c>
      <c r="E26" s="102"/>
      <c r="F26" s="103">
        <f t="shared" si="1"/>
        <v>0</v>
      </c>
      <c r="G26" s="102"/>
      <c r="H26" s="103">
        <f t="shared" si="2"/>
        <v>0</v>
      </c>
      <c r="I26" s="102"/>
      <c r="J26" s="103">
        <f t="shared" si="3"/>
        <v>0</v>
      </c>
      <c r="K26" s="102"/>
      <c r="L26" s="103">
        <f t="shared" si="4"/>
        <v>0</v>
      </c>
      <c r="M26" s="102"/>
      <c r="N26" s="103">
        <f t="shared" si="5"/>
        <v>0</v>
      </c>
      <c r="O26" s="102"/>
      <c r="P26" s="103">
        <f t="shared" si="6"/>
        <v>0</v>
      </c>
      <c r="Q26" s="102"/>
      <c r="R26" s="103">
        <f t="shared" si="7"/>
        <v>0</v>
      </c>
      <c r="S26" s="102"/>
      <c r="T26" s="103">
        <f t="shared" si="8"/>
        <v>0</v>
      </c>
      <c r="U26" s="102"/>
      <c r="V26" s="103">
        <f t="shared" si="9"/>
        <v>0</v>
      </c>
    </row>
    <row r="27" spans="1:24" ht="12.75" customHeight="1" x14ac:dyDescent="0.3">
      <c r="A27" s="38" t="s">
        <v>40</v>
      </c>
      <c r="B27" s="50"/>
      <c r="C27" s="137"/>
      <c r="D27" s="103">
        <f t="shared" si="0"/>
        <v>0</v>
      </c>
      <c r="E27" s="137"/>
      <c r="F27" s="103">
        <f t="shared" si="1"/>
        <v>0</v>
      </c>
      <c r="G27" s="137"/>
      <c r="H27" s="103">
        <f t="shared" si="2"/>
        <v>0</v>
      </c>
      <c r="I27" s="137"/>
      <c r="J27" s="103">
        <f t="shared" si="3"/>
        <v>0</v>
      </c>
      <c r="K27" s="137"/>
      <c r="L27" s="103">
        <f t="shared" si="4"/>
        <v>0</v>
      </c>
      <c r="M27" s="137"/>
      <c r="N27" s="103">
        <f t="shared" si="5"/>
        <v>0</v>
      </c>
      <c r="O27" s="137"/>
      <c r="P27" s="103">
        <f t="shared" si="6"/>
        <v>0</v>
      </c>
      <c r="Q27" s="137"/>
      <c r="R27" s="103">
        <f t="shared" si="7"/>
        <v>0</v>
      </c>
      <c r="S27" s="137"/>
      <c r="T27" s="103">
        <f t="shared" si="8"/>
        <v>0</v>
      </c>
      <c r="U27" s="137"/>
      <c r="V27" s="103">
        <f t="shared" si="9"/>
        <v>0</v>
      </c>
    </row>
    <row r="28" spans="1:24" ht="12.75" customHeight="1" x14ac:dyDescent="0.3">
      <c r="A28" s="26" t="s">
        <v>1</v>
      </c>
      <c r="B28" s="69"/>
      <c r="C28" s="105">
        <f>SUM(C19:C27)</f>
        <v>525000</v>
      </c>
      <c r="D28" s="106">
        <f t="shared" si="0"/>
        <v>1</v>
      </c>
      <c r="E28" s="105">
        <f>SUM(E19:E27)</f>
        <v>654000</v>
      </c>
      <c r="F28" s="106">
        <f t="shared" si="1"/>
        <v>1</v>
      </c>
      <c r="G28" s="105">
        <f>SUM(G19:G27)</f>
        <v>667000</v>
      </c>
      <c r="H28" s="106">
        <f t="shared" si="2"/>
        <v>1</v>
      </c>
      <c r="I28" s="105">
        <f>SUM(I19:I27)</f>
        <v>681000</v>
      </c>
      <c r="J28" s="106">
        <f t="shared" si="3"/>
        <v>1</v>
      </c>
      <c r="K28" s="105">
        <f>SUM(K19:K27)</f>
        <v>694000</v>
      </c>
      <c r="L28" s="106">
        <f t="shared" si="4"/>
        <v>1</v>
      </c>
      <c r="M28" s="105">
        <f>SUM(M19:M27)</f>
        <v>708000</v>
      </c>
      <c r="N28" s="106">
        <f t="shared" si="5"/>
        <v>1</v>
      </c>
      <c r="O28" s="105">
        <f>SUM(O19:O27)</f>
        <v>722000</v>
      </c>
      <c r="P28" s="106">
        <f t="shared" si="6"/>
        <v>1</v>
      </c>
      <c r="Q28" s="105">
        <f>SUM(Q19:Q27)</f>
        <v>737000</v>
      </c>
      <c r="R28" s="106">
        <f t="shared" si="7"/>
        <v>1</v>
      </c>
      <c r="S28" s="105">
        <f>SUM(S19:S27)</f>
        <v>752000</v>
      </c>
      <c r="T28" s="106">
        <f t="shared" si="8"/>
        <v>1</v>
      </c>
      <c r="U28" s="105">
        <f>SUM(U19:U27)</f>
        <v>767000</v>
      </c>
      <c r="V28" s="106">
        <f t="shared" si="9"/>
        <v>1</v>
      </c>
    </row>
    <row r="29" spans="1:24" ht="12.75" customHeight="1" x14ac:dyDescent="0.3">
      <c r="A29" s="26"/>
      <c r="B29" s="69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4" ht="12.75" customHeight="1" x14ac:dyDescent="0.3">
      <c r="A30" s="26" t="s">
        <v>34</v>
      </c>
      <c r="B30" s="69"/>
      <c r="C30" s="25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4" ht="12.75" customHeight="1" x14ac:dyDescent="0.3">
      <c r="A31" s="38" t="s">
        <v>35</v>
      </c>
      <c r="B31" s="50"/>
      <c r="C31" s="217">
        <v>175875</v>
      </c>
      <c r="D31" s="103">
        <f>IFERROR(C31/C$28,0)</f>
        <v>0.33500000000000002</v>
      </c>
      <c r="E31" s="217">
        <v>219090</v>
      </c>
      <c r="F31" s="103">
        <f>IFERROR(E31/E$28,0)</f>
        <v>0.33500000000000002</v>
      </c>
      <c r="G31" s="217">
        <v>223445</v>
      </c>
      <c r="H31" s="103">
        <f>IFERROR(G31/G$28,0)</f>
        <v>0.33500000000000002</v>
      </c>
      <c r="I31" s="217">
        <v>228135</v>
      </c>
      <c r="J31" s="103">
        <f>IFERROR(I31/I$28,0)</f>
        <v>0.33500000000000002</v>
      </c>
      <c r="K31" s="217">
        <v>232490</v>
      </c>
      <c r="L31" s="103">
        <f>IFERROR(K31/K$28,0)</f>
        <v>0.33500000000000002</v>
      </c>
      <c r="M31" s="217">
        <v>237180</v>
      </c>
      <c r="N31" s="103">
        <f>IFERROR(M31/M$28,0)</f>
        <v>0.33500000000000002</v>
      </c>
      <c r="O31" s="217">
        <v>241870</v>
      </c>
      <c r="P31" s="103">
        <f>IFERROR(O31/O$28,0)</f>
        <v>0.33500000000000002</v>
      </c>
      <c r="Q31" s="217">
        <v>246895.00000000003</v>
      </c>
      <c r="R31" s="103">
        <f>IFERROR(Q31/Q$28,0)</f>
        <v>0.33500000000000002</v>
      </c>
      <c r="S31" s="217">
        <v>251920.00000000003</v>
      </c>
      <c r="T31" s="103">
        <f>IFERROR(S31/S$28,0)</f>
        <v>0.33500000000000002</v>
      </c>
      <c r="U31" s="217">
        <v>256945.00000000003</v>
      </c>
      <c r="V31" s="103">
        <f>IFERROR(U31/U$28,0)</f>
        <v>0.33500000000000002</v>
      </c>
    </row>
    <row r="32" spans="1:24" ht="12.75" customHeight="1" x14ac:dyDescent="0.3">
      <c r="A32" s="70" t="s">
        <v>75</v>
      </c>
      <c r="B32" s="70"/>
      <c r="C32" s="139"/>
      <c r="D32" s="103">
        <f>IFERROR(C32/C$28,0)</f>
        <v>0</v>
      </c>
      <c r="E32" s="139"/>
      <c r="F32" s="103">
        <f>IFERROR(E32/E$28,0)</f>
        <v>0</v>
      </c>
      <c r="G32" s="139"/>
      <c r="H32" s="103">
        <f>IFERROR(G32/G$28,0)</f>
        <v>0</v>
      </c>
      <c r="I32" s="139"/>
      <c r="J32" s="103">
        <f>IFERROR(I32/I$28,0)</f>
        <v>0</v>
      </c>
      <c r="K32" s="139"/>
      <c r="L32" s="103">
        <f>IFERROR(K32/K$28,0)</f>
        <v>0</v>
      </c>
      <c r="M32" s="139"/>
      <c r="N32" s="103">
        <f>IFERROR(M32/M$28,0)</f>
        <v>0</v>
      </c>
      <c r="O32" s="139"/>
      <c r="P32" s="103">
        <f>IFERROR(O32/O$28,0)</f>
        <v>0</v>
      </c>
      <c r="Q32" s="139"/>
      <c r="R32" s="103">
        <f>IFERROR(Q32/Q$28,0)</f>
        <v>0</v>
      </c>
      <c r="S32" s="139"/>
      <c r="T32" s="103">
        <f>IFERROR(S32/S$28,0)</f>
        <v>0</v>
      </c>
      <c r="U32" s="139"/>
      <c r="V32" s="103">
        <f>IFERROR(U32/U$28,0)</f>
        <v>0</v>
      </c>
    </row>
    <row r="33" spans="1:22" ht="12.75" customHeight="1" x14ac:dyDescent="0.3">
      <c r="A33" s="26" t="s">
        <v>2</v>
      </c>
      <c r="B33" s="69"/>
      <c r="C33" s="105">
        <f>SUM(C31:C32)</f>
        <v>175875</v>
      </c>
      <c r="D33" s="106">
        <f>IFERROR(C33/C$28,0)</f>
        <v>0.33500000000000002</v>
      </c>
      <c r="E33" s="105">
        <f>SUM(E31:E32)</f>
        <v>219090</v>
      </c>
      <c r="F33" s="106">
        <f>IFERROR(E33/E$28,0)</f>
        <v>0.33500000000000002</v>
      </c>
      <c r="G33" s="105">
        <f>SUM(G31:G32)</f>
        <v>223445</v>
      </c>
      <c r="H33" s="106">
        <f>IFERROR(G33/G$28,0)</f>
        <v>0.33500000000000002</v>
      </c>
      <c r="I33" s="105">
        <f>SUM(I31:I32)</f>
        <v>228135</v>
      </c>
      <c r="J33" s="106">
        <f>IFERROR(I33/I$28,0)</f>
        <v>0.33500000000000002</v>
      </c>
      <c r="K33" s="105">
        <f>SUM(K31:K32)</f>
        <v>232490</v>
      </c>
      <c r="L33" s="106">
        <f>IFERROR(K33/K$28,0)</f>
        <v>0.33500000000000002</v>
      </c>
      <c r="M33" s="105">
        <f>SUM(M31:M32)</f>
        <v>237180</v>
      </c>
      <c r="N33" s="106">
        <f>IFERROR(M33/M$28,0)</f>
        <v>0.33500000000000002</v>
      </c>
      <c r="O33" s="105">
        <f>SUM(O31:O32)</f>
        <v>241870</v>
      </c>
      <c r="P33" s="106">
        <f>IFERROR(O33/O$28,0)</f>
        <v>0.33500000000000002</v>
      </c>
      <c r="Q33" s="105">
        <f>SUM(Q31:Q32)</f>
        <v>246895.00000000003</v>
      </c>
      <c r="R33" s="106">
        <f>IFERROR(Q33/Q$28,0)</f>
        <v>0.33500000000000002</v>
      </c>
      <c r="S33" s="105">
        <f>SUM(S31:S32)</f>
        <v>251920.00000000003</v>
      </c>
      <c r="T33" s="106">
        <f>IFERROR(S33/S$28,0)</f>
        <v>0.33500000000000002</v>
      </c>
      <c r="U33" s="105">
        <f>SUM(U31:U32)</f>
        <v>256945.00000000003</v>
      </c>
      <c r="V33" s="106">
        <f>IFERROR(U33/U$28,0)</f>
        <v>0.33500000000000002</v>
      </c>
    </row>
    <row r="34" spans="1:22" ht="12.75" customHeight="1" x14ac:dyDescent="0.3">
      <c r="A34" s="38"/>
      <c r="B34" s="5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2.75" customHeight="1" x14ac:dyDescent="0.3">
      <c r="A35" s="26" t="s">
        <v>3</v>
      </c>
      <c r="B35" s="69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2.75" customHeight="1" x14ac:dyDescent="0.3">
      <c r="A36" s="38" t="s">
        <v>22</v>
      </c>
      <c r="B36" s="50"/>
      <c r="C36" s="217"/>
      <c r="D36" s="103">
        <f t="shared" ref="D36:D46" si="10">IFERROR(C36/C$28,0)</f>
        <v>0</v>
      </c>
      <c r="E36" s="217"/>
      <c r="F36" s="103">
        <f t="shared" ref="F36:F46" si="11">IFERROR(E36/E$28,0)</f>
        <v>0</v>
      </c>
      <c r="G36" s="217"/>
      <c r="H36" s="103">
        <f t="shared" ref="H36:H46" si="12">IFERROR(G36/G$28,0)</f>
        <v>0</v>
      </c>
      <c r="I36" s="217"/>
      <c r="J36" s="103">
        <f t="shared" ref="J36:J46" si="13">IFERROR(I36/I$28,0)</f>
        <v>0</v>
      </c>
      <c r="K36" s="217"/>
      <c r="L36" s="103">
        <f t="shared" ref="L36:L46" si="14">IFERROR(K36/K$28,0)</f>
        <v>0</v>
      </c>
      <c r="M36" s="217"/>
      <c r="N36" s="103">
        <f t="shared" ref="N36:N46" si="15">IFERROR(M36/M$28,0)</f>
        <v>0</v>
      </c>
      <c r="O36" s="217"/>
      <c r="P36" s="103">
        <f t="shared" ref="P36:P46" si="16">IFERROR(O36/O$28,0)</f>
        <v>0</v>
      </c>
      <c r="Q36" s="217"/>
      <c r="R36" s="103">
        <f t="shared" ref="R36:R46" si="17">IFERROR(Q36/Q$28,0)</f>
        <v>0</v>
      </c>
      <c r="S36" s="217"/>
      <c r="T36" s="103">
        <f t="shared" ref="T36:T46" si="18">IFERROR(S36/S$28,0)</f>
        <v>0</v>
      </c>
      <c r="U36" s="217"/>
      <c r="V36" s="103">
        <f t="shared" ref="V36:V46" si="19">IFERROR(U36/U$28,0)</f>
        <v>0</v>
      </c>
    </row>
    <row r="37" spans="1:22" ht="12.75" customHeight="1" x14ac:dyDescent="0.3">
      <c r="A37" s="38" t="s">
        <v>23</v>
      </c>
      <c r="B37" s="50"/>
      <c r="C37" s="217">
        <v>100901</v>
      </c>
      <c r="D37" s="103">
        <f t="shared" si="10"/>
        <v>0.19219238095238095</v>
      </c>
      <c r="E37" s="217">
        <v>112201.91200000001</v>
      </c>
      <c r="F37" s="103">
        <f t="shared" si="11"/>
        <v>0.17156255657492356</v>
      </c>
      <c r="G37" s="217">
        <v>116128.97892000001</v>
      </c>
      <c r="H37" s="103">
        <f t="shared" si="12"/>
        <v>0.17410641517241382</v>
      </c>
      <c r="I37" s="217">
        <v>119845.10624544001</v>
      </c>
      <c r="J37" s="103">
        <f t="shared" si="13"/>
        <v>0.17598400329726874</v>
      </c>
      <c r="K37" s="217">
        <v>122841.23390157599</v>
      </c>
      <c r="L37" s="103">
        <f t="shared" si="14"/>
        <v>0.17700465980054178</v>
      </c>
      <c r="M37" s="217">
        <v>125912.26474911538</v>
      </c>
      <c r="N37" s="103">
        <f t="shared" si="15"/>
        <v>0.17784218184903303</v>
      </c>
      <c r="O37" s="217">
        <v>129060.07136784325</v>
      </c>
      <c r="P37" s="103">
        <f t="shared" si="16"/>
        <v>0.17875356145130644</v>
      </c>
      <c r="Q37" s="217">
        <v>132286.57315203932</v>
      </c>
      <c r="R37" s="103">
        <f t="shared" si="17"/>
        <v>0.17949331499598278</v>
      </c>
      <c r="S37" s="217">
        <v>135593.7374808403</v>
      </c>
      <c r="T37" s="103">
        <f t="shared" si="18"/>
        <v>0.1803108211181387</v>
      </c>
      <c r="U37" s="217">
        <v>138983.58091786128</v>
      </c>
      <c r="V37" s="103">
        <f t="shared" si="19"/>
        <v>0.18120414722015812</v>
      </c>
    </row>
    <row r="38" spans="1:22" ht="12.75" customHeight="1" x14ac:dyDescent="0.3">
      <c r="A38" s="38" t="s">
        <v>24</v>
      </c>
      <c r="B38" s="50"/>
      <c r="C38" s="217">
        <v>10933</v>
      </c>
      <c r="D38" s="103">
        <f t="shared" si="10"/>
        <v>2.0824761904761905E-2</v>
      </c>
      <c r="E38" s="217">
        <v>12157.496000000001</v>
      </c>
      <c r="F38" s="103">
        <f t="shared" si="11"/>
        <v>1.8589443425076454E-2</v>
      </c>
      <c r="G38" s="217">
        <v>12583.00836</v>
      </c>
      <c r="H38" s="103">
        <f t="shared" si="12"/>
        <v>1.8865079999999999E-2</v>
      </c>
      <c r="I38" s="217">
        <v>12985.66462752</v>
      </c>
      <c r="J38" s="103">
        <f t="shared" si="13"/>
        <v>1.9068523682114539E-2</v>
      </c>
      <c r="K38" s="217">
        <v>13310.306243207999</v>
      </c>
      <c r="L38" s="103">
        <f t="shared" si="14"/>
        <v>1.9179115624219017E-2</v>
      </c>
      <c r="M38" s="217">
        <v>13643.063899288198</v>
      </c>
      <c r="N38" s="103">
        <f t="shared" si="15"/>
        <v>1.9269864264531353E-2</v>
      </c>
      <c r="O38" s="217">
        <v>13984.140496770402</v>
      </c>
      <c r="P38" s="103">
        <f t="shared" si="16"/>
        <v>1.93686156464964E-2</v>
      </c>
      <c r="Q38" s="217">
        <v>14333.744009189661</v>
      </c>
      <c r="R38" s="103">
        <f t="shared" si="17"/>
        <v>1.9448770704463582E-2</v>
      </c>
      <c r="S38" s="217">
        <v>14692.087609419401</v>
      </c>
      <c r="T38" s="103">
        <f t="shared" si="18"/>
        <v>1.9537350544440692E-2</v>
      </c>
      <c r="U38" s="217">
        <v>15059.389799654884</v>
      </c>
      <c r="V38" s="103">
        <f t="shared" si="19"/>
        <v>1.9634145762261909E-2</v>
      </c>
    </row>
    <row r="39" spans="1:22" ht="12.75" customHeight="1" x14ac:dyDescent="0.3">
      <c r="A39" s="38" t="s">
        <v>28</v>
      </c>
      <c r="B39" s="50"/>
      <c r="C39" s="217">
        <v>45607</v>
      </c>
      <c r="D39" s="103">
        <f t="shared" si="10"/>
        <v>8.6870476190476192E-2</v>
      </c>
      <c r="E39" s="217">
        <v>50714.984000000004</v>
      </c>
      <c r="F39" s="103">
        <f t="shared" si="11"/>
        <v>7.7545847094801224E-2</v>
      </c>
      <c r="G39" s="217">
        <v>52490.008439999998</v>
      </c>
      <c r="H39" s="103">
        <f t="shared" si="12"/>
        <v>7.8695664827586206E-2</v>
      </c>
      <c r="I39" s="217">
        <v>54169.688710080001</v>
      </c>
      <c r="J39" s="103">
        <f t="shared" si="13"/>
        <v>7.9544329970748895E-2</v>
      </c>
      <c r="K39" s="217">
        <v>55523.930927832</v>
      </c>
      <c r="L39" s="103">
        <f t="shared" si="14"/>
        <v>8.0005664161141216E-2</v>
      </c>
      <c r="M39" s="217">
        <v>56912.029201027792</v>
      </c>
      <c r="N39" s="103">
        <f t="shared" si="15"/>
        <v>8.0384222035349992E-2</v>
      </c>
      <c r="O39" s="217">
        <v>58334.829931053479</v>
      </c>
      <c r="P39" s="103">
        <f t="shared" si="16"/>
        <v>8.0796163339409255E-2</v>
      </c>
      <c r="Q39" s="217">
        <v>59793.200679329813</v>
      </c>
      <c r="R39" s="103">
        <f t="shared" si="17"/>
        <v>8.1130530094070299E-2</v>
      </c>
      <c r="S39" s="217">
        <v>61288.03069631305</v>
      </c>
      <c r="T39" s="103">
        <f t="shared" si="18"/>
        <v>8.1500040819565231E-2</v>
      </c>
      <c r="U39" s="217">
        <v>62820.231463720869</v>
      </c>
      <c r="V39" s="103">
        <f t="shared" si="19"/>
        <v>8.1903821986598263E-2</v>
      </c>
    </row>
    <row r="40" spans="1:22" ht="12.75" customHeight="1" x14ac:dyDescent="0.3">
      <c r="A40" s="38" t="s">
        <v>25</v>
      </c>
      <c r="B40" s="50"/>
      <c r="C40" s="217">
        <v>0</v>
      </c>
      <c r="D40" s="103">
        <f t="shared" si="10"/>
        <v>0</v>
      </c>
      <c r="E40" s="138">
        <v>0</v>
      </c>
      <c r="F40" s="103">
        <f t="shared" si="11"/>
        <v>0</v>
      </c>
      <c r="G40" s="138">
        <v>0</v>
      </c>
      <c r="H40" s="103">
        <f t="shared" si="12"/>
        <v>0</v>
      </c>
      <c r="I40" s="138">
        <v>0</v>
      </c>
      <c r="J40" s="103">
        <f t="shared" si="13"/>
        <v>0</v>
      </c>
      <c r="K40" s="217">
        <v>0</v>
      </c>
      <c r="L40" s="103">
        <f t="shared" si="14"/>
        <v>0</v>
      </c>
      <c r="M40" s="138">
        <v>0</v>
      </c>
      <c r="N40" s="103">
        <f t="shared" si="15"/>
        <v>0</v>
      </c>
      <c r="O40" s="138">
        <v>0</v>
      </c>
      <c r="P40" s="103">
        <f t="shared" si="16"/>
        <v>0</v>
      </c>
      <c r="Q40" s="217">
        <v>0</v>
      </c>
      <c r="R40" s="103">
        <f t="shared" si="17"/>
        <v>0</v>
      </c>
      <c r="S40" s="138">
        <v>0</v>
      </c>
      <c r="T40" s="103">
        <f t="shared" si="18"/>
        <v>0</v>
      </c>
      <c r="U40" s="138">
        <v>0</v>
      </c>
      <c r="V40" s="103">
        <f t="shared" si="19"/>
        <v>0</v>
      </c>
    </row>
    <row r="41" spans="1:22" ht="12.75" customHeight="1" x14ac:dyDescent="0.3">
      <c r="A41" s="38" t="s">
        <v>26</v>
      </c>
      <c r="B41" s="50"/>
      <c r="C41" s="217">
        <v>12511.724</v>
      </c>
      <c r="D41" s="103">
        <f t="shared" si="10"/>
        <v>2.3831855238095237E-2</v>
      </c>
      <c r="E41" s="217">
        <v>13913.037088000001</v>
      </c>
      <c r="F41" s="103">
        <f t="shared" si="11"/>
        <v>2.127375701529052E-2</v>
      </c>
      <c r="G41" s="217">
        <v>14399.993386080001</v>
      </c>
      <c r="H41" s="103">
        <f t="shared" si="12"/>
        <v>2.1589195481379313E-2</v>
      </c>
      <c r="I41" s="217">
        <v>14860.793174434561</v>
      </c>
      <c r="J41" s="103">
        <f t="shared" si="13"/>
        <v>2.1822016408861323E-2</v>
      </c>
      <c r="K41" s="217">
        <v>15232.313003795423</v>
      </c>
      <c r="L41" s="103">
        <f t="shared" si="14"/>
        <v>2.1948577815267181E-2</v>
      </c>
      <c r="M41" s="217">
        <v>15613.120828890307</v>
      </c>
      <c r="N41" s="103">
        <f t="shared" si="15"/>
        <v>2.2052430549280095E-2</v>
      </c>
      <c r="O41" s="217">
        <v>16003.448849612563</v>
      </c>
      <c r="P41" s="103">
        <f t="shared" si="16"/>
        <v>2.2165441619961999E-2</v>
      </c>
      <c r="Q41" s="217">
        <v>16403.535070852875</v>
      </c>
      <c r="R41" s="103">
        <f t="shared" si="17"/>
        <v>2.2257171059501864E-2</v>
      </c>
      <c r="S41" s="217">
        <v>16813.623447624195</v>
      </c>
      <c r="T41" s="103">
        <f t="shared" si="18"/>
        <v>2.2358541818649196E-2</v>
      </c>
      <c r="U41" s="217">
        <v>17233.964033814798</v>
      </c>
      <c r="V41" s="103">
        <f t="shared" si="19"/>
        <v>2.2469314255299605E-2</v>
      </c>
    </row>
    <row r="42" spans="1:22" ht="12.75" customHeight="1" x14ac:dyDescent="0.3">
      <c r="A42" s="38" t="s">
        <v>27</v>
      </c>
      <c r="B42" s="50"/>
      <c r="C42" s="217"/>
      <c r="D42" s="103">
        <f t="shared" si="10"/>
        <v>0</v>
      </c>
      <c r="E42" s="217"/>
      <c r="F42" s="103">
        <f t="shared" si="11"/>
        <v>0</v>
      </c>
      <c r="G42" s="217"/>
      <c r="H42" s="103">
        <f t="shared" si="12"/>
        <v>0</v>
      </c>
      <c r="I42" s="217"/>
      <c r="J42" s="103">
        <f t="shared" si="13"/>
        <v>0</v>
      </c>
      <c r="K42" s="217"/>
      <c r="L42" s="103">
        <f t="shared" si="14"/>
        <v>0</v>
      </c>
      <c r="M42" s="217"/>
      <c r="N42" s="103">
        <f t="shared" si="15"/>
        <v>0</v>
      </c>
      <c r="O42" s="217"/>
      <c r="P42" s="103">
        <f t="shared" si="16"/>
        <v>0</v>
      </c>
      <c r="Q42" s="217"/>
      <c r="R42" s="103">
        <f t="shared" si="17"/>
        <v>0</v>
      </c>
      <c r="S42" s="217"/>
      <c r="T42" s="103">
        <f t="shared" si="18"/>
        <v>0</v>
      </c>
      <c r="U42" s="217"/>
      <c r="V42" s="103">
        <f t="shared" si="19"/>
        <v>0</v>
      </c>
    </row>
    <row r="43" spans="1:22" ht="12.75" customHeight="1" x14ac:dyDescent="0.3">
      <c r="A43" s="38" t="s">
        <v>76</v>
      </c>
      <c r="B43" s="50"/>
      <c r="C43" s="217"/>
      <c r="D43" s="103">
        <f t="shared" si="10"/>
        <v>0</v>
      </c>
      <c r="E43" s="217"/>
      <c r="F43" s="103">
        <f t="shared" si="11"/>
        <v>0</v>
      </c>
      <c r="G43" s="217"/>
      <c r="H43" s="103">
        <f t="shared" si="12"/>
        <v>0</v>
      </c>
      <c r="I43" s="217"/>
      <c r="J43" s="103">
        <f t="shared" si="13"/>
        <v>0</v>
      </c>
      <c r="K43" s="217"/>
      <c r="L43" s="103">
        <f t="shared" si="14"/>
        <v>0</v>
      </c>
      <c r="M43" s="217"/>
      <c r="N43" s="103">
        <f t="shared" si="15"/>
        <v>0</v>
      </c>
      <c r="O43" s="217"/>
      <c r="P43" s="103">
        <f t="shared" si="16"/>
        <v>0</v>
      </c>
      <c r="Q43" s="217"/>
      <c r="R43" s="103">
        <f t="shared" si="17"/>
        <v>0</v>
      </c>
      <c r="S43" s="217"/>
      <c r="T43" s="103">
        <f t="shared" si="18"/>
        <v>0</v>
      </c>
      <c r="U43" s="217"/>
      <c r="V43" s="103">
        <f t="shared" si="19"/>
        <v>0</v>
      </c>
    </row>
    <row r="44" spans="1:22" ht="12.75" customHeight="1" x14ac:dyDescent="0.3">
      <c r="A44" s="38" t="s">
        <v>11</v>
      </c>
      <c r="B44" s="50"/>
      <c r="C44" s="217"/>
      <c r="D44" s="103">
        <f t="shared" si="10"/>
        <v>0</v>
      </c>
      <c r="E44" s="217"/>
      <c r="F44" s="103">
        <f t="shared" si="11"/>
        <v>0</v>
      </c>
      <c r="G44" s="217"/>
      <c r="H44" s="103">
        <f t="shared" si="12"/>
        <v>0</v>
      </c>
      <c r="I44" s="217"/>
      <c r="J44" s="103">
        <f t="shared" si="13"/>
        <v>0</v>
      </c>
      <c r="K44" s="217"/>
      <c r="L44" s="103">
        <f t="shared" si="14"/>
        <v>0</v>
      </c>
      <c r="M44" s="217"/>
      <c r="N44" s="103">
        <f t="shared" si="15"/>
        <v>0</v>
      </c>
      <c r="O44" s="217"/>
      <c r="P44" s="103">
        <f t="shared" si="16"/>
        <v>0</v>
      </c>
      <c r="Q44" s="217"/>
      <c r="R44" s="103">
        <f t="shared" si="17"/>
        <v>0</v>
      </c>
      <c r="S44" s="217"/>
      <c r="T44" s="103">
        <f t="shared" si="18"/>
        <v>0</v>
      </c>
      <c r="U44" s="217"/>
      <c r="V44" s="103">
        <f t="shared" si="19"/>
        <v>0</v>
      </c>
    </row>
    <row r="45" spans="1:22" ht="12.75" customHeight="1" x14ac:dyDescent="0.3">
      <c r="A45" s="38" t="s">
        <v>4</v>
      </c>
      <c r="B45" s="50"/>
      <c r="C45" s="220">
        <v>14799.454</v>
      </c>
      <c r="D45" s="103">
        <f t="shared" si="10"/>
        <v>2.8189436190476189E-2</v>
      </c>
      <c r="E45" s="220">
        <v>16456.992848000002</v>
      </c>
      <c r="F45" s="103">
        <f t="shared" si="11"/>
        <v>2.5163597626911317E-2</v>
      </c>
      <c r="G45" s="220">
        <v>17032.987597679999</v>
      </c>
      <c r="H45" s="103">
        <f t="shared" si="12"/>
        <v>2.5536713039999999E-2</v>
      </c>
      <c r="I45" s="220">
        <v>17578.043200805761</v>
      </c>
      <c r="J45" s="103">
        <f t="shared" si="13"/>
        <v>2.5812104553312426E-2</v>
      </c>
      <c r="K45" s="220">
        <v>18017.494280825904</v>
      </c>
      <c r="L45" s="103">
        <f t="shared" si="14"/>
        <v>2.5961807321074788E-2</v>
      </c>
      <c r="M45" s="220">
        <v>18467.931637846548</v>
      </c>
      <c r="N45" s="103">
        <f t="shared" si="15"/>
        <v>2.6084649205997949E-2</v>
      </c>
      <c r="O45" s="220">
        <v>18929.62992879271</v>
      </c>
      <c r="P45" s="103">
        <f t="shared" si="16"/>
        <v>2.6218324001097935E-2</v>
      </c>
      <c r="Q45" s="220">
        <v>19402.870677012525</v>
      </c>
      <c r="R45" s="103">
        <f t="shared" si="17"/>
        <v>2.6326825884684567E-2</v>
      </c>
      <c r="S45" s="220">
        <v>19887.942443937838</v>
      </c>
      <c r="T45" s="103">
        <f t="shared" si="18"/>
        <v>2.6446731973321595E-2</v>
      </c>
      <c r="U45" s="220">
        <v>20385.141005036283</v>
      </c>
      <c r="V45" s="103">
        <f t="shared" si="19"/>
        <v>2.6577758807087723E-2</v>
      </c>
    </row>
    <row r="46" spans="1:22" ht="12.75" customHeight="1" x14ac:dyDescent="0.3">
      <c r="A46" s="26" t="s">
        <v>5</v>
      </c>
      <c r="B46" s="69"/>
      <c r="C46" s="105">
        <f>SUM(C36:C45)</f>
        <v>184752.17799999999</v>
      </c>
      <c r="D46" s="106">
        <f t="shared" si="10"/>
        <v>0.35190891047619044</v>
      </c>
      <c r="E46" s="105">
        <f>SUM(E36:E45)</f>
        <v>205444.42193600003</v>
      </c>
      <c r="F46" s="106">
        <f t="shared" si="11"/>
        <v>0.3141352017370031</v>
      </c>
      <c r="G46" s="105">
        <f>SUM(G36:G45)</f>
        <v>212634.97670376001</v>
      </c>
      <c r="H46" s="106">
        <f t="shared" si="12"/>
        <v>0.31879306852137934</v>
      </c>
      <c r="I46" s="105">
        <f>SUM(I36:I45)</f>
        <v>219439.29595828033</v>
      </c>
      <c r="J46" s="106">
        <f t="shared" si="13"/>
        <v>0.32223097791230593</v>
      </c>
      <c r="K46" s="105">
        <f>SUM(K36:K45)</f>
        <v>224925.27835723732</v>
      </c>
      <c r="L46" s="106">
        <f t="shared" si="14"/>
        <v>0.32409982472224397</v>
      </c>
      <c r="M46" s="105">
        <f>SUM(M36:M45)</f>
        <v>230548.41031616821</v>
      </c>
      <c r="N46" s="106">
        <f t="shared" si="15"/>
        <v>0.32563334790419241</v>
      </c>
      <c r="O46" s="105">
        <f>SUM(O36:O45)</f>
        <v>236312.12057407241</v>
      </c>
      <c r="P46" s="106">
        <f t="shared" si="16"/>
        <v>0.32730210605827204</v>
      </c>
      <c r="Q46" s="105">
        <f>SUM(Q36:Q45)</f>
        <v>242219.92358842416</v>
      </c>
      <c r="R46" s="106">
        <f t="shared" si="17"/>
        <v>0.32865661273870306</v>
      </c>
      <c r="S46" s="105">
        <f>SUM(S36:S45)</f>
        <v>248275.42167813479</v>
      </c>
      <c r="T46" s="106">
        <f t="shared" si="18"/>
        <v>0.33015348627411539</v>
      </c>
      <c r="U46" s="105">
        <f>SUM(U36:U45)</f>
        <v>254482.30722008811</v>
      </c>
      <c r="V46" s="106">
        <f t="shared" si="19"/>
        <v>0.33178918803140561</v>
      </c>
    </row>
    <row r="47" spans="1:22" ht="12.75" customHeight="1" x14ac:dyDescent="0.3">
      <c r="A47" s="26"/>
      <c r="B47" s="26"/>
      <c r="C47" s="53"/>
      <c r="D47" s="111"/>
      <c r="E47" s="53"/>
      <c r="F47" s="111"/>
      <c r="G47" s="53"/>
      <c r="H47" s="111"/>
      <c r="I47" s="53"/>
      <c r="J47" s="111"/>
      <c r="K47" s="53"/>
      <c r="L47" s="111"/>
      <c r="M47" s="53"/>
      <c r="N47" s="111"/>
      <c r="O47" s="53"/>
      <c r="P47" s="111"/>
      <c r="Q47" s="53"/>
      <c r="R47" s="111"/>
      <c r="S47" s="53"/>
      <c r="T47" s="111"/>
      <c r="U47" s="53"/>
      <c r="V47" s="111"/>
    </row>
    <row r="48" spans="1:22" ht="12.75" customHeight="1" x14ac:dyDescent="0.3">
      <c r="A48" s="26" t="str">
        <f>A4</f>
        <v xml:space="preserve">VENDOR:  </v>
      </c>
      <c r="B48" s="46">
        <f>B4</f>
        <v>0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4" ht="12.75" customHeight="1" x14ac:dyDescent="0.3">
      <c r="A49" s="26"/>
      <c r="B49" s="14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4" ht="12.75" customHeight="1" x14ac:dyDescent="0.3">
      <c r="A50" s="38"/>
      <c r="B50" s="38"/>
      <c r="C50" s="109" t="str">
        <f>C6</f>
        <v>FY 2018-19</v>
      </c>
      <c r="D50" s="109" t="s">
        <v>9</v>
      </c>
      <c r="E50" s="109" t="str">
        <f>E6</f>
        <v>FY 2019-20</v>
      </c>
      <c r="F50" s="109" t="s">
        <v>9</v>
      </c>
      <c r="G50" s="109" t="str">
        <f>G6</f>
        <v>FY 2020-21</v>
      </c>
      <c r="H50" s="109" t="s">
        <v>9</v>
      </c>
      <c r="I50" s="109" t="str">
        <f>I6</f>
        <v>FY 2021-22</v>
      </c>
      <c r="J50" s="109" t="s">
        <v>9</v>
      </c>
      <c r="K50" s="109" t="str">
        <f>K6</f>
        <v>FY 2022-23</v>
      </c>
      <c r="L50" s="109" t="s">
        <v>9</v>
      </c>
      <c r="M50" s="109" t="str">
        <f>M6</f>
        <v>FY 2023-24</v>
      </c>
      <c r="N50" s="109" t="s">
        <v>9</v>
      </c>
      <c r="O50" s="109" t="str">
        <f>O6</f>
        <v>FY 2024-25</v>
      </c>
      <c r="P50" s="109" t="s">
        <v>9</v>
      </c>
      <c r="Q50" s="109" t="str">
        <f>Q6</f>
        <v>FY 2025-26</v>
      </c>
      <c r="R50" s="109" t="s">
        <v>9</v>
      </c>
      <c r="S50" s="109" t="str">
        <f>S6</f>
        <v>FY 2026-27</v>
      </c>
      <c r="T50" s="109" t="s">
        <v>9</v>
      </c>
      <c r="U50" s="109" t="str">
        <f>U6</f>
        <v>FY 2027-28</v>
      </c>
      <c r="V50" s="109" t="s">
        <v>9</v>
      </c>
    </row>
    <row r="51" spans="1:24" ht="12.75" customHeight="1" x14ac:dyDescent="0.3">
      <c r="A51" s="26" t="s">
        <v>38</v>
      </c>
      <c r="B51" s="69"/>
      <c r="C51" s="101"/>
      <c r="D51" s="103"/>
      <c r="E51" s="101"/>
      <c r="F51" s="103"/>
      <c r="G51" s="101"/>
      <c r="H51" s="103"/>
      <c r="I51" s="101"/>
      <c r="J51" s="103"/>
      <c r="K51" s="101"/>
      <c r="L51" s="103"/>
      <c r="M51" s="101"/>
      <c r="N51" s="103"/>
      <c r="O51" s="101"/>
      <c r="P51" s="103"/>
      <c r="Q51" s="101"/>
      <c r="R51" s="103"/>
      <c r="S51" s="101"/>
      <c r="T51" s="103"/>
      <c r="U51" s="101"/>
      <c r="V51" s="103"/>
    </row>
    <row r="52" spans="1:24" ht="12.75" customHeight="1" x14ac:dyDescent="0.3">
      <c r="A52" s="38" t="s">
        <v>229</v>
      </c>
      <c r="B52" s="50"/>
      <c r="C52" s="217">
        <v>0</v>
      </c>
      <c r="D52" s="103">
        <f t="shared" ref="D52:D104" si="20">IFERROR(C52/C$28,0)</f>
        <v>0</v>
      </c>
      <c r="E52" s="217">
        <v>0</v>
      </c>
      <c r="F52" s="103">
        <f t="shared" ref="F52:F104" si="21">IFERROR(E52/E$28,0)</f>
        <v>0</v>
      </c>
      <c r="G52" s="217">
        <v>0</v>
      </c>
      <c r="H52" s="103">
        <f t="shared" ref="H52:H104" si="22">IFERROR(G52/G$28,0)</f>
        <v>0</v>
      </c>
      <c r="I52" s="217">
        <v>0</v>
      </c>
      <c r="J52" s="103">
        <f t="shared" ref="J52:J104" si="23">IFERROR(I52/I$28,0)</f>
        <v>0</v>
      </c>
      <c r="K52" s="217">
        <v>0</v>
      </c>
      <c r="L52" s="103">
        <f t="shared" ref="L52:L104" si="24">IFERROR(K52/K$28,0)</f>
        <v>0</v>
      </c>
      <c r="M52" s="217">
        <v>0</v>
      </c>
      <c r="N52" s="103">
        <f t="shared" ref="N52:N104" si="25">IFERROR(M52/M$28,0)</f>
        <v>0</v>
      </c>
      <c r="O52" s="217">
        <v>0</v>
      </c>
      <c r="P52" s="103">
        <f t="shared" ref="P52:P104" si="26">IFERROR(O52/O$28,0)</f>
        <v>0</v>
      </c>
      <c r="Q52" s="217">
        <v>0</v>
      </c>
      <c r="R52" s="103">
        <f t="shared" ref="R52:R104" si="27">IFERROR(Q52/Q$28,0)</f>
        <v>0</v>
      </c>
      <c r="S52" s="217">
        <v>0</v>
      </c>
      <c r="T52" s="103">
        <f t="shared" ref="T52:T104" si="28">IFERROR(S52/S$28,0)</f>
        <v>0</v>
      </c>
      <c r="U52" s="217">
        <v>0</v>
      </c>
      <c r="V52" s="103">
        <f t="shared" ref="V52:V105" si="29">IFERROR(U52/U$28,0)</f>
        <v>0</v>
      </c>
      <c r="X52" s="245"/>
    </row>
    <row r="53" spans="1:24" ht="12.75" customHeight="1" x14ac:dyDescent="0.3">
      <c r="A53" s="38" t="s">
        <v>97</v>
      </c>
      <c r="B53" s="50"/>
      <c r="C53" s="217">
        <v>0</v>
      </c>
      <c r="D53" s="103">
        <f t="shared" si="20"/>
        <v>0</v>
      </c>
      <c r="E53" s="217">
        <v>0</v>
      </c>
      <c r="F53" s="103">
        <f t="shared" si="21"/>
        <v>0</v>
      </c>
      <c r="G53" s="217">
        <v>0</v>
      </c>
      <c r="H53" s="103">
        <f t="shared" si="22"/>
        <v>0</v>
      </c>
      <c r="I53" s="217">
        <v>0</v>
      </c>
      <c r="J53" s="103">
        <f t="shared" si="23"/>
        <v>0</v>
      </c>
      <c r="K53" s="217">
        <v>0</v>
      </c>
      <c r="L53" s="103">
        <f t="shared" si="24"/>
        <v>0</v>
      </c>
      <c r="M53" s="217">
        <v>0</v>
      </c>
      <c r="N53" s="103">
        <f t="shared" si="25"/>
        <v>0</v>
      </c>
      <c r="O53" s="217">
        <v>0</v>
      </c>
      <c r="P53" s="103">
        <f t="shared" si="26"/>
        <v>0</v>
      </c>
      <c r="Q53" s="217">
        <v>0</v>
      </c>
      <c r="R53" s="103">
        <f t="shared" si="27"/>
        <v>0</v>
      </c>
      <c r="S53" s="217">
        <v>0</v>
      </c>
      <c r="T53" s="103">
        <f t="shared" si="28"/>
        <v>0</v>
      </c>
      <c r="U53" s="217">
        <v>0</v>
      </c>
      <c r="V53" s="103">
        <f t="shared" si="29"/>
        <v>0</v>
      </c>
      <c r="X53" s="245"/>
    </row>
    <row r="54" spans="1:24" ht="12.75" customHeight="1" x14ac:dyDescent="0.3">
      <c r="A54" s="38" t="s">
        <v>30</v>
      </c>
      <c r="B54" s="50"/>
      <c r="C54" s="217">
        <v>367.5</v>
      </c>
      <c r="D54" s="103">
        <f t="shared" si="20"/>
        <v>6.9999999999999999E-4</v>
      </c>
      <c r="E54" s="217">
        <v>457.8</v>
      </c>
      <c r="F54" s="103">
        <f t="shared" si="21"/>
        <v>6.9999999999999999E-4</v>
      </c>
      <c r="G54" s="217">
        <v>466.9</v>
      </c>
      <c r="H54" s="103">
        <f t="shared" si="22"/>
        <v>6.9999999999999999E-4</v>
      </c>
      <c r="I54" s="217">
        <v>476.7</v>
      </c>
      <c r="J54" s="103">
        <f t="shared" si="23"/>
        <v>6.9999999999999999E-4</v>
      </c>
      <c r="K54" s="217">
        <v>485.8</v>
      </c>
      <c r="L54" s="103">
        <f t="shared" si="24"/>
        <v>6.9999999999999999E-4</v>
      </c>
      <c r="M54" s="217">
        <v>495.6</v>
      </c>
      <c r="N54" s="103">
        <f t="shared" si="25"/>
        <v>6.9999999999999999E-4</v>
      </c>
      <c r="O54" s="217">
        <v>505.4</v>
      </c>
      <c r="P54" s="103">
        <f t="shared" si="26"/>
        <v>6.9999999999999999E-4</v>
      </c>
      <c r="Q54" s="217">
        <v>515.9</v>
      </c>
      <c r="R54" s="103">
        <f t="shared" si="27"/>
        <v>6.9999999999999999E-4</v>
      </c>
      <c r="S54" s="217">
        <v>526.4</v>
      </c>
      <c r="T54" s="103">
        <f t="shared" si="28"/>
        <v>6.9999999999999999E-4</v>
      </c>
      <c r="U54" s="217">
        <v>536.90000000000009</v>
      </c>
      <c r="V54" s="103">
        <f t="shared" si="29"/>
        <v>7.000000000000001E-4</v>
      </c>
      <c r="X54" s="245"/>
    </row>
    <row r="55" spans="1:24" ht="12.75" customHeight="1" x14ac:dyDescent="0.3">
      <c r="A55" s="38" t="s">
        <v>153</v>
      </c>
      <c r="B55" s="50"/>
      <c r="C55" s="217">
        <v>36750</v>
      </c>
      <c r="D55" s="103">
        <f t="shared" si="20"/>
        <v>7.0000000000000007E-2</v>
      </c>
      <c r="E55" s="217">
        <v>45780.000000000007</v>
      </c>
      <c r="F55" s="103">
        <f t="shared" si="21"/>
        <v>7.0000000000000007E-2</v>
      </c>
      <c r="G55" s="217">
        <v>46690.000000000007</v>
      </c>
      <c r="H55" s="103">
        <f t="shared" si="22"/>
        <v>7.0000000000000007E-2</v>
      </c>
      <c r="I55" s="217">
        <v>47670.000000000007</v>
      </c>
      <c r="J55" s="103">
        <f t="shared" si="23"/>
        <v>7.0000000000000007E-2</v>
      </c>
      <c r="K55" s="217">
        <v>48580.000000000007</v>
      </c>
      <c r="L55" s="103">
        <f t="shared" si="24"/>
        <v>7.0000000000000007E-2</v>
      </c>
      <c r="M55" s="217">
        <v>49560.000000000007</v>
      </c>
      <c r="N55" s="103">
        <f t="shared" si="25"/>
        <v>7.0000000000000007E-2</v>
      </c>
      <c r="O55" s="217">
        <v>50540.000000000007</v>
      </c>
      <c r="P55" s="103">
        <f t="shared" si="26"/>
        <v>7.0000000000000007E-2</v>
      </c>
      <c r="Q55" s="217">
        <v>51590.000000000007</v>
      </c>
      <c r="R55" s="103">
        <f t="shared" si="27"/>
        <v>7.0000000000000007E-2</v>
      </c>
      <c r="S55" s="217">
        <v>52640.000000000007</v>
      </c>
      <c r="T55" s="103">
        <f t="shared" si="28"/>
        <v>7.0000000000000007E-2</v>
      </c>
      <c r="U55" s="217">
        <v>53690.000000000007</v>
      </c>
      <c r="V55" s="103">
        <f t="shared" si="29"/>
        <v>7.0000000000000007E-2</v>
      </c>
      <c r="X55" s="245"/>
    </row>
    <row r="56" spans="1:24" ht="12.75" customHeight="1" x14ac:dyDescent="0.3">
      <c r="A56" s="38" t="s">
        <v>88</v>
      </c>
      <c r="B56" s="50"/>
      <c r="C56" s="217">
        <v>267.75</v>
      </c>
      <c r="D56" s="103">
        <f t="shared" si="20"/>
        <v>5.1000000000000004E-4</v>
      </c>
      <c r="E56" s="217">
        <v>333.54</v>
      </c>
      <c r="F56" s="103">
        <f t="shared" si="21"/>
        <v>5.1000000000000004E-4</v>
      </c>
      <c r="G56" s="217">
        <v>340.17</v>
      </c>
      <c r="H56" s="103">
        <f t="shared" si="22"/>
        <v>5.1000000000000004E-4</v>
      </c>
      <c r="I56" s="217">
        <v>347.31</v>
      </c>
      <c r="J56" s="103">
        <f t="shared" si="23"/>
        <v>5.1000000000000004E-4</v>
      </c>
      <c r="K56" s="217">
        <v>353.94</v>
      </c>
      <c r="L56" s="103">
        <f t="shared" si="24"/>
        <v>5.1000000000000004E-4</v>
      </c>
      <c r="M56" s="217">
        <v>361.0800000000001</v>
      </c>
      <c r="N56" s="103">
        <f t="shared" si="25"/>
        <v>5.1000000000000015E-4</v>
      </c>
      <c r="O56" s="217">
        <v>368.22</v>
      </c>
      <c r="P56" s="103">
        <f t="shared" si="26"/>
        <v>5.1000000000000004E-4</v>
      </c>
      <c r="Q56" s="217">
        <v>375.87</v>
      </c>
      <c r="R56" s="103">
        <f t="shared" si="27"/>
        <v>5.1000000000000004E-4</v>
      </c>
      <c r="S56" s="217">
        <v>383.52000000000004</v>
      </c>
      <c r="T56" s="103">
        <f t="shared" si="28"/>
        <v>5.1000000000000004E-4</v>
      </c>
      <c r="U56" s="217">
        <v>391.17000000000007</v>
      </c>
      <c r="V56" s="103">
        <f t="shared" si="29"/>
        <v>5.1000000000000015E-4</v>
      </c>
      <c r="X56" s="245"/>
    </row>
    <row r="57" spans="1:24" ht="12.75" customHeight="1" x14ac:dyDescent="0.3">
      <c r="A57" s="38" t="s">
        <v>14</v>
      </c>
      <c r="B57" s="50"/>
      <c r="C57" s="217">
        <v>0</v>
      </c>
      <c r="D57" s="103">
        <f t="shared" si="20"/>
        <v>0</v>
      </c>
      <c r="E57" s="217">
        <v>0</v>
      </c>
      <c r="F57" s="103">
        <f t="shared" si="21"/>
        <v>0</v>
      </c>
      <c r="G57" s="217">
        <v>0</v>
      </c>
      <c r="H57" s="103">
        <f t="shared" si="22"/>
        <v>0</v>
      </c>
      <c r="I57" s="217">
        <v>0</v>
      </c>
      <c r="J57" s="103">
        <f t="shared" si="23"/>
        <v>0</v>
      </c>
      <c r="K57" s="217">
        <v>0</v>
      </c>
      <c r="L57" s="103">
        <f t="shared" si="24"/>
        <v>0</v>
      </c>
      <c r="M57" s="217">
        <v>0</v>
      </c>
      <c r="N57" s="103">
        <f t="shared" si="25"/>
        <v>0</v>
      </c>
      <c r="O57" s="217">
        <v>0</v>
      </c>
      <c r="P57" s="103">
        <f t="shared" si="26"/>
        <v>0</v>
      </c>
      <c r="Q57" s="217">
        <v>0</v>
      </c>
      <c r="R57" s="103">
        <f t="shared" si="27"/>
        <v>0</v>
      </c>
      <c r="S57" s="217">
        <v>0</v>
      </c>
      <c r="T57" s="103">
        <f t="shared" si="28"/>
        <v>0</v>
      </c>
      <c r="U57" s="217">
        <v>0</v>
      </c>
      <c r="V57" s="103">
        <f t="shared" si="29"/>
        <v>0</v>
      </c>
      <c r="X57" s="245"/>
    </row>
    <row r="58" spans="1:24" ht="12.75" customHeight="1" x14ac:dyDescent="0.3">
      <c r="A58" s="38" t="s">
        <v>31</v>
      </c>
      <c r="B58" s="50"/>
      <c r="C58" s="217">
        <v>0</v>
      </c>
      <c r="D58" s="103">
        <f t="shared" si="20"/>
        <v>0</v>
      </c>
      <c r="E58" s="217">
        <v>0</v>
      </c>
      <c r="F58" s="103">
        <f t="shared" si="21"/>
        <v>0</v>
      </c>
      <c r="G58" s="217">
        <v>0</v>
      </c>
      <c r="H58" s="103">
        <f t="shared" si="22"/>
        <v>0</v>
      </c>
      <c r="I58" s="217">
        <v>0</v>
      </c>
      <c r="J58" s="103">
        <f t="shared" si="23"/>
        <v>0</v>
      </c>
      <c r="K58" s="217">
        <v>0</v>
      </c>
      <c r="L58" s="103">
        <f t="shared" si="24"/>
        <v>0</v>
      </c>
      <c r="M58" s="217">
        <v>0</v>
      </c>
      <c r="N58" s="103">
        <f t="shared" si="25"/>
        <v>0</v>
      </c>
      <c r="O58" s="217">
        <v>0</v>
      </c>
      <c r="P58" s="103">
        <f t="shared" si="26"/>
        <v>0</v>
      </c>
      <c r="Q58" s="217">
        <v>0</v>
      </c>
      <c r="R58" s="103">
        <f t="shared" si="27"/>
        <v>0</v>
      </c>
      <c r="S58" s="217">
        <v>0</v>
      </c>
      <c r="T58" s="103">
        <f t="shared" si="28"/>
        <v>0</v>
      </c>
      <c r="U58" s="217">
        <v>0</v>
      </c>
      <c r="V58" s="103">
        <f t="shared" si="29"/>
        <v>0</v>
      </c>
      <c r="X58" s="245"/>
    </row>
    <row r="59" spans="1:24" ht="12.75" customHeight="1" x14ac:dyDescent="0.3">
      <c r="A59" s="38" t="s">
        <v>141</v>
      </c>
      <c r="B59" s="50"/>
      <c r="C59" s="217">
        <v>31500</v>
      </c>
      <c r="D59" s="103">
        <f t="shared" si="20"/>
        <v>0.06</v>
      </c>
      <c r="E59" s="217">
        <v>39240</v>
      </c>
      <c r="F59" s="103">
        <f t="shared" si="21"/>
        <v>0.06</v>
      </c>
      <c r="G59" s="217">
        <v>40020</v>
      </c>
      <c r="H59" s="103">
        <f t="shared" si="22"/>
        <v>0.06</v>
      </c>
      <c r="I59" s="217">
        <v>40860</v>
      </c>
      <c r="J59" s="103">
        <f t="shared" si="23"/>
        <v>0.06</v>
      </c>
      <c r="K59" s="217">
        <v>41640</v>
      </c>
      <c r="L59" s="103">
        <f t="shared" si="24"/>
        <v>0.06</v>
      </c>
      <c r="M59" s="217">
        <v>42480</v>
      </c>
      <c r="N59" s="103">
        <f t="shared" si="25"/>
        <v>0.06</v>
      </c>
      <c r="O59" s="217">
        <v>43320</v>
      </c>
      <c r="P59" s="103">
        <f t="shared" si="26"/>
        <v>0.06</v>
      </c>
      <c r="Q59" s="217">
        <v>44220</v>
      </c>
      <c r="R59" s="103">
        <f t="shared" si="27"/>
        <v>0.06</v>
      </c>
      <c r="S59" s="217">
        <v>45120</v>
      </c>
      <c r="T59" s="103">
        <f t="shared" si="28"/>
        <v>0.06</v>
      </c>
      <c r="U59" s="217">
        <v>46020</v>
      </c>
      <c r="V59" s="103">
        <f t="shared" si="29"/>
        <v>0.06</v>
      </c>
      <c r="X59" s="245"/>
    </row>
    <row r="60" spans="1:24" ht="12.75" customHeight="1" x14ac:dyDescent="0.3">
      <c r="A60" s="38" t="s">
        <v>149</v>
      </c>
      <c r="B60" s="50"/>
      <c r="C60" s="217">
        <v>0</v>
      </c>
      <c r="D60" s="103">
        <f t="shared" si="20"/>
        <v>0</v>
      </c>
      <c r="E60" s="217">
        <v>0</v>
      </c>
      <c r="F60" s="103">
        <f t="shared" si="21"/>
        <v>0</v>
      </c>
      <c r="G60" s="217">
        <v>0</v>
      </c>
      <c r="H60" s="103">
        <f t="shared" si="22"/>
        <v>0</v>
      </c>
      <c r="I60" s="217">
        <v>0</v>
      </c>
      <c r="J60" s="103">
        <f t="shared" si="23"/>
        <v>0</v>
      </c>
      <c r="K60" s="217">
        <v>0</v>
      </c>
      <c r="L60" s="103">
        <f t="shared" si="24"/>
        <v>0</v>
      </c>
      <c r="M60" s="217">
        <v>0</v>
      </c>
      <c r="N60" s="103">
        <f t="shared" si="25"/>
        <v>0</v>
      </c>
      <c r="O60" s="217">
        <v>0</v>
      </c>
      <c r="P60" s="103">
        <f t="shared" si="26"/>
        <v>0</v>
      </c>
      <c r="Q60" s="217">
        <v>0</v>
      </c>
      <c r="R60" s="103">
        <f t="shared" si="27"/>
        <v>0</v>
      </c>
      <c r="S60" s="217">
        <v>0</v>
      </c>
      <c r="T60" s="103">
        <f t="shared" si="28"/>
        <v>0</v>
      </c>
      <c r="U60" s="217">
        <v>0</v>
      </c>
      <c r="V60" s="103">
        <f t="shared" si="29"/>
        <v>0</v>
      </c>
      <c r="X60" s="245"/>
    </row>
    <row r="61" spans="1:24" ht="12.75" customHeight="1" x14ac:dyDescent="0.3">
      <c r="A61" s="38" t="s">
        <v>157</v>
      </c>
      <c r="B61" s="50"/>
      <c r="C61" s="217">
        <v>0</v>
      </c>
      <c r="D61" s="103">
        <f t="shared" si="20"/>
        <v>0</v>
      </c>
      <c r="E61" s="217">
        <v>0</v>
      </c>
      <c r="F61" s="103">
        <f t="shared" si="21"/>
        <v>0</v>
      </c>
      <c r="G61" s="217">
        <v>0</v>
      </c>
      <c r="H61" s="103">
        <f t="shared" si="22"/>
        <v>0</v>
      </c>
      <c r="I61" s="217">
        <v>0</v>
      </c>
      <c r="J61" s="103">
        <f t="shared" si="23"/>
        <v>0</v>
      </c>
      <c r="K61" s="217">
        <v>0</v>
      </c>
      <c r="L61" s="103">
        <f t="shared" si="24"/>
        <v>0</v>
      </c>
      <c r="M61" s="217">
        <v>0</v>
      </c>
      <c r="N61" s="103">
        <f t="shared" si="25"/>
        <v>0</v>
      </c>
      <c r="O61" s="217">
        <v>0</v>
      </c>
      <c r="P61" s="103">
        <f t="shared" si="26"/>
        <v>0</v>
      </c>
      <c r="Q61" s="217">
        <v>0</v>
      </c>
      <c r="R61" s="103">
        <f t="shared" si="27"/>
        <v>0</v>
      </c>
      <c r="S61" s="217">
        <v>0</v>
      </c>
      <c r="T61" s="103">
        <f t="shared" si="28"/>
        <v>0</v>
      </c>
      <c r="U61" s="217">
        <v>0</v>
      </c>
      <c r="V61" s="103">
        <f t="shared" si="29"/>
        <v>0</v>
      </c>
      <c r="X61" s="245"/>
    </row>
    <row r="62" spans="1:24" ht="12.75" customHeight="1" x14ac:dyDescent="0.3">
      <c r="A62" s="38" t="s">
        <v>294</v>
      </c>
      <c r="B62" s="50"/>
      <c r="C62" s="217">
        <v>0</v>
      </c>
      <c r="D62" s="103">
        <f t="shared" si="20"/>
        <v>0</v>
      </c>
      <c r="E62" s="217">
        <v>0</v>
      </c>
      <c r="F62" s="103">
        <f t="shared" si="21"/>
        <v>0</v>
      </c>
      <c r="G62" s="217">
        <v>0</v>
      </c>
      <c r="H62" s="103">
        <f t="shared" si="22"/>
        <v>0</v>
      </c>
      <c r="I62" s="217">
        <v>0</v>
      </c>
      <c r="J62" s="103">
        <f t="shared" si="23"/>
        <v>0</v>
      </c>
      <c r="K62" s="217">
        <v>0</v>
      </c>
      <c r="L62" s="103">
        <f t="shared" si="24"/>
        <v>0</v>
      </c>
      <c r="M62" s="217">
        <v>0</v>
      </c>
      <c r="N62" s="103">
        <f t="shared" si="25"/>
        <v>0</v>
      </c>
      <c r="O62" s="217">
        <v>0</v>
      </c>
      <c r="P62" s="103">
        <f t="shared" si="26"/>
        <v>0</v>
      </c>
      <c r="Q62" s="217">
        <v>0</v>
      </c>
      <c r="R62" s="103">
        <f t="shared" si="27"/>
        <v>0</v>
      </c>
      <c r="S62" s="217">
        <v>0</v>
      </c>
      <c r="T62" s="103">
        <f t="shared" si="28"/>
        <v>0</v>
      </c>
      <c r="U62" s="217">
        <v>0</v>
      </c>
      <c r="V62" s="103">
        <f t="shared" si="29"/>
        <v>0</v>
      </c>
      <c r="X62" s="245"/>
    </row>
    <row r="63" spans="1:24" ht="12.75" customHeight="1" x14ac:dyDescent="0.3">
      <c r="A63" s="38" t="s">
        <v>29</v>
      </c>
      <c r="B63" s="50"/>
      <c r="C63" s="217">
        <v>8203.4565046201351</v>
      </c>
      <c r="D63" s="103">
        <f t="shared" si="20"/>
        <v>1.5625631437371685E-2</v>
      </c>
      <c r="E63" s="217">
        <v>6559.5653545786181</v>
      </c>
      <c r="F63" s="103">
        <f t="shared" si="21"/>
        <v>1.0029916444309814E-2</v>
      </c>
      <c r="G63" s="217">
        <v>7341.0701828093606</v>
      </c>
      <c r="H63" s="103">
        <f t="shared" si="22"/>
        <v>1.100610222310249E-2</v>
      </c>
      <c r="I63" s="217">
        <v>7265.7010180108809</v>
      </c>
      <c r="J63" s="103">
        <f t="shared" si="23"/>
        <v>1.0669164490471192E-2</v>
      </c>
      <c r="K63" s="217">
        <v>7407.9735738726768</v>
      </c>
      <c r="L63" s="103">
        <f t="shared" si="24"/>
        <v>1.0674313507021149E-2</v>
      </c>
      <c r="M63" s="217">
        <v>7561.5600775982703</v>
      </c>
      <c r="N63" s="103">
        <f t="shared" si="25"/>
        <v>1.06801696011275E-2</v>
      </c>
      <c r="O63" s="217">
        <v>7714.875670557476</v>
      </c>
      <c r="P63" s="103">
        <f t="shared" si="26"/>
        <v>1.0685423366423096E-2</v>
      </c>
      <c r="Q63" s="217">
        <v>7879.8300868981914</v>
      </c>
      <c r="R63" s="103">
        <f t="shared" si="27"/>
        <v>1.069176402564205E-2</v>
      </c>
      <c r="S63" s="217">
        <v>8044.5238683084108</v>
      </c>
      <c r="T63" s="103">
        <f t="shared" si="28"/>
        <v>1.0697505144027142E-2</v>
      </c>
      <c r="U63" s="217">
        <v>8196.35415803059</v>
      </c>
      <c r="V63" s="103">
        <f t="shared" si="29"/>
        <v>1.0686250531982517E-2</v>
      </c>
      <c r="X63" s="245"/>
    </row>
    <row r="64" spans="1:24" ht="12.75" customHeight="1" x14ac:dyDescent="0.3">
      <c r="A64" s="38" t="s">
        <v>148</v>
      </c>
      <c r="B64" s="50"/>
      <c r="C64" s="217">
        <v>2520</v>
      </c>
      <c r="D64" s="103">
        <f t="shared" si="20"/>
        <v>4.7999999999999996E-3</v>
      </c>
      <c r="E64" s="217">
        <v>3139.2000000000003</v>
      </c>
      <c r="F64" s="103">
        <f t="shared" si="21"/>
        <v>4.8000000000000004E-3</v>
      </c>
      <c r="G64" s="217">
        <v>3201.5999999999995</v>
      </c>
      <c r="H64" s="103">
        <f t="shared" si="22"/>
        <v>4.7999999999999996E-3</v>
      </c>
      <c r="I64" s="217">
        <v>3268.7999999999993</v>
      </c>
      <c r="J64" s="103">
        <f t="shared" si="23"/>
        <v>4.7999999999999987E-3</v>
      </c>
      <c r="K64" s="217">
        <v>3331.1999999999994</v>
      </c>
      <c r="L64" s="103">
        <f t="shared" si="24"/>
        <v>4.7999999999999987E-3</v>
      </c>
      <c r="M64" s="217">
        <v>3398.3999999999996</v>
      </c>
      <c r="N64" s="103">
        <f t="shared" si="25"/>
        <v>4.7999999999999996E-3</v>
      </c>
      <c r="O64" s="217">
        <v>3465.5999999999995</v>
      </c>
      <c r="P64" s="103">
        <f t="shared" si="26"/>
        <v>4.7999999999999996E-3</v>
      </c>
      <c r="Q64" s="217">
        <v>3537.6</v>
      </c>
      <c r="R64" s="103">
        <f t="shared" si="27"/>
        <v>4.7999999999999996E-3</v>
      </c>
      <c r="S64" s="217">
        <v>3609.599999999999</v>
      </c>
      <c r="T64" s="103">
        <f t="shared" si="28"/>
        <v>4.7999999999999987E-3</v>
      </c>
      <c r="U64" s="217">
        <v>3681.6</v>
      </c>
      <c r="V64" s="103">
        <f t="shared" si="29"/>
        <v>4.7999999999999996E-3</v>
      </c>
      <c r="X64" s="245"/>
    </row>
    <row r="65" spans="1:24" ht="12.75" customHeight="1" x14ac:dyDescent="0.3">
      <c r="A65" s="38" t="s">
        <v>39</v>
      </c>
      <c r="B65" s="50"/>
      <c r="C65" s="217">
        <v>262.5</v>
      </c>
      <c r="D65" s="103">
        <f t="shared" si="20"/>
        <v>5.0000000000000001E-4</v>
      </c>
      <c r="E65" s="217">
        <v>327</v>
      </c>
      <c r="F65" s="103">
        <f t="shared" si="21"/>
        <v>5.0000000000000001E-4</v>
      </c>
      <c r="G65" s="217">
        <v>333.5</v>
      </c>
      <c r="H65" s="103">
        <f t="shared" si="22"/>
        <v>5.0000000000000001E-4</v>
      </c>
      <c r="I65" s="217">
        <v>340.5</v>
      </c>
      <c r="J65" s="103">
        <f t="shared" si="23"/>
        <v>5.0000000000000001E-4</v>
      </c>
      <c r="K65" s="217">
        <v>347</v>
      </c>
      <c r="L65" s="103">
        <f t="shared" si="24"/>
        <v>5.0000000000000001E-4</v>
      </c>
      <c r="M65" s="217">
        <v>354</v>
      </c>
      <c r="N65" s="103">
        <f t="shared" si="25"/>
        <v>5.0000000000000001E-4</v>
      </c>
      <c r="O65" s="217">
        <v>361</v>
      </c>
      <c r="P65" s="103">
        <f t="shared" si="26"/>
        <v>5.0000000000000001E-4</v>
      </c>
      <c r="Q65" s="217">
        <v>368.5</v>
      </c>
      <c r="R65" s="103">
        <f t="shared" si="27"/>
        <v>5.0000000000000001E-4</v>
      </c>
      <c r="S65" s="217">
        <v>376</v>
      </c>
      <c r="T65" s="103">
        <f t="shared" si="28"/>
        <v>5.0000000000000001E-4</v>
      </c>
      <c r="U65" s="217">
        <v>383.5</v>
      </c>
      <c r="V65" s="103">
        <f t="shared" si="29"/>
        <v>5.0000000000000001E-4</v>
      </c>
      <c r="X65" s="245"/>
    </row>
    <row r="66" spans="1:24" ht="12.75" customHeight="1" x14ac:dyDescent="0.3">
      <c r="A66" s="38" t="s">
        <v>147</v>
      </c>
      <c r="B66" s="50"/>
      <c r="C66" s="217">
        <v>1470</v>
      </c>
      <c r="D66" s="103">
        <f t="shared" si="20"/>
        <v>2.8E-3</v>
      </c>
      <c r="E66" s="217">
        <v>1831.2</v>
      </c>
      <c r="F66" s="103">
        <f t="shared" si="21"/>
        <v>2.8E-3</v>
      </c>
      <c r="G66" s="217">
        <v>1867.6</v>
      </c>
      <c r="H66" s="103">
        <f t="shared" si="22"/>
        <v>2.8E-3</v>
      </c>
      <c r="I66" s="217">
        <v>1906.8</v>
      </c>
      <c r="J66" s="103">
        <f t="shared" si="23"/>
        <v>2.8E-3</v>
      </c>
      <c r="K66" s="217">
        <v>1943.2</v>
      </c>
      <c r="L66" s="103">
        <f t="shared" si="24"/>
        <v>2.8E-3</v>
      </c>
      <c r="M66" s="217">
        <v>1982.4</v>
      </c>
      <c r="N66" s="103">
        <f t="shared" si="25"/>
        <v>2.8E-3</v>
      </c>
      <c r="O66" s="217">
        <v>2021.6</v>
      </c>
      <c r="P66" s="103">
        <f t="shared" si="26"/>
        <v>2.8E-3</v>
      </c>
      <c r="Q66" s="217">
        <v>2063.6</v>
      </c>
      <c r="R66" s="103">
        <f t="shared" si="27"/>
        <v>2.8E-3</v>
      </c>
      <c r="S66" s="217">
        <v>2105.6</v>
      </c>
      <c r="T66" s="103">
        <f t="shared" si="28"/>
        <v>2.8E-3</v>
      </c>
      <c r="U66" s="217">
        <v>2147.6000000000004</v>
      </c>
      <c r="V66" s="103">
        <f t="shared" si="29"/>
        <v>2.8000000000000004E-3</v>
      </c>
      <c r="X66" s="245"/>
    </row>
    <row r="67" spans="1:24" ht="12.75" customHeight="1" x14ac:dyDescent="0.3">
      <c r="A67" s="38" t="s">
        <v>140</v>
      </c>
      <c r="B67" s="50"/>
      <c r="C67" s="217">
        <v>7875</v>
      </c>
      <c r="D67" s="103">
        <f t="shared" si="20"/>
        <v>1.4999999999999999E-2</v>
      </c>
      <c r="E67" s="217">
        <v>9810</v>
      </c>
      <c r="F67" s="103">
        <f t="shared" si="21"/>
        <v>1.4999999999999999E-2</v>
      </c>
      <c r="G67" s="217">
        <v>10005</v>
      </c>
      <c r="H67" s="103">
        <f t="shared" si="22"/>
        <v>1.4999999999999999E-2</v>
      </c>
      <c r="I67" s="217">
        <v>10214.999999999998</v>
      </c>
      <c r="J67" s="103">
        <f t="shared" si="23"/>
        <v>1.4999999999999998E-2</v>
      </c>
      <c r="K67" s="217">
        <v>10409.999999999998</v>
      </c>
      <c r="L67" s="103">
        <f t="shared" si="24"/>
        <v>1.4999999999999998E-2</v>
      </c>
      <c r="M67" s="217">
        <v>10620</v>
      </c>
      <c r="N67" s="103">
        <f t="shared" si="25"/>
        <v>1.4999999999999999E-2</v>
      </c>
      <c r="O67" s="217">
        <v>10830</v>
      </c>
      <c r="P67" s="103">
        <f t="shared" si="26"/>
        <v>1.4999999999999999E-2</v>
      </c>
      <c r="Q67" s="217">
        <v>11055</v>
      </c>
      <c r="R67" s="103">
        <f t="shared" si="27"/>
        <v>1.4999999999999999E-2</v>
      </c>
      <c r="S67" s="217">
        <v>11279.999999999998</v>
      </c>
      <c r="T67" s="103">
        <f t="shared" si="28"/>
        <v>1.4999999999999998E-2</v>
      </c>
      <c r="U67" s="217">
        <v>11505</v>
      </c>
      <c r="V67" s="103">
        <f t="shared" si="29"/>
        <v>1.4999999999999999E-2</v>
      </c>
      <c r="X67" s="245"/>
    </row>
    <row r="68" spans="1:24" ht="12.75" customHeight="1" x14ac:dyDescent="0.3">
      <c r="A68" s="38" t="s">
        <v>6</v>
      </c>
      <c r="B68" s="50"/>
      <c r="C68" s="217">
        <v>892.5</v>
      </c>
      <c r="D68" s="103">
        <f t="shared" si="20"/>
        <v>1.6999999999999999E-3</v>
      </c>
      <c r="E68" s="217">
        <v>1111.8</v>
      </c>
      <c r="F68" s="103">
        <f t="shared" si="21"/>
        <v>1.6999999999999999E-3</v>
      </c>
      <c r="G68" s="217">
        <v>1133.8999999999999</v>
      </c>
      <c r="H68" s="103">
        <f t="shared" si="22"/>
        <v>1.6999999999999997E-3</v>
      </c>
      <c r="I68" s="217">
        <v>1157.7</v>
      </c>
      <c r="J68" s="103">
        <f t="shared" si="23"/>
        <v>1.7000000000000001E-3</v>
      </c>
      <c r="K68" s="217">
        <v>1179.8</v>
      </c>
      <c r="L68" s="103">
        <f t="shared" si="24"/>
        <v>1.6999999999999999E-3</v>
      </c>
      <c r="M68" s="217">
        <v>1203.6000000000001</v>
      </c>
      <c r="N68" s="103">
        <f t="shared" si="25"/>
        <v>1.7000000000000001E-3</v>
      </c>
      <c r="O68" s="217">
        <v>1227.3999999999999</v>
      </c>
      <c r="P68" s="103">
        <f t="shared" si="26"/>
        <v>1.6999999999999999E-3</v>
      </c>
      <c r="Q68" s="217">
        <v>1252.8999999999999</v>
      </c>
      <c r="R68" s="103">
        <f t="shared" si="27"/>
        <v>1.6999999999999999E-3</v>
      </c>
      <c r="S68" s="217">
        <v>1278.3999999999999</v>
      </c>
      <c r="T68" s="103">
        <f t="shared" si="28"/>
        <v>1.6999999999999999E-3</v>
      </c>
      <c r="U68" s="217">
        <v>1303.8999999999999</v>
      </c>
      <c r="V68" s="103">
        <f t="shared" si="29"/>
        <v>1.6999999999999999E-3</v>
      </c>
      <c r="X68" s="245"/>
    </row>
    <row r="69" spans="1:24" ht="12.75" customHeight="1" x14ac:dyDescent="0.3">
      <c r="A69" s="38" t="s">
        <v>142</v>
      </c>
      <c r="B69" s="50"/>
      <c r="C69" s="217">
        <v>0</v>
      </c>
      <c r="D69" s="103">
        <f t="shared" si="20"/>
        <v>0</v>
      </c>
      <c r="E69" s="217">
        <v>0</v>
      </c>
      <c r="F69" s="103">
        <f t="shared" si="21"/>
        <v>0</v>
      </c>
      <c r="G69" s="217">
        <v>0</v>
      </c>
      <c r="H69" s="103">
        <f t="shared" si="22"/>
        <v>0</v>
      </c>
      <c r="I69" s="217">
        <v>0</v>
      </c>
      <c r="J69" s="103">
        <f t="shared" si="23"/>
        <v>0</v>
      </c>
      <c r="K69" s="217">
        <v>0</v>
      </c>
      <c r="L69" s="103">
        <f t="shared" si="24"/>
        <v>0</v>
      </c>
      <c r="M69" s="217">
        <v>0</v>
      </c>
      <c r="N69" s="103">
        <f t="shared" si="25"/>
        <v>0</v>
      </c>
      <c r="O69" s="217">
        <v>0</v>
      </c>
      <c r="P69" s="103">
        <f t="shared" si="26"/>
        <v>0</v>
      </c>
      <c r="Q69" s="217">
        <v>0</v>
      </c>
      <c r="R69" s="103">
        <f t="shared" si="27"/>
        <v>0</v>
      </c>
      <c r="S69" s="217">
        <v>0</v>
      </c>
      <c r="T69" s="103">
        <f t="shared" si="28"/>
        <v>0</v>
      </c>
      <c r="U69" s="217">
        <v>0</v>
      </c>
      <c r="V69" s="103">
        <f t="shared" si="29"/>
        <v>0</v>
      </c>
      <c r="X69" s="245"/>
    </row>
    <row r="70" spans="1:24" ht="12.75" customHeight="1" x14ac:dyDescent="0.3">
      <c r="A70" s="38" t="s">
        <v>32</v>
      </c>
      <c r="B70" s="50"/>
      <c r="C70" s="217">
        <v>52.5</v>
      </c>
      <c r="D70" s="103">
        <f t="shared" si="20"/>
        <v>1E-4</v>
      </c>
      <c r="E70" s="217">
        <v>65.400000000000006</v>
      </c>
      <c r="F70" s="103">
        <f t="shared" si="21"/>
        <v>1E-4</v>
      </c>
      <c r="G70" s="217">
        <v>66.7</v>
      </c>
      <c r="H70" s="103">
        <f t="shared" si="22"/>
        <v>1E-4</v>
      </c>
      <c r="I70" s="217">
        <v>68.099999999999994</v>
      </c>
      <c r="J70" s="103">
        <f t="shared" si="23"/>
        <v>9.9999999999999991E-5</v>
      </c>
      <c r="K70" s="217">
        <v>69.400000000000006</v>
      </c>
      <c r="L70" s="103">
        <f t="shared" si="24"/>
        <v>1E-4</v>
      </c>
      <c r="M70" s="217">
        <v>70.800000000000011</v>
      </c>
      <c r="N70" s="103">
        <f t="shared" si="25"/>
        <v>1.0000000000000002E-4</v>
      </c>
      <c r="O70" s="217">
        <v>72.2</v>
      </c>
      <c r="P70" s="103">
        <f t="shared" si="26"/>
        <v>1E-4</v>
      </c>
      <c r="Q70" s="217">
        <v>73.7</v>
      </c>
      <c r="R70" s="103">
        <f t="shared" si="27"/>
        <v>1E-4</v>
      </c>
      <c r="S70" s="217">
        <v>75.2</v>
      </c>
      <c r="T70" s="103">
        <f t="shared" si="28"/>
        <v>1E-4</v>
      </c>
      <c r="U70" s="217">
        <v>76.7</v>
      </c>
      <c r="V70" s="103">
        <f t="shared" si="29"/>
        <v>1E-4</v>
      </c>
      <c r="X70" s="245"/>
    </row>
    <row r="71" spans="1:24" ht="12.75" customHeight="1" x14ac:dyDescent="0.3">
      <c r="A71" s="38" t="s">
        <v>138</v>
      </c>
      <c r="B71" s="50"/>
      <c r="C71" s="217">
        <v>0</v>
      </c>
      <c r="D71" s="103">
        <f t="shared" si="20"/>
        <v>0</v>
      </c>
      <c r="E71" s="217">
        <v>0</v>
      </c>
      <c r="F71" s="103">
        <f t="shared" si="21"/>
        <v>0</v>
      </c>
      <c r="G71" s="217">
        <v>0</v>
      </c>
      <c r="H71" s="103">
        <f t="shared" si="22"/>
        <v>0</v>
      </c>
      <c r="I71" s="217">
        <v>0</v>
      </c>
      <c r="J71" s="103">
        <f t="shared" si="23"/>
        <v>0</v>
      </c>
      <c r="K71" s="217">
        <v>0</v>
      </c>
      <c r="L71" s="103">
        <f t="shared" si="24"/>
        <v>0</v>
      </c>
      <c r="M71" s="217">
        <v>0</v>
      </c>
      <c r="N71" s="103">
        <f t="shared" si="25"/>
        <v>0</v>
      </c>
      <c r="O71" s="217">
        <v>0</v>
      </c>
      <c r="P71" s="103">
        <f t="shared" si="26"/>
        <v>0</v>
      </c>
      <c r="Q71" s="217">
        <v>0</v>
      </c>
      <c r="R71" s="103">
        <f t="shared" si="27"/>
        <v>0</v>
      </c>
      <c r="S71" s="217">
        <v>0</v>
      </c>
      <c r="T71" s="103">
        <f t="shared" si="28"/>
        <v>0</v>
      </c>
      <c r="U71" s="217">
        <v>0</v>
      </c>
      <c r="V71" s="103">
        <f t="shared" si="29"/>
        <v>0</v>
      </c>
      <c r="X71" s="245"/>
    </row>
    <row r="72" spans="1:24" ht="12.75" customHeight="1" x14ac:dyDescent="0.3">
      <c r="A72" s="38" t="s">
        <v>154</v>
      </c>
      <c r="B72" s="50"/>
      <c r="C72" s="217">
        <v>0</v>
      </c>
      <c r="D72" s="103">
        <f t="shared" si="20"/>
        <v>0</v>
      </c>
      <c r="E72" s="217">
        <v>0</v>
      </c>
      <c r="F72" s="103">
        <f t="shared" si="21"/>
        <v>0</v>
      </c>
      <c r="G72" s="217">
        <v>0</v>
      </c>
      <c r="H72" s="103">
        <f t="shared" si="22"/>
        <v>0</v>
      </c>
      <c r="I72" s="217">
        <v>0</v>
      </c>
      <c r="J72" s="103">
        <f t="shared" si="23"/>
        <v>0</v>
      </c>
      <c r="K72" s="217">
        <v>0</v>
      </c>
      <c r="L72" s="103">
        <f t="shared" si="24"/>
        <v>0</v>
      </c>
      <c r="M72" s="217">
        <v>0</v>
      </c>
      <c r="N72" s="103">
        <f t="shared" si="25"/>
        <v>0</v>
      </c>
      <c r="O72" s="217">
        <v>0</v>
      </c>
      <c r="P72" s="103">
        <f t="shared" si="26"/>
        <v>0</v>
      </c>
      <c r="Q72" s="217">
        <v>0</v>
      </c>
      <c r="R72" s="103">
        <f t="shared" si="27"/>
        <v>0</v>
      </c>
      <c r="S72" s="217">
        <v>0</v>
      </c>
      <c r="T72" s="103">
        <f t="shared" si="28"/>
        <v>0</v>
      </c>
      <c r="U72" s="217">
        <v>0</v>
      </c>
      <c r="V72" s="103">
        <f t="shared" si="29"/>
        <v>0</v>
      </c>
      <c r="X72" s="245"/>
    </row>
    <row r="73" spans="1:24" ht="12.75" customHeight="1" x14ac:dyDescent="0.3">
      <c r="A73" s="38" t="s">
        <v>145</v>
      </c>
      <c r="B73" s="50"/>
      <c r="C73" s="217">
        <v>0</v>
      </c>
      <c r="D73" s="103">
        <f t="shared" si="20"/>
        <v>0</v>
      </c>
      <c r="E73" s="217">
        <v>0</v>
      </c>
      <c r="F73" s="103">
        <f t="shared" si="21"/>
        <v>0</v>
      </c>
      <c r="G73" s="217">
        <v>0</v>
      </c>
      <c r="H73" s="103">
        <f t="shared" si="22"/>
        <v>0</v>
      </c>
      <c r="I73" s="217">
        <v>0</v>
      </c>
      <c r="J73" s="103">
        <f t="shared" si="23"/>
        <v>0</v>
      </c>
      <c r="K73" s="217">
        <v>0</v>
      </c>
      <c r="L73" s="103">
        <f t="shared" si="24"/>
        <v>0</v>
      </c>
      <c r="M73" s="217">
        <v>0</v>
      </c>
      <c r="N73" s="103">
        <f t="shared" si="25"/>
        <v>0</v>
      </c>
      <c r="O73" s="217">
        <v>0</v>
      </c>
      <c r="P73" s="103">
        <f t="shared" si="26"/>
        <v>0</v>
      </c>
      <c r="Q73" s="217">
        <v>0</v>
      </c>
      <c r="R73" s="103">
        <f t="shared" si="27"/>
        <v>0</v>
      </c>
      <c r="S73" s="217">
        <v>0</v>
      </c>
      <c r="T73" s="103">
        <f t="shared" si="28"/>
        <v>0</v>
      </c>
      <c r="U73" s="217">
        <v>0</v>
      </c>
      <c r="V73" s="103">
        <f t="shared" si="29"/>
        <v>0</v>
      </c>
      <c r="X73" s="245"/>
    </row>
    <row r="74" spans="1:24" ht="12.75" customHeight="1" x14ac:dyDescent="0.3">
      <c r="A74" s="38" t="s">
        <v>134</v>
      </c>
      <c r="B74" s="50"/>
      <c r="C74" s="217">
        <v>0</v>
      </c>
      <c r="D74" s="103">
        <f t="shared" si="20"/>
        <v>0</v>
      </c>
      <c r="E74" s="217">
        <v>0</v>
      </c>
      <c r="F74" s="103">
        <f t="shared" si="21"/>
        <v>0</v>
      </c>
      <c r="G74" s="217">
        <v>0</v>
      </c>
      <c r="H74" s="103">
        <f t="shared" si="22"/>
        <v>0</v>
      </c>
      <c r="I74" s="217">
        <v>0</v>
      </c>
      <c r="J74" s="103">
        <f t="shared" si="23"/>
        <v>0</v>
      </c>
      <c r="K74" s="217">
        <v>0</v>
      </c>
      <c r="L74" s="103">
        <f t="shared" si="24"/>
        <v>0</v>
      </c>
      <c r="M74" s="217">
        <v>0</v>
      </c>
      <c r="N74" s="103">
        <f t="shared" si="25"/>
        <v>0</v>
      </c>
      <c r="O74" s="217">
        <v>0</v>
      </c>
      <c r="P74" s="103">
        <f t="shared" si="26"/>
        <v>0</v>
      </c>
      <c r="Q74" s="217">
        <v>0</v>
      </c>
      <c r="R74" s="103">
        <f t="shared" si="27"/>
        <v>0</v>
      </c>
      <c r="S74" s="217">
        <v>0</v>
      </c>
      <c r="T74" s="103">
        <f t="shared" si="28"/>
        <v>0</v>
      </c>
      <c r="U74" s="217">
        <v>0</v>
      </c>
      <c r="V74" s="103">
        <f t="shared" si="29"/>
        <v>0</v>
      </c>
      <c r="X74" s="245"/>
    </row>
    <row r="75" spans="1:24" ht="12.75" customHeight="1" x14ac:dyDescent="0.3">
      <c r="A75" s="38" t="s">
        <v>151</v>
      </c>
      <c r="B75" s="50"/>
      <c r="C75" s="217">
        <v>5250</v>
      </c>
      <c r="D75" s="103">
        <f t="shared" si="20"/>
        <v>0.01</v>
      </c>
      <c r="E75" s="217">
        <v>6540</v>
      </c>
      <c r="F75" s="103">
        <f t="shared" si="21"/>
        <v>0.01</v>
      </c>
      <c r="G75" s="217">
        <v>6670</v>
      </c>
      <c r="H75" s="103">
        <f t="shared" si="22"/>
        <v>0.01</v>
      </c>
      <c r="I75" s="217">
        <v>6809.9999999999991</v>
      </c>
      <c r="J75" s="103">
        <f t="shared" si="23"/>
        <v>9.9999999999999985E-3</v>
      </c>
      <c r="K75" s="217">
        <v>6940</v>
      </c>
      <c r="L75" s="103">
        <f t="shared" si="24"/>
        <v>0.01</v>
      </c>
      <c r="M75" s="217">
        <v>7080.0000000000009</v>
      </c>
      <c r="N75" s="103">
        <f t="shared" si="25"/>
        <v>1.0000000000000002E-2</v>
      </c>
      <c r="O75" s="217">
        <v>7220</v>
      </c>
      <c r="P75" s="103">
        <f t="shared" si="26"/>
        <v>0.01</v>
      </c>
      <c r="Q75" s="217">
        <v>7369.9999999999991</v>
      </c>
      <c r="R75" s="103">
        <f t="shared" si="27"/>
        <v>9.9999999999999985E-3</v>
      </c>
      <c r="S75" s="217">
        <v>7520</v>
      </c>
      <c r="T75" s="103">
        <f t="shared" si="28"/>
        <v>0.01</v>
      </c>
      <c r="U75" s="217">
        <v>7670.0000000000009</v>
      </c>
      <c r="V75" s="103">
        <f t="shared" si="29"/>
        <v>1.0000000000000002E-2</v>
      </c>
      <c r="X75" s="245"/>
    </row>
    <row r="76" spans="1:24" ht="12.75" customHeight="1" x14ac:dyDescent="0.3">
      <c r="A76" s="38" t="s">
        <v>137</v>
      </c>
      <c r="B76" s="50"/>
      <c r="C76" s="217">
        <v>210</v>
      </c>
      <c r="D76" s="103">
        <f t="shared" si="20"/>
        <v>4.0000000000000002E-4</v>
      </c>
      <c r="E76" s="217">
        <v>261.60000000000002</v>
      </c>
      <c r="F76" s="103">
        <f t="shared" si="21"/>
        <v>4.0000000000000002E-4</v>
      </c>
      <c r="G76" s="217">
        <v>266.8</v>
      </c>
      <c r="H76" s="103">
        <f t="shared" si="22"/>
        <v>4.0000000000000002E-4</v>
      </c>
      <c r="I76" s="217">
        <v>272.39999999999998</v>
      </c>
      <c r="J76" s="103">
        <f t="shared" si="23"/>
        <v>3.9999999999999996E-4</v>
      </c>
      <c r="K76" s="217">
        <v>277.60000000000002</v>
      </c>
      <c r="L76" s="103">
        <f t="shared" si="24"/>
        <v>4.0000000000000002E-4</v>
      </c>
      <c r="M76" s="217">
        <v>283.20000000000005</v>
      </c>
      <c r="N76" s="103">
        <f t="shared" si="25"/>
        <v>4.0000000000000007E-4</v>
      </c>
      <c r="O76" s="217">
        <v>288.8</v>
      </c>
      <c r="P76" s="103">
        <f t="shared" si="26"/>
        <v>4.0000000000000002E-4</v>
      </c>
      <c r="Q76" s="217">
        <v>294.8</v>
      </c>
      <c r="R76" s="103">
        <f t="shared" si="27"/>
        <v>4.0000000000000002E-4</v>
      </c>
      <c r="S76" s="217">
        <v>300.8</v>
      </c>
      <c r="T76" s="103">
        <f t="shared" si="28"/>
        <v>4.0000000000000002E-4</v>
      </c>
      <c r="U76" s="217">
        <v>306.8</v>
      </c>
      <c r="V76" s="103">
        <f t="shared" si="29"/>
        <v>4.0000000000000002E-4</v>
      </c>
      <c r="X76" s="245"/>
    </row>
    <row r="77" spans="1:24" ht="12.75" customHeight="1" x14ac:dyDescent="0.3">
      <c r="A77" s="38" t="s">
        <v>136</v>
      </c>
      <c r="B77" s="50"/>
      <c r="C77" s="217">
        <v>682.5</v>
      </c>
      <c r="D77" s="103">
        <f t="shared" si="20"/>
        <v>1.2999999999999999E-3</v>
      </c>
      <c r="E77" s="217">
        <v>850.19999999999993</v>
      </c>
      <c r="F77" s="103">
        <f t="shared" si="21"/>
        <v>1.2999999999999999E-3</v>
      </c>
      <c r="G77" s="217">
        <v>867.09999999999991</v>
      </c>
      <c r="H77" s="103">
        <f t="shared" si="22"/>
        <v>1.2999999999999999E-3</v>
      </c>
      <c r="I77" s="217">
        <v>885.29999999999984</v>
      </c>
      <c r="J77" s="103">
        <f t="shared" si="23"/>
        <v>1.2999999999999997E-3</v>
      </c>
      <c r="K77" s="217">
        <v>902.19999999999982</v>
      </c>
      <c r="L77" s="103">
        <f t="shared" si="24"/>
        <v>1.2999999999999997E-3</v>
      </c>
      <c r="M77" s="217">
        <v>920.40000000000009</v>
      </c>
      <c r="N77" s="103">
        <f t="shared" si="25"/>
        <v>1.3000000000000002E-3</v>
      </c>
      <c r="O77" s="217">
        <v>938.59999999999991</v>
      </c>
      <c r="P77" s="103">
        <f t="shared" si="26"/>
        <v>1.2999999999999999E-3</v>
      </c>
      <c r="Q77" s="217">
        <v>958.09999999999991</v>
      </c>
      <c r="R77" s="103">
        <f t="shared" si="27"/>
        <v>1.2999999999999999E-3</v>
      </c>
      <c r="S77" s="217">
        <v>977.59999999999991</v>
      </c>
      <c r="T77" s="103">
        <f t="shared" si="28"/>
        <v>1.2999999999999999E-3</v>
      </c>
      <c r="U77" s="217">
        <v>997.1</v>
      </c>
      <c r="V77" s="103">
        <f t="shared" si="29"/>
        <v>1.2999999999999999E-3</v>
      </c>
      <c r="X77" s="245"/>
    </row>
    <row r="78" spans="1:24" ht="12.75" customHeight="1" x14ac:dyDescent="0.3">
      <c r="A78" s="38" t="s">
        <v>135</v>
      </c>
      <c r="B78" s="50"/>
      <c r="C78" s="217">
        <v>11550</v>
      </c>
      <c r="D78" s="103">
        <f t="shared" si="20"/>
        <v>2.1999999999999999E-2</v>
      </c>
      <c r="E78" s="217">
        <v>14387.999999999998</v>
      </c>
      <c r="F78" s="103">
        <f t="shared" si="21"/>
        <v>2.1999999999999999E-2</v>
      </c>
      <c r="G78" s="217">
        <v>14674</v>
      </c>
      <c r="H78" s="103">
        <f t="shared" si="22"/>
        <v>2.1999999999999999E-2</v>
      </c>
      <c r="I78" s="217">
        <v>14981.999999999998</v>
      </c>
      <c r="J78" s="103">
        <f t="shared" si="23"/>
        <v>2.1999999999999999E-2</v>
      </c>
      <c r="K78" s="217">
        <v>15267.999999999998</v>
      </c>
      <c r="L78" s="103">
        <f t="shared" si="24"/>
        <v>2.1999999999999999E-2</v>
      </c>
      <c r="M78" s="217">
        <v>15576</v>
      </c>
      <c r="N78" s="103">
        <f t="shared" si="25"/>
        <v>2.1999999999999999E-2</v>
      </c>
      <c r="O78" s="217">
        <v>15884</v>
      </c>
      <c r="P78" s="103">
        <f t="shared" si="26"/>
        <v>2.1999999999999999E-2</v>
      </c>
      <c r="Q78" s="217">
        <v>16213.999999999998</v>
      </c>
      <c r="R78" s="103">
        <f t="shared" si="27"/>
        <v>2.1999999999999999E-2</v>
      </c>
      <c r="S78" s="217">
        <v>16543.999999999996</v>
      </c>
      <c r="T78" s="103">
        <f t="shared" si="28"/>
        <v>2.1999999999999995E-2</v>
      </c>
      <c r="U78" s="217">
        <v>16874</v>
      </c>
      <c r="V78" s="103">
        <f t="shared" si="29"/>
        <v>2.1999999999999999E-2</v>
      </c>
      <c r="X78" s="245"/>
    </row>
    <row r="79" spans="1:24" ht="12.75" customHeight="1" x14ac:dyDescent="0.3">
      <c r="A79" s="38" t="s">
        <v>100</v>
      </c>
      <c r="B79" s="50"/>
      <c r="C79" s="217">
        <v>0</v>
      </c>
      <c r="D79" s="103">
        <f t="shared" si="20"/>
        <v>0</v>
      </c>
      <c r="E79" s="217">
        <v>0</v>
      </c>
      <c r="F79" s="103">
        <f t="shared" si="21"/>
        <v>0</v>
      </c>
      <c r="G79" s="217">
        <v>0</v>
      </c>
      <c r="H79" s="103">
        <f t="shared" si="22"/>
        <v>0</v>
      </c>
      <c r="I79" s="217">
        <v>0</v>
      </c>
      <c r="J79" s="103">
        <f t="shared" si="23"/>
        <v>0</v>
      </c>
      <c r="K79" s="217">
        <v>0</v>
      </c>
      <c r="L79" s="103">
        <f t="shared" si="24"/>
        <v>0</v>
      </c>
      <c r="M79" s="217">
        <v>0</v>
      </c>
      <c r="N79" s="103">
        <f t="shared" si="25"/>
        <v>0</v>
      </c>
      <c r="O79" s="217">
        <v>0</v>
      </c>
      <c r="P79" s="103">
        <f t="shared" si="26"/>
        <v>0</v>
      </c>
      <c r="Q79" s="217">
        <v>0</v>
      </c>
      <c r="R79" s="103">
        <f t="shared" si="27"/>
        <v>0</v>
      </c>
      <c r="S79" s="217">
        <v>0</v>
      </c>
      <c r="T79" s="103">
        <f t="shared" si="28"/>
        <v>0</v>
      </c>
      <c r="U79" s="217">
        <v>0</v>
      </c>
      <c r="V79" s="103">
        <f t="shared" si="29"/>
        <v>0</v>
      </c>
      <c r="X79" s="245"/>
    </row>
    <row r="80" spans="1:24" ht="12.75" customHeight="1" x14ac:dyDescent="0.3">
      <c r="A80" s="38" t="s">
        <v>101</v>
      </c>
      <c r="B80" s="50"/>
      <c r="C80" s="217">
        <v>0</v>
      </c>
      <c r="D80" s="103">
        <f t="shared" si="20"/>
        <v>0</v>
      </c>
      <c r="E80" s="217">
        <v>0</v>
      </c>
      <c r="F80" s="103">
        <f t="shared" si="21"/>
        <v>0</v>
      </c>
      <c r="G80" s="217">
        <v>0</v>
      </c>
      <c r="H80" s="103">
        <f t="shared" si="22"/>
        <v>0</v>
      </c>
      <c r="I80" s="217">
        <v>0</v>
      </c>
      <c r="J80" s="103">
        <f t="shared" si="23"/>
        <v>0</v>
      </c>
      <c r="K80" s="217">
        <v>0</v>
      </c>
      <c r="L80" s="103">
        <f t="shared" si="24"/>
        <v>0</v>
      </c>
      <c r="M80" s="217">
        <v>0</v>
      </c>
      <c r="N80" s="103">
        <f t="shared" si="25"/>
        <v>0</v>
      </c>
      <c r="O80" s="217">
        <v>0</v>
      </c>
      <c r="P80" s="103">
        <f t="shared" si="26"/>
        <v>0</v>
      </c>
      <c r="Q80" s="217">
        <v>0</v>
      </c>
      <c r="R80" s="103">
        <f t="shared" si="27"/>
        <v>0</v>
      </c>
      <c r="S80" s="217">
        <v>0</v>
      </c>
      <c r="T80" s="103">
        <f t="shared" si="28"/>
        <v>0</v>
      </c>
      <c r="U80" s="217">
        <v>0</v>
      </c>
      <c r="V80" s="103">
        <f t="shared" si="29"/>
        <v>0</v>
      </c>
      <c r="X80" s="245"/>
    </row>
    <row r="81" spans="1:24" ht="12.75" customHeight="1" x14ac:dyDescent="0.3">
      <c r="A81" s="38" t="s">
        <v>139</v>
      </c>
      <c r="B81" s="50"/>
      <c r="C81" s="217">
        <v>0</v>
      </c>
      <c r="D81" s="103">
        <f t="shared" si="20"/>
        <v>0</v>
      </c>
      <c r="E81" s="217">
        <v>0</v>
      </c>
      <c r="F81" s="103">
        <f t="shared" si="21"/>
        <v>0</v>
      </c>
      <c r="G81" s="217">
        <v>0</v>
      </c>
      <c r="H81" s="103">
        <f t="shared" si="22"/>
        <v>0</v>
      </c>
      <c r="I81" s="217">
        <v>0</v>
      </c>
      <c r="J81" s="103">
        <f t="shared" si="23"/>
        <v>0</v>
      </c>
      <c r="K81" s="217">
        <v>0</v>
      </c>
      <c r="L81" s="103">
        <f t="shared" si="24"/>
        <v>0</v>
      </c>
      <c r="M81" s="217">
        <v>0</v>
      </c>
      <c r="N81" s="103">
        <f t="shared" si="25"/>
        <v>0</v>
      </c>
      <c r="O81" s="217">
        <v>0</v>
      </c>
      <c r="P81" s="103">
        <f t="shared" si="26"/>
        <v>0</v>
      </c>
      <c r="Q81" s="217">
        <v>0</v>
      </c>
      <c r="R81" s="103">
        <f t="shared" si="27"/>
        <v>0</v>
      </c>
      <c r="S81" s="217">
        <v>0</v>
      </c>
      <c r="T81" s="103">
        <f t="shared" si="28"/>
        <v>0</v>
      </c>
      <c r="U81" s="217">
        <v>0</v>
      </c>
      <c r="V81" s="103">
        <f t="shared" si="29"/>
        <v>0</v>
      </c>
      <c r="X81" s="245"/>
    </row>
    <row r="82" spans="1:24" ht="12.75" customHeight="1" x14ac:dyDescent="0.3">
      <c r="A82" s="38" t="s">
        <v>155</v>
      </c>
      <c r="B82" s="50"/>
      <c r="C82" s="217">
        <v>0</v>
      </c>
      <c r="D82" s="103">
        <f t="shared" si="20"/>
        <v>0</v>
      </c>
      <c r="E82" s="217">
        <v>0</v>
      </c>
      <c r="F82" s="103">
        <f t="shared" si="21"/>
        <v>0</v>
      </c>
      <c r="G82" s="217">
        <v>0</v>
      </c>
      <c r="H82" s="103">
        <f t="shared" si="22"/>
        <v>0</v>
      </c>
      <c r="I82" s="217">
        <v>0</v>
      </c>
      <c r="J82" s="103">
        <f t="shared" si="23"/>
        <v>0</v>
      </c>
      <c r="K82" s="217">
        <v>0</v>
      </c>
      <c r="L82" s="103">
        <f t="shared" si="24"/>
        <v>0</v>
      </c>
      <c r="M82" s="217">
        <v>0</v>
      </c>
      <c r="N82" s="103">
        <f t="shared" si="25"/>
        <v>0</v>
      </c>
      <c r="O82" s="217">
        <v>0</v>
      </c>
      <c r="P82" s="103">
        <f t="shared" si="26"/>
        <v>0</v>
      </c>
      <c r="Q82" s="217">
        <v>0</v>
      </c>
      <c r="R82" s="103">
        <f t="shared" si="27"/>
        <v>0</v>
      </c>
      <c r="S82" s="217">
        <v>0</v>
      </c>
      <c r="T82" s="103">
        <f t="shared" si="28"/>
        <v>0</v>
      </c>
      <c r="U82" s="217">
        <v>0</v>
      </c>
      <c r="V82" s="103">
        <f t="shared" si="29"/>
        <v>0</v>
      </c>
      <c r="X82" s="245"/>
    </row>
    <row r="83" spans="1:24" ht="12.75" customHeight="1" x14ac:dyDescent="0.3">
      <c r="A83" s="38" t="s">
        <v>77</v>
      </c>
      <c r="B83" s="50"/>
      <c r="C83" s="217">
        <v>0</v>
      </c>
      <c r="D83" s="103">
        <f t="shared" si="20"/>
        <v>0</v>
      </c>
      <c r="E83" s="217">
        <v>0</v>
      </c>
      <c r="F83" s="103">
        <f t="shared" si="21"/>
        <v>0</v>
      </c>
      <c r="G83" s="217">
        <v>0</v>
      </c>
      <c r="H83" s="103">
        <f t="shared" si="22"/>
        <v>0</v>
      </c>
      <c r="I83" s="217">
        <v>0</v>
      </c>
      <c r="J83" s="103">
        <f t="shared" si="23"/>
        <v>0</v>
      </c>
      <c r="K83" s="217">
        <v>0</v>
      </c>
      <c r="L83" s="103">
        <f t="shared" si="24"/>
        <v>0</v>
      </c>
      <c r="M83" s="217">
        <v>0</v>
      </c>
      <c r="N83" s="103">
        <f t="shared" si="25"/>
        <v>0</v>
      </c>
      <c r="O83" s="217">
        <v>0</v>
      </c>
      <c r="P83" s="103">
        <f t="shared" si="26"/>
        <v>0</v>
      </c>
      <c r="Q83" s="217">
        <v>0</v>
      </c>
      <c r="R83" s="103">
        <f t="shared" si="27"/>
        <v>0</v>
      </c>
      <c r="S83" s="217">
        <v>0</v>
      </c>
      <c r="T83" s="103">
        <f t="shared" si="28"/>
        <v>0</v>
      </c>
      <c r="U83" s="217">
        <v>0</v>
      </c>
      <c r="V83" s="103">
        <f t="shared" si="29"/>
        <v>0</v>
      </c>
      <c r="X83" s="245"/>
    </row>
    <row r="84" spans="1:24" ht="12.75" customHeight="1" x14ac:dyDescent="0.3">
      <c r="A84" s="38" t="s">
        <v>98</v>
      </c>
      <c r="B84" s="50"/>
      <c r="C84" s="217">
        <v>0</v>
      </c>
      <c r="D84" s="103">
        <f t="shared" si="20"/>
        <v>0</v>
      </c>
      <c r="E84" s="217">
        <v>0</v>
      </c>
      <c r="F84" s="103">
        <f t="shared" si="21"/>
        <v>0</v>
      </c>
      <c r="G84" s="217">
        <v>0</v>
      </c>
      <c r="H84" s="103">
        <f t="shared" si="22"/>
        <v>0</v>
      </c>
      <c r="I84" s="217">
        <v>0</v>
      </c>
      <c r="J84" s="103">
        <f t="shared" si="23"/>
        <v>0</v>
      </c>
      <c r="K84" s="217">
        <v>0</v>
      </c>
      <c r="L84" s="103">
        <f t="shared" si="24"/>
        <v>0</v>
      </c>
      <c r="M84" s="217">
        <v>0</v>
      </c>
      <c r="N84" s="103">
        <f t="shared" si="25"/>
        <v>0</v>
      </c>
      <c r="O84" s="217">
        <v>0</v>
      </c>
      <c r="P84" s="103">
        <f t="shared" si="26"/>
        <v>0</v>
      </c>
      <c r="Q84" s="217">
        <v>0</v>
      </c>
      <c r="R84" s="103">
        <f t="shared" si="27"/>
        <v>0</v>
      </c>
      <c r="S84" s="217">
        <v>0</v>
      </c>
      <c r="T84" s="103">
        <f t="shared" si="28"/>
        <v>0</v>
      </c>
      <c r="U84" s="217">
        <v>0</v>
      </c>
      <c r="V84" s="103">
        <f t="shared" si="29"/>
        <v>0</v>
      </c>
      <c r="X84" s="245"/>
    </row>
    <row r="85" spans="1:24" ht="12.75" customHeight="1" x14ac:dyDescent="0.3">
      <c r="A85" s="38" t="s">
        <v>79</v>
      </c>
      <c r="B85" s="50"/>
      <c r="C85" s="217">
        <v>0</v>
      </c>
      <c r="D85" s="103">
        <f t="shared" si="20"/>
        <v>0</v>
      </c>
      <c r="E85" s="217">
        <v>0</v>
      </c>
      <c r="F85" s="103">
        <f t="shared" si="21"/>
        <v>0</v>
      </c>
      <c r="G85" s="217">
        <v>0</v>
      </c>
      <c r="H85" s="103">
        <f t="shared" si="22"/>
        <v>0</v>
      </c>
      <c r="I85" s="217">
        <v>0</v>
      </c>
      <c r="J85" s="103">
        <f t="shared" si="23"/>
        <v>0</v>
      </c>
      <c r="K85" s="217">
        <v>0</v>
      </c>
      <c r="L85" s="103">
        <f t="shared" si="24"/>
        <v>0</v>
      </c>
      <c r="M85" s="217">
        <v>0</v>
      </c>
      <c r="N85" s="103">
        <f t="shared" si="25"/>
        <v>0</v>
      </c>
      <c r="O85" s="217">
        <v>0</v>
      </c>
      <c r="P85" s="103">
        <f t="shared" si="26"/>
        <v>0</v>
      </c>
      <c r="Q85" s="217">
        <v>0</v>
      </c>
      <c r="R85" s="103">
        <f t="shared" si="27"/>
        <v>0</v>
      </c>
      <c r="S85" s="217">
        <v>0</v>
      </c>
      <c r="T85" s="103">
        <f t="shared" si="28"/>
        <v>0</v>
      </c>
      <c r="U85" s="217">
        <v>0</v>
      </c>
      <c r="V85" s="103">
        <f t="shared" si="29"/>
        <v>0</v>
      </c>
      <c r="X85" s="245"/>
    </row>
    <row r="86" spans="1:24" ht="12.75" customHeight="1" x14ac:dyDescent="0.3">
      <c r="A86" s="38" t="s">
        <v>15</v>
      </c>
      <c r="B86" s="50"/>
      <c r="C86" s="217">
        <v>2100</v>
      </c>
      <c r="D86" s="103">
        <f t="shared" si="20"/>
        <v>4.0000000000000001E-3</v>
      </c>
      <c r="E86" s="217">
        <v>2616</v>
      </c>
      <c r="F86" s="103">
        <f t="shared" si="21"/>
        <v>4.0000000000000001E-3</v>
      </c>
      <c r="G86" s="217">
        <v>2668</v>
      </c>
      <c r="H86" s="103">
        <f t="shared" si="22"/>
        <v>4.0000000000000001E-3</v>
      </c>
      <c r="I86" s="217">
        <v>2724</v>
      </c>
      <c r="J86" s="103">
        <f t="shared" si="23"/>
        <v>4.0000000000000001E-3</v>
      </c>
      <c r="K86" s="217">
        <v>2776</v>
      </c>
      <c r="L86" s="103">
        <f t="shared" si="24"/>
        <v>4.0000000000000001E-3</v>
      </c>
      <c r="M86" s="217">
        <v>2832</v>
      </c>
      <c r="N86" s="103">
        <f t="shared" si="25"/>
        <v>4.0000000000000001E-3</v>
      </c>
      <c r="O86" s="217">
        <v>2888</v>
      </c>
      <c r="P86" s="103">
        <f t="shared" si="26"/>
        <v>4.0000000000000001E-3</v>
      </c>
      <c r="Q86" s="217">
        <v>2948</v>
      </c>
      <c r="R86" s="103">
        <f t="shared" si="27"/>
        <v>4.0000000000000001E-3</v>
      </c>
      <c r="S86" s="217">
        <v>3008</v>
      </c>
      <c r="T86" s="103">
        <f t="shared" si="28"/>
        <v>4.0000000000000001E-3</v>
      </c>
      <c r="U86" s="217">
        <v>3068</v>
      </c>
      <c r="V86" s="103">
        <f t="shared" si="29"/>
        <v>4.0000000000000001E-3</v>
      </c>
      <c r="X86" s="245"/>
    </row>
    <row r="87" spans="1:24" ht="12.75" customHeight="1" x14ac:dyDescent="0.3">
      <c r="A87" s="38" t="s">
        <v>152</v>
      </c>
      <c r="B87" s="50"/>
      <c r="C87" s="217">
        <v>0</v>
      </c>
      <c r="D87" s="103">
        <f t="shared" si="20"/>
        <v>0</v>
      </c>
      <c r="E87" s="217">
        <v>0</v>
      </c>
      <c r="F87" s="103">
        <f t="shared" si="21"/>
        <v>0</v>
      </c>
      <c r="G87" s="217">
        <v>0</v>
      </c>
      <c r="H87" s="103">
        <f t="shared" si="22"/>
        <v>0</v>
      </c>
      <c r="I87" s="217">
        <v>0</v>
      </c>
      <c r="J87" s="103">
        <f t="shared" si="23"/>
        <v>0</v>
      </c>
      <c r="K87" s="217">
        <v>0</v>
      </c>
      <c r="L87" s="103">
        <f t="shared" si="24"/>
        <v>0</v>
      </c>
      <c r="M87" s="217">
        <v>0</v>
      </c>
      <c r="N87" s="103">
        <f t="shared" si="25"/>
        <v>0</v>
      </c>
      <c r="O87" s="217">
        <v>0</v>
      </c>
      <c r="P87" s="103">
        <f t="shared" si="26"/>
        <v>0</v>
      </c>
      <c r="Q87" s="217">
        <v>0</v>
      </c>
      <c r="R87" s="103">
        <f t="shared" si="27"/>
        <v>0</v>
      </c>
      <c r="S87" s="217">
        <v>0</v>
      </c>
      <c r="T87" s="103">
        <f t="shared" si="28"/>
        <v>0</v>
      </c>
      <c r="U87" s="217">
        <v>0</v>
      </c>
      <c r="V87" s="103">
        <f t="shared" si="29"/>
        <v>0</v>
      </c>
      <c r="X87" s="245"/>
    </row>
    <row r="88" spans="1:24" ht="12.75" customHeight="1" x14ac:dyDescent="0.3">
      <c r="A88" s="38" t="s">
        <v>12</v>
      </c>
      <c r="B88" s="50"/>
      <c r="C88" s="217">
        <v>2677.5</v>
      </c>
      <c r="D88" s="103">
        <f t="shared" si="20"/>
        <v>5.1000000000000004E-3</v>
      </c>
      <c r="E88" s="217">
        <v>3335.4000000000005</v>
      </c>
      <c r="F88" s="103">
        <f t="shared" si="21"/>
        <v>5.1000000000000012E-3</v>
      </c>
      <c r="G88" s="217">
        <v>3401.7000000000003</v>
      </c>
      <c r="H88" s="103">
        <f t="shared" si="22"/>
        <v>5.1000000000000004E-3</v>
      </c>
      <c r="I88" s="217">
        <v>3473.1000000000004</v>
      </c>
      <c r="J88" s="103">
        <f t="shared" si="23"/>
        <v>5.1000000000000004E-3</v>
      </c>
      <c r="K88" s="217">
        <v>3539.4</v>
      </c>
      <c r="L88" s="103">
        <f t="shared" si="24"/>
        <v>5.1000000000000004E-3</v>
      </c>
      <c r="M88" s="217">
        <v>3610.8</v>
      </c>
      <c r="N88" s="103">
        <f t="shared" si="25"/>
        <v>5.1000000000000004E-3</v>
      </c>
      <c r="O88" s="217">
        <v>3682.2</v>
      </c>
      <c r="P88" s="103">
        <f t="shared" si="26"/>
        <v>5.0999999999999995E-3</v>
      </c>
      <c r="Q88" s="217">
        <v>3758.7000000000003</v>
      </c>
      <c r="R88" s="103">
        <f t="shared" si="27"/>
        <v>5.1000000000000004E-3</v>
      </c>
      <c r="S88" s="217">
        <v>3835.2000000000003</v>
      </c>
      <c r="T88" s="103">
        <f t="shared" si="28"/>
        <v>5.1000000000000004E-3</v>
      </c>
      <c r="U88" s="217">
        <v>3911.7000000000007</v>
      </c>
      <c r="V88" s="103">
        <f t="shared" si="29"/>
        <v>5.1000000000000012E-3</v>
      </c>
      <c r="X88" s="245"/>
    </row>
    <row r="89" spans="1:24" ht="12.75" customHeight="1" x14ac:dyDescent="0.3">
      <c r="A89" s="38" t="s">
        <v>172</v>
      </c>
      <c r="B89" s="50"/>
      <c r="C89" s="217">
        <v>0</v>
      </c>
      <c r="D89" s="103">
        <f t="shared" si="20"/>
        <v>0</v>
      </c>
      <c r="E89" s="217">
        <v>0</v>
      </c>
      <c r="F89" s="103">
        <f t="shared" si="21"/>
        <v>0</v>
      </c>
      <c r="G89" s="217">
        <v>0</v>
      </c>
      <c r="H89" s="103">
        <f t="shared" si="22"/>
        <v>0</v>
      </c>
      <c r="I89" s="217">
        <v>0</v>
      </c>
      <c r="J89" s="103">
        <f t="shared" si="23"/>
        <v>0</v>
      </c>
      <c r="K89" s="217">
        <v>0</v>
      </c>
      <c r="L89" s="103">
        <f t="shared" si="24"/>
        <v>0</v>
      </c>
      <c r="M89" s="217">
        <v>0</v>
      </c>
      <c r="N89" s="103">
        <f t="shared" si="25"/>
        <v>0</v>
      </c>
      <c r="O89" s="217">
        <v>0</v>
      </c>
      <c r="P89" s="103">
        <f t="shared" si="26"/>
        <v>0</v>
      </c>
      <c r="Q89" s="217">
        <v>0</v>
      </c>
      <c r="R89" s="103">
        <f t="shared" si="27"/>
        <v>0</v>
      </c>
      <c r="S89" s="217">
        <v>0</v>
      </c>
      <c r="T89" s="103">
        <f t="shared" si="28"/>
        <v>0</v>
      </c>
      <c r="U89" s="217">
        <v>0</v>
      </c>
      <c r="V89" s="103">
        <f t="shared" si="29"/>
        <v>0</v>
      </c>
      <c r="X89" s="245"/>
    </row>
    <row r="90" spans="1:24" ht="12.75" customHeight="1" x14ac:dyDescent="0.3">
      <c r="A90" s="38" t="s">
        <v>17</v>
      </c>
      <c r="B90" s="50"/>
      <c r="C90" s="217">
        <v>105</v>
      </c>
      <c r="D90" s="103">
        <f t="shared" si="20"/>
        <v>2.0000000000000001E-4</v>
      </c>
      <c r="E90" s="217">
        <v>130.80000000000001</v>
      </c>
      <c r="F90" s="103">
        <f t="shared" si="21"/>
        <v>2.0000000000000001E-4</v>
      </c>
      <c r="G90" s="217">
        <v>133.4</v>
      </c>
      <c r="H90" s="103">
        <f t="shared" si="22"/>
        <v>2.0000000000000001E-4</v>
      </c>
      <c r="I90" s="217">
        <v>136.19999999999999</v>
      </c>
      <c r="J90" s="103">
        <f t="shared" si="23"/>
        <v>1.9999999999999998E-4</v>
      </c>
      <c r="K90" s="217">
        <v>138.80000000000001</v>
      </c>
      <c r="L90" s="103">
        <f t="shared" si="24"/>
        <v>2.0000000000000001E-4</v>
      </c>
      <c r="M90" s="217">
        <v>141.60000000000002</v>
      </c>
      <c r="N90" s="103">
        <f t="shared" si="25"/>
        <v>2.0000000000000004E-4</v>
      </c>
      <c r="O90" s="217">
        <v>144.4</v>
      </c>
      <c r="P90" s="103">
        <f t="shared" si="26"/>
        <v>2.0000000000000001E-4</v>
      </c>
      <c r="Q90" s="217">
        <v>147.4</v>
      </c>
      <c r="R90" s="103">
        <f t="shared" si="27"/>
        <v>2.0000000000000001E-4</v>
      </c>
      <c r="S90" s="217">
        <v>150.4</v>
      </c>
      <c r="T90" s="103">
        <f t="shared" si="28"/>
        <v>2.0000000000000001E-4</v>
      </c>
      <c r="U90" s="217">
        <v>153.4</v>
      </c>
      <c r="V90" s="103">
        <f t="shared" si="29"/>
        <v>2.0000000000000001E-4</v>
      </c>
      <c r="X90" s="245"/>
    </row>
    <row r="91" spans="1:24" ht="12.75" customHeight="1" x14ac:dyDescent="0.3">
      <c r="A91" s="38" t="s">
        <v>143</v>
      </c>
      <c r="B91" s="38"/>
      <c r="C91" s="217">
        <v>0</v>
      </c>
      <c r="D91" s="103">
        <f t="shared" si="20"/>
        <v>0</v>
      </c>
      <c r="E91" s="217">
        <v>0</v>
      </c>
      <c r="F91" s="103">
        <f t="shared" si="21"/>
        <v>0</v>
      </c>
      <c r="G91" s="217">
        <v>0</v>
      </c>
      <c r="H91" s="103">
        <f t="shared" si="22"/>
        <v>0</v>
      </c>
      <c r="I91" s="217">
        <v>0</v>
      </c>
      <c r="J91" s="103">
        <f t="shared" si="23"/>
        <v>0</v>
      </c>
      <c r="K91" s="217">
        <v>0</v>
      </c>
      <c r="L91" s="103">
        <f t="shared" si="24"/>
        <v>0</v>
      </c>
      <c r="M91" s="217">
        <v>0</v>
      </c>
      <c r="N91" s="103">
        <f t="shared" si="25"/>
        <v>0</v>
      </c>
      <c r="O91" s="217">
        <v>0</v>
      </c>
      <c r="P91" s="103">
        <f t="shared" si="26"/>
        <v>0</v>
      </c>
      <c r="Q91" s="217">
        <v>0</v>
      </c>
      <c r="R91" s="103">
        <f t="shared" si="27"/>
        <v>0</v>
      </c>
      <c r="S91" s="217">
        <v>0</v>
      </c>
      <c r="T91" s="103">
        <f t="shared" si="28"/>
        <v>0</v>
      </c>
      <c r="U91" s="217">
        <v>0</v>
      </c>
      <c r="V91" s="103">
        <f t="shared" si="29"/>
        <v>0</v>
      </c>
      <c r="X91" s="245"/>
    </row>
    <row r="92" spans="1:24" ht="12.75" customHeight="1" x14ac:dyDescent="0.3">
      <c r="A92" s="38" t="s">
        <v>13</v>
      </c>
      <c r="B92" s="50"/>
      <c r="C92" s="217">
        <v>2730</v>
      </c>
      <c r="D92" s="103">
        <f t="shared" si="20"/>
        <v>5.1999999999999998E-3</v>
      </c>
      <c r="E92" s="217">
        <v>3400.7999999999997</v>
      </c>
      <c r="F92" s="103">
        <f t="shared" si="21"/>
        <v>5.1999999999999998E-3</v>
      </c>
      <c r="G92" s="217">
        <v>3468.3999999999996</v>
      </c>
      <c r="H92" s="103">
        <f t="shared" si="22"/>
        <v>5.1999999999999998E-3</v>
      </c>
      <c r="I92" s="217">
        <v>3541.1999999999994</v>
      </c>
      <c r="J92" s="103">
        <f t="shared" si="23"/>
        <v>5.1999999999999989E-3</v>
      </c>
      <c r="K92" s="217">
        <v>3608.7999999999993</v>
      </c>
      <c r="L92" s="103">
        <f t="shared" si="24"/>
        <v>5.1999999999999989E-3</v>
      </c>
      <c r="M92" s="217">
        <v>3681.6000000000004</v>
      </c>
      <c r="N92" s="103">
        <f t="shared" si="25"/>
        <v>5.2000000000000006E-3</v>
      </c>
      <c r="O92" s="217">
        <v>3754.3999999999996</v>
      </c>
      <c r="P92" s="103">
        <f t="shared" si="26"/>
        <v>5.1999999999999998E-3</v>
      </c>
      <c r="Q92" s="217">
        <v>3832.3999999999996</v>
      </c>
      <c r="R92" s="103">
        <f t="shared" si="27"/>
        <v>5.1999999999999998E-3</v>
      </c>
      <c r="S92" s="217">
        <v>3910.3999999999996</v>
      </c>
      <c r="T92" s="103">
        <f t="shared" si="28"/>
        <v>5.1999999999999998E-3</v>
      </c>
      <c r="U92" s="217">
        <v>3988.4</v>
      </c>
      <c r="V92" s="103">
        <f t="shared" si="29"/>
        <v>5.1999999999999998E-3</v>
      </c>
      <c r="X92" s="245"/>
    </row>
    <row r="93" spans="1:24" ht="12.75" customHeight="1" x14ac:dyDescent="0.3">
      <c r="A93" s="38" t="s">
        <v>144</v>
      </c>
      <c r="B93" s="50"/>
      <c r="C93" s="217">
        <v>0</v>
      </c>
      <c r="D93" s="103">
        <f t="shared" si="20"/>
        <v>0</v>
      </c>
      <c r="E93" s="217">
        <v>0</v>
      </c>
      <c r="F93" s="103">
        <f t="shared" si="21"/>
        <v>0</v>
      </c>
      <c r="G93" s="217">
        <v>0</v>
      </c>
      <c r="H93" s="103">
        <f t="shared" si="22"/>
        <v>0</v>
      </c>
      <c r="I93" s="217">
        <v>0</v>
      </c>
      <c r="J93" s="103">
        <f t="shared" si="23"/>
        <v>0</v>
      </c>
      <c r="K93" s="217">
        <v>0</v>
      </c>
      <c r="L93" s="103">
        <f t="shared" si="24"/>
        <v>0</v>
      </c>
      <c r="M93" s="217">
        <v>0</v>
      </c>
      <c r="N93" s="103">
        <f t="shared" si="25"/>
        <v>0</v>
      </c>
      <c r="O93" s="217">
        <v>0</v>
      </c>
      <c r="P93" s="103">
        <f t="shared" si="26"/>
        <v>0</v>
      </c>
      <c r="Q93" s="217">
        <v>0</v>
      </c>
      <c r="R93" s="103">
        <f t="shared" si="27"/>
        <v>0</v>
      </c>
      <c r="S93" s="217">
        <v>0</v>
      </c>
      <c r="T93" s="103">
        <f t="shared" si="28"/>
        <v>0</v>
      </c>
      <c r="U93" s="217">
        <v>0</v>
      </c>
      <c r="V93" s="103">
        <f t="shared" si="29"/>
        <v>0</v>
      </c>
      <c r="X93" s="245"/>
    </row>
    <row r="94" spans="1:24" ht="12.75" customHeight="1" x14ac:dyDescent="0.3">
      <c r="A94" s="38" t="s">
        <v>156</v>
      </c>
      <c r="B94" s="50"/>
      <c r="C94" s="217">
        <v>0</v>
      </c>
      <c r="D94" s="103">
        <f t="shared" si="20"/>
        <v>0</v>
      </c>
      <c r="E94" s="217">
        <v>0</v>
      </c>
      <c r="F94" s="103">
        <f t="shared" si="21"/>
        <v>0</v>
      </c>
      <c r="G94" s="217">
        <v>0</v>
      </c>
      <c r="H94" s="103">
        <f t="shared" si="22"/>
        <v>0</v>
      </c>
      <c r="I94" s="217">
        <v>0</v>
      </c>
      <c r="J94" s="103">
        <f t="shared" si="23"/>
        <v>0</v>
      </c>
      <c r="K94" s="217">
        <v>0</v>
      </c>
      <c r="L94" s="103">
        <f t="shared" si="24"/>
        <v>0</v>
      </c>
      <c r="M94" s="217">
        <v>0</v>
      </c>
      <c r="N94" s="103">
        <f t="shared" si="25"/>
        <v>0</v>
      </c>
      <c r="O94" s="217">
        <v>0</v>
      </c>
      <c r="P94" s="103">
        <f t="shared" si="26"/>
        <v>0</v>
      </c>
      <c r="Q94" s="217">
        <v>0</v>
      </c>
      <c r="R94" s="103">
        <f t="shared" si="27"/>
        <v>0</v>
      </c>
      <c r="S94" s="217">
        <v>0</v>
      </c>
      <c r="T94" s="103">
        <f t="shared" si="28"/>
        <v>0</v>
      </c>
      <c r="U94" s="217">
        <v>0</v>
      </c>
      <c r="V94" s="103">
        <f t="shared" si="29"/>
        <v>0</v>
      </c>
      <c r="X94" s="245"/>
    </row>
    <row r="95" spans="1:24" ht="12.75" customHeight="1" x14ac:dyDescent="0.3">
      <c r="A95" s="38" t="s">
        <v>150</v>
      </c>
      <c r="B95" s="50"/>
      <c r="C95" s="217">
        <v>0</v>
      </c>
      <c r="D95" s="103">
        <f t="shared" si="20"/>
        <v>0</v>
      </c>
      <c r="E95" s="217">
        <v>0</v>
      </c>
      <c r="F95" s="103">
        <f t="shared" si="21"/>
        <v>0</v>
      </c>
      <c r="G95" s="217">
        <v>0</v>
      </c>
      <c r="H95" s="103">
        <f t="shared" si="22"/>
        <v>0</v>
      </c>
      <c r="I95" s="217">
        <v>0</v>
      </c>
      <c r="J95" s="103">
        <f t="shared" si="23"/>
        <v>0</v>
      </c>
      <c r="K95" s="217">
        <v>0</v>
      </c>
      <c r="L95" s="103">
        <f t="shared" si="24"/>
        <v>0</v>
      </c>
      <c r="M95" s="217">
        <v>0</v>
      </c>
      <c r="N95" s="103">
        <f t="shared" si="25"/>
        <v>0</v>
      </c>
      <c r="O95" s="217">
        <v>0</v>
      </c>
      <c r="P95" s="103">
        <f t="shared" si="26"/>
        <v>0</v>
      </c>
      <c r="Q95" s="217">
        <v>0</v>
      </c>
      <c r="R95" s="103">
        <f t="shared" si="27"/>
        <v>0</v>
      </c>
      <c r="S95" s="217">
        <v>0</v>
      </c>
      <c r="T95" s="103">
        <f t="shared" si="28"/>
        <v>0</v>
      </c>
      <c r="U95" s="217">
        <v>0</v>
      </c>
      <c r="V95" s="103">
        <f t="shared" si="29"/>
        <v>0</v>
      </c>
      <c r="X95" s="245"/>
    </row>
    <row r="96" spans="1:24" ht="12.75" customHeight="1" x14ac:dyDescent="0.3">
      <c r="A96" s="38" t="s">
        <v>146</v>
      </c>
      <c r="B96" s="50"/>
      <c r="C96" s="217">
        <v>0</v>
      </c>
      <c r="D96" s="103">
        <f t="shared" si="20"/>
        <v>0</v>
      </c>
      <c r="E96" s="217">
        <v>0</v>
      </c>
      <c r="F96" s="103">
        <f t="shared" si="21"/>
        <v>0</v>
      </c>
      <c r="G96" s="217">
        <v>0</v>
      </c>
      <c r="H96" s="103">
        <f t="shared" si="22"/>
        <v>0</v>
      </c>
      <c r="I96" s="217">
        <v>0</v>
      </c>
      <c r="J96" s="103">
        <f t="shared" si="23"/>
        <v>0</v>
      </c>
      <c r="K96" s="217">
        <v>0</v>
      </c>
      <c r="L96" s="103">
        <f t="shared" si="24"/>
        <v>0</v>
      </c>
      <c r="M96" s="217">
        <v>0</v>
      </c>
      <c r="N96" s="103">
        <f t="shared" si="25"/>
        <v>0</v>
      </c>
      <c r="O96" s="217">
        <v>0</v>
      </c>
      <c r="P96" s="103">
        <f t="shared" si="26"/>
        <v>0</v>
      </c>
      <c r="Q96" s="217">
        <v>0</v>
      </c>
      <c r="R96" s="103">
        <f t="shared" si="27"/>
        <v>0</v>
      </c>
      <c r="S96" s="217">
        <v>0</v>
      </c>
      <c r="T96" s="103">
        <f t="shared" si="28"/>
        <v>0</v>
      </c>
      <c r="U96" s="217">
        <v>0</v>
      </c>
      <c r="V96" s="103">
        <f t="shared" si="29"/>
        <v>0</v>
      </c>
      <c r="X96" s="245"/>
    </row>
    <row r="97" spans="1:24" ht="12.75" customHeight="1" x14ac:dyDescent="0.3">
      <c r="A97" s="38" t="s">
        <v>7</v>
      </c>
      <c r="B97" s="50"/>
      <c r="C97" s="217">
        <v>6974.6363000000001</v>
      </c>
      <c r="D97" s="103">
        <f t="shared" si="20"/>
        <v>1.3285021523809525E-2</v>
      </c>
      <c r="E97" s="217">
        <v>7755.7955656000004</v>
      </c>
      <c r="F97" s="103">
        <f t="shared" si="21"/>
        <v>1.1859014626299695E-2</v>
      </c>
      <c r="G97" s="217">
        <v>8027.2484103960005</v>
      </c>
      <c r="H97" s="103">
        <f t="shared" si="22"/>
        <v>1.2034855188000002E-2</v>
      </c>
      <c r="I97" s="217">
        <v>8284.1203595286715</v>
      </c>
      <c r="J97" s="103">
        <f t="shared" si="23"/>
        <v>1.2164640762890854E-2</v>
      </c>
      <c r="K97" s="217">
        <v>8491.2233685168885</v>
      </c>
      <c r="L97" s="103">
        <f t="shared" si="24"/>
        <v>1.2235192173655459E-2</v>
      </c>
      <c r="M97" s="217">
        <v>8703.5039527298104</v>
      </c>
      <c r="N97" s="103">
        <f t="shared" si="25"/>
        <v>1.2293084678996907E-2</v>
      </c>
      <c r="O97" s="217">
        <v>8921.0915515480538</v>
      </c>
      <c r="P97" s="103">
        <f t="shared" si="26"/>
        <v>1.2356082481368496E-2</v>
      </c>
      <c r="Q97" s="217">
        <v>9144.1188403367541</v>
      </c>
      <c r="R97" s="103">
        <f t="shared" si="27"/>
        <v>1.2407216879697088E-2</v>
      </c>
      <c r="S97" s="217">
        <v>9372.7218113451727</v>
      </c>
      <c r="T97" s="103">
        <f t="shared" si="28"/>
        <v>1.2463725812959006E-2</v>
      </c>
      <c r="U97" s="217">
        <v>9607.0398566288004</v>
      </c>
      <c r="V97" s="103">
        <f t="shared" si="29"/>
        <v>1.252547569312751E-2</v>
      </c>
      <c r="X97" s="245"/>
    </row>
    <row r="98" spans="1:24" ht="12.75" customHeight="1" x14ac:dyDescent="0.3">
      <c r="A98" s="145" t="s">
        <v>245</v>
      </c>
      <c r="B98" s="50"/>
      <c r="C98" s="217">
        <v>630</v>
      </c>
      <c r="D98" s="103">
        <f t="shared" si="20"/>
        <v>1.1999999999999999E-3</v>
      </c>
      <c r="E98" s="217">
        <v>784.80000000000007</v>
      </c>
      <c r="F98" s="103">
        <f t="shared" si="21"/>
        <v>1.2000000000000001E-3</v>
      </c>
      <c r="G98" s="217">
        <v>800.39999999999986</v>
      </c>
      <c r="H98" s="103">
        <f t="shared" si="22"/>
        <v>1.1999999999999999E-3</v>
      </c>
      <c r="I98" s="217">
        <v>817.19999999999982</v>
      </c>
      <c r="J98" s="103">
        <f t="shared" si="23"/>
        <v>1.1999999999999997E-3</v>
      </c>
      <c r="K98" s="217">
        <v>832.79999999999984</v>
      </c>
      <c r="L98" s="103">
        <f t="shared" si="24"/>
        <v>1.1999999999999997E-3</v>
      </c>
      <c r="M98" s="217">
        <v>849.59999999999991</v>
      </c>
      <c r="N98" s="103">
        <f t="shared" si="25"/>
        <v>1.1999999999999999E-3</v>
      </c>
      <c r="O98" s="217">
        <v>866.39999999999986</v>
      </c>
      <c r="P98" s="103">
        <f t="shared" si="26"/>
        <v>1.1999999999999999E-3</v>
      </c>
      <c r="Q98" s="217">
        <v>884.4</v>
      </c>
      <c r="R98" s="103">
        <f t="shared" si="27"/>
        <v>1.1999999999999999E-3</v>
      </c>
      <c r="S98" s="217">
        <v>902.39999999999975</v>
      </c>
      <c r="T98" s="103">
        <f t="shared" si="28"/>
        <v>1.1999999999999997E-3</v>
      </c>
      <c r="U98" s="217">
        <v>920.4</v>
      </c>
      <c r="V98" s="103">
        <f t="shared" si="29"/>
        <v>1.1999999999999999E-3</v>
      </c>
      <c r="X98" s="245"/>
    </row>
    <row r="99" spans="1:24" ht="12.75" customHeight="1" x14ac:dyDescent="0.3">
      <c r="A99" s="145" t="s">
        <v>245</v>
      </c>
      <c r="B99" s="50"/>
      <c r="C99" s="217">
        <v>0</v>
      </c>
      <c r="D99" s="103">
        <f t="shared" si="20"/>
        <v>0</v>
      </c>
      <c r="E99" s="217">
        <v>0</v>
      </c>
      <c r="F99" s="103">
        <f t="shared" si="21"/>
        <v>0</v>
      </c>
      <c r="G99" s="217">
        <v>0</v>
      </c>
      <c r="H99" s="103">
        <f t="shared" si="22"/>
        <v>0</v>
      </c>
      <c r="I99" s="217">
        <v>0</v>
      </c>
      <c r="J99" s="103">
        <f t="shared" si="23"/>
        <v>0</v>
      </c>
      <c r="K99" s="217">
        <v>0</v>
      </c>
      <c r="L99" s="103">
        <f t="shared" si="24"/>
        <v>0</v>
      </c>
      <c r="M99" s="217">
        <v>0</v>
      </c>
      <c r="N99" s="103">
        <f t="shared" si="25"/>
        <v>0</v>
      </c>
      <c r="O99" s="217">
        <v>0</v>
      </c>
      <c r="P99" s="103">
        <f t="shared" si="26"/>
        <v>0</v>
      </c>
      <c r="Q99" s="217">
        <v>0</v>
      </c>
      <c r="R99" s="103">
        <f t="shared" si="27"/>
        <v>0</v>
      </c>
      <c r="S99" s="217">
        <v>0</v>
      </c>
      <c r="T99" s="103">
        <f t="shared" si="28"/>
        <v>0</v>
      </c>
      <c r="U99" s="217">
        <v>0</v>
      </c>
      <c r="V99" s="103">
        <f t="shared" si="29"/>
        <v>0</v>
      </c>
      <c r="X99" s="245"/>
    </row>
    <row r="100" spans="1:24" ht="12.75" customHeight="1" x14ac:dyDescent="0.3">
      <c r="A100" s="145" t="s">
        <v>245</v>
      </c>
      <c r="B100" s="50"/>
      <c r="C100" s="217">
        <v>0</v>
      </c>
      <c r="D100" s="103">
        <f t="shared" si="20"/>
        <v>0</v>
      </c>
      <c r="E100" s="217">
        <v>0</v>
      </c>
      <c r="F100" s="103">
        <f t="shared" si="21"/>
        <v>0</v>
      </c>
      <c r="G100" s="217">
        <v>0</v>
      </c>
      <c r="H100" s="103">
        <f t="shared" si="22"/>
        <v>0</v>
      </c>
      <c r="I100" s="217">
        <v>0</v>
      </c>
      <c r="J100" s="103">
        <f t="shared" si="23"/>
        <v>0</v>
      </c>
      <c r="K100" s="217">
        <v>0</v>
      </c>
      <c r="L100" s="103">
        <f t="shared" si="24"/>
        <v>0</v>
      </c>
      <c r="M100" s="217">
        <v>0</v>
      </c>
      <c r="N100" s="103">
        <f t="shared" si="25"/>
        <v>0</v>
      </c>
      <c r="O100" s="217">
        <v>0</v>
      </c>
      <c r="P100" s="103">
        <f t="shared" si="26"/>
        <v>0</v>
      </c>
      <c r="Q100" s="217">
        <v>0</v>
      </c>
      <c r="R100" s="103">
        <f t="shared" si="27"/>
        <v>0</v>
      </c>
      <c r="S100" s="217">
        <v>0</v>
      </c>
      <c r="T100" s="103">
        <f t="shared" si="28"/>
        <v>0</v>
      </c>
      <c r="U100" s="217">
        <v>0</v>
      </c>
      <c r="V100" s="103">
        <f t="shared" si="29"/>
        <v>0</v>
      </c>
      <c r="X100" s="245"/>
    </row>
    <row r="101" spans="1:24" ht="12.75" customHeight="1" x14ac:dyDescent="0.3">
      <c r="A101" s="38" t="s">
        <v>99</v>
      </c>
      <c r="B101" s="50"/>
      <c r="C101" s="217"/>
      <c r="D101" s="103">
        <f t="shared" si="20"/>
        <v>0</v>
      </c>
      <c r="E101" s="217"/>
      <c r="F101" s="103">
        <f t="shared" si="21"/>
        <v>0</v>
      </c>
      <c r="G101" s="217"/>
      <c r="H101" s="103">
        <f t="shared" si="22"/>
        <v>0</v>
      </c>
      <c r="I101" s="217">
        <v>0</v>
      </c>
      <c r="J101" s="103">
        <f t="shared" si="23"/>
        <v>0</v>
      </c>
      <c r="K101" s="217">
        <v>0</v>
      </c>
      <c r="L101" s="103">
        <f t="shared" si="24"/>
        <v>0</v>
      </c>
      <c r="M101" s="217">
        <v>0</v>
      </c>
      <c r="N101" s="103">
        <f t="shared" si="25"/>
        <v>0</v>
      </c>
      <c r="O101" s="217">
        <v>0</v>
      </c>
      <c r="P101" s="103">
        <f t="shared" si="26"/>
        <v>0</v>
      </c>
      <c r="Q101" s="217">
        <v>0</v>
      </c>
      <c r="R101" s="103">
        <f t="shared" si="27"/>
        <v>0</v>
      </c>
      <c r="S101" s="217">
        <v>0</v>
      </c>
      <c r="T101" s="103">
        <f t="shared" si="28"/>
        <v>0</v>
      </c>
      <c r="U101" s="217">
        <v>0</v>
      </c>
      <c r="V101" s="103">
        <f t="shared" si="29"/>
        <v>0</v>
      </c>
      <c r="X101" s="245"/>
    </row>
    <row r="102" spans="1:24" ht="12.75" customHeight="1" x14ac:dyDescent="0.3">
      <c r="A102" s="145" t="s">
        <v>78</v>
      </c>
      <c r="B102" s="50"/>
      <c r="C102" s="217">
        <v>0</v>
      </c>
      <c r="D102" s="103">
        <f t="shared" si="20"/>
        <v>0</v>
      </c>
      <c r="E102" s="217">
        <v>0</v>
      </c>
      <c r="F102" s="103">
        <f t="shared" si="21"/>
        <v>0</v>
      </c>
      <c r="G102" s="217">
        <v>0</v>
      </c>
      <c r="H102" s="103">
        <f t="shared" si="22"/>
        <v>0</v>
      </c>
      <c r="I102" s="217">
        <v>0</v>
      </c>
      <c r="J102" s="103">
        <f t="shared" si="23"/>
        <v>0</v>
      </c>
      <c r="K102" s="217">
        <v>0</v>
      </c>
      <c r="L102" s="103">
        <f t="shared" si="24"/>
        <v>0</v>
      </c>
      <c r="M102" s="217">
        <v>0</v>
      </c>
      <c r="N102" s="103">
        <f t="shared" si="25"/>
        <v>0</v>
      </c>
      <c r="O102" s="217">
        <v>0</v>
      </c>
      <c r="P102" s="103">
        <f t="shared" si="26"/>
        <v>0</v>
      </c>
      <c r="Q102" s="217">
        <v>0</v>
      </c>
      <c r="R102" s="103">
        <f t="shared" si="27"/>
        <v>0</v>
      </c>
      <c r="S102" s="217">
        <v>0</v>
      </c>
      <c r="T102" s="103">
        <f t="shared" si="28"/>
        <v>0</v>
      </c>
      <c r="U102" s="217">
        <v>0</v>
      </c>
      <c r="V102" s="103">
        <f t="shared" si="29"/>
        <v>0</v>
      </c>
      <c r="X102" s="245"/>
    </row>
    <row r="103" spans="1:24" ht="12.75" customHeight="1" x14ac:dyDescent="0.3">
      <c r="A103" s="145" t="s">
        <v>78</v>
      </c>
      <c r="B103" s="50"/>
      <c r="C103" s="217">
        <v>0</v>
      </c>
      <c r="D103" s="103">
        <f t="shared" si="20"/>
        <v>0</v>
      </c>
      <c r="E103" s="217">
        <v>0</v>
      </c>
      <c r="F103" s="103">
        <f t="shared" si="21"/>
        <v>0</v>
      </c>
      <c r="G103" s="217">
        <v>0</v>
      </c>
      <c r="H103" s="103">
        <f t="shared" si="22"/>
        <v>0</v>
      </c>
      <c r="I103" s="217">
        <v>0</v>
      </c>
      <c r="J103" s="103">
        <f t="shared" si="23"/>
        <v>0</v>
      </c>
      <c r="K103" s="217">
        <v>0</v>
      </c>
      <c r="L103" s="103">
        <f t="shared" si="24"/>
        <v>0</v>
      </c>
      <c r="M103" s="217">
        <v>0</v>
      </c>
      <c r="N103" s="103">
        <f t="shared" si="25"/>
        <v>0</v>
      </c>
      <c r="O103" s="217">
        <v>0</v>
      </c>
      <c r="P103" s="103">
        <f t="shared" si="26"/>
        <v>0</v>
      </c>
      <c r="Q103" s="217">
        <v>0</v>
      </c>
      <c r="R103" s="103">
        <f t="shared" si="27"/>
        <v>0</v>
      </c>
      <c r="S103" s="217">
        <v>0</v>
      </c>
      <c r="T103" s="103">
        <f t="shared" si="28"/>
        <v>0</v>
      </c>
      <c r="U103" s="217">
        <v>0</v>
      </c>
      <c r="V103" s="103">
        <f t="shared" si="29"/>
        <v>0</v>
      </c>
      <c r="X103" s="245"/>
    </row>
    <row r="104" spans="1:24" ht="12.75" customHeight="1" x14ac:dyDescent="0.3">
      <c r="A104" s="145" t="s">
        <v>78</v>
      </c>
      <c r="B104" s="26"/>
      <c r="C104" s="217">
        <v>0</v>
      </c>
      <c r="D104" s="103">
        <f t="shared" si="20"/>
        <v>0</v>
      </c>
      <c r="E104" s="217">
        <v>0</v>
      </c>
      <c r="F104" s="103">
        <f t="shared" si="21"/>
        <v>0</v>
      </c>
      <c r="G104" s="217">
        <v>0</v>
      </c>
      <c r="H104" s="103">
        <f t="shared" si="22"/>
        <v>0</v>
      </c>
      <c r="I104" s="217">
        <v>0</v>
      </c>
      <c r="J104" s="103">
        <f t="shared" si="23"/>
        <v>0</v>
      </c>
      <c r="K104" s="217">
        <v>0</v>
      </c>
      <c r="L104" s="103">
        <f t="shared" si="24"/>
        <v>0</v>
      </c>
      <c r="M104" s="217">
        <v>0</v>
      </c>
      <c r="N104" s="103">
        <f t="shared" si="25"/>
        <v>0</v>
      </c>
      <c r="O104" s="217">
        <v>0</v>
      </c>
      <c r="P104" s="103">
        <f t="shared" si="26"/>
        <v>0</v>
      </c>
      <c r="Q104" s="217">
        <v>0</v>
      </c>
      <c r="R104" s="103">
        <f t="shared" si="27"/>
        <v>0</v>
      </c>
      <c r="S104" s="217">
        <v>0</v>
      </c>
      <c r="T104" s="103">
        <f t="shared" si="28"/>
        <v>0</v>
      </c>
      <c r="U104" s="217">
        <v>0</v>
      </c>
      <c r="V104" s="103">
        <f t="shared" si="29"/>
        <v>0</v>
      </c>
      <c r="X104" s="245"/>
    </row>
    <row r="105" spans="1:24" ht="12.75" customHeight="1" x14ac:dyDescent="0.3">
      <c r="A105" s="26" t="s">
        <v>36</v>
      </c>
      <c r="B105" s="69"/>
      <c r="C105" s="105">
        <f>SUM(C52:C104)</f>
        <v>123070.84280462013</v>
      </c>
      <c r="D105" s="106">
        <f t="shared" ref="D105" si="30">IFERROR(C105/C$28,0)</f>
        <v>0.2344206529611812</v>
      </c>
      <c r="E105" s="105">
        <f>SUM(E52:E104)</f>
        <v>148718.9009201786</v>
      </c>
      <c r="F105" s="106">
        <f t="shared" ref="F105" si="31">IFERROR(E105/E$28,0)</f>
        <v>0.22739893107060946</v>
      </c>
      <c r="G105" s="105">
        <f>SUM(G52:G104)</f>
        <v>152443.48859320537</v>
      </c>
      <c r="H105" s="106">
        <f t="shared" ref="H105" si="32">IFERROR(G105/G$28,0)</f>
        <v>0.22855095741110251</v>
      </c>
      <c r="I105" s="105">
        <f>SUM(I52:I104)</f>
        <v>155502.1313775396</v>
      </c>
      <c r="J105" s="106">
        <f t="shared" ref="J105" si="33">IFERROR(I105/I$28,0)</f>
        <v>0.22834380525336212</v>
      </c>
      <c r="K105" s="105">
        <f>SUM(K52:K104)</f>
        <v>158523.13694238954</v>
      </c>
      <c r="L105" s="106">
        <f t="shared" ref="L105" si="34">IFERROR(K105/K$28,0)</f>
        <v>0.22841950568067657</v>
      </c>
      <c r="M105" s="105">
        <f>SUM(M52:M104)</f>
        <v>161766.14403032808</v>
      </c>
      <c r="N105" s="106">
        <f t="shared" ref="N105" si="35">IFERROR(M105/M$28,0)</f>
        <v>0.22848325428012442</v>
      </c>
      <c r="O105" s="105">
        <f>SUM(O52:O104)</f>
        <v>165014.18722210554</v>
      </c>
      <c r="P105" s="106">
        <f t="shared" ref="P105" si="36">IFERROR(O105/O$28,0)</f>
        <v>0.2285515058477916</v>
      </c>
      <c r="Q105" s="105">
        <f>SUM(Q52:Q104)</f>
        <v>168484.81892723494</v>
      </c>
      <c r="R105" s="106">
        <f t="shared" ref="R105" si="37">IFERROR(Q105/Q$28,0)</f>
        <v>0.22860898090533913</v>
      </c>
      <c r="S105" s="105">
        <f>SUM(S52:S104)</f>
        <v>171960.76567965359</v>
      </c>
      <c r="T105" s="106">
        <f t="shared" ref="T105" si="38">IFERROR(S105/S$28,0)</f>
        <v>0.22867123095698616</v>
      </c>
      <c r="U105" s="105">
        <f>SUM(U52:U104)</f>
        <v>175429.56401465941</v>
      </c>
      <c r="V105" s="106">
        <f t="shared" si="29"/>
        <v>0.22872172622511006</v>
      </c>
    </row>
    <row r="106" spans="1:24" ht="12.75" customHeight="1" x14ac:dyDescent="0.3">
      <c r="A106" s="26"/>
      <c r="B106" s="26"/>
      <c r="C106" s="51"/>
      <c r="D106" s="52"/>
      <c r="E106" s="51"/>
      <c r="F106" s="52"/>
      <c r="G106" s="51"/>
      <c r="H106" s="52"/>
      <c r="I106" s="51"/>
      <c r="J106" s="52"/>
      <c r="K106" s="51"/>
      <c r="L106" s="52"/>
      <c r="M106" s="51"/>
      <c r="N106" s="52"/>
      <c r="O106" s="51"/>
      <c r="P106" s="52"/>
      <c r="Q106" s="51"/>
      <c r="R106" s="52"/>
      <c r="S106" s="51"/>
      <c r="T106" s="52"/>
      <c r="U106" s="51"/>
      <c r="V106" s="52"/>
    </row>
    <row r="107" spans="1:24" ht="12.75" customHeight="1" x14ac:dyDescent="0.3">
      <c r="A107" s="26" t="s">
        <v>19</v>
      </c>
      <c r="B107" s="69"/>
      <c r="C107" s="105">
        <f>C28-C33-C46-C105</f>
        <v>41301.979195379885</v>
      </c>
      <c r="D107" s="106">
        <f>IFERROR(C107/C$28,0)</f>
        <v>7.8670436562628357E-2</v>
      </c>
      <c r="E107" s="105">
        <f>E28-E33-E46-E105</f>
        <v>80746.677143821376</v>
      </c>
      <c r="F107" s="106">
        <f>IFERROR(E107/E$28,0)</f>
        <v>0.12346586719238743</v>
      </c>
      <c r="G107" s="105">
        <f>G28-G33-G46-G105</f>
        <v>78476.534703034617</v>
      </c>
      <c r="H107" s="106">
        <f>IFERROR(G107/G$28,0)</f>
        <v>0.11765597406751817</v>
      </c>
      <c r="I107" s="105">
        <f>I28-I33-I46-I105</f>
        <v>77923.572664180072</v>
      </c>
      <c r="J107" s="106">
        <f>IFERROR(I107/I$28,0)</f>
        <v>0.11442521683433197</v>
      </c>
      <c r="K107" s="105">
        <f>K28-K33-K46-K105</f>
        <v>78061.584700373147</v>
      </c>
      <c r="L107" s="106">
        <f>IFERROR(K107/K$28,0)</f>
        <v>0.11248066959707946</v>
      </c>
      <c r="M107" s="105">
        <f>M28-M33-M46-M105</f>
        <v>78505.445653503702</v>
      </c>
      <c r="N107" s="106">
        <f>IFERROR(M107/M$28,0)</f>
        <v>0.1108833978156832</v>
      </c>
      <c r="O107" s="105">
        <f>O28-O33-O46-O105</f>
        <v>78803.692203822051</v>
      </c>
      <c r="P107" s="106">
        <f>IFERROR(O107/O$28,0)</f>
        <v>0.10914638809393636</v>
      </c>
      <c r="Q107" s="105">
        <f>Q28-Q33-Q46-Q105</f>
        <v>79400.257484340895</v>
      </c>
      <c r="R107" s="106">
        <f>IFERROR(Q107/Q$28,0)</f>
        <v>0.1077344063559578</v>
      </c>
      <c r="S107" s="105">
        <f>S28-S33-S46-S105</f>
        <v>79843.812642211618</v>
      </c>
      <c r="T107" s="106">
        <f>IFERROR(S107/S$28,0)</f>
        <v>0.10617528276889843</v>
      </c>
      <c r="U107" s="105">
        <f>U28-U33-U46-U105</f>
        <v>80143.128765252477</v>
      </c>
      <c r="V107" s="106">
        <f>IFERROR(U107/U$28,0)</f>
        <v>0.10448908574348433</v>
      </c>
    </row>
    <row r="108" spans="1:24" ht="12.75" customHeight="1" x14ac:dyDescent="0.3">
      <c r="A108" s="26"/>
      <c r="B108" s="26"/>
      <c r="C108" s="53"/>
      <c r="D108" s="54"/>
      <c r="E108" s="53"/>
      <c r="F108" s="54"/>
      <c r="G108" s="53"/>
      <c r="H108" s="54"/>
      <c r="I108" s="53"/>
      <c r="J108" s="54"/>
      <c r="K108" s="53"/>
      <c r="L108" s="54"/>
      <c r="M108" s="53"/>
      <c r="N108" s="54"/>
      <c r="O108" s="53"/>
      <c r="P108" s="54"/>
      <c r="Q108" s="53"/>
      <c r="R108" s="54"/>
      <c r="S108" s="53"/>
      <c r="T108" s="54"/>
      <c r="U108" s="53"/>
      <c r="V108" s="54"/>
    </row>
    <row r="109" spans="1:24" ht="12.75" customHeight="1" x14ac:dyDescent="0.3">
      <c r="A109" s="26"/>
      <c r="B109" s="26"/>
      <c r="C109" s="53"/>
      <c r="D109" s="54"/>
      <c r="E109" s="53"/>
      <c r="F109" s="54"/>
      <c r="G109" s="53"/>
      <c r="H109" s="54"/>
      <c r="I109" s="53"/>
      <c r="J109" s="54"/>
      <c r="K109" s="53"/>
      <c r="L109" s="54"/>
      <c r="M109" s="53"/>
      <c r="N109" s="54"/>
      <c r="O109" s="53"/>
      <c r="P109" s="54"/>
      <c r="Q109" s="53"/>
      <c r="R109" s="54"/>
      <c r="S109" s="53"/>
      <c r="T109" s="54"/>
      <c r="U109" s="53"/>
      <c r="V109" s="54"/>
    </row>
    <row r="110" spans="1:24" ht="12.75" customHeight="1" x14ac:dyDescent="0.3">
      <c r="A110" s="55" t="s">
        <v>49</v>
      </c>
      <c r="B110" s="55"/>
      <c r="C110" s="109" t="str">
        <f>C50</f>
        <v>FY 2018-19</v>
      </c>
      <c r="D110" s="109" t="s">
        <v>9</v>
      </c>
      <c r="E110" s="109" t="str">
        <f>E50</f>
        <v>FY 2019-20</v>
      </c>
      <c r="F110" s="109" t="s">
        <v>9</v>
      </c>
      <c r="G110" s="109" t="str">
        <f>G50</f>
        <v>FY 2020-21</v>
      </c>
      <c r="H110" s="109" t="s">
        <v>9</v>
      </c>
      <c r="I110" s="109" t="str">
        <f>I50</f>
        <v>FY 2021-22</v>
      </c>
      <c r="J110" s="109" t="s">
        <v>9</v>
      </c>
      <c r="K110" s="109" t="str">
        <f>K50</f>
        <v>FY 2022-23</v>
      </c>
      <c r="L110" s="109" t="s">
        <v>9</v>
      </c>
      <c r="M110" s="109" t="str">
        <f>M50</f>
        <v>FY 2023-24</v>
      </c>
      <c r="N110" s="109" t="s">
        <v>9</v>
      </c>
      <c r="O110" s="109" t="str">
        <f>O50</f>
        <v>FY 2024-25</v>
      </c>
      <c r="P110" s="109" t="s">
        <v>9</v>
      </c>
      <c r="Q110" s="109" t="str">
        <f>Q50</f>
        <v>FY 2025-26</v>
      </c>
      <c r="R110" s="109" t="s">
        <v>9</v>
      </c>
      <c r="S110" s="109" t="str">
        <f>S50</f>
        <v>FY 2026-27</v>
      </c>
      <c r="T110" s="109" t="s">
        <v>9</v>
      </c>
      <c r="U110" s="109" t="str">
        <f>U50</f>
        <v>FY 2027-28</v>
      </c>
      <c r="V110" s="109" t="s">
        <v>9</v>
      </c>
    </row>
    <row r="111" spans="1:24" ht="12.75" customHeight="1" x14ac:dyDescent="0.3">
      <c r="A111" s="38" t="s">
        <v>141</v>
      </c>
      <c r="B111" s="50"/>
      <c r="C111" s="102">
        <f>C59</f>
        <v>31500</v>
      </c>
      <c r="D111" s="103">
        <f t="shared" ref="D111:D116" si="39">IFERROR(C111/C$28,0)</f>
        <v>0.06</v>
      </c>
      <c r="E111" s="102">
        <f>E59</f>
        <v>39240</v>
      </c>
      <c r="F111" s="103">
        <f t="shared" ref="F111:F116" si="40">IFERROR(E111/E$28,0)</f>
        <v>0.06</v>
      </c>
      <c r="G111" s="102">
        <f>G59</f>
        <v>40020</v>
      </c>
      <c r="H111" s="103">
        <f t="shared" ref="H111:H116" si="41">IFERROR(G111/G$28,0)</f>
        <v>0.06</v>
      </c>
      <c r="I111" s="102">
        <f>I59</f>
        <v>40860</v>
      </c>
      <c r="J111" s="103">
        <f t="shared" ref="J111:J116" si="42">IFERROR(I111/I$28,0)</f>
        <v>0.06</v>
      </c>
      <c r="K111" s="102">
        <f>K59</f>
        <v>41640</v>
      </c>
      <c r="L111" s="103">
        <f t="shared" ref="L111:L116" si="43">IFERROR(K111/K$28,0)</f>
        <v>0.06</v>
      </c>
      <c r="M111" s="102">
        <f>M59</f>
        <v>42480</v>
      </c>
      <c r="N111" s="103">
        <f t="shared" ref="N111:N116" si="44">IFERROR(M111/M$28,0)</f>
        <v>0.06</v>
      </c>
      <c r="O111" s="102">
        <f>O59</f>
        <v>43320</v>
      </c>
      <c r="P111" s="103">
        <f t="shared" ref="P111:P116" si="45">IFERROR(O111/O$28,0)</f>
        <v>0.06</v>
      </c>
      <c r="Q111" s="102">
        <f>Q59</f>
        <v>44220</v>
      </c>
      <c r="R111" s="103">
        <f t="shared" ref="R111:R116" si="46">IFERROR(Q111/Q$28,0)</f>
        <v>0.06</v>
      </c>
      <c r="S111" s="102">
        <f>S59</f>
        <v>45120</v>
      </c>
      <c r="T111" s="103">
        <f t="shared" ref="T111:T116" si="47">IFERROR(S111/S$28,0)</f>
        <v>0.06</v>
      </c>
      <c r="U111" s="102">
        <f>U59</f>
        <v>46020</v>
      </c>
      <c r="V111" s="103">
        <f t="shared" ref="V111:V116" si="48">IFERROR(U111/U$28,0)</f>
        <v>0.06</v>
      </c>
    </row>
    <row r="112" spans="1:24" ht="12.75" customHeight="1" x14ac:dyDescent="0.3">
      <c r="A112" s="38" t="s">
        <v>96</v>
      </c>
      <c r="B112" s="50"/>
      <c r="C112" s="102">
        <f>C62</f>
        <v>0</v>
      </c>
      <c r="D112" s="103">
        <f t="shared" si="39"/>
        <v>0</v>
      </c>
      <c r="E112" s="102">
        <f>E62</f>
        <v>0</v>
      </c>
      <c r="F112" s="103">
        <f t="shared" si="40"/>
        <v>0</v>
      </c>
      <c r="G112" s="102">
        <f>G62</f>
        <v>0</v>
      </c>
      <c r="H112" s="103">
        <f t="shared" si="41"/>
        <v>0</v>
      </c>
      <c r="I112" s="102">
        <f>I62</f>
        <v>0</v>
      </c>
      <c r="J112" s="103">
        <f t="shared" si="42"/>
        <v>0</v>
      </c>
      <c r="K112" s="102">
        <f>K62</f>
        <v>0</v>
      </c>
      <c r="L112" s="103">
        <f t="shared" si="43"/>
        <v>0</v>
      </c>
      <c r="M112" s="102">
        <f>M62</f>
        <v>0</v>
      </c>
      <c r="N112" s="103">
        <f t="shared" si="44"/>
        <v>0</v>
      </c>
      <c r="O112" s="102">
        <f>O62</f>
        <v>0</v>
      </c>
      <c r="P112" s="103">
        <f t="shared" si="45"/>
        <v>0</v>
      </c>
      <c r="Q112" s="102">
        <f>Q62</f>
        <v>0</v>
      </c>
      <c r="R112" s="103">
        <f t="shared" si="46"/>
        <v>0</v>
      </c>
      <c r="S112" s="102">
        <f>S62</f>
        <v>0</v>
      </c>
      <c r="T112" s="103">
        <f t="shared" si="47"/>
        <v>0</v>
      </c>
      <c r="U112" s="102">
        <f>U62</f>
        <v>0</v>
      </c>
      <c r="V112" s="103">
        <f t="shared" si="48"/>
        <v>0</v>
      </c>
    </row>
    <row r="113" spans="1:22" ht="12.75" customHeight="1" x14ac:dyDescent="0.3">
      <c r="A113" s="145" t="s">
        <v>78</v>
      </c>
      <c r="B113" s="56"/>
      <c r="C113" s="136">
        <v>0</v>
      </c>
      <c r="D113" s="103">
        <f t="shared" si="39"/>
        <v>0</v>
      </c>
      <c r="E113" s="136">
        <v>0</v>
      </c>
      <c r="F113" s="103">
        <f t="shared" si="40"/>
        <v>0</v>
      </c>
      <c r="G113" s="136">
        <v>0</v>
      </c>
      <c r="H113" s="103">
        <f t="shared" si="41"/>
        <v>0</v>
      </c>
      <c r="I113" s="136">
        <v>0</v>
      </c>
      <c r="J113" s="103">
        <f t="shared" si="42"/>
        <v>0</v>
      </c>
      <c r="K113" s="136">
        <v>0</v>
      </c>
      <c r="L113" s="103">
        <f t="shared" si="43"/>
        <v>0</v>
      </c>
      <c r="M113" s="136">
        <v>0</v>
      </c>
      <c r="N113" s="103">
        <f t="shared" si="44"/>
        <v>0</v>
      </c>
      <c r="O113" s="136">
        <v>0</v>
      </c>
      <c r="P113" s="103">
        <f t="shared" si="45"/>
        <v>0</v>
      </c>
      <c r="Q113" s="136">
        <v>0</v>
      </c>
      <c r="R113" s="103">
        <f t="shared" si="46"/>
        <v>0</v>
      </c>
      <c r="S113" s="136">
        <v>0</v>
      </c>
      <c r="T113" s="103">
        <f t="shared" si="47"/>
        <v>0</v>
      </c>
      <c r="U113" s="136">
        <v>0</v>
      </c>
      <c r="V113" s="103">
        <f t="shared" si="48"/>
        <v>0</v>
      </c>
    </row>
    <row r="114" spans="1:22" ht="12.75" customHeight="1" x14ac:dyDescent="0.3">
      <c r="A114" s="145" t="s">
        <v>78</v>
      </c>
      <c r="B114" s="56"/>
      <c r="C114" s="136">
        <v>0</v>
      </c>
      <c r="D114" s="103">
        <f t="shared" si="39"/>
        <v>0</v>
      </c>
      <c r="E114" s="136">
        <v>0</v>
      </c>
      <c r="F114" s="103">
        <f t="shared" si="40"/>
        <v>0</v>
      </c>
      <c r="G114" s="136">
        <v>0</v>
      </c>
      <c r="H114" s="103">
        <f t="shared" si="41"/>
        <v>0</v>
      </c>
      <c r="I114" s="136">
        <v>0</v>
      </c>
      <c r="J114" s="103">
        <f t="shared" si="42"/>
        <v>0</v>
      </c>
      <c r="K114" s="136">
        <v>0</v>
      </c>
      <c r="L114" s="103">
        <f t="shared" si="43"/>
        <v>0</v>
      </c>
      <c r="M114" s="136">
        <v>0</v>
      </c>
      <c r="N114" s="103">
        <f t="shared" si="44"/>
        <v>0</v>
      </c>
      <c r="O114" s="136">
        <v>0</v>
      </c>
      <c r="P114" s="103">
        <f t="shared" si="45"/>
        <v>0</v>
      </c>
      <c r="Q114" s="136">
        <v>0</v>
      </c>
      <c r="R114" s="103">
        <f t="shared" si="46"/>
        <v>0</v>
      </c>
      <c r="S114" s="136">
        <v>0</v>
      </c>
      <c r="T114" s="103">
        <f t="shared" si="47"/>
        <v>0</v>
      </c>
      <c r="U114" s="136">
        <v>0</v>
      </c>
      <c r="V114" s="103">
        <f t="shared" si="48"/>
        <v>0</v>
      </c>
    </row>
    <row r="115" spans="1:22" ht="12.75" customHeight="1" x14ac:dyDescent="0.3">
      <c r="A115" s="145" t="s">
        <v>78</v>
      </c>
      <c r="B115" s="56"/>
      <c r="C115" s="137">
        <v>0</v>
      </c>
      <c r="D115" s="103">
        <f t="shared" si="39"/>
        <v>0</v>
      </c>
      <c r="E115" s="137">
        <v>0</v>
      </c>
      <c r="F115" s="103">
        <f t="shared" si="40"/>
        <v>0</v>
      </c>
      <c r="G115" s="137">
        <v>0</v>
      </c>
      <c r="H115" s="103">
        <f t="shared" si="41"/>
        <v>0</v>
      </c>
      <c r="I115" s="137">
        <v>0</v>
      </c>
      <c r="J115" s="103">
        <f t="shared" si="42"/>
        <v>0</v>
      </c>
      <c r="K115" s="137">
        <v>0</v>
      </c>
      <c r="L115" s="103">
        <f t="shared" si="43"/>
        <v>0</v>
      </c>
      <c r="M115" s="137">
        <v>0</v>
      </c>
      <c r="N115" s="103">
        <f t="shared" si="44"/>
        <v>0</v>
      </c>
      <c r="O115" s="137">
        <v>0</v>
      </c>
      <c r="P115" s="103">
        <f t="shared" si="45"/>
        <v>0</v>
      </c>
      <c r="Q115" s="137">
        <v>0</v>
      </c>
      <c r="R115" s="103">
        <f t="shared" si="46"/>
        <v>0</v>
      </c>
      <c r="S115" s="137">
        <v>0</v>
      </c>
      <c r="T115" s="103">
        <f t="shared" si="47"/>
        <v>0</v>
      </c>
      <c r="U115" s="137">
        <v>0</v>
      </c>
      <c r="V115" s="103">
        <f t="shared" si="48"/>
        <v>0</v>
      </c>
    </row>
    <row r="116" spans="1:22" ht="12.75" customHeight="1" x14ac:dyDescent="0.3">
      <c r="A116" s="55" t="s">
        <v>83</v>
      </c>
      <c r="B116" s="57"/>
      <c r="C116" s="108">
        <f>SUM(C111:C115)</f>
        <v>31500</v>
      </c>
      <c r="D116" s="106">
        <f t="shared" si="39"/>
        <v>0.06</v>
      </c>
      <c r="E116" s="108">
        <f>SUM(E111:E115)</f>
        <v>39240</v>
      </c>
      <c r="F116" s="106">
        <f t="shared" si="40"/>
        <v>0.06</v>
      </c>
      <c r="G116" s="108">
        <f>SUM(G111:G115)</f>
        <v>40020</v>
      </c>
      <c r="H116" s="106">
        <f t="shared" si="41"/>
        <v>0.06</v>
      </c>
      <c r="I116" s="108">
        <f>SUM(I111:I115)</f>
        <v>40860</v>
      </c>
      <c r="J116" s="106">
        <f t="shared" si="42"/>
        <v>0.06</v>
      </c>
      <c r="K116" s="108">
        <f>SUM(K111:K115)</f>
        <v>41640</v>
      </c>
      <c r="L116" s="106">
        <f t="shared" si="43"/>
        <v>0.06</v>
      </c>
      <c r="M116" s="108">
        <f>SUM(M111:M115)</f>
        <v>42480</v>
      </c>
      <c r="N116" s="106">
        <f t="shared" si="44"/>
        <v>0.06</v>
      </c>
      <c r="O116" s="108">
        <f>SUM(O111:O115)</f>
        <v>43320</v>
      </c>
      <c r="P116" s="106">
        <f t="shared" si="45"/>
        <v>0.06</v>
      </c>
      <c r="Q116" s="108">
        <f>SUM(Q111:Q115)</f>
        <v>44220</v>
      </c>
      <c r="R116" s="106">
        <f t="shared" si="46"/>
        <v>0.06</v>
      </c>
      <c r="S116" s="108">
        <f>SUM(S111:S115)</f>
        <v>45120</v>
      </c>
      <c r="T116" s="106">
        <f t="shared" si="47"/>
        <v>0.06</v>
      </c>
      <c r="U116" s="108">
        <f>SUM(U111:U115)</f>
        <v>46020</v>
      </c>
      <c r="V116" s="106">
        <f t="shared" si="48"/>
        <v>0.06</v>
      </c>
    </row>
    <row r="117" spans="1:22" ht="12.75" customHeight="1" x14ac:dyDescent="0.3">
      <c r="A117" s="38"/>
      <c r="B117" s="38"/>
    </row>
    <row r="118" spans="1:22" ht="12.75" customHeight="1" x14ac:dyDescent="0.3">
      <c r="A118" s="58" t="s">
        <v>8</v>
      </c>
      <c r="B118" s="5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ht="12.75" customHeight="1" x14ac:dyDescent="0.3">
      <c r="A119" s="62" t="s">
        <v>37</v>
      </c>
      <c r="B119" s="6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ht="12.75" customHeight="1" x14ac:dyDescent="0.3">
      <c r="A120" s="38"/>
      <c r="B120" s="38"/>
    </row>
    <row r="121" spans="1:22" ht="12.75" customHeight="1" x14ac:dyDescent="0.3">
      <c r="A121" s="38"/>
      <c r="B121" s="38"/>
    </row>
    <row r="122" spans="1:22" ht="12.75" customHeight="1" x14ac:dyDescent="0.3">
      <c r="A122" s="38"/>
      <c r="B122" s="38"/>
    </row>
    <row r="123" spans="1:22" ht="12.75" customHeight="1" x14ac:dyDescent="0.3">
      <c r="A123" s="38"/>
      <c r="B123" s="38"/>
    </row>
    <row r="124" spans="1:22" ht="12.75" customHeight="1" x14ac:dyDescent="0.3">
      <c r="A124" s="38"/>
      <c r="B124" s="38"/>
    </row>
    <row r="125" spans="1:22" ht="12.75" customHeight="1" x14ac:dyDescent="0.3">
      <c r="A125" s="38"/>
      <c r="B125" s="38"/>
    </row>
    <row r="126" spans="1:22" ht="12.75" customHeight="1" x14ac:dyDescent="0.3">
      <c r="A126" s="38"/>
      <c r="B126" s="38"/>
    </row>
  </sheetData>
  <pageMargins left="0.45" right="0" top="0.5" bottom="0" header="0.3" footer="0.3"/>
  <pageSetup scale="49" orientation="landscape" r:id="rId1"/>
  <rowBreaks count="1" manualBreakCount="1">
    <brk id="47" max="21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X126"/>
  <sheetViews>
    <sheetView topLeftCell="A34" zoomScale="78" zoomScaleNormal="78" workbookViewId="0">
      <selection activeCell="B37" sqref="B37"/>
    </sheetView>
  </sheetViews>
  <sheetFormatPr defaultColWidth="9.109375" defaultRowHeight="12.75" customHeight="1" x14ac:dyDescent="0.3"/>
  <cols>
    <col min="1" max="1" width="9.5546875" style="5" customWidth="1"/>
    <col min="2" max="2" width="42.6640625" style="5" customWidth="1"/>
    <col min="3" max="3" width="14.44140625" style="5" customWidth="1"/>
    <col min="4" max="4" width="8.6640625" style="5" customWidth="1"/>
    <col min="5" max="5" width="12.6640625" style="5" customWidth="1"/>
    <col min="6" max="6" width="8.6640625" style="5" customWidth="1"/>
    <col min="7" max="7" width="12.6640625" style="5" customWidth="1"/>
    <col min="8" max="8" width="8.6640625" style="5" customWidth="1"/>
    <col min="9" max="9" width="12.6640625" style="5" customWidth="1"/>
    <col min="10" max="10" width="8.6640625" style="5" customWidth="1"/>
    <col min="11" max="11" width="12.5546875" style="5" customWidth="1"/>
    <col min="12" max="12" width="8.6640625" style="5" customWidth="1"/>
    <col min="13" max="13" width="12.6640625" style="5" customWidth="1"/>
    <col min="14" max="14" width="8.6640625" style="5" customWidth="1"/>
    <col min="15" max="15" width="12.6640625" style="5" customWidth="1"/>
    <col min="16" max="16" width="8.6640625" style="5" customWidth="1"/>
    <col min="17" max="17" width="12.6640625" style="5" customWidth="1"/>
    <col min="18" max="18" width="8.6640625" style="5" customWidth="1"/>
    <col min="19" max="19" width="12.6640625" style="5" customWidth="1"/>
    <col min="20" max="20" width="8.6640625" style="5" customWidth="1"/>
    <col min="21" max="21" width="12.5546875" style="5" customWidth="1"/>
    <col min="22" max="22" width="8.6640625" style="5" customWidth="1"/>
    <col min="23" max="16384" width="9.109375" style="5"/>
  </cols>
  <sheetData>
    <row r="1" spans="1:22" ht="12.75" customHeight="1" x14ac:dyDescent="0.3">
      <c r="A1" s="1" t="s">
        <v>338</v>
      </c>
      <c r="B1" s="12"/>
    </row>
    <row r="2" spans="1:22" ht="12.75" customHeight="1" x14ac:dyDescent="0.3">
      <c r="A2" s="45" t="s">
        <v>105</v>
      </c>
      <c r="B2" s="45"/>
      <c r="D2" s="147" t="s">
        <v>20</v>
      </c>
      <c r="G2" s="46" t="s">
        <v>223</v>
      </c>
      <c r="H2" s="47"/>
      <c r="I2" s="47"/>
      <c r="V2" s="67"/>
    </row>
    <row r="3" spans="1:22" ht="12.75" customHeight="1" x14ac:dyDescent="0.3">
      <c r="A3" s="48" t="s">
        <v>291</v>
      </c>
      <c r="B3" s="30"/>
      <c r="D3" s="146" t="s">
        <v>21</v>
      </c>
      <c r="G3" s="140" t="str">
        <f>+G2</f>
        <v>Moe's Southwest Grill (Wolfe Center)</v>
      </c>
      <c r="H3" s="141"/>
      <c r="I3" s="141"/>
      <c r="V3" s="67"/>
    </row>
    <row r="4" spans="1:22" ht="12.75" customHeight="1" x14ac:dyDescent="0.3">
      <c r="A4" s="48" t="s">
        <v>230</v>
      </c>
      <c r="B4" s="156" t="s">
        <v>375</v>
      </c>
      <c r="D4" s="146" t="s">
        <v>163</v>
      </c>
      <c r="G4" s="140" t="s">
        <v>410</v>
      </c>
      <c r="H4" s="141"/>
      <c r="I4" s="141"/>
      <c r="V4" s="67"/>
    </row>
    <row r="5" spans="1:22" ht="12.75" customHeight="1" x14ac:dyDescent="0.3">
      <c r="A5" s="143"/>
      <c r="B5" s="100"/>
      <c r="C5" s="45"/>
      <c r="D5" s="45"/>
      <c r="E5" s="45"/>
      <c r="F5" s="45"/>
      <c r="G5" s="67"/>
      <c r="H5" s="67"/>
      <c r="I5" s="48"/>
      <c r="J5" s="48"/>
      <c r="K5" s="48"/>
      <c r="L5" s="48"/>
      <c r="M5" s="45"/>
      <c r="N5" s="45"/>
      <c r="O5" s="45"/>
      <c r="P5" s="45"/>
      <c r="Q5" s="67"/>
      <c r="R5" s="67"/>
      <c r="S5" s="48"/>
      <c r="T5" s="48"/>
      <c r="U5" s="48"/>
      <c r="V5" s="48"/>
    </row>
    <row r="6" spans="1:22" ht="12.75" customHeight="1" x14ac:dyDescent="0.3">
      <c r="A6" s="38"/>
      <c r="B6" s="50"/>
      <c r="C6" s="109" t="s">
        <v>16</v>
      </c>
      <c r="D6" s="49"/>
      <c r="E6" s="109" t="s">
        <v>93</v>
      </c>
      <c r="F6" s="49"/>
      <c r="G6" s="109" t="s">
        <v>94</v>
      </c>
      <c r="H6" s="49"/>
      <c r="I6" s="109" t="s">
        <v>95</v>
      </c>
      <c r="J6" s="49"/>
      <c r="K6" s="109" t="s">
        <v>160</v>
      </c>
      <c r="L6" s="49"/>
      <c r="M6" s="109" t="s">
        <v>133</v>
      </c>
      <c r="N6" s="49"/>
      <c r="O6" s="109" t="s">
        <v>158</v>
      </c>
      <c r="P6" s="49"/>
      <c r="Q6" s="109" t="s">
        <v>159</v>
      </c>
      <c r="R6" s="49"/>
      <c r="S6" s="109" t="s">
        <v>161</v>
      </c>
      <c r="T6" s="49"/>
      <c r="U6" s="109" t="s">
        <v>162</v>
      </c>
      <c r="V6" s="49"/>
    </row>
    <row r="7" spans="1:22" ht="12.75" customHeight="1" x14ac:dyDescent="0.3">
      <c r="A7" s="26" t="s">
        <v>0</v>
      </c>
      <c r="B7" s="26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ht="12.75" customHeight="1" x14ac:dyDescent="0.3">
      <c r="A8" s="38" t="s">
        <v>10</v>
      </c>
      <c r="B8" s="38"/>
      <c r="C8" s="134">
        <v>228</v>
      </c>
      <c r="D8" s="38"/>
      <c r="E8" s="134">
        <v>228</v>
      </c>
      <c r="F8" s="38"/>
      <c r="G8" s="134">
        <v>228</v>
      </c>
      <c r="H8" s="38"/>
      <c r="I8" s="134">
        <v>228</v>
      </c>
      <c r="J8" s="38"/>
      <c r="K8" s="134">
        <v>228</v>
      </c>
      <c r="L8" s="38"/>
      <c r="M8" s="134">
        <v>228</v>
      </c>
      <c r="N8" s="38"/>
      <c r="O8" s="134">
        <v>228</v>
      </c>
      <c r="P8" s="38"/>
      <c r="Q8" s="134">
        <v>228</v>
      </c>
      <c r="R8" s="38"/>
      <c r="S8" s="134">
        <v>228</v>
      </c>
      <c r="T8" s="38"/>
      <c r="U8" s="134">
        <v>228</v>
      </c>
      <c r="V8" s="38"/>
    </row>
    <row r="9" spans="1:22" ht="12.75" customHeight="1" x14ac:dyDescent="0.3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ht="12.75" customHeight="1" x14ac:dyDescent="0.3">
      <c r="A10" s="38" t="s">
        <v>233</v>
      </c>
      <c r="B10" s="38"/>
      <c r="C10" s="257">
        <v>151.2401693889897</v>
      </c>
      <c r="D10" s="38"/>
      <c r="E10" s="134"/>
      <c r="F10" s="38"/>
      <c r="G10" s="134"/>
      <c r="H10" s="38"/>
      <c r="I10" s="134"/>
      <c r="J10" s="38"/>
      <c r="K10" s="134"/>
      <c r="L10" s="38"/>
      <c r="M10" s="134"/>
      <c r="N10" s="38"/>
      <c r="O10" s="134"/>
      <c r="P10" s="38"/>
      <c r="Q10" s="134"/>
      <c r="R10" s="38"/>
      <c r="S10" s="134"/>
      <c r="T10" s="38"/>
      <c r="U10" s="134"/>
      <c r="V10" s="38"/>
    </row>
    <row r="11" spans="1:22" ht="12.75" customHeigh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2" ht="12.75" customHeight="1" x14ac:dyDescent="0.3">
      <c r="A12" s="38" t="s">
        <v>231</v>
      </c>
      <c r="B12" s="38"/>
      <c r="C12" s="135">
        <v>7.25</v>
      </c>
      <c r="D12" s="38"/>
      <c r="E12" s="135"/>
      <c r="F12" s="38"/>
      <c r="G12" s="135"/>
      <c r="H12" s="38"/>
      <c r="I12" s="135"/>
      <c r="J12" s="38"/>
      <c r="K12" s="135"/>
      <c r="L12" s="38"/>
      <c r="M12" s="135"/>
      <c r="N12" s="38"/>
      <c r="O12" s="135"/>
      <c r="P12" s="38"/>
      <c r="Q12" s="135"/>
      <c r="R12" s="38"/>
      <c r="S12" s="135"/>
      <c r="T12" s="38"/>
      <c r="U12" s="135"/>
      <c r="V12" s="38"/>
    </row>
    <row r="13" spans="1:22" ht="12.75" customHeight="1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ht="12.75" customHeight="1" x14ac:dyDescent="0.3">
      <c r="A14" s="38" t="s">
        <v>234</v>
      </c>
      <c r="B14" s="38"/>
      <c r="C14" s="150">
        <v>250000</v>
      </c>
      <c r="D14" s="38"/>
      <c r="E14" s="150"/>
      <c r="F14" s="38"/>
      <c r="G14" s="150"/>
      <c r="H14" s="38"/>
      <c r="I14" s="150"/>
      <c r="J14" s="38"/>
      <c r="K14" s="150"/>
      <c r="L14" s="38"/>
      <c r="M14" s="150"/>
      <c r="N14" s="38"/>
      <c r="O14" s="150"/>
      <c r="P14" s="38"/>
      <c r="Q14" s="150"/>
      <c r="R14" s="38"/>
      <c r="S14" s="150"/>
      <c r="T14" s="38"/>
      <c r="U14" s="150"/>
      <c r="V14" s="38"/>
    </row>
    <row r="15" spans="1:22" ht="12.75" customHeight="1" x14ac:dyDescent="0.3">
      <c r="A15" s="54">
        <v>0.06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ht="12.75" customHeight="1" x14ac:dyDescent="0.3">
      <c r="A16" s="38"/>
      <c r="B16" s="50"/>
      <c r="C16" s="109" t="str">
        <f>C6</f>
        <v>FY 2018-19</v>
      </c>
      <c r="D16" s="109" t="s">
        <v>9</v>
      </c>
      <c r="E16" s="109" t="str">
        <f>E6</f>
        <v>FY 2019-20</v>
      </c>
      <c r="F16" s="109" t="s">
        <v>9</v>
      </c>
      <c r="G16" s="109" t="str">
        <f>G6</f>
        <v>FY 2020-21</v>
      </c>
      <c r="H16" s="109" t="s">
        <v>9</v>
      </c>
      <c r="I16" s="109" t="str">
        <f>I6</f>
        <v>FY 2021-22</v>
      </c>
      <c r="J16" s="109" t="s">
        <v>9</v>
      </c>
      <c r="K16" s="109" t="str">
        <f>K6</f>
        <v>FY 2022-23</v>
      </c>
      <c r="L16" s="109" t="s">
        <v>9</v>
      </c>
      <c r="M16" s="109" t="str">
        <f>M6</f>
        <v>FY 2023-24</v>
      </c>
      <c r="N16" s="109" t="s">
        <v>9</v>
      </c>
      <c r="O16" s="109" t="str">
        <f>O6</f>
        <v>FY 2024-25</v>
      </c>
      <c r="P16" s="109" t="s">
        <v>9</v>
      </c>
      <c r="Q16" s="109" t="str">
        <f>Q6</f>
        <v>FY 2025-26</v>
      </c>
      <c r="R16" s="109" t="s">
        <v>9</v>
      </c>
      <c r="S16" s="109" t="str">
        <f>S6</f>
        <v>FY 2026-27</v>
      </c>
      <c r="T16" s="109" t="s">
        <v>9</v>
      </c>
      <c r="U16" s="109" t="str">
        <f>U6</f>
        <v>FY 2027-28</v>
      </c>
      <c r="V16" s="109" t="s">
        <v>9</v>
      </c>
    </row>
    <row r="17" spans="1:24" ht="12.75" customHeight="1" x14ac:dyDescent="0.3">
      <c r="A17" s="26" t="s">
        <v>33</v>
      </c>
      <c r="B17" s="69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4" ht="12.75" customHeight="1" x14ac:dyDescent="0.3">
      <c r="A18" s="38" t="s">
        <v>236</v>
      </c>
      <c r="B18" s="5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X18" s="244"/>
    </row>
    <row r="19" spans="1:24" ht="12.75" customHeight="1" x14ac:dyDescent="0.3">
      <c r="A19" s="38" t="s">
        <v>237</v>
      </c>
      <c r="B19" s="50"/>
      <c r="C19" s="256">
        <v>215800</v>
      </c>
      <c r="D19" s="103">
        <f>IFERROR(C19/C$28,0)</f>
        <v>0.86319999999999997</v>
      </c>
      <c r="E19" s="256">
        <v>0</v>
      </c>
      <c r="F19" s="103">
        <f>IFERROR(E19/E$28,0)</f>
        <v>0</v>
      </c>
      <c r="G19" s="256">
        <v>0</v>
      </c>
      <c r="H19" s="103">
        <f>IFERROR(G19/G$28,0)</f>
        <v>0</v>
      </c>
      <c r="I19" s="256">
        <v>0</v>
      </c>
      <c r="J19" s="103">
        <f>IFERROR(I19/I$28,0)</f>
        <v>0</v>
      </c>
      <c r="K19" s="256">
        <v>0</v>
      </c>
      <c r="L19" s="103">
        <f>IFERROR(K19/K$28,0)</f>
        <v>0</v>
      </c>
      <c r="M19" s="256">
        <v>0</v>
      </c>
      <c r="N19" s="103">
        <f>IFERROR(M19/M$28,0)</f>
        <v>0</v>
      </c>
      <c r="O19" s="256">
        <v>0</v>
      </c>
      <c r="P19" s="103">
        <f>IFERROR(O19/O$28,0)</f>
        <v>0</v>
      </c>
      <c r="Q19" s="256">
        <v>0</v>
      </c>
      <c r="R19" s="103">
        <f>IFERROR(Q19/Q$28,0)</f>
        <v>0</v>
      </c>
      <c r="S19" s="256">
        <v>0</v>
      </c>
      <c r="T19" s="103">
        <f>IFERROR(S19/S$28,0)</f>
        <v>0</v>
      </c>
      <c r="U19" s="256">
        <v>0</v>
      </c>
      <c r="V19" s="103">
        <f>IFERROR(U19/U$28,0)</f>
        <v>0</v>
      </c>
    </row>
    <row r="20" spans="1:24" ht="12.75" customHeight="1" x14ac:dyDescent="0.3">
      <c r="A20" s="38" t="s">
        <v>238</v>
      </c>
      <c r="B20" s="50"/>
      <c r="C20" s="136">
        <v>30950</v>
      </c>
      <c r="D20" s="103">
        <f>IFERROR(C20/C$28,0)</f>
        <v>0.12379999999999999</v>
      </c>
      <c r="E20" s="136">
        <v>0</v>
      </c>
      <c r="F20" s="103">
        <f>IFERROR(E20/E$28,0)</f>
        <v>0</v>
      </c>
      <c r="G20" s="136">
        <v>0</v>
      </c>
      <c r="H20" s="103">
        <f>IFERROR(G20/G$28,0)</f>
        <v>0</v>
      </c>
      <c r="I20" s="136">
        <v>0</v>
      </c>
      <c r="J20" s="103">
        <f>IFERROR(I20/I$28,0)</f>
        <v>0</v>
      </c>
      <c r="K20" s="136">
        <v>0</v>
      </c>
      <c r="L20" s="103">
        <f>IFERROR(K20/K$28,0)</f>
        <v>0</v>
      </c>
      <c r="M20" s="136">
        <v>0</v>
      </c>
      <c r="N20" s="103">
        <f>IFERROR(M20/M$28,0)</f>
        <v>0</v>
      </c>
      <c r="O20" s="136">
        <v>0</v>
      </c>
      <c r="P20" s="103">
        <f>IFERROR(O20/O$28,0)</f>
        <v>0</v>
      </c>
      <c r="Q20" s="136">
        <v>0</v>
      </c>
      <c r="R20" s="103">
        <f>IFERROR(Q20/Q$28,0)</f>
        <v>0</v>
      </c>
      <c r="S20" s="136">
        <v>0</v>
      </c>
      <c r="T20" s="103">
        <f>IFERROR(S20/S$28,0)</f>
        <v>0</v>
      </c>
      <c r="U20" s="136">
        <v>0</v>
      </c>
      <c r="V20" s="103">
        <f>IFERROR(U20/U$28,0)</f>
        <v>0</v>
      </c>
    </row>
    <row r="21" spans="1:24" ht="12.75" customHeight="1" x14ac:dyDescent="0.3">
      <c r="A21" s="248" t="s">
        <v>235</v>
      </c>
      <c r="B21" s="249"/>
      <c r="C21" s="136">
        <v>3250</v>
      </c>
      <c r="D21" s="103">
        <f>IFERROR(C21/C$28,0)</f>
        <v>1.2999999999999999E-2</v>
      </c>
      <c r="E21" s="136">
        <v>0</v>
      </c>
      <c r="F21" s="103">
        <f>IFERROR(E21/E$28,0)</f>
        <v>0</v>
      </c>
      <c r="G21" s="136">
        <v>0</v>
      </c>
      <c r="H21" s="103">
        <f>IFERROR(G21/G$28,0)</f>
        <v>0</v>
      </c>
      <c r="I21" s="136">
        <v>0</v>
      </c>
      <c r="J21" s="103">
        <f>IFERROR(I21/I$28,0)</f>
        <v>0</v>
      </c>
      <c r="K21" s="136">
        <v>0</v>
      </c>
      <c r="L21" s="103">
        <f>IFERROR(K21/K$28,0)</f>
        <v>0</v>
      </c>
      <c r="M21" s="136">
        <v>0</v>
      </c>
      <c r="N21" s="103">
        <f>IFERROR(M21/M$28,0)</f>
        <v>0</v>
      </c>
      <c r="O21" s="136">
        <v>0</v>
      </c>
      <c r="P21" s="103">
        <f>IFERROR(O21/O$28,0)</f>
        <v>0</v>
      </c>
      <c r="Q21" s="136">
        <v>0</v>
      </c>
      <c r="R21" s="103">
        <f>IFERROR(Q21/Q$28,0)</f>
        <v>0</v>
      </c>
      <c r="S21" s="136">
        <v>0</v>
      </c>
      <c r="T21" s="103">
        <f>IFERROR(S21/S$28,0)</f>
        <v>0</v>
      </c>
      <c r="U21" s="136">
        <v>0</v>
      </c>
      <c r="V21" s="103">
        <f>IFERROR(U21/U$28,0)</f>
        <v>0</v>
      </c>
    </row>
    <row r="22" spans="1:24" ht="12.75" customHeight="1" x14ac:dyDescent="0.3">
      <c r="A22" s="38" t="s">
        <v>239</v>
      </c>
      <c r="B22" s="50"/>
      <c r="C22" s="102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</row>
    <row r="23" spans="1:24" ht="12.75" customHeight="1" x14ac:dyDescent="0.3">
      <c r="A23" s="151" t="s">
        <v>240</v>
      </c>
      <c r="B23" s="152"/>
      <c r="C23" s="102"/>
      <c r="D23" s="103">
        <f t="shared" ref="D23:D28" si="0">IFERROR(C23/C$28,0)</f>
        <v>0</v>
      </c>
      <c r="E23" s="102"/>
      <c r="F23" s="103">
        <f t="shared" ref="F23:F28" si="1">IFERROR(E23/E$28,0)</f>
        <v>0</v>
      </c>
      <c r="G23" s="102"/>
      <c r="H23" s="103">
        <f t="shared" ref="H23:H28" si="2">IFERROR(G23/G$28,0)</f>
        <v>0</v>
      </c>
      <c r="I23" s="102"/>
      <c r="J23" s="103">
        <f t="shared" ref="J23:J28" si="3">IFERROR(I23/I$28,0)</f>
        <v>0</v>
      </c>
      <c r="K23" s="102"/>
      <c r="L23" s="103">
        <f t="shared" ref="L23:L28" si="4">IFERROR(K23/K$28,0)</f>
        <v>0</v>
      </c>
      <c r="M23" s="102"/>
      <c r="N23" s="103">
        <f t="shared" ref="N23:N28" si="5">IFERROR(M23/M$28,0)</f>
        <v>0</v>
      </c>
      <c r="O23" s="102"/>
      <c r="P23" s="103">
        <f t="shared" ref="P23:P28" si="6">IFERROR(O23/O$28,0)</f>
        <v>0</v>
      </c>
      <c r="Q23" s="102"/>
      <c r="R23" s="103">
        <f t="shared" ref="R23:R28" si="7">IFERROR(Q23/Q$28,0)</f>
        <v>0</v>
      </c>
      <c r="S23" s="102"/>
      <c r="T23" s="103">
        <f t="shared" ref="T23:T28" si="8">IFERROR(S23/S$28,0)</f>
        <v>0</v>
      </c>
      <c r="U23" s="102"/>
      <c r="V23" s="103">
        <f t="shared" ref="V23:V28" si="9">IFERROR(U23/U$28,0)</f>
        <v>0</v>
      </c>
    </row>
    <row r="24" spans="1:24" ht="12.75" customHeight="1" x14ac:dyDescent="0.3">
      <c r="A24" s="151" t="s">
        <v>241</v>
      </c>
      <c r="B24" s="152"/>
      <c r="C24" s="102"/>
      <c r="D24" s="103">
        <f t="shared" si="0"/>
        <v>0</v>
      </c>
      <c r="E24" s="102"/>
      <c r="F24" s="103">
        <f t="shared" si="1"/>
        <v>0</v>
      </c>
      <c r="G24" s="102"/>
      <c r="H24" s="103">
        <f t="shared" si="2"/>
        <v>0</v>
      </c>
      <c r="I24" s="102"/>
      <c r="J24" s="103">
        <f t="shared" si="3"/>
        <v>0</v>
      </c>
      <c r="K24" s="102"/>
      <c r="L24" s="103">
        <f t="shared" si="4"/>
        <v>0</v>
      </c>
      <c r="M24" s="102"/>
      <c r="N24" s="103">
        <f t="shared" si="5"/>
        <v>0</v>
      </c>
      <c r="O24" s="102"/>
      <c r="P24" s="103">
        <f t="shared" si="6"/>
        <v>0</v>
      </c>
      <c r="Q24" s="102"/>
      <c r="R24" s="103">
        <f t="shared" si="7"/>
        <v>0</v>
      </c>
      <c r="S24" s="102"/>
      <c r="T24" s="103">
        <f t="shared" si="8"/>
        <v>0</v>
      </c>
      <c r="U24" s="102"/>
      <c r="V24" s="103">
        <f t="shared" si="9"/>
        <v>0</v>
      </c>
      <c r="X24" s="102"/>
    </row>
    <row r="25" spans="1:24" ht="12.75" customHeight="1" x14ac:dyDescent="0.3">
      <c r="A25" s="38" t="s">
        <v>242</v>
      </c>
      <c r="B25" s="50"/>
      <c r="C25" s="136"/>
      <c r="D25" s="103">
        <f t="shared" si="0"/>
        <v>0</v>
      </c>
      <c r="E25" s="136"/>
      <c r="F25" s="103">
        <f t="shared" si="1"/>
        <v>0</v>
      </c>
      <c r="G25" s="136"/>
      <c r="H25" s="103">
        <f t="shared" si="2"/>
        <v>0</v>
      </c>
      <c r="I25" s="136"/>
      <c r="J25" s="103">
        <f t="shared" si="3"/>
        <v>0</v>
      </c>
      <c r="K25" s="136"/>
      <c r="L25" s="103">
        <f t="shared" si="4"/>
        <v>0</v>
      </c>
      <c r="M25" s="136"/>
      <c r="N25" s="103">
        <f t="shared" si="5"/>
        <v>0</v>
      </c>
      <c r="O25" s="136"/>
      <c r="P25" s="103">
        <f t="shared" si="6"/>
        <v>0</v>
      </c>
      <c r="Q25" s="136"/>
      <c r="R25" s="103">
        <f t="shared" si="7"/>
        <v>0</v>
      </c>
      <c r="S25" s="136"/>
      <c r="T25" s="103">
        <f t="shared" si="8"/>
        <v>0</v>
      </c>
      <c r="U25" s="136"/>
      <c r="V25" s="103">
        <f t="shared" si="9"/>
        <v>0</v>
      </c>
      <c r="X25" s="102"/>
    </row>
    <row r="26" spans="1:24" ht="12.75" customHeight="1" x14ac:dyDescent="0.3">
      <c r="A26" s="151" t="s">
        <v>243</v>
      </c>
      <c r="B26" s="50"/>
      <c r="C26" s="102"/>
      <c r="D26" s="103">
        <f t="shared" si="0"/>
        <v>0</v>
      </c>
      <c r="E26" s="102"/>
      <c r="F26" s="103">
        <f t="shared" si="1"/>
        <v>0</v>
      </c>
      <c r="G26" s="102"/>
      <c r="H26" s="103">
        <f t="shared" si="2"/>
        <v>0</v>
      </c>
      <c r="I26" s="102"/>
      <c r="J26" s="103">
        <f t="shared" si="3"/>
        <v>0</v>
      </c>
      <c r="K26" s="102"/>
      <c r="L26" s="103">
        <f t="shared" si="4"/>
        <v>0</v>
      </c>
      <c r="M26" s="102"/>
      <c r="N26" s="103">
        <f t="shared" si="5"/>
        <v>0</v>
      </c>
      <c r="O26" s="102"/>
      <c r="P26" s="103">
        <f t="shared" si="6"/>
        <v>0</v>
      </c>
      <c r="Q26" s="102"/>
      <c r="R26" s="103">
        <f t="shared" si="7"/>
        <v>0</v>
      </c>
      <c r="S26" s="102"/>
      <c r="T26" s="103">
        <f t="shared" si="8"/>
        <v>0</v>
      </c>
      <c r="U26" s="102"/>
      <c r="V26" s="103">
        <f t="shared" si="9"/>
        <v>0</v>
      </c>
    </row>
    <row r="27" spans="1:24" ht="12.75" customHeight="1" x14ac:dyDescent="0.3">
      <c r="A27" s="38" t="s">
        <v>40</v>
      </c>
      <c r="B27" s="50"/>
      <c r="C27" s="137"/>
      <c r="D27" s="103">
        <f t="shared" si="0"/>
        <v>0</v>
      </c>
      <c r="E27" s="137"/>
      <c r="F27" s="103">
        <f t="shared" si="1"/>
        <v>0</v>
      </c>
      <c r="G27" s="137"/>
      <c r="H27" s="103">
        <f t="shared" si="2"/>
        <v>0</v>
      </c>
      <c r="I27" s="137"/>
      <c r="J27" s="103">
        <f t="shared" si="3"/>
        <v>0</v>
      </c>
      <c r="K27" s="137"/>
      <c r="L27" s="103">
        <f t="shared" si="4"/>
        <v>0</v>
      </c>
      <c r="M27" s="137"/>
      <c r="N27" s="103">
        <f t="shared" si="5"/>
        <v>0</v>
      </c>
      <c r="O27" s="137"/>
      <c r="P27" s="103">
        <f t="shared" si="6"/>
        <v>0</v>
      </c>
      <c r="Q27" s="137"/>
      <c r="R27" s="103">
        <f t="shared" si="7"/>
        <v>0</v>
      </c>
      <c r="S27" s="137"/>
      <c r="T27" s="103">
        <f t="shared" si="8"/>
        <v>0</v>
      </c>
      <c r="U27" s="137"/>
      <c r="V27" s="103">
        <f t="shared" si="9"/>
        <v>0</v>
      </c>
    </row>
    <row r="28" spans="1:24" ht="12.75" customHeight="1" x14ac:dyDescent="0.3">
      <c r="A28" s="26" t="s">
        <v>1</v>
      </c>
      <c r="B28" s="69"/>
      <c r="C28" s="105">
        <f>SUM(C19:C27)</f>
        <v>250000</v>
      </c>
      <c r="D28" s="106">
        <f t="shared" si="0"/>
        <v>1</v>
      </c>
      <c r="E28" s="105">
        <f>SUM(E19:E27)</f>
        <v>0</v>
      </c>
      <c r="F28" s="106">
        <f t="shared" si="1"/>
        <v>0</v>
      </c>
      <c r="G28" s="105">
        <f>SUM(G19:G27)</f>
        <v>0</v>
      </c>
      <c r="H28" s="106">
        <f t="shared" si="2"/>
        <v>0</v>
      </c>
      <c r="I28" s="105">
        <f>SUM(I19:I27)</f>
        <v>0</v>
      </c>
      <c r="J28" s="106">
        <f t="shared" si="3"/>
        <v>0</v>
      </c>
      <c r="K28" s="105">
        <f>SUM(K19:K27)</f>
        <v>0</v>
      </c>
      <c r="L28" s="106">
        <f t="shared" si="4"/>
        <v>0</v>
      </c>
      <c r="M28" s="105">
        <f>SUM(M19:M27)</f>
        <v>0</v>
      </c>
      <c r="N28" s="106">
        <f t="shared" si="5"/>
        <v>0</v>
      </c>
      <c r="O28" s="105">
        <f>SUM(O19:O27)</f>
        <v>0</v>
      </c>
      <c r="P28" s="106">
        <f t="shared" si="6"/>
        <v>0</v>
      </c>
      <c r="Q28" s="105">
        <f>SUM(Q19:Q27)</f>
        <v>0</v>
      </c>
      <c r="R28" s="106">
        <f t="shared" si="7"/>
        <v>0</v>
      </c>
      <c r="S28" s="105">
        <f>SUM(S19:S27)</f>
        <v>0</v>
      </c>
      <c r="T28" s="106">
        <f t="shared" si="8"/>
        <v>0</v>
      </c>
      <c r="U28" s="105">
        <f>SUM(U19:U27)</f>
        <v>0</v>
      </c>
      <c r="V28" s="106">
        <f t="shared" si="9"/>
        <v>0</v>
      </c>
    </row>
    <row r="29" spans="1:24" ht="12.75" customHeight="1" x14ac:dyDescent="0.3">
      <c r="A29" s="26"/>
      <c r="B29" s="69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4" ht="12.75" customHeight="1" x14ac:dyDescent="0.3">
      <c r="A30" s="26" t="s">
        <v>34</v>
      </c>
      <c r="B30" s="69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4" ht="12.75" customHeight="1" x14ac:dyDescent="0.3">
      <c r="A31" s="38" t="s">
        <v>35</v>
      </c>
      <c r="B31" s="50"/>
      <c r="C31" s="217">
        <v>0</v>
      </c>
      <c r="D31" s="103">
        <f>IFERROR(C31/C$28,0)</f>
        <v>0</v>
      </c>
      <c r="E31" s="217">
        <v>0</v>
      </c>
      <c r="F31" s="103">
        <f>IFERROR(E31/E$28,0)</f>
        <v>0</v>
      </c>
      <c r="G31" s="217">
        <v>0</v>
      </c>
      <c r="H31" s="103">
        <f>IFERROR(G31/G$28,0)</f>
        <v>0</v>
      </c>
      <c r="I31" s="217">
        <v>0</v>
      </c>
      <c r="J31" s="103">
        <f>IFERROR(I31/I$28,0)</f>
        <v>0</v>
      </c>
      <c r="K31" s="217">
        <v>0</v>
      </c>
      <c r="L31" s="103">
        <f>IFERROR(K31/K$28,0)</f>
        <v>0</v>
      </c>
      <c r="M31" s="217">
        <v>0</v>
      </c>
      <c r="N31" s="103">
        <f>IFERROR(M31/M$28,0)</f>
        <v>0</v>
      </c>
      <c r="O31" s="217">
        <v>0</v>
      </c>
      <c r="P31" s="103">
        <f>IFERROR(O31/O$28,0)</f>
        <v>0</v>
      </c>
      <c r="Q31" s="217">
        <v>0</v>
      </c>
      <c r="R31" s="103">
        <f>IFERROR(Q31/Q$28,0)</f>
        <v>0</v>
      </c>
      <c r="S31" s="217">
        <v>0</v>
      </c>
      <c r="T31" s="103">
        <f>IFERROR(S31/S$28,0)</f>
        <v>0</v>
      </c>
      <c r="U31" s="217">
        <v>0</v>
      </c>
      <c r="V31" s="103">
        <f>IFERROR(U31/U$28,0)</f>
        <v>0</v>
      </c>
    </row>
    <row r="32" spans="1:24" ht="12.75" customHeight="1" x14ac:dyDescent="0.3">
      <c r="A32" s="70" t="s">
        <v>75</v>
      </c>
      <c r="B32" s="70"/>
      <c r="C32" s="139"/>
      <c r="D32" s="103">
        <f>IFERROR(C32/C$28,0)</f>
        <v>0</v>
      </c>
      <c r="E32" s="139"/>
      <c r="F32" s="103">
        <f>IFERROR(E32/E$28,0)</f>
        <v>0</v>
      </c>
      <c r="G32" s="139"/>
      <c r="H32" s="103">
        <f>IFERROR(G32/G$28,0)</f>
        <v>0</v>
      </c>
      <c r="I32" s="139"/>
      <c r="J32" s="103">
        <f>IFERROR(I32/I$28,0)</f>
        <v>0</v>
      </c>
      <c r="K32" s="139"/>
      <c r="L32" s="103">
        <f>IFERROR(K32/K$28,0)</f>
        <v>0</v>
      </c>
      <c r="M32" s="139"/>
      <c r="N32" s="103">
        <f>IFERROR(M32/M$28,0)</f>
        <v>0</v>
      </c>
      <c r="O32" s="139"/>
      <c r="P32" s="103">
        <f>IFERROR(O32/O$28,0)</f>
        <v>0</v>
      </c>
      <c r="Q32" s="139"/>
      <c r="R32" s="103">
        <f>IFERROR(Q32/Q$28,0)</f>
        <v>0</v>
      </c>
      <c r="S32" s="139"/>
      <c r="T32" s="103">
        <f>IFERROR(S32/S$28,0)</f>
        <v>0</v>
      </c>
      <c r="U32" s="139"/>
      <c r="V32" s="103">
        <f>IFERROR(U32/U$28,0)</f>
        <v>0</v>
      </c>
    </row>
    <row r="33" spans="1:22" ht="12.75" customHeight="1" x14ac:dyDescent="0.3">
      <c r="A33" s="26" t="s">
        <v>2</v>
      </c>
      <c r="B33" s="69"/>
      <c r="C33" s="105">
        <f>SUM(C31:C32)</f>
        <v>0</v>
      </c>
      <c r="D33" s="106">
        <f>IFERROR(C33/C$28,0)</f>
        <v>0</v>
      </c>
      <c r="E33" s="105">
        <f>SUM(E31:E32)</f>
        <v>0</v>
      </c>
      <c r="F33" s="106">
        <f>IFERROR(E33/E$28,0)</f>
        <v>0</v>
      </c>
      <c r="G33" s="105">
        <f>SUM(G31:G32)</f>
        <v>0</v>
      </c>
      <c r="H33" s="106">
        <f>IFERROR(G33/G$28,0)</f>
        <v>0</v>
      </c>
      <c r="I33" s="105">
        <f>SUM(I31:I32)</f>
        <v>0</v>
      </c>
      <c r="J33" s="106">
        <f>IFERROR(I33/I$28,0)</f>
        <v>0</v>
      </c>
      <c r="K33" s="105">
        <f>SUM(K31:K32)</f>
        <v>0</v>
      </c>
      <c r="L33" s="106">
        <f>IFERROR(K33/K$28,0)</f>
        <v>0</v>
      </c>
      <c r="M33" s="105">
        <f>SUM(M31:M32)</f>
        <v>0</v>
      </c>
      <c r="N33" s="106">
        <f>IFERROR(M33/M$28,0)</f>
        <v>0</v>
      </c>
      <c r="O33" s="105">
        <f>SUM(O31:O32)</f>
        <v>0</v>
      </c>
      <c r="P33" s="106">
        <f>IFERROR(O33/O$28,0)</f>
        <v>0</v>
      </c>
      <c r="Q33" s="105">
        <f>SUM(Q31:Q32)</f>
        <v>0</v>
      </c>
      <c r="R33" s="106">
        <f>IFERROR(Q33/Q$28,0)</f>
        <v>0</v>
      </c>
      <c r="S33" s="105">
        <f>SUM(S31:S32)</f>
        <v>0</v>
      </c>
      <c r="T33" s="106">
        <f>IFERROR(S33/S$28,0)</f>
        <v>0</v>
      </c>
      <c r="U33" s="105">
        <f>SUM(U31:U32)</f>
        <v>0</v>
      </c>
      <c r="V33" s="106">
        <f>IFERROR(U33/U$28,0)</f>
        <v>0</v>
      </c>
    </row>
    <row r="34" spans="1:22" ht="12.75" customHeight="1" x14ac:dyDescent="0.3">
      <c r="A34" s="38"/>
      <c r="B34" s="5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2.75" customHeight="1" x14ac:dyDescent="0.3">
      <c r="A35" s="26" t="s">
        <v>3</v>
      </c>
      <c r="B35" s="69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2.75" customHeight="1" x14ac:dyDescent="0.3">
      <c r="A36" s="38" t="s">
        <v>22</v>
      </c>
      <c r="B36" s="50"/>
      <c r="C36" s="217">
        <v>69986</v>
      </c>
      <c r="D36" s="103">
        <f t="shared" ref="D36:D46" si="10">IFERROR(C36/C$28,0)</f>
        <v>0.27994400000000003</v>
      </c>
      <c r="E36" s="217">
        <v>0</v>
      </c>
      <c r="F36" s="103">
        <f t="shared" ref="F36:F46" si="11">IFERROR(E36/E$28,0)</f>
        <v>0</v>
      </c>
      <c r="G36" s="217">
        <v>0</v>
      </c>
      <c r="H36" s="103">
        <f t="shared" ref="H36:H46" si="12">IFERROR(G36/G$28,0)</f>
        <v>0</v>
      </c>
      <c r="I36" s="217">
        <v>0</v>
      </c>
      <c r="J36" s="103">
        <f t="shared" ref="J36:J46" si="13">IFERROR(I36/I$28,0)</f>
        <v>0</v>
      </c>
      <c r="K36" s="217">
        <v>0</v>
      </c>
      <c r="L36" s="103">
        <f t="shared" ref="L36:L46" si="14">IFERROR(K36/K$28,0)</f>
        <v>0</v>
      </c>
      <c r="M36" s="217">
        <v>0</v>
      </c>
      <c r="N36" s="103">
        <f t="shared" ref="N36:N46" si="15">IFERROR(M36/M$28,0)</f>
        <v>0</v>
      </c>
      <c r="O36" s="217">
        <v>0</v>
      </c>
      <c r="P36" s="103">
        <f t="shared" ref="P36:P46" si="16">IFERROR(O36/O$28,0)</f>
        <v>0</v>
      </c>
      <c r="Q36" s="217">
        <v>0</v>
      </c>
      <c r="R36" s="103">
        <f t="shared" ref="R36:R46" si="17">IFERROR(Q36/Q$28,0)</f>
        <v>0</v>
      </c>
      <c r="S36" s="217">
        <v>0</v>
      </c>
      <c r="T36" s="103">
        <f t="shared" ref="T36:T46" si="18">IFERROR(S36/S$28,0)</f>
        <v>0</v>
      </c>
      <c r="U36" s="217">
        <v>0</v>
      </c>
      <c r="V36" s="103">
        <f t="shared" ref="V36:V46" si="19">IFERROR(U36/U$28,0)</f>
        <v>0</v>
      </c>
    </row>
    <row r="37" spans="1:22" ht="12.75" customHeight="1" x14ac:dyDescent="0.3">
      <c r="A37" s="38" t="s">
        <v>23</v>
      </c>
      <c r="B37" s="50"/>
      <c r="C37" s="217">
        <v>107454</v>
      </c>
      <c r="D37" s="103">
        <f t="shared" si="10"/>
        <v>0.42981599999999998</v>
      </c>
      <c r="E37" s="217">
        <v>0</v>
      </c>
      <c r="F37" s="103">
        <f t="shared" si="11"/>
        <v>0</v>
      </c>
      <c r="G37" s="217">
        <v>0</v>
      </c>
      <c r="H37" s="103">
        <f t="shared" si="12"/>
        <v>0</v>
      </c>
      <c r="I37" s="217">
        <v>0</v>
      </c>
      <c r="J37" s="103">
        <f t="shared" si="13"/>
        <v>0</v>
      </c>
      <c r="K37" s="217">
        <v>0</v>
      </c>
      <c r="L37" s="103">
        <f t="shared" si="14"/>
        <v>0</v>
      </c>
      <c r="M37" s="217">
        <v>0</v>
      </c>
      <c r="N37" s="103">
        <f t="shared" si="15"/>
        <v>0</v>
      </c>
      <c r="O37" s="217">
        <v>0</v>
      </c>
      <c r="P37" s="103">
        <f t="shared" si="16"/>
        <v>0</v>
      </c>
      <c r="Q37" s="217">
        <v>0</v>
      </c>
      <c r="R37" s="103">
        <f t="shared" si="17"/>
        <v>0</v>
      </c>
      <c r="S37" s="217">
        <v>0</v>
      </c>
      <c r="T37" s="103">
        <f t="shared" si="18"/>
        <v>0</v>
      </c>
      <c r="U37" s="217">
        <v>0</v>
      </c>
      <c r="V37" s="103">
        <f t="shared" si="19"/>
        <v>0</v>
      </c>
    </row>
    <row r="38" spans="1:22" ht="12.75" customHeight="1" x14ac:dyDescent="0.3">
      <c r="A38" s="38" t="s">
        <v>24</v>
      </c>
      <c r="B38" s="50"/>
      <c r="C38" s="217"/>
      <c r="D38" s="103">
        <f t="shared" si="10"/>
        <v>0</v>
      </c>
      <c r="E38" s="217">
        <v>0</v>
      </c>
      <c r="F38" s="103">
        <f t="shared" si="11"/>
        <v>0</v>
      </c>
      <c r="G38" s="217">
        <v>0</v>
      </c>
      <c r="H38" s="103">
        <f t="shared" si="12"/>
        <v>0</v>
      </c>
      <c r="I38" s="217">
        <v>0</v>
      </c>
      <c r="J38" s="103">
        <f t="shared" si="13"/>
        <v>0</v>
      </c>
      <c r="K38" s="217">
        <v>0</v>
      </c>
      <c r="L38" s="103">
        <f t="shared" si="14"/>
        <v>0</v>
      </c>
      <c r="M38" s="217">
        <v>0</v>
      </c>
      <c r="N38" s="103">
        <f t="shared" si="15"/>
        <v>0</v>
      </c>
      <c r="O38" s="217">
        <v>0</v>
      </c>
      <c r="P38" s="103">
        <f t="shared" si="16"/>
        <v>0</v>
      </c>
      <c r="Q38" s="217">
        <v>0</v>
      </c>
      <c r="R38" s="103">
        <f t="shared" si="17"/>
        <v>0</v>
      </c>
      <c r="S38" s="217">
        <v>0</v>
      </c>
      <c r="T38" s="103">
        <f t="shared" si="18"/>
        <v>0</v>
      </c>
      <c r="U38" s="217">
        <v>0</v>
      </c>
      <c r="V38" s="103">
        <f t="shared" si="19"/>
        <v>0</v>
      </c>
    </row>
    <row r="39" spans="1:22" ht="12.75" customHeight="1" x14ac:dyDescent="0.3">
      <c r="A39" s="38" t="s">
        <v>28</v>
      </c>
      <c r="B39" s="50"/>
      <c r="C39" s="217"/>
      <c r="D39" s="103">
        <f t="shared" si="10"/>
        <v>0</v>
      </c>
      <c r="E39" s="217">
        <v>0</v>
      </c>
      <c r="F39" s="103">
        <f t="shared" si="11"/>
        <v>0</v>
      </c>
      <c r="G39" s="217">
        <v>0</v>
      </c>
      <c r="H39" s="103">
        <f t="shared" si="12"/>
        <v>0</v>
      </c>
      <c r="I39" s="217">
        <v>0</v>
      </c>
      <c r="J39" s="103">
        <f t="shared" si="13"/>
        <v>0</v>
      </c>
      <c r="K39" s="217">
        <v>0</v>
      </c>
      <c r="L39" s="103">
        <f t="shared" si="14"/>
        <v>0</v>
      </c>
      <c r="M39" s="217">
        <v>0</v>
      </c>
      <c r="N39" s="103">
        <f t="shared" si="15"/>
        <v>0</v>
      </c>
      <c r="O39" s="217">
        <v>0</v>
      </c>
      <c r="P39" s="103">
        <f t="shared" si="16"/>
        <v>0</v>
      </c>
      <c r="Q39" s="217">
        <v>0</v>
      </c>
      <c r="R39" s="103">
        <f t="shared" si="17"/>
        <v>0</v>
      </c>
      <c r="S39" s="217">
        <v>0</v>
      </c>
      <c r="T39" s="103">
        <f t="shared" si="18"/>
        <v>0</v>
      </c>
      <c r="U39" s="217">
        <v>0</v>
      </c>
      <c r="V39" s="103">
        <f t="shared" si="19"/>
        <v>0</v>
      </c>
    </row>
    <row r="40" spans="1:22" ht="12.75" customHeight="1" x14ac:dyDescent="0.3">
      <c r="A40" s="38" t="s">
        <v>25</v>
      </c>
      <c r="B40" s="50"/>
      <c r="C40" s="217">
        <v>8678.2639999999992</v>
      </c>
      <c r="D40" s="103">
        <f t="shared" si="10"/>
        <v>3.4713055999999999E-2</v>
      </c>
      <c r="E40" s="138">
        <v>0</v>
      </c>
      <c r="F40" s="103">
        <f t="shared" si="11"/>
        <v>0</v>
      </c>
      <c r="G40" s="138">
        <v>0</v>
      </c>
      <c r="H40" s="103">
        <f t="shared" si="12"/>
        <v>0</v>
      </c>
      <c r="I40" s="138">
        <v>0</v>
      </c>
      <c r="J40" s="103">
        <f t="shared" si="13"/>
        <v>0</v>
      </c>
      <c r="K40" s="138">
        <v>0</v>
      </c>
      <c r="L40" s="103">
        <f t="shared" si="14"/>
        <v>0</v>
      </c>
      <c r="M40" s="138">
        <v>0</v>
      </c>
      <c r="N40" s="103">
        <f t="shared" si="15"/>
        <v>0</v>
      </c>
      <c r="O40" s="138">
        <v>0</v>
      </c>
      <c r="P40" s="103">
        <f t="shared" si="16"/>
        <v>0</v>
      </c>
      <c r="Q40" s="138">
        <v>0</v>
      </c>
      <c r="R40" s="103">
        <f t="shared" si="17"/>
        <v>0</v>
      </c>
      <c r="S40" s="138">
        <v>0</v>
      </c>
      <c r="T40" s="103">
        <f t="shared" si="18"/>
        <v>0</v>
      </c>
      <c r="U40" s="138">
        <v>0</v>
      </c>
      <c r="V40" s="103">
        <f t="shared" si="19"/>
        <v>0</v>
      </c>
    </row>
    <row r="41" spans="1:22" ht="12.75" customHeight="1" x14ac:dyDescent="0.3">
      <c r="A41" s="38" t="s">
        <v>26</v>
      </c>
      <c r="B41" s="50"/>
      <c r="C41" s="217">
        <v>13324.296</v>
      </c>
      <c r="D41" s="103">
        <f t="shared" si="10"/>
        <v>5.3297184000000004E-2</v>
      </c>
      <c r="E41" s="138">
        <v>0</v>
      </c>
      <c r="F41" s="103">
        <f t="shared" si="11"/>
        <v>0</v>
      </c>
      <c r="G41" s="138">
        <v>0</v>
      </c>
      <c r="H41" s="103">
        <f t="shared" si="12"/>
        <v>0</v>
      </c>
      <c r="I41" s="138">
        <v>0</v>
      </c>
      <c r="J41" s="103">
        <f t="shared" si="13"/>
        <v>0</v>
      </c>
      <c r="K41" s="138">
        <v>0</v>
      </c>
      <c r="L41" s="103">
        <f t="shared" si="14"/>
        <v>0</v>
      </c>
      <c r="M41" s="138">
        <v>0</v>
      </c>
      <c r="N41" s="103">
        <f t="shared" si="15"/>
        <v>0</v>
      </c>
      <c r="O41" s="138">
        <v>0</v>
      </c>
      <c r="P41" s="103">
        <f t="shared" si="16"/>
        <v>0</v>
      </c>
      <c r="Q41" s="138">
        <v>0</v>
      </c>
      <c r="R41" s="103">
        <f t="shared" si="17"/>
        <v>0</v>
      </c>
      <c r="S41" s="138">
        <v>0</v>
      </c>
      <c r="T41" s="103">
        <f t="shared" si="18"/>
        <v>0</v>
      </c>
      <c r="U41" s="138">
        <v>0</v>
      </c>
      <c r="V41" s="103">
        <f t="shared" si="19"/>
        <v>0</v>
      </c>
    </row>
    <row r="42" spans="1:22" ht="12.75" customHeight="1" x14ac:dyDescent="0.3">
      <c r="A42" s="38" t="s">
        <v>27</v>
      </c>
      <c r="B42" s="50"/>
      <c r="C42" s="217"/>
      <c r="D42" s="103">
        <f t="shared" si="10"/>
        <v>0</v>
      </c>
      <c r="E42" s="217">
        <v>0</v>
      </c>
      <c r="F42" s="103">
        <f t="shared" si="11"/>
        <v>0</v>
      </c>
      <c r="G42" s="217"/>
      <c r="H42" s="103">
        <f t="shared" si="12"/>
        <v>0</v>
      </c>
      <c r="I42" s="217"/>
      <c r="J42" s="103">
        <f t="shared" si="13"/>
        <v>0</v>
      </c>
      <c r="K42" s="217"/>
      <c r="L42" s="103">
        <f t="shared" si="14"/>
        <v>0</v>
      </c>
      <c r="M42" s="217"/>
      <c r="N42" s="103">
        <f t="shared" si="15"/>
        <v>0</v>
      </c>
      <c r="O42" s="217"/>
      <c r="P42" s="103">
        <f t="shared" si="16"/>
        <v>0</v>
      </c>
      <c r="Q42" s="217"/>
      <c r="R42" s="103">
        <f t="shared" si="17"/>
        <v>0</v>
      </c>
      <c r="S42" s="217"/>
      <c r="T42" s="103">
        <f t="shared" si="18"/>
        <v>0</v>
      </c>
      <c r="U42" s="217"/>
      <c r="V42" s="103">
        <f t="shared" si="19"/>
        <v>0</v>
      </c>
    </row>
    <row r="43" spans="1:22" ht="12.75" customHeight="1" x14ac:dyDescent="0.3">
      <c r="A43" s="38" t="s">
        <v>76</v>
      </c>
      <c r="B43" s="50"/>
      <c r="C43" s="217"/>
      <c r="D43" s="103">
        <f t="shared" si="10"/>
        <v>0</v>
      </c>
      <c r="E43" s="217">
        <v>0</v>
      </c>
      <c r="F43" s="103">
        <f t="shared" si="11"/>
        <v>0</v>
      </c>
      <c r="G43" s="217"/>
      <c r="H43" s="103">
        <f t="shared" si="12"/>
        <v>0</v>
      </c>
      <c r="I43" s="217"/>
      <c r="J43" s="103">
        <f t="shared" si="13"/>
        <v>0</v>
      </c>
      <c r="K43" s="217"/>
      <c r="L43" s="103">
        <f t="shared" si="14"/>
        <v>0</v>
      </c>
      <c r="M43" s="217"/>
      <c r="N43" s="103">
        <f t="shared" si="15"/>
        <v>0</v>
      </c>
      <c r="O43" s="217"/>
      <c r="P43" s="103">
        <f t="shared" si="16"/>
        <v>0</v>
      </c>
      <c r="Q43" s="217"/>
      <c r="R43" s="103">
        <f t="shared" si="17"/>
        <v>0</v>
      </c>
      <c r="S43" s="217"/>
      <c r="T43" s="103">
        <f t="shared" si="18"/>
        <v>0</v>
      </c>
      <c r="U43" s="217"/>
      <c r="V43" s="103">
        <f t="shared" si="19"/>
        <v>0</v>
      </c>
    </row>
    <row r="44" spans="1:22" ht="12.75" customHeight="1" x14ac:dyDescent="0.3">
      <c r="A44" s="38" t="s">
        <v>11</v>
      </c>
      <c r="B44" s="50"/>
      <c r="C44" s="217"/>
      <c r="D44" s="103">
        <f t="shared" si="10"/>
        <v>0</v>
      </c>
      <c r="E44" s="217">
        <v>0</v>
      </c>
      <c r="F44" s="103">
        <f t="shared" si="11"/>
        <v>0</v>
      </c>
      <c r="G44" s="217"/>
      <c r="H44" s="103">
        <f t="shared" si="12"/>
        <v>0</v>
      </c>
      <c r="I44" s="217"/>
      <c r="J44" s="103">
        <f t="shared" si="13"/>
        <v>0</v>
      </c>
      <c r="K44" s="217"/>
      <c r="L44" s="103">
        <f t="shared" si="14"/>
        <v>0</v>
      </c>
      <c r="M44" s="217"/>
      <c r="N44" s="103">
        <f t="shared" si="15"/>
        <v>0</v>
      </c>
      <c r="O44" s="217"/>
      <c r="P44" s="103">
        <f t="shared" si="16"/>
        <v>0</v>
      </c>
      <c r="Q44" s="217"/>
      <c r="R44" s="103">
        <f t="shared" si="17"/>
        <v>0</v>
      </c>
      <c r="S44" s="217"/>
      <c r="T44" s="103">
        <f t="shared" si="18"/>
        <v>0</v>
      </c>
      <c r="U44" s="217"/>
      <c r="V44" s="103">
        <f t="shared" si="19"/>
        <v>0</v>
      </c>
    </row>
    <row r="45" spans="1:22" ht="12.75" customHeight="1" x14ac:dyDescent="0.3">
      <c r="A45" s="38" t="s">
        <v>4</v>
      </c>
      <c r="B45" s="50"/>
      <c r="C45" s="220">
        <v>16679.36</v>
      </c>
      <c r="D45" s="103">
        <f t="shared" si="10"/>
        <v>6.6717440000000003E-2</v>
      </c>
      <c r="E45" s="139">
        <v>0</v>
      </c>
      <c r="F45" s="103">
        <f t="shared" si="11"/>
        <v>0</v>
      </c>
      <c r="G45" s="139">
        <v>0</v>
      </c>
      <c r="H45" s="103">
        <f t="shared" si="12"/>
        <v>0</v>
      </c>
      <c r="I45" s="139">
        <v>0</v>
      </c>
      <c r="J45" s="103">
        <f t="shared" si="13"/>
        <v>0</v>
      </c>
      <c r="K45" s="139">
        <v>0</v>
      </c>
      <c r="L45" s="103">
        <f t="shared" si="14"/>
        <v>0</v>
      </c>
      <c r="M45" s="139">
        <v>0</v>
      </c>
      <c r="N45" s="103">
        <f t="shared" si="15"/>
        <v>0</v>
      </c>
      <c r="O45" s="139">
        <v>0</v>
      </c>
      <c r="P45" s="103">
        <f t="shared" si="16"/>
        <v>0</v>
      </c>
      <c r="Q45" s="139">
        <v>0</v>
      </c>
      <c r="R45" s="103">
        <f t="shared" si="17"/>
        <v>0</v>
      </c>
      <c r="S45" s="139">
        <v>0</v>
      </c>
      <c r="T45" s="103">
        <f t="shared" si="18"/>
        <v>0</v>
      </c>
      <c r="U45" s="139">
        <v>0</v>
      </c>
      <c r="V45" s="103">
        <f t="shared" si="19"/>
        <v>0</v>
      </c>
    </row>
    <row r="46" spans="1:22" ht="12.75" customHeight="1" x14ac:dyDescent="0.3">
      <c r="A46" s="26" t="s">
        <v>5</v>
      </c>
      <c r="B46" s="69"/>
      <c r="C46" s="105">
        <f>SUM(C36:C45)</f>
        <v>216121.91999999998</v>
      </c>
      <c r="D46" s="106">
        <f t="shared" si="10"/>
        <v>0.86448767999999998</v>
      </c>
      <c r="E46" s="105">
        <f>SUM(E36:E45)</f>
        <v>0</v>
      </c>
      <c r="F46" s="106">
        <f t="shared" si="11"/>
        <v>0</v>
      </c>
      <c r="G46" s="105">
        <f>SUM(G36:G45)</f>
        <v>0</v>
      </c>
      <c r="H46" s="106">
        <f t="shared" si="12"/>
        <v>0</v>
      </c>
      <c r="I46" s="105">
        <f>SUM(I36:I45)</f>
        <v>0</v>
      </c>
      <c r="J46" s="106">
        <f t="shared" si="13"/>
        <v>0</v>
      </c>
      <c r="K46" s="105">
        <f>SUM(K36:K45)</f>
        <v>0</v>
      </c>
      <c r="L46" s="106">
        <f t="shared" si="14"/>
        <v>0</v>
      </c>
      <c r="M46" s="105">
        <f>SUM(M36:M45)</f>
        <v>0</v>
      </c>
      <c r="N46" s="106">
        <f t="shared" si="15"/>
        <v>0</v>
      </c>
      <c r="O46" s="105">
        <f>SUM(O36:O45)</f>
        <v>0</v>
      </c>
      <c r="P46" s="106">
        <f t="shared" si="16"/>
        <v>0</v>
      </c>
      <c r="Q46" s="105">
        <f>SUM(Q36:Q45)</f>
        <v>0</v>
      </c>
      <c r="R46" s="106">
        <f t="shared" si="17"/>
        <v>0</v>
      </c>
      <c r="S46" s="105">
        <f>SUM(S36:S45)</f>
        <v>0</v>
      </c>
      <c r="T46" s="106">
        <f t="shared" si="18"/>
        <v>0</v>
      </c>
      <c r="U46" s="105">
        <f>SUM(U36:U45)</f>
        <v>0</v>
      </c>
      <c r="V46" s="106">
        <f t="shared" si="19"/>
        <v>0</v>
      </c>
    </row>
    <row r="47" spans="1:22" ht="12.75" customHeight="1" x14ac:dyDescent="0.3">
      <c r="A47" s="26"/>
      <c r="B47" s="26"/>
      <c r="C47" s="53"/>
      <c r="D47" s="111"/>
      <c r="E47" s="53"/>
      <c r="F47" s="111"/>
      <c r="G47" s="53"/>
      <c r="H47" s="111"/>
      <c r="I47" s="53"/>
      <c r="J47" s="111"/>
      <c r="K47" s="53"/>
      <c r="L47" s="111"/>
      <c r="M47" s="53"/>
      <c r="N47" s="111"/>
      <c r="O47" s="53"/>
      <c r="P47" s="111"/>
      <c r="Q47" s="53"/>
      <c r="R47" s="111"/>
      <c r="S47" s="53"/>
      <c r="T47" s="111"/>
      <c r="U47" s="53"/>
      <c r="V47" s="111"/>
    </row>
    <row r="48" spans="1:22" ht="12.75" customHeight="1" x14ac:dyDescent="0.3">
      <c r="A48" s="26" t="str">
        <f>A4</f>
        <v xml:space="preserve">VENDOR:  </v>
      </c>
      <c r="B48" s="46" t="str">
        <f>B4</f>
        <v>Aramark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4" ht="12.75" customHeight="1" x14ac:dyDescent="0.3">
      <c r="A49" s="26"/>
      <c r="B49" s="14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4" ht="12.75" customHeight="1" x14ac:dyDescent="0.3">
      <c r="A50" s="38"/>
      <c r="B50" s="38"/>
      <c r="C50" s="109" t="str">
        <f>C6</f>
        <v>FY 2018-19</v>
      </c>
      <c r="D50" s="109" t="s">
        <v>9</v>
      </c>
      <c r="E50" s="109" t="str">
        <f>E6</f>
        <v>FY 2019-20</v>
      </c>
      <c r="F50" s="109" t="s">
        <v>9</v>
      </c>
      <c r="G50" s="109" t="str">
        <f>G6</f>
        <v>FY 2020-21</v>
      </c>
      <c r="H50" s="109" t="s">
        <v>9</v>
      </c>
      <c r="I50" s="109" t="str">
        <f>I6</f>
        <v>FY 2021-22</v>
      </c>
      <c r="J50" s="109" t="s">
        <v>9</v>
      </c>
      <c r="K50" s="109" t="str">
        <f>K6</f>
        <v>FY 2022-23</v>
      </c>
      <c r="L50" s="109" t="s">
        <v>9</v>
      </c>
      <c r="M50" s="109" t="str">
        <f>M6</f>
        <v>FY 2023-24</v>
      </c>
      <c r="N50" s="109" t="s">
        <v>9</v>
      </c>
      <c r="O50" s="109" t="str">
        <f>O6</f>
        <v>FY 2024-25</v>
      </c>
      <c r="P50" s="109" t="s">
        <v>9</v>
      </c>
      <c r="Q50" s="109" t="str">
        <f>Q6</f>
        <v>FY 2025-26</v>
      </c>
      <c r="R50" s="109" t="s">
        <v>9</v>
      </c>
      <c r="S50" s="109" t="str">
        <f>S6</f>
        <v>FY 2026-27</v>
      </c>
      <c r="T50" s="109" t="s">
        <v>9</v>
      </c>
      <c r="U50" s="109" t="str">
        <f>U6</f>
        <v>FY 2027-28</v>
      </c>
      <c r="V50" s="109" t="s">
        <v>9</v>
      </c>
    </row>
    <row r="51" spans="1:24" ht="12.75" customHeight="1" x14ac:dyDescent="0.3">
      <c r="A51" s="26" t="s">
        <v>38</v>
      </c>
      <c r="B51" s="69"/>
      <c r="C51" s="101"/>
      <c r="D51" s="103"/>
      <c r="E51" s="101"/>
      <c r="F51" s="103"/>
      <c r="G51" s="101"/>
      <c r="H51" s="103"/>
      <c r="I51" s="101"/>
      <c r="J51" s="103"/>
      <c r="K51" s="101"/>
      <c r="L51" s="103"/>
      <c r="M51" s="101"/>
      <c r="N51" s="103"/>
      <c r="O51" s="101"/>
      <c r="P51" s="103"/>
      <c r="Q51" s="101"/>
      <c r="R51" s="103"/>
      <c r="S51" s="101"/>
      <c r="T51" s="103"/>
      <c r="U51" s="101"/>
      <c r="V51" s="103"/>
    </row>
    <row r="52" spans="1:24" ht="12.75" customHeight="1" x14ac:dyDescent="0.3">
      <c r="A52" s="38" t="s">
        <v>229</v>
      </c>
      <c r="B52" s="50"/>
      <c r="C52" s="217">
        <v>0</v>
      </c>
      <c r="D52" s="103">
        <f t="shared" ref="D52:D104" si="20">IFERROR(C52/C$28,0)</f>
        <v>0</v>
      </c>
      <c r="E52" s="217">
        <v>0</v>
      </c>
      <c r="F52" s="103">
        <f t="shared" ref="F52:F104" si="21">IFERROR(E52/E$28,0)</f>
        <v>0</v>
      </c>
      <c r="G52" s="217">
        <v>0</v>
      </c>
      <c r="H52" s="103">
        <f t="shared" ref="H52:H104" si="22">IFERROR(G52/G$28,0)</f>
        <v>0</v>
      </c>
      <c r="I52" s="217">
        <v>0</v>
      </c>
      <c r="J52" s="103">
        <f t="shared" ref="J52:J104" si="23">IFERROR(I52/I$28,0)</f>
        <v>0</v>
      </c>
      <c r="K52" s="217">
        <v>0</v>
      </c>
      <c r="L52" s="103">
        <f t="shared" ref="L52:L104" si="24">IFERROR(K52/K$28,0)</f>
        <v>0</v>
      </c>
      <c r="M52" s="217">
        <v>0</v>
      </c>
      <c r="N52" s="103">
        <f t="shared" ref="N52:N104" si="25">IFERROR(M52/M$28,0)</f>
        <v>0</v>
      </c>
      <c r="O52" s="217">
        <v>0</v>
      </c>
      <c r="P52" s="103">
        <f t="shared" ref="P52:P104" si="26">IFERROR(O52/O$28,0)</f>
        <v>0</v>
      </c>
      <c r="Q52" s="217">
        <v>0</v>
      </c>
      <c r="R52" s="103">
        <f t="shared" ref="R52:R104" si="27">IFERROR(Q52/Q$28,0)</f>
        <v>0</v>
      </c>
      <c r="S52" s="217">
        <v>0</v>
      </c>
      <c r="T52" s="103">
        <f t="shared" ref="T52:T104" si="28">IFERROR(S52/S$28,0)</f>
        <v>0</v>
      </c>
      <c r="U52" s="217">
        <v>0</v>
      </c>
      <c r="V52" s="103">
        <f t="shared" ref="V52:V105" si="29">IFERROR(U52/U$28,0)</f>
        <v>0</v>
      </c>
      <c r="X52" s="245"/>
    </row>
    <row r="53" spans="1:24" ht="12.75" customHeight="1" x14ac:dyDescent="0.3">
      <c r="A53" s="38" t="s">
        <v>97</v>
      </c>
      <c r="B53" s="50"/>
      <c r="C53" s="217">
        <v>0</v>
      </c>
      <c r="D53" s="103">
        <f t="shared" si="20"/>
        <v>0</v>
      </c>
      <c r="E53" s="217">
        <v>0</v>
      </c>
      <c r="F53" s="103">
        <f t="shared" si="21"/>
        <v>0</v>
      </c>
      <c r="G53" s="217">
        <v>0</v>
      </c>
      <c r="H53" s="103">
        <f t="shared" si="22"/>
        <v>0</v>
      </c>
      <c r="I53" s="217">
        <v>0</v>
      </c>
      <c r="J53" s="103">
        <f t="shared" si="23"/>
        <v>0</v>
      </c>
      <c r="K53" s="217">
        <v>0</v>
      </c>
      <c r="L53" s="103">
        <f t="shared" si="24"/>
        <v>0</v>
      </c>
      <c r="M53" s="217">
        <v>0</v>
      </c>
      <c r="N53" s="103">
        <f t="shared" si="25"/>
        <v>0</v>
      </c>
      <c r="O53" s="217">
        <v>0</v>
      </c>
      <c r="P53" s="103">
        <f t="shared" si="26"/>
        <v>0</v>
      </c>
      <c r="Q53" s="217">
        <v>0</v>
      </c>
      <c r="R53" s="103">
        <f t="shared" si="27"/>
        <v>0</v>
      </c>
      <c r="S53" s="217">
        <v>0</v>
      </c>
      <c r="T53" s="103">
        <f t="shared" si="28"/>
        <v>0</v>
      </c>
      <c r="U53" s="217">
        <v>0</v>
      </c>
      <c r="V53" s="103">
        <f t="shared" si="29"/>
        <v>0</v>
      </c>
      <c r="X53" s="245"/>
    </row>
    <row r="54" spans="1:24" ht="12.75" customHeight="1" x14ac:dyDescent="0.3">
      <c r="A54" s="38" t="s">
        <v>30</v>
      </c>
      <c r="B54" s="50"/>
      <c r="C54" s="217">
        <v>175.00000000000003</v>
      </c>
      <c r="D54" s="103">
        <f t="shared" si="20"/>
        <v>7.000000000000001E-4</v>
      </c>
      <c r="E54" s="217">
        <v>0</v>
      </c>
      <c r="F54" s="103">
        <f t="shared" si="21"/>
        <v>0</v>
      </c>
      <c r="G54" s="217">
        <v>0</v>
      </c>
      <c r="H54" s="103">
        <f t="shared" si="22"/>
        <v>0</v>
      </c>
      <c r="I54" s="217">
        <v>0</v>
      </c>
      <c r="J54" s="103">
        <f t="shared" si="23"/>
        <v>0</v>
      </c>
      <c r="K54" s="217">
        <v>0</v>
      </c>
      <c r="L54" s="103">
        <f t="shared" si="24"/>
        <v>0</v>
      </c>
      <c r="M54" s="217">
        <v>0</v>
      </c>
      <c r="N54" s="103">
        <f t="shared" si="25"/>
        <v>0</v>
      </c>
      <c r="O54" s="217">
        <v>0</v>
      </c>
      <c r="P54" s="103">
        <f t="shared" si="26"/>
        <v>0</v>
      </c>
      <c r="Q54" s="217">
        <v>0</v>
      </c>
      <c r="R54" s="103">
        <f t="shared" si="27"/>
        <v>0</v>
      </c>
      <c r="S54" s="217">
        <v>0</v>
      </c>
      <c r="T54" s="103">
        <f t="shared" si="28"/>
        <v>0</v>
      </c>
      <c r="U54" s="217">
        <v>0</v>
      </c>
      <c r="V54" s="103">
        <f t="shared" si="29"/>
        <v>0</v>
      </c>
      <c r="X54" s="245"/>
    </row>
    <row r="55" spans="1:24" ht="12.75" customHeight="1" x14ac:dyDescent="0.3">
      <c r="A55" s="38" t="s">
        <v>153</v>
      </c>
      <c r="B55" s="50"/>
      <c r="C55" s="217">
        <v>17500</v>
      </c>
      <c r="D55" s="103">
        <f t="shared" si="20"/>
        <v>7.0000000000000007E-2</v>
      </c>
      <c r="E55" s="217"/>
      <c r="F55" s="103">
        <f t="shared" si="21"/>
        <v>0</v>
      </c>
      <c r="G55" s="217"/>
      <c r="H55" s="103">
        <f t="shared" si="22"/>
        <v>0</v>
      </c>
      <c r="I55" s="217"/>
      <c r="J55" s="103">
        <f t="shared" si="23"/>
        <v>0</v>
      </c>
      <c r="K55" s="217"/>
      <c r="L55" s="103">
        <f t="shared" si="24"/>
        <v>0</v>
      </c>
      <c r="M55" s="217"/>
      <c r="N55" s="103">
        <f t="shared" si="25"/>
        <v>0</v>
      </c>
      <c r="O55" s="217"/>
      <c r="P55" s="103">
        <f t="shared" si="26"/>
        <v>0</v>
      </c>
      <c r="Q55" s="217"/>
      <c r="R55" s="103">
        <f t="shared" si="27"/>
        <v>0</v>
      </c>
      <c r="S55" s="217"/>
      <c r="T55" s="103">
        <f t="shared" si="28"/>
        <v>0</v>
      </c>
      <c r="U55" s="217"/>
      <c r="V55" s="103">
        <f t="shared" si="29"/>
        <v>0</v>
      </c>
      <c r="X55" s="245"/>
    </row>
    <row r="56" spans="1:24" ht="12.75" customHeight="1" x14ac:dyDescent="0.3">
      <c r="A56" s="38" t="s">
        <v>88</v>
      </c>
      <c r="B56" s="50"/>
      <c r="C56" s="217">
        <v>127.50000000000001</v>
      </c>
      <c r="D56" s="103">
        <f t="shared" si="20"/>
        <v>5.1000000000000004E-4</v>
      </c>
      <c r="E56" s="217">
        <v>0</v>
      </c>
      <c r="F56" s="103">
        <f t="shared" si="21"/>
        <v>0</v>
      </c>
      <c r="G56" s="217">
        <v>0</v>
      </c>
      <c r="H56" s="103">
        <f t="shared" si="22"/>
        <v>0</v>
      </c>
      <c r="I56" s="217">
        <v>0</v>
      </c>
      <c r="J56" s="103">
        <f t="shared" si="23"/>
        <v>0</v>
      </c>
      <c r="K56" s="217">
        <v>0</v>
      </c>
      <c r="L56" s="103">
        <f t="shared" si="24"/>
        <v>0</v>
      </c>
      <c r="M56" s="217">
        <v>0</v>
      </c>
      <c r="N56" s="103">
        <f t="shared" si="25"/>
        <v>0</v>
      </c>
      <c r="O56" s="217">
        <v>0</v>
      </c>
      <c r="P56" s="103">
        <f t="shared" si="26"/>
        <v>0</v>
      </c>
      <c r="Q56" s="217">
        <v>0</v>
      </c>
      <c r="R56" s="103">
        <f t="shared" si="27"/>
        <v>0</v>
      </c>
      <c r="S56" s="217">
        <v>0</v>
      </c>
      <c r="T56" s="103">
        <f t="shared" si="28"/>
        <v>0</v>
      </c>
      <c r="U56" s="217">
        <v>0</v>
      </c>
      <c r="V56" s="103">
        <f t="shared" si="29"/>
        <v>0</v>
      </c>
      <c r="X56" s="245"/>
    </row>
    <row r="57" spans="1:24" ht="12.75" customHeight="1" x14ac:dyDescent="0.3">
      <c r="A57" s="38" t="s">
        <v>14</v>
      </c>
      <c r="B57" s="50"/>
      <c r="C57" s="217">
        <v>0</v>
      </c>
      <c r="D57" s="103">
        <f t="shared" si="20"/>
        <v>0</v>
      </c>
      <c r="E57" s="217">
        <v>0</v>
      </c>
      <c r="F57" s="103">
        <f t="shared" si="21"/>
        <v>0</v>
      </c>
      <c r="G57" s="217">
        <v>0</v>
      </c>
      <c r="H57" s="103">
        <f t="shared" si="22"/>
        <v>0</v>
      </c>
      <c r="I57" s="217">
        <v>0</v>
      </c>
      <c r="J57" s="103">
        <f t="shared" si="23"/>
        <v>0</v>
      </c>
      <c r="K57" s="217">
        <v>0</v>
      </c>
      <c r="L57" s="103">
        <f t="shared" si="24"/>
        <v>0</v>
      </c>
      <c r="M57" s="217">
        <v>0</v>
      </c>
      <c r="N57" s="103">
        <f t="shared" si="25"/>
        <v>0</v>
      </c>
      <c r="O57" s="217">
        <v>0</v>
      </c>
      <c r="P57" s="103">
        <f t="shared" si="26"/>
        <v>0</v>
      </c>
      <c r="Q57" s="217">
        <v>0</v>
      </c>
      <c r="R57" s="103">
        <f t="shared" si="27"/>
        <v>0</v>
      </c>
      <c r="S57" s="217">
        <v>0</v>
      </c>
      <c r="T57" s="103">
        <f t="shared" si="28"/>
        <v>0</v>
      </c>
      <c r="U57" s="217">
        <v>0</v>
      </c>
      <c r="V57" s="103">
        <f t="shared" si="29"/>
        <v>0</v>
      </c>
      <c r="X57" s="245"/>
    </row>
    <row r="58" spans="1:24" ht="12.75" customHeight="1" x14ac:dyDescent="0.3">
      <c r="A58" s="38" t="s">
        <v>31</v>
      </c>
      <c r="B58" s="50"/>
      <c r="C58" s="217">
        <v>0</v>
      </c>
      <c r="D58" s="103">
        <f t="shared" si="20"/>
        <v>0</v>
      </c>
      <c r="E58" s="217">
        <v>0</v>
      </c>
      <c r="F58" s="103">
        <f t="shared" si="21"/>
        <v>0</v>
      </c>
      <c r="G58" s="217">
        <v>0</v>
      </c>
      <c r="H58" s="103">
        <f t="shared" si="22"/>
        <v>0</v>
      </c>
      <c r="I58" s="217">
        <v>0</v>
      </c>
      <c r="J58" s="103">
        <f t="shared" si="23"/>
        <v>0</v>
      </c>
      <c r="K58" s="217">
        <v>0</v>
      </c>
      <c r="L58" s="103">
        <f t="shared" si="24"/>
        <v>0</v>
      </c>
      <c r="M58" s="217">
        <v>0</v>
      </c>
      <c r="N58" s="103">
        <f t="shared" si="25"/>
        <v>0</v>
      </c>
      <c r="O58" s="217">
        <v>0</v>
      </c>
      <c r="P58" s="103">
        <f t="shared" si="26"/>
        <v>0</v>
      </c>
      <c r="Q58" s="217">
        <v>0</v>
      </c>
      <c r="R58" s="103">
        <f t="shared" si="27"/>
        <v>0</v>
      </c>
      <c r="S58" s="217">
        <v>0</v>
      </c>
      <c r="T58" s="103">
        <f t="shared" si="28"/>
        <v>0</v>
      </c>
      <c r="U58" s="217">
        <v>0</v>
      </c>
      <c r="V58" s="103">
        <f t="shared" si="29"/>
        <v>0</v>
      </c>
      <c r="X58" s="245"/>
    </row>
    <row r="59" spans="1:24" ht="12.75" customHeight="1" x14ac:dyDescent="0.3">
      <c r="A59" s="38" t="s">
        <v>141</v>
      </c>
      <c r="B59" s="50"/>
      <c r="C59" s="217">
        <v>15260</v>
      </c>
      <c r="D59" s="103">
        <f t="shared" si="20"/>
        <v>6.1039999999999997E-2</v>
      </c>
      <c r="E59" s="217">
        <v>0</v>
      </c>
      <c r="F59" s="103">
        <f t="shared" si="21"/>
        <v>0</v>
      </c>
      <c r="G59" s="217">
        <v>0</v>
      </c>
      <c r="H59" s="103">
        <f t="shared" si="22"/>
        <v>0</v>
      </c>
      <c r="I59" s="217">
        <v>0</v>
      </c>
      <c r="J59" s="103">
        <f t="shared" si="23"/>
        <v>0</v>
      </c>
      <c r="K59" s="217">
        <v>0</v>
      </c>
      <c r="L59" s="103">
        <f t="shared" si="24"/>
        <v>0</v>
      </c>
      <c r="M59" s="217">
        <v>0</v>
      </c>
      <c r="N59" s="103">
        <f t="shared" si="25"/>
        <v>0</v>
      </c>
      <c r="O59" s="217">
        <v>0</v>
      </c>
      <c r="P59" s="103">
        <f t="shared" si="26"/>
        <v>0</v>
      </c>
      <c r="Q59" s="217">
        <v>0</v>
      </c>
      <c r="R59" s="103">
        <f t="shared" si="27"/>
        <v>0</v>
      </c>
      <c r="S59" s="217">
        <v>0</v>
      </c>
      <c r="T59" s="103">
        <f t="shared" si="28"/>
        <v>0</v>
      </c>
      <c r="U59" s="217">
        <v>0</v>
      </c>
      <c r="V59" s="103">
        <f t="shared" si="29"/>
        <v>0</v>
      </c>
      <c r="X59" s="245"/>
    </row>
    <row r="60" spans="1:24" ht="12.75" customHeight="1" x14ac:dyDescent="0.3">
      <c r="A60" s="38" t="s">
        <v>149</v>
      </c>
      <c r="B60" s="50"/>
      <c r="C60" s="217">
        <v>0</v>
      </c>
      <c r="D60" s="103">
        <f t="shared" si="20"/>
        <v>0</v>
      </c>
      <c r="E60" s="217">
        <v>0</v>
      </c>
      <c r="F60" s="103">
        <f t="shared" si="21"/>
        <v>0</v>
      </c>
      <c r="G60" s="217">
        <v>0</v>
      </c>
      <c r="H60" s="103">
        <f t="shared" si="22"/>
        <v>0</v>
      </c>
      <c r="I60" s="217">
        <v>0</v>
      </c>
      <c r="J60" s="103">
        <f t="shared" si="23"/>
        <v>0</v>
      </c>
      <c r="K60" s="217">
        <v>0</v>
      </c>
      <c r="L60" s="103">
        <f t="shared" si="24"/>
        <v>0</v>
      </c>
      <c r="M60" s="217">
        <v>0</v>
      </c>
      <c r="N60" s="103">
        <f t="shared" si="25"/>
        <v>0</v>
      </c>
      <c r="O60" s="217">
        <v>0</v>
      </c>
      <c r="P60" s="103">
        <f t="shared" si="26"/>
        <v>0</v>
      </c>
      <c r="Q60" s="217">
        <v>0</v>
      </c>
      <c r="R60" s="103">
        <f t="shared" si="27"/>
        <v>0</v>
      </c>
      <c r="S60" s="217">
        <v>0</v>
      </c>
      <c r="T60" s="103">
        <f t="shared" si="28"/>
        <v>0</v>
      </c>
      <c r="U60" s="217">
        <v>0</v>
      </c>
      <c r="V60" s="103">
        <f t="shared" si="29"/>
        <v>0</v>
      </c>
      <c r="X60" s="245"/>
    </row>
    <row r="61" spans="1:24" ht="12.75" customHeight="1" x14ac:dyDescent="0.3">
      <c r="A61" s="38" t="s">
        <v>157</v>
      </c>
      <c r="B61" s="50"/>
      <c r="C61" s="217">
        <v>0</v>
      </c>
      <c r="D61" s="103">
        <f t="shared" si="20"/>
        <v>0</v>
      </c>
      <c r="E61" s="217">
        <v>0</v>
      </c>
      <c r="F61" s="103">
        <f t="shared" si="21"/>
        <v>0</v>
      </c>
      <c r="G61" s="217">
        <v>0</v>
      </c>
      <c r="H61" s="103">
        <f t="shared" si="22"/>
        <v>0</v>
      </c>
      <c r="I61" s="217">
        <v>0</v>
      </c>
      <c r="J61" s="103">
        <f t="shared" si="23"/>
        <v>0</v>
      </c>
      <c r="K61" s="217">
        <v>0</v>
      </c>
      <c r="L61" s="103">
        <f t="shared" si="24"/>
        <v>0</v>
      </c>
      <c r="M61" s="217">
        <v>0</v>
      </c>
      <c r="N61" s="103">
        <f t="shared" si="25"/>
        <v>0</v>
      </c>
      <c r="O61" s="217">
        <v>0</v>
      </c>
      <c r="P61" s="103">
        <f t="shared" si="26"/>
        <v>0</v>
      </c>
      <c r="Q61" s="217">
        <v>0</v>
      </c>
      <c r="R61" s="103">
        <f t="shared" si="27"/>
        <v>0</v>
      </c>
      <c r="S61" s="217">
        <v>0</v>
      </c>
      <c r="T61" s="103">
        <f t="shared" si="28"/>
        <v>0</v>
      </c>
      <c r="U61" s="217">
        <v>0</v>
      </c>
      <c r="V61" s="103">
        <f t="shared" si="29"/>
        <v>0</v>
      </c>
      <c r="X61" s="245"/>
    </row>
    <row r="62" spans="1:24" ht="12.75" customHeight="1" x14ac:dyDescent="0.3">
      <c r="A62" s="38" t="s">
        <v>294</v>
      </c>
      <c r="B62" s="50"/>
      <c r="C62" s="217">
        <v>0</v>
      </c>
      <c r="D62" s="103">
        <f t="shared" si="20"/>
        <v>0</v>
      </c>
      <c r="E62" s="217">
        <v>0</v>
      </c>
      <c r="F62" s="103">
        <f t="shared" si="21"/>
        <v>0</v>
      </c>
      <c r="G62" s="217">
        <v>0</v>
      </c>
      <c r="H62" s="103">
        <f t="shared" si="22"/>
        <v>0</v>
      </c>
      <c r="I62" s="217">
        <v>0</v>
      </c>
      <c r="J62" s="103">
        <f t="shared" si="23"/>
        <v>0</v>
      </c>
      <c r="K62" s="217">
        <v>0</v>
      </c>
      <c r="L62" s="103">
        <f t="shared" si="24"/>
        <v>0</v>
      </c>
      <c r="M62" s="217">
        <v>0</v>
      </c>
      <c r="N62" s="103">
        <f t="shared" si="25"/>
        <v>0</v>
      </c>
      <c r="O62" s="217">
        <v>0</v>
      </c>
      <c r="P62" s="103">
        <f t="shared" si="26"/>
        <v>0</v>
      </c>
      <c r="Q62" s="217">
        <v>0</v>
      </c>
      <c r="R62" s="103">
        <f t="shared" si="27"/>
        <v>0</v>
      </c>
      <c r="S62" s="217">
        <v>0</v>
      </c>
      <c r="T62" s="103">
        <f t="shared" si="28"/>
        <v>0</v>
      </c>
      <c r="U62" s="217">
        <v>0</v>
      </c>
      <c r="V62" s="103">
        <f t="shared" si="29"/>
        <v>0</v>
      </c>
      <c r="X62" s="245"/>
    </row>
    <row r="63" spans="1:24" ht="12.75" customHeight="1" x14ac:dyDescent="0.3">
      <c r="A63" s="38" t="s">
        <v>29</v>
      </c>
      <c r="B63" s="50"/>
      <c r="C63" s="217">
        <v>3906.4078593429217</v>
      </c>
      <c r="D63" s="103">
        <f t="shared" si="20"/>
        <v>1.5625631437371688E-2</v>
      </c>
      <c r="E63" s="217">
        <v>0</v>
      </c>
      <c r="F63" s="103">
        <f t="shared" si="21"/>
        <v>0</v>
      </c>
      <c r="G63" s="217">
        <v>0</v>
      </c>
      <c r="H63" s="103">
        <f t="shared" si="22"/>
        <v>0</v>
      </c>
      <c r="I63" s="217">
        <v>0</v>
      </c>
      <c r="J63" s="103">
        <f t="shared" si="23"/>
        <v>0</v>
      </c>
      <c r="K63" s="217">
        <v>0</v>
      </c>
      <c r="L63" s="103">
        <f t="shared" si="24"/>
        <v>0</v>
      </c>
      <c r="M63" s="217">
        <v>0</v>
      </c>
      <c r="N63" s="103">
        <f t="shared" si="25"/>
        <v>0</v>
      </c>
      <c r="O63" s="217">
        <v>0</v>
      </c>
      <c r="P63" s="103">
        <f t="shared" si="26"/>
        <v>0</v>
      </c>
      <c r="Q63" s="217">
        <v>0</v>
      </c>
      <c r="R63" s="103">
        <f t="shared" si="27"/>
        <v>0</v>
      </c>
      <c r="S63" s="217">
        <v>0</v>
      </c>
      <c r="T63" s="103">
        <f t="shared" si="28"/>
        <v>0</v>
      </c>
      <c r="U63" s="217">
        <v>0</v>
      </c>
      <c r="V63" s="103">
        <f t="shared" si="29"/>
        <v>0</v>
      </c>
      <c r="X63" s="245"/>
    </row>
    <row r="64" spans="1:24" ht="12.75" customHeight="1" x14ac:dyDescent="0.3">
      <c r="A64" s="38" t="s">
        <v>148</v>
      </c>
      <c r="B64" s="50"/>
      <c r="C64" s="217">
        <v>1200</v>
      </c>
      <c r="D64" s="103">
        <f t="shared" si="20"/>
        <v>4.7999999999999996E-3</v>
      </c>
      <c r="E64" s="217">
        <v>0</v>
      </c>
      <c r="F64" s="103">
        <f t="shared" si="21"/>
        <v>0</v>
      </c>
      <c r="G64" s="217">
        <v>0</v>
      </c>
      <c r="H64" s="103">
        <f t="shared" si="22"/>
        <v>0</v>
      </c>
      <c r="I64" s="217">
        <v>0</v>
      </c>
      <c r="J64" s="103">
        <f t="shared" si="23"/>
        <v>0</v>
      </c>
      <c r="K64" s="217">
        <v>0</v>
      </c>
      <c r="L64" s="103">
        <f t="shared" si="24"/>
        <v>0</v>
      </c>
      <c r="M64" s="217">
        <v>0</v>
      </c>
      <c r="N64" s="103">
        <f t="shared" si="25"/>
        <v>0</v>
      </c>
      <c r="O64" s="217">
        <v>0</v>
      </c>
      <c r="P64" s="103">
        <f t="shared" si="26"/>
        <v>0</v>
      </c>
      <c r="Q64" s="217">
        <v>0</v>
      </c>
      <c r="R64" s="103">
        <f t="shared" si="27"/>
        <v>0</v>
      </c>
      <c r="S64" s="217">
        <v>0</v>
      </c>
      <c r="T64" s="103">
        <f t="shared" si="28"/>
        <v>0</v>
      </c>
      <c r="U64" s="217">
        <v>0</v>
      </c>
      <c r="V64" s="103">
        <f t="shared" si="29"/>
        <v>0</v>
      </c>
      <c r="X64" s="245"/>
    </row>
    <row r="65" spans="1:24" ht="12.75" customHeight="1" x14ac:dyDescent="0.3">
      <c r="A65" s="38" t="s">
        <v>39</v>
      </c>
      <c r="B65" s="50"/>
      <c r="C65" s="217">
        <v>125</v>
      </c>
      <c r="D65" s="103">
        <f t="shared" si="20"/>
        <v>5.0000000000000001E-4</v>
      </c>
      <c r="E65" s="217">
        <v>0</v>
      </c>
      <c r="F65" s="103">
        <f t="shared" si="21"/>
        <v>0</v>
      </c>
      <c r="G65" s="217">
        <v>0</v>
      </c>
      <c r="H65" s="103">
        <f t="shared" si="22"/>
        <v>0</v>
      </c>
      <c r="I65" s="217">
        <v>0</v>
      </c>
      <c r="J65" s="103">
        <f t="shared" si="23"/>
        <v>0</v>
      </c>
      <c r="K65" s="217">
        <v>0</v>
      </c>
      <c r="L65" s="103">
        <f t="shared" si="24"/>
        <v>0</v>
      </c>
      <c r="M65" s="217">
        <v>0</v>
      </c>
      <c r="N65" s="103">
        <f t="shared" si="25"/>
        <v>0</v>
      </c>
      <c r="O65" s="217">
        <v>0</v>
      </c>
      <c r="P65" s="103">
        <f t="shared" si="26"/>
        <v>0</v>
      </c>
      <c r="Q65" s="217">
        <v>0</v>
      </c>
      <c r="R65" s="103">
        <f t="shared" si="27"/>
        <v>0</v>
      </c>
      <c r="S65" s="217">
        <v>0</v>
      </c>
      <c r="T65" s="103">
        <f t="shared" si="28"/>
        <v>0</v>
      </c>
      <c r="U65" s="217">
        <v>0</v>
      </c>
      <c r="V65" s="103">
        <f t="shared" si="29"/>
        <v>0</v>
      </c>
      <c r="X65" s="245"/>
    </row>
    <row r="66" spans="1:24" ht="12.75" customHeight="1" x14ac:dyDescent="0.3">
      <c r="A66" s="38" t="s">
        <v>147</v>
      </c>
      <c r="B66" s="50"/>
      <c r="C66" s="217">
        <v>700.00000000000011</v>
      </c>
      <c r="D66" s="103">
        <f t="shared" si="20"/>
        <v>2.8000000000000004E-3</v>
      </c>
      <c r="E66" s="217">
        <v>0</v>
      </c>
      <c r="F66" s="103">
        <f t="shared" si="21"/>
        <v>0</v>
      </c>
      <c r="G66" s="217">
        <v>0</v>
      </c>
      <c r="H66" s="103">
        <f t="shared" si="22"/>
        <v>0</v>
      </c>
      <c r="I66" s="217">
        <v>0</v>
      </c>
      <c r="J66" s="103">
        <f t="shared" si="23"/>
        <v>0</v>
      </c>
      <c r="K66" s="217">
        <v>0</v>
      </c>
      <c r="L66" s="103">
        <f t="shared" si="24"/>
        <v>0</v>
      </c>
      <c r="M66" s="217">
        <v>0</v>
      </c>
      <c r="N66" s="103">
        <f t="shared" si="25"/>
        <v>0</v>
      </c>
      <c r="O66" s="217">
        <v>0</v>
      </c>
      <c r="P66" s="103">
        <f t="shared" si="26"/>
        <v>0</v>
      </c>
      <c r="Q66" s="217">
        <v>0</v>
      </c>
      <c r="R66" s="103">
        <f t="shared" si="27"/>
        <v>0</v>
      </c>
      <c r="S66" s="217">
        <v>0</v>
      </c>
      <c r="T66" s="103">
        <f t="shared" si="28"/>
        <v>0</v>
      </c>
      <c r="U66" s="217">
        <v>0</v>
      </c>
      <c r="V66" s="103">
        <f t="shared" si="29"/>
        <v>0</v>
      </c>
      <c r="X66" s="245"/>
    </row>
    <row r="67" spans="1:24" ht="12.75" customHeight="1" x14ac:dyDescent="0.3">
      <c r="A67" s="38" t="s">
        <v>140</v>
      </c>
      <c r="B67" s="50"/>
      <c r="C67" s="217">
        <v>3750</v>
      </c>
      <c r="D67" s="103">
        <f t="shared" si="20"/>
        <v>1.4999999999999999E-2</v>
      </c>
      <c r="E67" s="217">
        <v>0</v>
      </c>
      <c r="F67" s="103">
        <f t="shared" si="21"/>
        <v>0</v>
      </c>
      <c r="G67" s="217">
        <v>0</v>
      </c>
      <c r="H67" s="103">
        <f t="shared" si="22"/>
        <v>0</v>
      </c>
      <c r="I67" s="217">
        <v>0</v>
      </c>
      <c r="J67" s="103">
        <f t="shared" si="23"/>
        <v>0</v>
      </c>
      <c r="K67" s="217">
        <v>0</v>
      </c>
      <c r="L67" s="103">
        <f t="shared" si="24"/>
        <v>0</v>
      </c>
      <c r="M67" s="217">
        <v>0</v>
      </c>
      <c r="N67" s="103">
        <f t="shared" si="25"/>
        <v>0</v>
      </c>
      <c r="O67" s="217">
        <v>0</v>
      </c>
      <c r="P67" s="103">
        <f t="shared" si="26"/>
        <v>0</v>
      </c>
      <c r="Q67" s="217">
        <v>0</v>
      </c>
      <c r="R67" s="103">
        <f t="shared" si="27"/>
        <v>0</v>
      </c>
      <c r="S67" s="217">
        <v>0</v>
      </c>
      <c r="T67" s="103">
        <f t="shared" si="28"/>
        <v>0</v>
      </c>
      <c r="U67" s="217">
        <v>0</v>
      </c>
      <c r="V67" s="103">
        <f t="shared" si="29"/>
        <v>0</v>
      </c>
      <c r="X67" s="245"/>
    </row>
    <row r="68" spans="1:24" ht="12.75" customHeight="1" x14ac:dyDescent="0.3">
      <c r="A68" s="38" t="s">
        <v>6</v>
      </c>
      <c r="B68" s="50"/>
      <c r="C68" s="217">
        <v>425</v>
      </c>
      <c r="D68" s="103">
        <f t="shared" si="20"/>
        <v>1.6999999999999999E-3</v>
      </c>
      <c r="E68" s="217">
        <v>0</v>
      </c>
      <c r="F68" s="103">
        <f t="shared" si="21"/>
        <v>0</v>
      </c>
      <c r="G68" s="217">
        <v>0</v>
      </c>
      <c r="H68" s="103">
        <f t="shared" si="22"/>
        <v>0</v>
      </c>
      <c r="I68" s="217">
        <v>0</v>
      </c>
      <c r="J68" s="103">
        <f t="shared" si="23"/>
        <v>0</v>
      </c>
      <c r="K68" s="217">
        <v>0</v>
      </c>
      <c r="L68" s="103">
        <f t="shared" si="24"/>
        <v>0</v>
      </c>
      <c r="M68" s="217">
        <v>0</v>
      </c>
      <c r="N68" s="103">
        <f t="shared" si="25"/>
        <v>0</v>
      </c>
      <c r="O68" s="217">
        <v>0</v>
      </c>
      <c r="P68" s="103">
        <f t="shared" si="26"/>
        <v>0</v>
      </c>
      <c r="Q68" s="217">
        <v>0</v>
      </c>
      <c r="R68" s="103">
        <f t="shared" si="27"/>
        <v>0</v>
      </c>
      <c r="S68" s="217">
        <v>0</v>
      </c>
      <c r="T68" s="103">
        <f t="shared" si="28"/>
        <v>0</v>
      </c>
      <c r="U68" s="217">
        <v>0</v>
      </c>
      <c r="V68" s="103">
        <f t="shared" si="29"/>
        <v>0</v>
      </c>
      <c r="X68" s="245"/>
    </row>
    <row r="69" spans="1:24" ht="12.75" customHeight="1" x14ac:dyDescent="0.3">
      <c r="A69" s="38" t="s">
        <v>142</v>
      </c>
      <c r="B69" s="50"/>
      <c r="C69" s="217">
        <v>0</v>
      </c>
      <c r="D69" s="103">
        <f t="shared" si="20"/>
        <v>0</v>
      </c>
      <c r="E69" s="217">
        <v>0</v>
      </c>
      <c r="F69" s="103">
        <f t="shared" si="21"/>
        <v>0</v>
      </c>
      <c r="G69" s="217">
        <v>0</v>
      </c>
      <c r="H69" s="103">
        <f t="shared" si="22"/>
        <v>0</v>
      </c>
      <c r="I69" s="217">
        <v>0</v>
      </c>
      <c r="J69" s="103">
        <f t="shared" si="23"/>
        <v>0</v>
      </c>
      <c r="K69" s="217">
        <v>0</v>
      </c>
      <c r="L69" s="103">
        <f t="shared" si="24"/>
        <v>0</v>
      </c>
      <c r="M69" s="217">
        <v>0</v>
      </c>
      <c r="N69" s="103">
        <f t="shared" si="25"/>
        <v>0</v>
      </c>
      <c r="O69" s="217">
        <v>0</v>
      </c>
      <c r="P69" s="103">
        <f t="shared" si="26"/>
        <v>0</v>
      </c>
      <c r="Q69" s="217">
        <v>0</v>
      </c>
      <c r="R69" s="103">
        <f t="shared" si="27"/>
        <v>0</v>
      </c>
      <c r="S69" s="217">
        <v>0</v>
      </c>
      <c r="T69" s="103">
        <f t="shared" si="28"/>
        <v>0</v>
      </c>
      <c r="U69" s="217">
        <v>0</v>
      </c>
      <c r="V69" s="103">
        <f t="shared" si="29"/>
        <v>0</v>
      </c>
      <c r="X69" s="245"/>
    </row>
    <row r="70" spans="1:24" ht="12.75" customHeight="1" x14ac:dyDescent="0.3">
      <c r="A70" s="38" t="s">
        <v>32</v>
      </c>
      <c r="B70" s="50"/>
      <c r="C70" s="217">
        <v>25.000000000000004</v>
      </c>
      <c r="D70" s="103">
        <f t="shared" si="20"/>
        <v>1.0000000000000002E-4</v>
      </c>
      <c r="E70" s="217">
        <v>0</v>
      </c>
      <c r="F70" s="103">
        <f t="shared" si="21"/>
        <v>0</v>
      </c>
      <c r="G70" s="217">
        <v>0</v>
      </c>
      <c r="H70" s="103">
        <f t="shared" si="22"/>
        <v>0</v>
      </c>
      <c r="I70" s="217">
        <v>0</v>
      </c>
      <c r="J70" s="103">
        <f t="shared" si="23"/>
        <v>0</v>
      </c>
      <c r="K70" s="217">
        <v>0</v>
      </c>
      <c r="L70" s="103">
        <f t="shared" si="24"/>
        <v>0</v>
      </c>
      <c r="M70" s="217">
        <v>0</v>
      </c>
      <c r="N70" s="103">
        <f t="shared" si="25"/>
        <v>0</v>
      </c>
      <c r="O70" s="217">
        <v>0</v>
      </c>
      <c r="P70" s="103">
        <f t="shared" si="26"/>
        <v>0</v>
      </c>
      <c r="Q70" s="217">
        <v>0</v>
      </c>
      <c r="R70" s="103">
        <f t="shared" si="27"/>
        <v>0</v>
      </c>
      <c r="S70" s="217">
        <v>0</v>
      </c>
      <c r="T70" s="103">
        <f t="shared" si="28"/>
        <v>0</v>
      </c>
      <c r="U70" s="217">
        <v>0</v>
      </c>
      <c r="V70" s="103">
        <f t="shared" si="29"/>
        <v>0</v>
      </c>
      <c r="X70" s="245"/>
    </row>
    <row r="71" spans="1:24" ht="12.75" customHeight="1" x14ac:dyDescent="0.3">
      <c r="A71" s="38" t="s">
        <v>138</v>
      </c>
      <c r="B71" s="50"/>
      <c r="C71" s="217">
        <v>0</v>
      </c>
      <c r="D71" s="103">
        <f t="shared" si="20"/>
        <v>0</v>
      </c>
      <c r="E71" s="217">
        <v>0</v>
      </c>
      <c r="F71" s="103">
        <f t="shared" si="21"/>
        <v>0</v>
      </c>
      <c r="G71" s="217">
        <v>0</v>
      </c>
      <c r="H71" s="103">
        <f t="shared" si="22"/>
        <v>0</v>
      </c>
      <c r="I71" s="217">
        <v>0</v>
      </c>
      <c r="J71" s="103">
        <f t="shared" si="23"/>
        <v>0</v>
      </c>
      <c r="K71" s="217">
        <v>0</v>
      </c>
      <c r="L71" s="103">
        <f t="shared" si="24"/>
        <v>0</v>
      </c>
      <c r="M71" s="217">
        <v>0</v>
      </c>
      <c r="N71" s="103">
        <f t="shared" si="25"/>
        <v>0</v>
      </c>
      <c r="O71" s="217">
        <v>0</v>
      </c>
      <c r="P71" s="103">
        <f t="shared" si="26"/>
        <v>0</v>
      </c>
      <c r="Q71" s="217">
        <v>0</v>
      </c>
      <c r="R71" s="103">
        <f t="shared" si="27"/>
        <v>0</v>
      </c>
      <c r="S71" s="217">
        <v>0</v>
      </c>
      <c r="T71" s="103">
        <f t="shared" si="28"/>
        <v>0</v>
      </c>
      <c r="U71" s="217">
        <v>0</v>
      </c>
      <c r="V71" s="103">
        <f t="shared" si="29"/>
        <v>0</v>
      </c>
      <c r="X71" s="245"/>
    </row>
    <row r="72" spans="1:24" ht="12.75" customHeight="1" x14ac:dyDescent="0.3">
      <c r="A72" s="38" t="s">
        <v>154</v>
      </c>
      <c r="B72" s="50"/>
      <c r="C72" s="217">
        <v>0</v>
      </c>
      <c r="D72" s="103">
        <f t="shared" si="20"/>
        <v>0</v>
      </c>
      <c r="E72" s="217">
        <v>0</v>
      </c>
      <c r="F72" s="103">
        <f t="shared" si="21"/>
        <v>0</v>
      </c>
      <c r="G72" s="217">
        <v>0</v>
      </c>
      <c r="H72" s="103">
        <f t="shared" si="22"/>
        <v>0</v>
      </c>
      <c r="I72" s="217">
        <v>0</v>
      </c>
      <c r="J72" s="103">
        <f t="shared" si="23"/>
        <v>0</v>
      </c>
      <c r="K72" s="217">
        <v>0</v>
      </c>
      <c r="L72" s="103">
        <f t="shared" si="24"/>
        <v>0</v>
      </c>
      <c r="M72" s="217">
        <v>0</v>
      </c>
      <c r="N72" s="103">
        <f t="shared" si="25"/>
        <v>0</v>
      </c>
      <c r="O72" s="217">
        <v>0</v>
      </c>
      <c r="P72" s="103">
        <f t="shared" si="26"/>
        <v>0</v>
      </c>
      <c r="Q72" s="217">
        <v>0</v>
      </c>
      <c r="R72" s="103">
        <f t="shared" si="27"/>
        <v>0</v>
      </c>
      <c r="S72" s="217">
        <v>0</v>
      </c>
      <c r="T72" s="103">
        <f t="shared" si="28"/>
        <v>0</v>
      </c>
      <c r="U72" s="217">
        <v>0</v>
      </c>
      <c r="V72" s="103">
        <f t="shared" si="29"/>
        <v>0</v>
      </c>
      <c r="X72" s="245"/>
    </row>
    <row r="73" spans="1:24" ht="12.75" customHeight="1" x14ac:dyDescent="0.3">
      <c r="A73" s="38" t="s">
        <v>145</v>
      </c>
      <c r="B73" s="50"/>
      <c r="C73" s="217">
        <v>0</v>
      </c>
      <c r="D73" s="103">
        <f t="shared" si="20"/>
        <v>0</v>
      </c>
      <c r="E73" s="217">
        <v>0</v>
      </c>
      <c r="F73" s="103">
        <f t="shared" si="21"/>
        <v>0</v>
      </c>
      <c r="G73" s="217">
        <v>0</v>
      </c>
      <c r="H73" s="103">
        <f t="shared" si="22"/>
        <v>0</v>
      </c>
      <c r="I73" s="217">
        <v>0</v>
      </c>
      <c r="J73" s="103">
        <f t="shared" si="23"/>
        <v>0</v>
      </c>
      <c r="K73" s="217">
        <v>0</v>
      </c>
      <c r="L73" s="103">
        <f t="shared" si="24"/>
        <v>0</v>
      </c>
      <c r="M73" s="217">
        <v>0</v>
      </c>
      <c r="N73" s="103">
        <f t="shared" si="25"/>
        <v>0</v>
      </c>
      <c r="O73" s="217">
        <v>0</v>
      </c>
      <c r="P73" s="103">
        <f t="shared" si="26"/>
        <v>0</v>
      </c>
      <c r="Q73" s="217">
        <v>0</v>
      </c>
      <c r="R73" s="103">
        <f t="shared" si="27"/>
        <v>0</v>
      </c>
      <c r="S73" s="217">
        <v>0</v>
      </c>
      <c r="T73" s="103">
        <f t="shared" si="28"/>
        <v>0</v>
      </c>
      <c r="U73" s="217">
        <v>0</v>
      </c>
      <c r="V73" s="103">
        <f t="shared" si="29"/>
        <v>0</v>
      </c>
      <c r="X73" s="245"/>
    </row>
    <row r="74" spans="1:24" ht="12.75" customHeight="1" x14ac:dyDescent="0.3">
      <c r="A74" s="38" t="s">
        <v>134</v>
      </c>
      <c r="B74" s="50"/>
      <c r="C74" s="217">
        <v>0</v>
      </c>
      <c r="D74" s="103">
        <f t="shared" si="20"/>
        <v>0</v>
      </c>
      <c r="E74" s="217">
        <v>0</v>
      </c>
      <c r="F74" s="103">
        <f t="shared" si="21"/>
        <v>0</v>
      </c>
      <c r="G74" s="217">
        <v>0</v>
      </c>
      <c r="H74" s="103">
        <f t="shared" si="22"/>
        <v>0</v>
      </c>
      <c r="I74" s="217">
        <v>0</v>
      </c>
      <c r="J74" s="103">
        <f t="shared" si="23"/>
        <v>0</v>
      </c>
      <c r="K74" s="217">
        <v>0</v>
      </c>
      <c r="L74" s="103">
        <f t="shared" si="24"/>
        <v>0</v>
      </c>
      <c r="M74" s="217">
        <v>0</v>
      </c>
      <c r="N74" s="103">
        <f t="shared" si="25"/>
        <v>0</v>
      </c>
      <c r="O74" s="217">
        <v>0</v>
      </c>
      <c r="P74" s="103">
        <f t="shared" si="26"/>
        <v>0</v>
      </c>
      <c r="Q74" s="217">
        <v>0</v>
      </c>
      <c r="R74" s="103">
        <f t="shared" si="27"/>
        <v>0</v>
      </c>
      <c r="S74" s="217">
        <v>0</v>
      </c>
      <c r="T74" s="103">
        <f t="shared" si="28"/>
        <v>0</v>
      </c>
      <c r="U74" s="217">
        <v>0</v>
      </c>
      <c r="V74" s="103">
        <f t="shared" si="29"/>
        <v>0</v>
      </c>
      <c r="X74" s="245"/>
    </row>
    <row r="75" spans="1:24" ht="12.75" customHeight="1" x14ac:dyDescent="0.3">
      <c r="A75" s="38" t="s">
        <v>151</v>
      </c>
      <c r="B75" s="50"/>
      <c r="C75" s="217">
        <v>2500.0000000000005</v>
      </c>
      <c r="D75" s="103">
        <f t="shared" si="20"/>
        <v>1.0000000000000002E-2</v>
      </c>
      <c r="E75" s="217">
        <v>0</v>
      </c>
      <c r="F75" s="103">
        <f t="shared" si="21"/>
        <v>0</v>
      </c>
      <c r="G75" s="217">
        <v>0</v>
      </c>
      <c r="H75" s="103">
        <f t="shared" si="22"/>
        <v>0</v>
      </c>
      <c r="I75" s="217">
        <v>0</v>
      </c>
      <c r="J75" s="103">
        <f t="shared" si="23"/>
        <v>0</v>
      </c>
      <c r="K75" s="217">
        <v>0</v>
      </c>
      <c r="L75" s="103">
        <f t="shared" si="24"/>
        <v>0</v>
      </c>
      <c r="M75" s="217">
        <v>0</v>
      </c>
      <c r="N75" s="103">
        <f t="shared" si="25"/>
        <v>0</v>
      </c>
      <c r="O75" s="217">
        <v>0</v>
      </c>
      <c r="P75" s="103">
        <f t="shared" si="26"/>
        <v>0</v>
      </c>
      <c r="Q75" s="217">
        <v>0</v>
      </c>
      <c r="R75" s="103">
        <f t="shared" si="27"/>
        <v>0</v>
      </c>
      <c r="S75" s="217">
        <v>0</v>
      </c>
      <c r="T75" s="103">
        <f t="shared" si="28"/>
        <v>0</v>
      </c>
      <c r="U75" s="217">
        <v>0</v>
      </c>
      <c r="V75" s="103">
        <f t="shared" si="29"/>
        <v>0</v>
      </c>
      <c r="X75" s="245"/>
    </row>
    <row r="76" spans="1:24" ht="12.75" customHeight="1" x14ac:dyDescent="0.3">
      <c r="A76" s="38" t="s">
        <v>137</v>
      </c>
      <c r="B76" s="50"/>
      <c r="C76" s="217">
        <v>100.00000000000001</v>
      </c>
      <c r="D76" s="103">
        <f t="shared" si="20"/>
        <v>4.0000000000000007E-4</v>
      </c>
      <c r="E76" s="217">
        <v>0</v>
      </c>
      <c r="F76" s="103">
        <f t="shared" si="21"/>
        <v>0</v>
      </c>
      <c r="G76" s="217">
        <v>0</v>
      </c>
      <c r="H76" s="103">
        <f t="shared" si="22"/>
        <v>0</v>
      </c>
      <c r="I76" s="217">
        <v>0</v>
      </c>
      <c r="J76" s="103">
        <f t="shared" si="23"/>
        <v>0</v>
      </c>
      <c r="K76" s="217">
        <v>0</v>
      </c>
      <c r="L76" s="103">
        <f t="shared" si="24"/>
        <v>0</v>
      </c>
      <c r="M76" s="217">
        <v>0</v>
      </c>
      <c r="N76" s="103">
        <f t="shared" si="25"/>
        <v>0</v>
      </c>
      <c r="O76" s="217">
        <v>0</v>
      </c>
      <c r="P76" s="103">
        <f t="shared" si="26"/>
        <v>0</v>
      </c>
      <c r="Q76" s="217">
        <v>0</v>
      </c>
      <c r="R76" s="103">
        <f t="shared" si="27"/>
        <v>0</v>
      </c>
      <c r="S76" s="217">
        <v>0</v>
      </c>
      <c r="T76" s="103">
        <f t="shared" si="28"/>
        <v>0</v>
      </c>
      <c r="U76" s="217">
        <v>0</v>
      </c>
      <c r="V76" s="103">
        <f t="shared" si="29"/>
        <v>0</v>
      </c>
      <c r="X76" s="245"/>
    </row>
    <row r="77" spans="1:24" ht="12.75" customHeight="1" x14ac:dyDescent="0.3">
      <c r="A77" s="38" t="s">
        <v>136</v>
      </c>
      <c r="B77" s="50"/>
      <c r="C77" s="217">
        <v>325</v>
      </c>
      <c r="D77" s="103">
        <f t="shared" si="20"/>
        <v>1.2999999999999999E-3</v>
      </c>
      <c r="E77" s="217">
        <v>0</v>
      </c>
      <c r="F77" s="103">
        <f t="shared" si="21"/>
        <v>0</v>
      </c>
      <c r="G77" s="217">
        <v>0</v>
      </c>
      <c r="H77" s="103">
        <f t="shared" si="22"/>
        <v>0</v>
      </c>
      <c r="I77" s="217">
        <v>0</v>
      </c>
      <c r="J77" s="103">
        <f t="shared" si="23"/>
        <v>0</v>
      </c>
      <c r="K77" s="217">
        <v>0</v>
      </c>
      <c r="L77" s="103">
        <f t="shared" si="24"/>
        <v>0</v>
      </c>
      <c r="M77" s="217">
        <v>0</v>
      </c>
      <c r="N77" s="103">
        <f t="shared" si="25"/>
        <v>0</v>
      </c>
      <c r="O77" s="217">
        <v>0</v>
      </c>
      <c r="P77" s="103">
        <f t="shared" si="26"/>
        <v>0</v>
      </c>
      <c r="Q77" s="217">
        <v>0</v>
      </c>
      <c r="R77" s="103">
        <f t="shared" si="27"/>
        <v>0</v>
      </c>
      <c r="S77" s="217">
        <v>0</v>
      </c>
      <c r="T77" s="103">
        <f t="shared" si="28"/>
        <v>0</v>
      </c>
      <c r="U77" s="217">
        <v>0</v>
      </c>
      <c r="V77" s="103">
        <f t="shared" si="29"/>
        <v>0</v>
      </c>
      <c r="X77" s="245"/>
    </row>
    <row r="78" spans="1:24" ht="12.75" customHeight="1" x14ac:dyDescent="0.3">
      <c r="A78" s="38" t="s">
        <v>135</v>
      </c>
      <c r="B78" s="50"/>
      <c r="C78" s="217">
        <v>5500</v>
      </c>
      <c r="D78" s="103">
        <f t="shared" si="20"/>
        <v>2.1999999999999999E-2</v>
      </c>
      <c r="E78" s="217">
        <v>0</v>
      </c>
      <c r="F78" s="103">
        <f t="shared" si="21"/>
        <v>0</v>
      </c>
      <c r="G78" s="217">
        <v>0</v>
      </c>
      <c r="H78" s="103">
        <f t="shared" si="22"/>
        <v>0</v>
      </c>
      <c r="I78" s="217">
        <v>0</v>
      </c>
      <c r="J78" s="103">
        <f t="shared" si="23"/>
        <v>0</v>
      </c>
      <c r="K78" s="217">
        <v>0</v>
      </c>
      <c r="L78" s="103">
        <f t="shared" si="24"/>
        <v>0</v>
      </c>
      <c r="M78" s="217">
        <v>0</v>
      </c>
      <c r="N78" s="103">
        <f t="shared" si="25"/>
        <v>0</v>
      </c>
      <c r="O78" s="217">
        <v>0</v>
      </c>
      <c r="P78" s="103">
        <f t="shared" si="26"/>
        <v>0</v>
      </c>
      <c r="Q78" s="217">
        <v>0</v>
      </c>
      <c r="R78" s="103">
        <f t="shared" si="27"/>
        <v>0</v>
      </c>
      <c r="S78" s="217">
        <v>0</v>
      </c>
      <c r="T78" s="103">
        <f t="shared" si="28"/>
        <v>0</v>
      </c>
      <c r="U78" s="217">
        <v>0</v>
      </c>
      <c r="V78" s="103">
        <f t="shared" si="29"/>
        <v>0</v>
      </c>
      <c r="X78" s="245"/>
    </row>
    <row r="79" spans="1:24" ht="12.75" customHeight="1" x14ac:dyDescent="0.3">
      <c r="A79" s="38" t="s">
        <v>100</v>
      </c>
      <c r="B79" s="50"/>
      <c r="C79" s="217">
        <v>0</v>
      </c>
      <c r="D79" s="103">
        <f t="shared" si="20"/>
        <v>0</v>
      </c>
      <c r="E79" s="217">
        <v>0</v>
      </c>
      <c r="F79" s="103">
        <f t="shared" si="21"/>
        <v>0</v>
      </c>
      <c r="G79" s="217">
        <v>0</v>
      </c>
      <c r="H79" s="103">
        <f t="shared" si="22"/>
        <v>0</v>
      </c>
      <c r="I79" s="217">
        <v>0</v>
      </c>
      <c r="J79" s="103">
        <f t="shared" si="23"/>
        <v>0</v>
      </c>
      <c r="K79" s="217">
        <v>0</v>
      </c>
      <c r="L79" s="103">
        <f t="shared" si="24"/>
        <v>0</v>
      </c>
      <c r="M79" s="217">
        <v>0</v>
      </c>
      <c r="N79" s="103">
        <f t="shared" si="25"/>
        <v>0</v>
      </c>
      <c r="O79" s="217">
        <v>0</v>
      </c>
      <c r="P79" s="103">
        <f t="shared" si="26"/>
        <v>0</v>
      </c>
      <c r="Q79" s="217">
        <v>0</v>
      </c>
      <c r="R79" s="103">
        <f t="shared" si="27"/>
        <v>0</v>
      </c>
      <c r="S79" s="217">
        <v>0</v>
      </c>
      <c r="T79" s="103">
        <f t="shared" si="28"/>
        <v>0</v>
      </c>
      <c r="U79" s="217">
        <v>0</v>
      </c>
      <c r="V79" s="103">
        <f t="shared" si="29"/>
        <v>0</v>
      </c>
      <c r="X79" s="245"/>
    </row>
    <row r="80" spans="1:24" ht="12.75" customHeight="1" x14ac:dyDescent="0.3">
      <c r="A80" s="38" t="s">
        <v>101</v>
      </c>
      <c r="B80" s="50"/>
      <c r="C80" s="217">
        <v>0</v>
      </c>
      <c r="D80" s="103">
        <f t="shared" si="20"/>
        <v>0</v>
      </c>
      <c r="E80" s="217">
        <v>0</v>
      </c>
      <c r="F80" s="103">
        <f t="shared" si="21"/>
        <v>0</v>
      </c>
      <c r="G80" s="217">
        <v>0</v>
      </c>
      <c r="H80" s="103">
        <f t="shared" si="22"/>
        <v>0</v>
      </c>
      <c r="I80" s="217">
        <v>0</v>
      </c>
      <c r="J80" s="103">
        <f t="shared" si="23"/>
        <v>0</v>
      </c>
      <c r="K80" s="217">
        <v>0</v>
      </c>
      <c r="L80" s="103">
        <f t="shared" si="24"/>
        <v>0</v>
      </c>
      <c r="M80" s="217">
        <v>0</v>
      </c>
      <c r="N80" s="103">
        <f t="shared" si="25"/>
        <v>0</v>
      </c>
      <c r="O80" s="217">
        <v>0</v>
      </c>
      <c r="P80" s="103">
        <f t="shared" si="26"/>
        <v>0</v>
      </c>
      <c r="Q80" s="217">
        <v>0</v>
      </c>
      <c r="R80" s="103">
        <f t="shared" si="27"/>
        <v>0</v>
      </c>
      <c r="S80" s="217">
        <v>0</v>
      </c>
      <c r="T80" s="103">
        <f t="shared" si="28"/>
        <v>0</v>
      </c>
      <c r="U80" s="217">
        <v>0</v>
      </c>
      <c r="V80" s="103">
        <f t="shared" si="29"/>
        <v>0</v>
      </c>
      <c r="X80" s="245"/>
    </row>
    <row r="81" spans="1:24" ht="12.75" customHeight="1" x14ac:dyDescent="0.3">
      <c r="A81" s="38" t="s">
        <v>139</v>
      </c>
      <c r="B81" s="50"/>
      <c r="C81" s="217">
        <v>0</v>
      </c>
      <c r="D81" s="103">
        <f t="shared" si="20"/>
        <v>0</v>
      </c>
      <c r="E81" s="217">
        <v>0</v>
      </c>
      <c r="F81" s="103">
        <f t="shared" si="21"/>
        <v>0</v>
      </c>
      <c r="G81" s="217">
        <v>0</v>
      </c>
      <c r="H81" s="103">
        <f t="shared" si="22"/>
        <v>0</v>
      </c>
      <c r="I81" s="217">
        <v>0</v>
      </c>
      <c r="J81" s="103">
        <f t="shared" si="23"/>
        <v>0</v>
      </c>
      <c r="K81" s="217">
        <v>0</v>
      </c>
      <c r="L81" s="103">
        <f t="shared" si="24"/>
        <v>0</v>
      </c>
      <c r="M81" s="217">
        <v>0</v>
      </c>
      <c r="N81" s="103">
        <f t="shared" si="25"/>
        <v>0</v>
      </c>
      <c r="O81" s="217">
        <v>0</v>
      </c>
      <c r="P81" s="103">
        <f t="shared" si="26"/>
        <v>0</v>
      </c>
      <c r="Q81" s="217">
        <v>0</v>
      </c>
      <c r="R81" s="103">
        <f t="shared" si="27"/>
        <v>0</v>
      </c>
      <c r="S81" s="217">
        <v>0</v>
      </c>
      <c r="T81" s="103">
        <f t="shared" si="28"/>
        <v>0</v>
      </c>
      <c r="U81" s="217">
        <v>0</v>
      </c>
      <c r="V81" s="103">
        <f t="shared" si="29"/>
        <v>0</v>
      </c>
      <c r="X81" s="245"/>
    </row>
    <row r="82" spans="1:24" ht="12.75" customHeight="1" x14ac:dyDescent="0.3">
      <c r="A82" s="38" t="s">
        <v>155</v>
      </c>
      <c r="B82" s="50"/>
      <c r="C82" s="217">
        <v>0</v>
      </c>
      <c r="D82" s="103">
        <f t="shared" si="20"/>
        <v>0</v>
      </c>
      <c r="E82" s="217">
        <v>0</v>
      </c>
      <c r="F82" s="103">
        <f t="shared" si="21"/>
        <v>0</v>
      </c>
      <c r="G82" s="217">
        <v>0</v>
      </c>
      <c r="H82" s="103">
        <f t="shared" si="22"/>
        <v>0</v>
      </c>
      <c r="I82" s="217">
        <v>0</v>
      </c>
      <c r="J82" s="103">
        <f t="shared" si="23"/>
        <v>0</v>
      </c>
      <c r="K82" s="217">
        <v>0</v>
      </c>
      <c r="L82" s="103">
        <f t="shared" si="24"/>
        <v>0</v>
      </c>
      <c r="M82" s="217">
        <v>0</v>
      </c>
      <c r="N82" s="103">
        <f t="shared" si="25"/>
        <v>0</v>
      </c>
      <c r="O82" s="217">
        <v>0</v>
      </c>
      <c r="P82" s="103">
        <f t="shared" si="26"/>
        <v>0</v>
      </c>
      <c r="Q82" s="217">
        <v>0</v>
      </c>
      <c r="R82" s="103">
        <f t="shared" si="27"/>
        <v>0</v>
      </c>
      <c r="S82" s="217">
        <v>0</v>
      </c>
      <c r="T82" s="103">
        <f t="shared" si="28"/>
        <v>0</v>
      </c>
      <c r="U82" s="217">
        <v>0</v>
      </c>
      <c r="V82" s="103">
        <f t="shared" si="29"/>
        <v>0</v>
      </c>
      <c r="X82" s="245"/>
    </row>
    <row r="83" spans="1:24" ht="12.75" customHeight="1" x14ac:dyDescent="0.3">
      <c r="A83" s="38" t="s">
        <v>77</v>
      </c>
      <c r="B83" s="50"/>
      <c r="C83" s="217">
        <v>0</v>
      </c>
      <c r="D83" s="103">
        <f t="shared" si="20"/>
        <v>0</v>
      </c>
      <c r="E83" s="217">
        <v>0</v>
      </c>
      <c r="F83" s="103">
        <f t="shared" si="21"/>
        <v>0</v>
      </c>
      <c r="G83" s="217">
        <v>0</v>
      </c>
      <c r="H83" s="103">
        <f t="shared" si="22"/>
        <v>0</v>
      </c>
      <c r="I83" s="217">
        <v>0</v>
      </c>
      <c r="J83" s="103">
        <f t="shared" si="23"/>
        <v>0</v>
      </c>
      <c r="K83" s="217">
        <v>0</v>
      </c>
      <c r="L83" s="103">
        <f t="shared" si="24"/>
        <v>0</v>
      </c>
      <c r="M83" s="217">
        <v>0</v>
      </c>
      <c r="N83" s="103">
        <f t="shared" si="25"/>
        <v>0</v>
      </c>
      <c r="O83" s="217">
        <v>0</v>
      </c>
      <c r="P83" s="103">
        <f t="shared" si="26"/>
        <v>0</v>
      </c>
      <c r="Q83" s="217">
        <v>0</v>
      </c>
      <c r="R83" s="103">
        <f t="shared" si="27"/>
        <v>0</v>
      </c>
      <c r="S83" s="217">
        <v>0</v>
      </c>
      <c r="T83" s="103">
        <f t="shared" si="28"/>
        <v>0</v>
      </c>
      <c r="U83" s="217">
        <v>0</v>
      </c>
      <c r="V83" s="103">
        <f t="shared" si="29"/>
        <v>0</v>
      </c>
      <c r="X83" s="245"/>
    </row>
    <row r="84" spans="1:24" ht="12.75" customHeight="1" x14ac:dyDescent="0.3">
      <c r="A84" s="38" t="s">
        <v>98</v>
      </c>
      <c r="B84" s="50"/>
      <c r="C84" s="217">
        <v>0</v>
      </c>
      <c r="D84" s="103">
        <f t="shared" si="20"/>
        <v>0</v>
      </c>
      <c r="E84" s="217">
        <v>0</v>
      </c>
      <c r="F84" s="103">
        <f t="shared" si="21"/>
        <v>0</v>
      </c>
      <c r="G84" s="217">
        <v>0</v>
      </c>
      <c r="H84" s="103">
        <f t="shared" si="22"/>
        <v>0</v>
      </c>
      <c r="I84" s="217">
        <v>0</v>
      </c>
      <c r="J84" s="103">
        <f t="shared" si="23"/>
        <v>0</v>
      </c>
      <c r="K84" s="217">
        <v>0</v>
      </c>
      <c r="L84" s="103">
        <f t="shared" si="24"/>
        <v>0</v>
      </c>
      <c r="M84" s="217">
        <v>0</v>
      </c>
      <c r="N84" s="103">
        <f t="shared" si="25"/>
        <v>0</v>
      </c>
      <c r="O84" s="217">
        <v>0</v>
      </c>
      <c r="P84" s="103">
        <f t="shared" si="26"/>
        <v>0</v>
      </c>
      <c r="Q84" s="217">
        <v>0</v>
      </c>
      <c r="R84" s="103">
        <f t="shared" si="27"/>
        <v>0</v>
      </c>
      <c r="S84" s="217">
        <v>0</v>
      </c>
      <c r="T84" s="103">
        <f t="shared" si="28"/>
        <v>0</v>
      </c>
      <c r="U84" s="217">
        <v>0</v>
      </c>
      <c r="V84" s="103">
        <f t="shared" si="29"/>
        <v>0</v>
      </c>
      <c r="X84" s="245"/>
    </row>
    <row r="85" spans="1:24" ht="12.75" customHeight="1" x14ac:dyDescent="0.3">
      <c r="A85" s="38" t="s">
        <v>79</v>
      </c>
      <c r="B85" s="50"/>
      <c r="C85" s="217">
        <v>0</v>
      </c>
      <c r="D85" s="103">
        <f t="shared" si="20"/>
        <v>0</v>
      </c>
      <c r="E85" s="217">
        <v>0</v>
      </c>
      <c r="F85" s="103">
        <f t="shared" si="21"/>
        <v>0</v>
      </c>
      <c r="G85" s="217">
        <v>0</v>
      </c>
      <c r="H85" s="103">
        <f t="shared" si="22"/>
        <v>0</v>
      </c>
      <c r="I85" s="217">
        <v>0</v>
      </c>
      <c r="J85" s="103">
        <f t="shared" si="23"/>
        <v>0</v>
      </c>
      <c r="K85" s="217">
        <v>0</v>
      </c>
      <c r="L85" s="103">
        <f t="shared" si="24"/>
        <v>0</v>
      </c>
      <c r="M85" s="217">
        <v>0</v>
      </c>
      <c r="N85" s="103">
        <f t="shared" si="25"/>
        <v>0</v>
      </c>
      <c r="O85" s="217">
        <v>0</v>
      </c>
      <c r="P85" s="103">
        <f t="shared" si="26"/>
        <v>0</v>
      </c>
      <c r="Q85" s="217">
        <v>0</v>
      </c>
      <c r="R85" s="103">
        <f t="shared" si="27"/>
        <v>0</v>
      </c>
      <c r="S85" s="217">
        <v>0</v>
      </c>
      <c r="T85" s="103">
        <f t="shared" si="28"/>
        <v>0</v>
      </c>
      <c r="U85" s="217">
        <v>0</v>
      </c>
      <c r="V85" s="103">
        <f t="shared" si="29"/>
        <v>0</v>
      </c>
      <c r="X85" s="245"/>
    </row>
    <row r="86" spans="1:24" ht="12.75" customHeight="1" x14ac:dyDescent="0.3">
      <c r="A86" s="38" t="s">
        <v>15</v>
      </c>
      <c r="B86" s="50"/>
      <c r="C86" s="217">
        <v>1000</v>
      </c>
      <c r="D86" s="103">
        <f t="shared" si="20"/>
        <v>4.0000000000000001E-3</v>
      </c>
      <c r="E86" s="217">
        <v>0</v>
      </c>
      <c r="F86" s="103">
        <f t="shared" si="21"/>
        <v>0</v>
      </c>
      <c r="G86" s="217">
        <v>0</v>
      </c>
      <c r="H86" s="103">
        <f t="shared" si="22"/>
        <v>0</v>
      </c>
      <c r="I86" s="217">
        <v>0</v>
      </c>
      <c r="J86" s="103">
        <f t="shared" si="23"/>
        <v>0</v>
      </c>
      <c r="K86" s="217">
        <v>0</v>
      </c>
      <c r="L86" s="103">
        <f t="shared" si="24"/>
        <v>0</v>
      </c>
      <c r="M86" s="217">
        <v>0</v>
      </c>
      <c r="N86" s="103">
        <f t="shared" si="25"/>
        <v>0</v>
      </c>
      <c r="O86" s="217">
        <v>0</v>
      </c>
      <c r="P86" s="103">
        <f t="shared" si="26"/>
        <v>0</v>
      </c>
      <c r="Q86" s="217">
        <v>0</v>
      </c>
      <c r="R86" s="103">
        <f t="shared" si="27"/>
        <v>0</v>
      </c>
      <c r="S86" s="217">
        <v>0</v>
      </c>
      <c r="T86" s="103">
        <f t="shared" si="28"/>
        <v>0</v>
      </c>
      <c r="U86" s="217">
        <v>0</v>
      </c>
      <c r="V86" s="103">
        <f t="shared" si="29"/>
        <v>0</v>
      </c>
      <c r="X86" s="245"/>
    </row>
    <row r="87" spans="1:24" ht="12.75" customHeight="1" x14ac:dyDescent="0.3">
      <c r="A87" s="38" t="s">
        <v>152</v>
      </c>
      <c r="B87" s="50"/>
      <c r="C87" s="217">
        <v>0</v>
      </c>
      <c r="D87" s="103">
        <f t="shared" si="20"/>
        <v>0</v>
      </c>
      <c r="E87" s="217">
        <v>0</v>
      </c>
      <c r="F87" s="103">
        <f t="shared" si="21"/>
        <v>0</v>
      </c>
      <c r="G87" s="217">
        <v>0</v>
      </c>
      <c r="H87" s="103">
        <f t="shared" si="22"/>
        <v>0</v>
      </c>
      <c r="I87" s="217">
        <v>0</v>
      </c>
      <c r="J87" s="103">
        <f t="shared" si="23"/>
        <v>0</v>
      </c>
      <c r="K87" s="217">
        <v>0</v>
      </c>
      <c r="L87" s="103">
        <f t="shared" si="24"/>
        <v>0</v>
      </c>
      <c r="M87" s="217">
        <v>0</v>
      </c>
      <c r="N87" s="103">
        <f t="shared" si="25"/>
        <v>0</v>
      </c>
      <c r="O87" s="217">
        <v>0</v>
      </c>
      <c r="P87" s="103">
        <f t="shared" si="26"/>
        <v>0</v>
      </c>
      <c r="Q87" s="217">
        <v>0</v>
      </c>
      <c r="R87" s="103">
        <f t="shared" si="27"/>
        <v>0</v>
      </c>
      <c r="S87" s="217">
        <v>0</v>
      </c>
      <c r="T87" s="103">
        <f t="shared" si="28"/>
        <v>0</v>
      </c>
      <c r="U87" s="217">
        <v>0</v>
      </c>
      <c r="V87" s="103">
        <f t="shared" si="29"/>
        <v>0</v>
      </c>
      <c r="X87" s="245"/>
    </row>
    <row r="88" spans="1:24" ht="12.75" customHeight="1" x14ac:dyDescent="0.3">
      <c r="A88" s="38" t="s">
        <v>12</v>
      </c>
      <c r="B88" s="50"/>
      <c r="C88" s="217">
        <v>1275</v>
      </c>
      <c r="D88" s="103">
        <f t="shared" si="20"/>
        <v>5.1000000000000004E-3</v>
      </c>
      <c r="E88" s="217">
        <v>0</v>
      </c>
      <c r="F88" s="103">
        <f t="shared" si="21"/>
        <v>0</v>
      </c>
      <c r="G88" s="217">
        <v>0</v>
      </c>
      <c r="H88" s="103">
        <f t="shared" si="22"/>
        <v>0</v>
      </c>
      <c r="I88" s="217">
        <v>0</v>
      </c>
      <c r="J88" s="103">
        <f t="shared" si="23"/>
        <v>0</v>
      </c>
      <c r="K88" s="217">
        <v>0</v>
      </c>
      <c r="L88" s="103">
        <f t="shared" si="24"/>
        <v>0</v>
      </c>
      <c r="M88" s="217">
        <v>0</v>
      </c>
      <c r="N88" s="103">
        <f t="shared" si="25"/>
        <v>0</v>
      </c>
      <c r="O88" s="217">
        <v>0</v>
      </c>
      <c r="P88" s="103">
        <f t="shared" si="26"/>
        <v>0</v>
      </c>
      <c r="Q88" s="217">
        <v>0</v>
      </c>
      <c r="R88" s="103">
        <f t="shared" si="27"/>
        <v>0</v>
      </c>
      <c r="S88" s="217">
        <v>0</v>
      </c>
      <c r="T88" s="103">
        <f t="shared" si="28"/>
        <v>0</v>
      </c>
      <c r="U88" s="217">
        <v>0</v>
      </c>
      <c r="V88" s="103">
        <f t="shared" si="29"/>
        <v>0</v>
      </c>
      <c r="X88" s="245"/>
    </row>
    <row r="89" spans="1:24" ht="12.75" customHeight="1" x14ac:dyDescent="0.3">
      <c r="A89" s="38" t="s">
        <v>172</v>
      </c>
      <c r="B89" s="50"/>
      <c r="C89" s="217">
        <v>0</v>
      </c>
      <c r="D89" s="103">
        <f t="shared" si="20"/>
        <v>0</v>
      </c>
      <c r="E89" s="217">
        <v>0</v>
      </c>
      <c r="F89" s="103">
        <f t="shared" si="21"/>
        <v>0</v>
      </c>
      <c r="G89" s="217">
        <v>0</v>
      </c>
      <c r="H89" s="103">
        <f t="shared" si="22"/>
        <v>0</v>
      </c>
      <c r="I89" s="217">
        <v>0</v>
      </c>
      <c r="J89" s="103">
        <f t="shared" si="23"/>
        <v>0</v>
      </c>
      <c r="K89" s="217">
        <v>0</v>
      </c>
      <c r="L89" s="103">
        <f t="shared" si="24"/>
        <v>0</v>
      </c>
      <c r="M89" s="217">
        <v>0</v>
      </c>
      <c r="N89" s="103">
        <f t="shared" si="25"/>
        <v>0</v>
      </c>
      <c r="O89" s="217">
        <v>0</v>
      </c>
      <c r="P89" s="103">
        <f t="shared" si="26"/>
        <v>0</v>
      </c>
      <c r="Q89" s="217">
        <v>0</v>
      </c>
      <c r="R89" s="103">
        <f t="shared" si="27"/>
        <v>0</v>
      </c>
      <c r="S89" s="217">
        <v>0</v>
      </c>
      <c r="T89" s="103">
        <f t="shared" si="28"/>
        <v>0</v>
      </c>
      <c r="U89" s="217">
        <v>0</v>
      </c>
      <c r="V89" s="103">
        <f t="shared" si="29"/>
        <v>0</v>
      </c>
      <c r="X89" s="245"/>
    </row>
    <row r="90" spans="1:24" ht="12.75" customHeight="1" x14ac:dyDescent="0.3">
      <c r="A90" s="38" t="s">
        <v>17</v>
      </c>
      <c r="B90" s="50"/>
      <c r="C90" s="217">
        <v>50.000000000000007</v>
      </c>
      <c r="D90" s="103">
        <f t="shared" si="20"/>
        <v>2.0000000000000004E-4</v>
      </c>
      <c r="E90" s="217">
        <v>0</v>
      </c>
      <c r="F90" s="103">
        <f t="shared" si="21"/>
        <v>0</v>
      </c>
      <c r="G90" s="217">
        <v>0</v>
      </c>
      <c r="H90" s="103">
        <f t="shared" si="22"/>
        <v>0</v>
      </c>
      <c r="I90" s="217">
        <v>0</v>
      </c>
      <c r="J90" s="103">
        <f t="shared" si="23"/>
        <v>0</v>
      </c>
      <c r="K90" s="217">
        <v>0</v>
      </c>
      <c r="L90" s="103">
        <f t="shared" si="24"/>
        <v>0</v>
      </c>
      <c r="M90" s="217">
        <v>0</v>
      </c>
      <c r="N90" s="103">
        <f t="shared" si="25"/>
        <v>0</v>
      </c>
      <c r="O90" s="217">
        <v>0</v>
      </c>
      <c r="P90" s="103">
        <f t="shared" si="26"/>
        <v>0</v>
      </c>
      <c r="Q90" s="217">
        <v>0</v>
      </c>
      <c r="R90" s="103">
        <f t="shared" si="27"/>
        <v>0</v>
      </c>
      <c r="S90" s="217">
        <v>0</v>
      </c>
      <c r="T90" s="103">
        <f t="shared" si="28"/>
        <v>0</v>
      </c>
      <c r="U90" s="217">
        <v>0</v>
      </c>
      <c r="V90" s="103">
        <f t="shared" si="29"/>
        <v>0</v>
      </c>
      <c r="X90" s="245"/>
    </row>
    <row r="91" spans="1:24" ht="12.75" customHeight="1" x14ac:dyDescent="0.3">
      <c r="A91" s="38" t="s">
        <v>143</v>
      </c>
      <c r="B91" s="38"/>
      <c r="C91" s="217">
        <v>0</v>
      </c>
      <c r="D91" s="103">
        <f t="shared" si="20"/>
        <v>0</v>
      </c>
      <c r="E91" s="217">
        <v>0</v>
      </c>
      <c r="F91" s="103">
        <f t="shared" si="21"/>
        <v>0</v>
      </c>
      <c r="G91" s="217">
        <v>0</v>
      </c>
      <c r="H91" s="103">
        <f t="shared" si="22"/>
        <v>0</v>
      </c>
      <c r="I91" s="217">
        <v>0</v>
      </c>
      <c r="J91" s="103">
        <f t="shared" si="23"/>
        <v>0</v>
      </c>
      <c r="K91" s="217">
        <v>0</v>
      </c>
      <c r="L91" s="103">
        <f t="shared" si="24"/>
        <v>0</v>
      </c>
      <c r="M91" s="217">
        <v>0</v>
      </c>
      <c r="N91" s="103">
        <f t="shared" si="25"/>
        <v>0</v>
      </c>
      <c r="O91" s="217">
        <v>0</v>
      </c>
      <c r="P91" s="103">
        <f t="shared" si="26"/>
        <v>0</v>
      </c>
      <c r="Q91" s="217">
        <v>0</v>
      </c>
      <c r="R91" s="103">
        <f t="shared" si="27"/>
        <v>0</v>
      </c>
      <c r="S91" s="217">
        <v>0</v>
      </c>
      <c r="T91" s="103">
        <f t="shared" si="28"/>
        <v>0</v>
      </c>
      <c r="U91" s="217">
        <v>0</v>
      </c>
      <c r="V91" s="103">
        <f t="shared" si="29"/>
        <v>0</v>
      </c>
      <c r="X91" s="245"/>
    </row>
    <row r="92" spans="1:24" ht="12.75" customHeight="1" x14ac:dyDescent="0.3">
      <c r="A92" s="38" t="s">
        <v>13</v>
      </c>
      <c r="B92" s="50"/>
      <c r="C92" s="217">
        <v>1300</v>
      </c>
      <c r="D92" s="103">
        <f t="shared" si="20"/>
        <v>5.1999999999999998E-3</v>
      </c>
      <c r="E92" s="217">
        <v>0</v>
      </c>
      <c r="F92" s="103">
        <f t="shared" si="21"/>
        <v>0</v>
      </c>
      <c r="G92" s="217">
        <v>0</v>
      </c>
      <c r="H92" s="103">
        <f t="shared" si="22"/>
        <v>0</v>
      </c>
      <c r="I92" s="217">
        <v>0</v>
      </c>
      <c r="J92" s="103">
        <f t="shared" si="23"/>
        <v>0</v>
      </c>
      <c r="K92" s="217">
        <v>0</v>
      </c>
      <c r="L92" s="103">
        <f t="shared" si="24"/>
        <v>0</v>
      </c>
      <c r="M92" s="217">
        <v>0</v>
      </c>
      <c r="N92" s="103">
        <f t="shared" si="25"/>
        <v>0</v>
      </c>
      <c r="O92" s="217">
        <v>0</v>
      </c>
      <c r="P92" s="103">
        <f t="shared" si="26"/>
        <v>0</v>
      </c>
      <c r="Q92" s="217">
        <v>0</v>
      </c>
      <c r="R92" s="103">
        <f t="shared" si="27"/>
        <v>0</v>
      </c>
      <c r="S92" s="217">
        <v>0</v>
      </c>
      <c r="T92" s="103">
        <f t="shared" si="28"/>
        <v>0</v>
      </c>
      <c r="U92" s="217">
        <v>0</v>
      </c>
      <c r="V92" s="103">
        <f t="shared" si="29"/>
        <v>0</v>
      </c>
      <c r="X92" s="245"/>
    </row>
    <row r="93" spans="1:24" ht="12.75" customHeight="1" x14ac:dyDescent="0.3">
      <c r="A93" s="38" t="s">
        <v>144</v>
      </c>
      <c r="B93" s="50"/>
      <c r="C93" s="217">
        <v>0</v>
      </c>
      <c r="D93" s="103">
        <f t="shared" si="20"/>
        <v>0</v>
      </c>
      <c r="E93" s="217">
        <v>0</v>
      </c>
      <c r="F93" s="103">
        <f t="shared" si="21"/>
        <v>0</v>
      </c>
      <c r="G93" s="217">
        <v>0</v>
      </c>
      <c r="H93" s="103">
        <f t="shared" si="22"/>
        <v>0</v>
      </c>
      <c r="I93" s="217">
        <v>0</v>
      </c>
      <c r="J93" s="103">
        <f t="shared" si="23"/>
        <v>0</v>
      </c>
      <c r="K93" s="217">
        <v>0</v>
      </c>
      <c r="L93" s="103">
        <f t="shared" si="24"/>
        <v>0</v>
      </c>
      <c r="M93" s="217">
        <v>0</v>
      </c>
      <c r="N93" s="103">
        <f t="shared" si="25"/>
        <v>0</v>
      </c>
      <c r="O93" s="217">
        <v>0</v>
      </c>
      <c r="P93" s="103">
        <f t="shared" si="26"/>
        <v>0</v>
      </c>
      <c r="Q93" s="217">
        <v>0</v>
      </c>
      <c r="R93" s="103">
        <f t="shared" si="27"/>
        <v>0</v>
      </c>
      <c r="S93" s="217">
        <v>0</v>
      </c>
      <c r="T93" s="103">
        <f t="shared" si="28"/>
        <v>0</v>
      </c>
      <c r="U93" s="217">
        <v>0</v>
      </c>
      <c r="V93" s="103">
        <f t="shared" si="29"/>
        <v>0</v>
      </c>
      <c r="X93" s="245"/>
    </row>
    <row r="94" spans="1:24" ht="12.75" customHeight="1" x14ac:dyDescent="0.3">
      <c r="A94" s="38" t="s">
        <v>156</v>
      </c>
      <c r="B94" s="50"/>
      <c r="C94" s="217">
        <v>0</v>
      </c>
      <c r="D94" s="103">
        <f t="shared" si="20"/>
        <v>0</v>
      </c>
      <c r="E94" s="217">
        <v>0</v>
      </c>
      <c r="F94" s="103">
        <f t="shared" si="21"/>
        <v>0</v>
      </c>
      <c r="G94" s="217">
        <v>0</v>
      </c>
      <c r="H94" s="103">
        <f t="shared" si="22"/>
        <v>0</v>
      </c>
      <c r="I94" s="217">
        <v>0</v>
      </c>
      <c r="J94" s="103">
        <f t="shared" si="23"/>
        <v>0</v>
      </c>
      <c r="K94" s="217">
        <v>0</v>
      </c>
      <c r="L94" s="103">
        <f t="shared" si="24"/>
        <v>0</v>
      </c>
      <c r="M94" s="217">
        <v>0</v>
      </c>
      <c r="N94" s="103">
        <f t="shared" si="25"/>
        <v>0</v>
      </c>
      <c r="O94" s="217">
        <v>0</v>
      </c>
      <c r="P94" s="103">
        <f t="shared" si="26"/>
        <v>0</v>
      </c>
      <c r="Q94" s="217">
        <v>0</v>
      </c>
      <c r="R94" s="103">
        <f t="shared" si="27"/>
        <v>0</v>
      </c>
      <c r="S94" s="217">
        <v>0</v>
      </c>
      <c r="T94" s="103">
        <f t="shared" si="28"/>
        <v>0</v>
      </c>
      <c r="U94" s="217">
        <v>0</v>
      </c>
      <c r="V94" s="103">
        <f t="shared" si="29"/>
        <v>0</v>
      </c>
      <c r="X94" s="245"/>
    </row>
    <row r="95" spans="1:24" ht="12.75" customHeight="1" x14ac:dyDescent="0.3">
      <c r="A95" s="38" t="s">
        <v>150</v>
      </c>
      <c r="B95" s="50"/>
      <c r="C95" s="217">
        <v>0</v>
      </c>
      <c r="D95" s="103">
        <f t="shared" si="20"/>
        <v>0</v>
      </c>
      <c r="E95" s="217">
        <v>0</v>
      </c>
      <c r="F95" s="103">
        <f t="shared" si="21"/>
        <v>0</v>
      </c>
      <c r="G95" s="217">
        <v>0</v>
      </c>
      <c r="H95" s="103">
        <f t="shared" si="22"/>
        <v>0</v>
      </c>
      <c r="I95" s="217">
        <v>0</v>
      </c>
      <c r="J95" s="103">
        <f t="shared" si="23"/>
        <v>0</v>
      </c>
      <c r="K95" s="217">
        <v>0</v>
      </c>
      <c r="L95" s="103">
        <f t="shared" si="24"/>
        <v>0</v>
      </c>
      <c r="M95" s="217">
        <v>0</v>
      </c>
      <c r="N95" s="103">
        <f t="shared" si="25"/>
        <v>0</v>
      </c>
      <c r="O95" s="217">
        <v>0</v>
      </c>
      <c r="P95" s="103">
        <f t="shared" si="26"/>
        <v>0</v>
      </c>
      <c r="Q95" s="217">
        <v>0</v>
      </c>
      <c r="R95" s="103">
        <f t="shared" si="27"/>
        <v>0</v>
      </c>
      <c r="S95" s="217">
        <v>0</v>
      </c>
      <c r="T95" s="103">
        <f t="shared" si="28"/>
        <v>0</v>
      </c>
      <c r="U95" s="217">
        <v>0</v>
      </c>
      <c r="V95" s="103">
        <f t="shared" si="29"/>
        <v>0</v>
      </c>
      <c r="X95" s="245"/>
    </row>
    <row r="96" spans="1:24" ht="12.75" customHeight="1" x14ac:dyDescent="0.3">
      <c r="A96" s="38" t="s">
        <v>146</v>
      </c>
      <c r="B96" s="50"/>
      <c r="C96" s="217">
        <v>0</v>
      </c>
      <c r="D96" s="103">
        <f t="shared" si="20"/>
        <v>0</v>
      </c>
      <c r="E96" s="217">
        <v>0</v>
      </c>
      <c r="F96" s="103">
        <f t="shared" si="21"/>
        <v>0</v>
      </c>
      <c r="G96" s="217">
        <v>0</v>
      </c>
      <c r="H96" s="103">
        <f t="shared" si="22"/>
        <v>0</v>
      </c>
      <c r="I96" s="217">
        <v>0</v>
      </c>
      <c r="J96" s="103">
        <f t="shared" si="23"/>
        <v>0</v>
      </c>
      <c r="K96" s="217">
        <v>0</v>
      </c>
      <c r="L96" s="103">
        <f t="shared" si="24"/>
        <v>0</v>
      </c>
      <c r="M96" s="217">
        <v>0</v>
      </c>
      <c r="N96" s="103">
        <f t="shared" si="25"/>
        <v>0</v>
      </c>
      <c r="O96" s="217">
        <v>0</v>
      </c>
      <c r="P96" s="103">
        <f t="shared" si="26"/>
        <v>0</v>
      </c>
      <c r="Q96" s="217">
        <v>0</v>
      </c>
      <c r="R96" s="103">
        <f t="shared" si="27"/>
        <v>0</v>
      </c>
      <c r="S96" s="217">
        <v>0</v>
      </c>
      <c r="T96" s="103">
        <f t="shared" si="28"/>
        <v>0</v>
      </c>
      <c r="U96" s="217">
        <v>0</v>
      </c>
      <c r="V96" s="103">
        <f t="shared" si="29"/>
        <v>0</v>
      </c>
      <c r="X96" s="245"/>
    </row>
    <row r="97" spans="1:24" ht="12.75" customHeight="1" x14ac:dyDescent="0.3">
      <c r="A97" s="38" t="s">
        <v>7</v>
      </c>
      <c r="B97" s="50"/>
      <c r="C97" s="217">
        <v>7860.5919999999996</v>
      </c>
      <c r="D97" s="103">
        <f t="shared" si="20"/>
        <v>3.1442367999999998E-2</v>
      </c>
      <c r="E97" s="217">
        <v>0</v>
      </c>
      <c r="F97" s="103">
        <f t="shared" si="21"/>
        <v>0</v>
      </c>
      <c r="G97" s="217">
        <v>0</v>
      </c>
      <c r="H97" s="103">
        <f t="shared" si="22"/>
        <v>0</v>
      </c>
      <c r="I97" s="217">
        <v>0</v>
      </c>
      <c r="J97" s="103">
        <f t="shared" si="23"/>
        <v>0</v>
      </c>
      <c r="K97" s="217">
        <v>0</v>
      </c>
      <c r="L97" s="103">
        <f t="shared" si="24"/>
        <v>0</v>
      </c>
      <c r="M97" s="217">
        <v>0</v>
      </c>
      <c r="N97" s="103">
        <f t="shared" si="25"/>
        <v>0</v>
      </c>
      <c r="O97" s="217">
        <v>0</v>
      </c>
      <c r="P97" s="103">
        <f t="shared" si="26"/>
        <v>0</v>
      </c>
      <c r="Q97" s="217">
        <v>0</v>
      </c>
      <c r="R97" s="103">
        <f t="shared" si="27"/>
        <v>0</v>
      </c>
      <c r="S97" s="217">
        <v>0</v>
      </c>
      <c r="T97" s="103">
        <f t="shared" si="28"/>
        <v>0</v>
      </c>
      <c r="U97" s="217">
        <v>0</v>
      </c>
      <c r="V97" s="103">
        <f t="shared" si="29"/>
        <v>0</v>
      </c>
      <c r="X97" s="245"/>
    </row>
    <row r="98" spans="1:24" ht="12.75" customHeight="1" x14ac:dyDescent="0.3">
      <c r="A98" s="145" t="s">
        <v>245</v>
      </c>
      <c r="B98" s="50"/>
      <c r="C98" s="217">
        <v>300</v>
      </c>
      <c r="D98" s="103">
        <f t="shared" si="20"/>
        <v>1.1999999999999999E-3</v>
      </c>
      <c r="E98" s="217">
        <v>0</v>
      </c>
      <c r="F98" s="103">
        <f t="shared" si="21"/>
        <v>0</v>
      </c>
      <c r="G98" s="217">
        <v>0</v>
      </c>
      <c r="H98" s="103">
        <f t="shared" si="22"/>
        <v>0</v>
      </c>
      <c r="I98" s="217">
        <v>0</v>
      </c>
      <c r="J98" s="103">
        <f t="shared" si="23"/>
        <v>0</v>
      </c>
      <c r="K98" s="217">
        <v>0</v>
      </c>
      <c r="L98" s="103">
        <f t="shared" si="24"/>
        <v>0</v>
      </c>
      <c r="M98" s="217">
        <v>0</v>
      </c>
      <c r="N98" s="103">
        <f t="shared" si="25"/>
        <v>0</v>
      </c>
      <c r="O98" s="217">
        <v>0</v>
      </c>
      <c r="P98" s="103">
        <f t="shared" si="26"/>
        <v>0</v>
      </c>
      <c r="Q98" s="217">
        <v>0</v>
      </c>
      <c r="R98" s="103">
        <f t="shared" si="27"/>
        <v>0</v>
      </c>
      <c r="S98" s="217">
        <v>0</v>
      </c>
      <c r="T98" s="103">
        <f t="shared" si="28"/>
        <v>0</v>
      </c>
      <c r="U98" s="217">
        <v>0</v>
      </c>
      <c r="V98" s="103">
        <f t="shared" si="29"/>
        <v>0</v>
      </c>
      <c r="X98" s="245"/>
    </row>
    <row r="99" spans="1:24" ht="12.75" customHeight="1" x14ac:dyDescent="0.3">
      <c r="A99" s="145" t="s">
        <v>245</v>
      </c>
      <c r="B99" s="50"/>
      <c r="C99" s="217">
        <v>0</v>
      </c>
      <c r="D99" s="103">
        <f t="shared" si="20"/>
        <v>0</v>
      </c>
      <c r="E99" s="217">
        <v>0</v>
      </c>
      <c r="F99" s="103">
        <f t="shared" si="21"/>
        <v>0</v>
      </c>
      <c r="G99" s="217">
        <v>0</v>
      </c>
      <c r="H99" s="103">
        <f t="shared" si="22"/>
        <v>0</v>
      </c>
      <c r="I99" s="217">
        <v>0</v>
      </c>
      <c r="J99" s="103">
        <f t="shared" si="23"/>
        <v>0</v>
      </c>
      <c r="K99" s="217">
        <v>0</v>
      </c>
      <c r="L99" s="103">
        <f t="shared" si="24"/>
        <v>0</v>
      </c>
      <c r="M99" s="217">
        <v>0</v>
      </c>
      <c r="N99" s="103">
        <f t="shared" si="25"/>
        <v>0</v>
      </c>
      <c r="O99" s="217">
        <v>0</v>
      </c>
      <c r="P99" s="103">
        <f t="shared" si="26"/>
        <v>0</v>
      </c>
      <c r="Q99" s="217">
        <v>0</v>
      </c>
      <c r="R99" s="103">
        <f t="shared" si="27"/>
        <v>0</v>
      </c>
      <c r="S99" s="217">
        <v>0</v>
      </c>
      <c r="T99" s="103">
        <f t="shared" si="28"/>
        <v>0</v>
      </c>
      <c r="U99" s="217">
        <v>0</v>
      </c>
      <c r="V99" s="103">
        <f t="shared" si="29"/>
        <v>0</v>
      </c>
      <c r="X99" s="245"/>
    </row>
    <row r="100" spans="1:24" ht="12.75" customHeight="1" x14ac:dyDescent="0.3">
      <c r="A100" s="145" t="s">
        <v>245</v>
      </c>
      <c r="B100" s="50"/>
      <c r="C100" s="217">
        <v>0</v>
      </c>
      <c r="D100" s="103">
        <f t="shared" si="20"/>
        <v>0</v>
      </c>
      <c r="E100" s="217">
        <v>0</v>
      </c>
      <c r="F100" s="103">
        <f t="shared" si="21"/>
        <v>0</v>
      </c>
      <c r="G100" s="217">
        <v>0</v>
      </c>
      <c r="H100" s="103">
        <f t="shared" si="22"/>
        <v>0</v>
      </c>
      <c r="I100" s="217">
        <v>0</v>
      </c>
      <c r="J100" s="103">
        <f t="shared" si="23"/>
        <v>0</v>
      </c>
      <c r="K100" s="217">
        <v>0</v>
      </c>
      <c r="L100" s="103">
        <f t="shared" si="24"/>
        <v>0</v>
      </c>
      <c r="M100" s="217">
        <v>0</v>
      </c>
      <c r="N100" s="103">
        <f t="shared" si="25"/>
        <v>0</v>
      </c>
      <c r="O100" s="217">
        <v>0</v>
      </c>
      <c r="P100" s="103">
        <f t="shared" si="26"/>
        <v>0</v>
      </c>
      <c r="Q100" s="217">
        <v>0</v>
      </c>
      <c r="R100" s="103">
        <f t="shared" si="27"/>
        <v>0</v>
      </c>
      <c r="S100" s="217">
        <v>0</v>
      </c>
      <c r="T100" s="103">
        <f t="shared" si="28"/>
        <v>0</v>
      </c>
      <c r="U100" s="217">
        <v>0</v>
      </c>
      <c r="V100" s="103">
        <f t="shared" si="29"/>
        <v>0</v>
      </c>
      <c r="X100" s="245"/>
    </row>
    <row r="101" spans="1:24" ht="12.75" customHeight="1" x14ac:dyDescent="0.3">
      <c r="A101" s="38" t="s">
        <v>99</v>
      </c>
      <c r="B101" s="50"/>
      <c r="C101" s="217"/>
      <c r="D101" s="103">
        <f t="shared" si="20"/>
        <v>0</v>
      </c>
      <c r="E101" s="217"/>
      <c r="F101" s="103">
        <f t="shared" si="21"/>
        <v>0</v>
      </c>
      <c r="G101" s="217"/>
      <c r="H101" s="103">
        <f t="shared" si="22"/>
        <v>0</v>
      </c>
      <c r="I101" s="217">
        <v>0</v>
      </c>
      <c r="J101" s="103">
        <f t="shared" si="23"/>
        <v>0</v>
      </c>
      <c r="K101" s="217">
        <v>0</v>
      </c>
      <c r="L101" s="103">
        <f t="shared" si="24"/>
        <v>0</v>
      </c>
      <c r="M101" s="217">
        <v>0</v>
      </c>
      <c r="N101" s="103">
        <f t="shared" si="25"/>
        <v>0</v>
      </c>
      <c r="O101" s="217">
        <v>0</v>
      </c>
      <c r="P101" s="103">
        <f t="shared" si="26"/>
        <v>0</v>
      </c>
      <c r="Q101" s="217">
        <v>0</v>
      </c>
      <c r="R101" s="103">
        <f t="shared" si="27"/>
        <v>0</v>
      </c>
      <c r="S101" s="217">
        <v>0</v>
      </c>
      <c r="T101" s="103">
        <f t="shared" si="28"/>
        <v>0</v>
      </c>
      <c r="U101" s="217">
        <v>0</v>
      </c>
      <c r="V101" s="103">
        <f t="shared" si="29"/>
        <v>0</v>
      </c>
      <c r="X101" s="245"/>
    </row>
    <row r="102" spans="1:24" ht="12.75" customHeight="1" x14ac:dyDescent="0.3">
      <c r="A102" s="145" t="s">
        <v>78</v>
      </c>
      <c r="B102" s="50"/>
      <c r="C102" s="217">
        <v>0</v>
      </c>
      <c r="D102" s="103">
        <f t="shared" si="20"/>
        <v>0</v>
      </c>
      <c r="E102" s="217">
        <v>0</v>
      </c>
      <c r="F102" s="103">
        <f t="shared" si="21"/>
        <v>0</v>
      </c>
      <c r="G102" s="217">
        <v>0</v>
      </c>
      <c r="H102" s="103">
        <f t="shared" si="22"/>
        <v>0</v>
      </c>
      <c r="I102" s="217">
        <v>0</v>
      </c>
      <c r="J102" s="103">
        <f t="shared" si="23"/>
        <v>0</v>
      </c>
      <c r="K102" s="217">
        <v>0</v>
      </c>
      <c r="L102" s="103">
        <f t="shared" si="24"/>
        <v>0</v>
      </c>
      <c r="M102" s="217">
        <v>0</v>
      </c>
      <c r="N102" s="103">
        <f t="shared" si="25"/>
        <v>0</v>
      </c>
      <c r="O102" s="217">
        <v>0</v>
      </c>
      <c r="P102" s="103">
        <f t="shared" si="26"/>
        <v>0</v>
      </c>
      <c r="Q102" s="217">
        <v>0</v>
      </c>
      <c r="R102" s="103">
        <f t="shared" si="27"/>
        <v>0</v>
      </c>
      <c r="S102" s="217">
        <v>0</v>
      </c>
      <c r="T102" s="103">
        <f t="shared" si="28"/>
        <v>0</v>
      </c>
      <c r="U102" s="217">
        <v>0</v>
      </c>
      <c r="V102" s="103">
        <f t="shared" si="29"/>
        <v>0</v>
      </c>
      <c r="X102" s="245"/>
    </row>
    <row r="103" spans="1:24" ht="12.75" customHeight="1" x14ac:dyDescent="0.3">
      <c r="A103" s="145" t="s">
        <v>78</v>
      </c>
      <c r="B103" s="50"/>
      <c r="C103" s="217">
        <v>0</v>
      </c>
      <c r="D103" s="103">
        <f t="shared" si="20"/>
        <v>0</v>
      </c>
      <c r="E103" s="217">
        <v>0</v>
      </c>
      <c r="F103" s="103">
        <f t="shared" si="21"/>
        <v>0</v>
      </c>
      <c r="G103" s="217">
        <v>0</v>
      </c>
      <c r="H103" s="103">
        <f t="shared" si="22"/>
        <v>0</v>
      </c>
      <c r="I103" s="217">
        <v>0</v>
      </c>
      <c r="J103" s="103">
        <f t="shared" si="23"/>
        <v>0</v>
      </c>
      <c r="K103" s="217">
        <v>0</v>
      </c>
      <c r="L103" s="103">
        <f t="shared" si="24"/>
        <v>0</v>
      </c>
      <c r="M103" s="217">
        <v>0</v>
      </c>
      <c r="N103" s="103">
        <f t="shared" si="25"/>
        <v>0</v>
      </c>
      <c r="O103" s="217">
        <v>0</v>
      </c>
      <c r="P103" s="103">
        <f t="shared" si="26"/>
        <v>0</v>
      </c>
      <c r="Q103" s="217">
        <v>0</v>
      </c>
      <c r="R103" s="103">
        <f t="shared" si="27"/>
        <v>0</v>
      </c>
      <c r="S103" s="217">
        <v>0</v>
      </c>
      <c r="T103" s="103">
        <f t="shared" si="28"/>
        <v>0</v>
      </c>
      <c r="U103" s="217">
        <v>0</v>
      </c>
      <c r="V103" s="103">
        <f t="shared" si="29"/>
        <v>0</v>
      </c>
      <c r="X103" s="245"/>
    </row>
    <row r="104" spans="1:24" ht="12.75" customHeight="1" x14ac:dyDescent="0.3">
      <c r="A104" s="145" t="s">
        <v>78</v>
      </c>
      <c r="B104" s="26"/>
      <c r="C104" s="217">
        <v>0</v>
      </c>
      <c r="D104" s="103">
        <f t="shared" si="20"/>
        <v>0</v>
      </c>
      <c r="E104" s="217">
        <v>0</v>
      </c>
      <c r="F104" s="103">
        <f t="shared" si="21"/>
        <v>0</v>
      </c>
      <c r="G104" s="217">
        <v>0</v>
      </c>
      <c r="H104" s="103">
        <f t="shared" si="22"/>
        <v>0</v>
      </c>
      <c r="I104" s="217">
        <v>0</v>
      </c>
      <c r="J104" s="103">
        <f t="shared" si="23"/>
        <v>0</v>
      </c>
      <c r="K104" s="217">
        <v>0</v>
      </c>
      <c r="L104" s="103">
        <f t="shared" si="24"/>
        <v>0</v>
      </c>
      <c r="M104" s="217">
        <v>0</v>
      </c>
      <c r="N104" s="103">
        <f t="shared" si="25"/>
        <v>0</v>
      </c>
      <c r="O104" s="217">
        <v>0</v>
      </c>
      <c r="P104" s="103">
        <f t="shared" si="26"/>
        <v>0</v>
      </c>
      <c r="Q104" s="217">
        <v>0</v>
      </c>
      <c r="R104" s="103">
        <f t="shared" si="27"/>
        <v>0</v>
      </c>
      <c r="S104" s="217">
        <v>0</v>
      </c>
      <c r="T104" s="103">
        <f t="shared" si="28"/>
        <v>0</v>
      </c>
      <c r="U104" s="217">
        <v>0</v>
      </c>
      <c r="V104" s="103">
        <f t="shared" si="29"/>
        <v>0</v>
      </c>
      <c r="X104" s="245"/>
    </row>
    <row r="105" spans="1:24" ht="12.75" customHeight="1" x14ac:dyDescent="0.3">
      <c r="A105" s="26" t="s">
        <v>36</v>
      </c>
      <c r="B105" s="69"/>
      <c r="C105" s="105">
        <f>SUM(C52:C104)</f>
        <v>63404.499859342919</v>
      </c>
      <c r="D105" s="106">
        <f t="shared" ref="D105" si="30">IFERROR(C105/C$28,0)</f>
        <v>0.25361799943737168</v>
      </c>
      <c r="E105" s="105">
        <f>SUM(E52:E104)</f>
        <v>0</v>
      </c>
      <c r="F105" s="106">
        <f t="shared" ref="F105" si="31">IFERROR(E105/E$28,0)</f>
        <v>0</v>
      </c>
      <c r="G105" s="105">
        <f>SUM(G52:G104)</f>
        <v>0</v>
      </c>
      <c r="H105" s="106">
        <f t="shared" ref="H105" si="32">IFERROR(G105/G$28,0)</f>
        <v>0</v>
      </c>
      <c r="I105" s="105">
        <f>SUM(I52:I104)</f>
        <v>0</v>
      </c>
      <c r="J105" s="106">
        <f t="shared" ref="J105" si="33">IFERROR(I105/I$28,0)</f>
        <v>0</v>
      </c>
      <c r="K105" s="105">
        <f>SUM(K52:K104)</f>
        <v>0</v>
      </c>
      <c r="L105" s="106">
        <f t="shared" ref="L105" si="34">IFERROR(K105/K$28,0)</f>
        <v>0</v>
      </c>
      <c r="M105" s="105">
        <f>SUM(M52:M104)</f>
        <v>0</v>
      </c>
      <c r="N105" s="106">
        <f t="shared" ref="N105" si="35">IFERROR(M105/M$28,0)</f>
        <v>0</v>
      </c>
      <c r="O105" s="105">
        <f>SUM(O52:O104)</f>
        <v>0</v>
      </c>
      <c r="P105" s="106">
        <f t="shared" ref="P105" si="36">IFERROR(O105/O$28,0)</f>
        <v>0</v>
      </c>
      <c r="Q105" s="105">
        <f>SUM(Q52:Q104)</f>
        <v>0</v>
      </c>
      <c r="R105" s="106">
        <f t="shared" ref="R105" si="37">IFERROR(Q105/Q$28,0)</f>
        <v>0</v>
      </c>
      <c r="S105" s="105">
        <f>SUM(S52:S104)</f>
        <v>0</v>
      </c>
      <c r="T105" s="106">
        <f t="shared" ref="T105" si="38">IFERROR(S105/S$28,0)</f>
        <v>0</v>
      </c>
      <c r="U105" s="105">
        <f>SUM(U52:U104)</f>
        <v>0</v>
      </c>
      <c r="V105" s="106">
        <f t="shared" si="29"/>
        <v>0</v>
      </c>
    </row>
    <row r="106" spans="1:24" ht="12.75" customHeight="1" x14ac:dyDescent="0.3">
      <c r="A106" s="26"/>
      <c r="B106" s="26"/>
      <c r="C106" s="51"/>
      <c r="D106" s="52"/>
      <c r="E106" s="51"/>
      <c r="F106" s="52"/>
      <c r="G106" s="51"/>
      <c r="H106" s="52"/>
      <c r="I106" s="51"/>
      <c r="J106" s="52"/>
      <c r="K106" s="51"/>
      <c r="L106" s="52"/>
      <c r="M106" s="51"/>
      <c r="N106" s="52"/>
      <c r="O106" s="51"/>
      <c r="P106" s="52"/>
      <c r="Q106" s="51"/>
      <c r="R106" s="52"/>
      <c r="S106" s="51"/>
      <c r="T106" s="52"/>
      <c r="U106" s="51"/>
      <c r="V106" s="52"/>
    </row>
    <row r="107" spans="1:24" ht="12.75" customHeight="1" x14ac:dyDescent="0.3">
      <c r="A107" s="26" t="s">
        <v>19</v>
      </c>
      <c r="B107" s="69"/>
      <c r="C107" s="105">
        <f>C28-C33-C46-C105</f>
        <v>-29526.419859342903</v>
      </c>
      <c r="D107" s="106">
        <f>IFERROR(C107/C$28,0)</f>
        <v>-0.11810567943737162</v>
      </c>
      <c r="E107" s="105">
        <f>E28-E33-E46-E105</f>
        <v>0</v>
      </c>
      <c r="F107" s="106">
        <f>IFERROR(E107/E$28,0)</f>
        <v>0</v>
      </c>
      <c r="G107" s="105">
        <f>G28-G33-G46-G105</f>
        <v>0</v>
      </c>
      <c r="H107" s="106">
        <f>IFERROR(G107/G$28,0)</f>
        <v>0</v>
      </c>
      <c r="I107" s="105">
        <f>I28-I33-I46-I105</f>
        <v>0</v>
      </c>
      <c r="J107" s="106">
        <f>IFERROR(I107/I$28,0)</f>
        <v>0</v>
      </c>
      <c r="K107" s="105">
        <f>K28-K33-K46-K105</f>
        <v>0</v>
      </c>
      <c r="L107" s="106">
        <f>IFERROR(K107/K$28,0)</f>
        <v>0</v>
      </c>
      <c r="M107" s="105">
        <f>M28-M33-M46-M105</f>
        <v>0</v>
      </c>
      <c r="N107" s="106">
        <f>IFERROR(M107/M$28,0)</f>
        <v>0</v>
      </c>
      <c r="O107" s="105">
        <f>O28-O33-O46-O105</f>
        <v>0</v>
      </c>
      <c r="P107" s="106">
        <f>IFERROR(O107/O$28,0)</f>
        <v>0</v>
      </c>
      <c r="Q107" s="105">
        <f>Q28-Q33-Q46-Q105</f>
        <v>0</v>
      </c>
      <c r="R107" s="106">
        <f>IFERROR(Q107/Q$28,0)</f>
        <v>0</v>
      </c>
      <c r="S107" s="105">
        <f>S28-S33-S46-S105</f>
        <v>0</v>
      </c>
      <c r="T107" s="106">
        <f>IFERROR(S107/S$28,0)</f>
        <v>0</v>
      </c>
      <c r="U107" s="105">
        <f>U28-U33-U46-U105</f>
        <v>0</v>
      </c>
      <c r="V107" s="106">
        <f>IFERROR(U107/U$28,0)</f>
        <v>0</v>
      </c>
    </row>
    <row r="108" spans="1:24" ht="12.75" customHeight="1" x14ac:dyDescent="0.3">
      <c r="A108" s="26"/>
      <c r="B108" s="26"/>
      <c r="C108" s="53"/>
      <c r="D108" s="54"/>
      <c r="E108" s="53"/>
      <c r="F108" s="54"/>
      <c r="G108" s="53"/>
      <c r="H108" s="54"/>
      <c r="I108" s="53"/>
      <c r="J108" s="54"/>
      <c r="K108" s="53"/>
      <c r="L108" s="54"/>
      <c r="M108" s="53"/>
      <c r="N108" s="54"/>
      <c r="O108" s="53"/>
      <c r="P108" s="54"/>
      <c r="Q108" s="53"/>
      <c r="R108" s="54"/>
      <c r="S108" s="53"/>
      <c r="T108" s="54"/>
      <c r="U108" s="53"/>
      <c r="V108" s="54"/>
    </row>
    <row r="109" spans="1:24" ht="12.75" customHeight="1" x14ac:dyDescent="0.3">
      <c r="A109" s="26"/>
      <c r="B109" s="26"/>
      <c r="C109" s="53"/>
      <c r="D109" s="54"/>
      <c r="E109" s="53"/>
      <c r="F109" s="54"/>
      <c r="G109" s="53"/>
      <c r="H109" s="54"/>
      <c r="I109" s="53"/>
      <c r="J109" s="54"/>
      <c r="K109" s="53"/>
      <c r="L109" s="54"/>
      <c r="M109" s="53"/>
      <c r="N109" s="54"/>
      <c r="O109" s="53"/>
      <c r="P109" s="54"/>
      <c r="Q109" s="53"/>
      <c r="R109" s="54"/>
      <c r="S109" s="53"/>
      <c r="T109" s="54"/>
      <c r="U109" s="53"/>
      <c r="V109" s="54"/>
    </row>
    <row r="110" spans="1:24" ht="12.75" customHeight="1" x14ac:dyDescent="0.3">
      <c r="A110" s="55" t="s">
        <v>49</v>
      </c>
      <c r="B110" s="55"/>
      <c r="C110" s="109" t="str">
        <f>C50</f>
        <v>FY 2018-19</v>
      </c>
      <c r="D110" s="109" t="s">
        <v>9</v>
      </c>
      <c r="E110" s="109" t="str">
        <f>E50</f>
        <v>FY 2019-20</v>
      </c>
      <c r="F110" s="109" t="s">
        <v>9</v>
      </c>
      <c r="G110" s="109" t="str">
        <f>G50</f>
        <v>FY 2020-21</v>
      </c>
      <c r="H110" s="109" t="s">
        <v>9</v>
      </c>
      <c r="I110" s="109" t="str">
        <f>I50</f>
        <v>FY 2021-22</v>
      </c>
      <c r="J110" s="109" t="s">
        <v>9</v>
      </c>
      <c r="K110" s="109" t="str">
        <f>K50</f>
        <v>FY 2022-23</v>
      </c>
      <c r="L110" s="109" t="s">
        <v>9</v>
      </c>
      <c r="M110" s="109" t="str">
        <f>M50</f>
        <v>FY 2023-24</v>
      </c>
      <c r="N110" s="109" t="s">
        <v>9</v>
      </c>
      <c r="O110" s="109" t="str">
        <f>O50</f>
        <v>FY 2024-25</v>
      </c>
      <c r="P110" s="109" t="s">
        <v>9</v>
      </c>
      <c r="Q110" s="109" t="str">
        <f>Q50</f>
        <v>FY 2025-26</v>
      </c>
      <c r="R110" s="109" t="s">
        <v>9</v>
      </c>
      <c r="S110" s="109" t="str">
        <f>S50</f>
        <v>FY 2026-27</v>
      </c>
      <c r="T110" s="109" t="s">
        <v>9</v>
      </c>
      <c r="U110" s="109" t="str">
        <f>U50</f>
        <v>FY 2027-28</v>
      </c>
      <c r="V110" s="109" t="s">
        <v>9</v>
      </c>
    </row>
    <row r="111" spans="1:24" ht="12.75" customHeight="1" x14ac:dyDescent="0.3">
      <c r="A111" s="38" t="s">
        <v>141</v>
      </c>
      <c r="B111" s="50"/>
      <c r="C111" s="102">
        <f>C59</f>
        <v>15260</v>
      </c>
      <c r="D111" s="103">
        <f t="shared" ref="D111:D116" si="39">IFERROR(C111/C$28,0)</f>
        <v>6.1039999999999997E-2</v>
      </c>
      <c r="E111" s="102">
        <f>E59</f>
        <v>0</v>
      </c>
      <c r="F111" s="103">
        <f t="shared" ref="F111:F116" si="40">IFERROR(E111/E$28,0)</f>
        <v>0</v>
      </c>
      <c r="G111" s="102">
        <f>G59</f>
        <v>0</v>
      </c>
      <c r="H111" s="103">
        <f t="shared" ref="H111:H116" si="41">IFERROR(G111/G$28,0)</f>
        <v>0</v>
      </c>
      <c r="I111" s="102">
        <f>I59</f>
        <v>0</v>
      </c>
      <c r="J111" s="103">
        <f t="shared" ref="J111:J116" si="42">IFERROR(I111/I$28,0)</f>
        <v>0</v>
      </c>
      <c r="K111" s="102">
        <f>K59</f>
        <v>0</v>
      </c>
      <c r="L111" s="103">
        <f t="shared" ref="L111:L116" si="43">IFERROR(K111/K$28,0)</f>
        <v>0</v>
      </c>
      <c r="M111" s="102">
        <f>M59</f>
        <v>0</v>
      </c>
      <c r="N111" s="103">
        <f t="shared" ref="N111:N116" si="44">IFERROR(M111/M$28,0)</f>
        <v>0</v>
      </c>
      <c r="O111" s="102">
        <f>O59</f>
        <v>0</v>
      </c>
      <c r="P111" s="103">
        <f t="shared" ref="P111:P116" si="45">IFERROR(O111/O$28,0)</f>
        <v>0</v>
      </c>
      <c r="Q111" s="102">
        <f>Q59</f>
        <v>0</v>
      </c>
      <c r="R111" s="103">
        <f t="shared" ref="R111:R116" si="46">IFERROR(Q111/Q$28,0)</f>
        <v>0</v>
      </c>
      <c r="S111" s="102">
        <f>S59</f>
        <v>0</v>
      </c>
      <c r="T111" s="103">
        <f t="shared" ref="T111:T116" si="47">IFERROR(S111/S$28,0)</f>
        <v>0</v>
      </c>
      <c r="U111" s="102">
        <f>U59</f>
        <v>0</v>
      </c>
      <c r="V111" s="103">
        <f t="shared" ref="V111:V116" si="48">IFERROR(U111/U$28,0)</f>
        <v>0</v>
      </c>
    </row>
    <row r="112" spans="1:24" ht="12.75" customHeight="1" x14ac:dyDescent="0.3">
      <c r="A112" s="38" t="s">
        <v>96</v>
      </c>
      <c r="B112" s="50"/>
      <c r="C112" s="102">
        <f>C62</f>
        <v>0</v>
      </c>
      <c r="D112" s="103">
        <f t="shared" si="39"/>
        <v>0</v>
      </c>
      <c r="E112" s="102">
        <f>E62</f>
        <v>0</v>
      </c>
      <c r="F112" s="103">
        <f t="shared" si="40"/>
        <v>0</v>
      </c>
      <c r="G112" s="102">
        <f>G62</f>
        <v>0</v>
      </c>
      <c r="H112" s="103">
        <f t="shared" si="41"/>
        <v>0</v>
      </c>
      <c r="I112" s="102">
        <f>I62</f>
        <v>0</v>
      </c>
      <c r="J112" s="103">
        <f t="shared" si="42"/>
        <v>0</v>
      </c>
      <c r="K112" s="102">
        <f>K62</f>
        <v>0</v>
      </c>
      <c r="L112" s="103">
        <f t="shared" si="43"/>
        <v>0</v>
      </c>
      <c r="M112" s="102">
        <f>M62</f>
        <v>0</v>
      </c>
      <c r="N112" s="103">
        <f t="shared" si="44"/>
        <v>0</v>
      </c>
      <c r="O112" s="102">
        <f>O62</f>
        <v>0</v>
      </c>
      <c r="P112" s="103">
        <f t="shared" si="45"/>
        <v>0</v>
      </c>
      <c r="Q112" s="102">
        <f>Q62</f>
        <v>0</v>
      </c>
      <c r="R112" s="103">
        <f t="shared" si="46"/>
        <v>0</v>
      </c>
      <c r="S112" s="102">
        <f>S62</f>
        <v>0</v>
      </c>
      <c r="T112" s="103">
        <f t="shared" si="47"/>
        <v>0</v>
      </c>
      <c r="U112" s="102">
        <f>U62</f>
        <v>0</v>
      </c>
      <c r="V112" s="103">
        <f t="shared" si="48"/>
        <v>0</v>
      </c>
    </row>
    <row r="113" spans="1:22" ht="12.75" customHeight="1" x14ac:dyDescent="0.3">
      <c r="A113" s="145" t="s">
        <v>78</v>
      </c>
      <c r="B113" s="56"/>
      <c r="C113" s="136">
        <v>0</v>
      </c>
      <c r="D113" s="103">
        <f t="shared" si="39"/>
        <v>0</v>
      </c>
      <c r="E113" s="136">
        <v>0</v>
      </c>
      <c r="F113" s="103">
        <f t="shared" si="40"/>
        <v>0</v>
      </c>
      <c r="G113" s="136">
        <v>0</v>
      </c>
      <c r="H113" s="103">
        <f t="shared" si="41"/>
        <v>0</v>
      </c>
      <c r="I113" s="136">
        <v>0</v>
      </c>
      <c r="J113" s="103">
        <f t="shared" si="42"/>
        <v>0</v>
      </c>
      <c r="K113" s="136">
        <v>0</v>
      </c>
      <c r="L113" s="103">
        <f t="shared" si="43"/>
        <v>0</v>
      </c>
      <c r="M113" s="136">
        <v>0</v>
      </c>
      <c r="N113" s="103">
        <f t="shared" si="44"/>
        <v>0</v>
      </c>
      <c r="O113" s="136">
        <v>0</v>
      </c>
      <c r="P113" s="103">
        <f t="shared" si="45"/>
        <v>0</v>
      </c>
      <c r="Q113" s="136">
        <v>0</v>
      </c>
      <c r="R113" s="103">
        <f t="shared" si="46"/>
        <v>0</v>
      </c>
      <c r="S113" s="136">
        <v>0</v>
      </c>
      <c r="T113" s="103">
        <f t="shared" si="47"/>
        <v>0</v>
      </c>
      <c r="U113" s="136">
        <v>0</v>
      </c>
      <c r="V113" s="103">
        <f t="shared" si="48"/>
        <v>0</v>
      </c>
    </row>
    <row r="114" spans="1:22" ht="12.75" customHeight="1" x14ac:dyDescent="0.3">
      <c r="A114" s="145" t="s">
        <v>78</v>
      </c>
      <c r="B114" s="56"/>
      <c r="C114" s="136">
        <v>0</v>
      </c>
      <c r="D114" s="103">
        <f t="shared" si="39"/>
        <v>0</v>
      </c>
      <c r="E114" s="136">
        <v>0</v>
      </c>
      <c r="F114" s="103">
        <f t="shared" si="40"/>
        <v>0</v>
      </c>
      <c r="G114" s="136">
        <v>0</v>
      </c>
      <c r="H114" s="103">
        <f t="shared" si="41"/>
        <v>0</v>
      </c>
      <c r="I114" s="136">
        <v>0</v>
      </c>
      <c r="J114" s="103">
        <f t="shared" si="42"/>
        <v>0</v>
      </c>
      <c r="K114" s="136">
        <v>0</v>
      </c>
      <c r="L114" s="103">
        <f t="shared" si="43"/>
        <v>0</v>
      </c>
      <c r="M114" s="136">
        <v>0</v>
      </c>
      <c r="N114" s="103">
        <f t="shared" si="44"/>
        <v>0</v>
      </c>
      <c r="O114" s="136">
        <v>0</v>
      </c>
      <c r="P114" s="103">
        <f t="shared" si="45"/>
        <v>0</v>
      </c>
      <c r="Q114" s="136">
        <v>0</v>
      </c>
      <c r="R114" s="103">
        <f t="shared" si="46"/>
        <v>0</v>
      </c>
      <c r="S114" s="136">
        <v>0</v>
      </c>
      <c r="T114" s="103">
        <f t="shared" si="47"/>
        <v>0</v>
      </c>
      <c r="U114" s="136">
        <v>0</v>
      </c>
      <c r="V114" s="103">
        <f t="shared" si="48"/>
        <v>0</v>
      </c>
    </row>
    <row r="115" spans="1:22" ht="12.75" customHeight="1" x14ac:dyDescent="0.3">
      <c r="A115" s="145" t="s">
        <v>78</v>
      </c>
      <c r="B115" s="56"/>
      <c r="C115" s="137">
        <v>0</v>
      </c>
      <c r="D115" s="103">
        <f t="shared" si="39"/>
        <v>0</v>
      </c>
      <c r="E115" s="137">
        <v>0</v>
      </c>
      <c r="F115" s="103">
        <f t="shared" si="40"/>
        <v>0</v>
      </c>
      <c r="G115" s="137">
        <v>0</v>
      </c>
      <c r="H115" s="103">
        <f t="shared" si="41"/>
        <v>0</v>
      </c>
      <c r="I115" s="137">
        <v>0</v>
      </c>
      <c r="J115" s="103">
        <f t="shared" si="42"/>
        <v>0</v>
      </c>
      <c r="K115" s="137">
        <v>0</v>
      </c>
      <c r="L115" s="103">
        <f t="shared" si="43"/>
        <v>0</v>
      </c>
      <c r="M115" s="137">
        <v>0</v>
      </c>
      <c r="N115" s="103">
        <f t="shared" si="44"/>
        <v>0</v>
      </c>
      <c r="O115" s="137">
        <v>0</v>
      </c>
      <c r="P115" s="103">
        <f t="shared" si="45"/>
        <v>0</v>
      </c>
      <c r="Q115" s="137">
        <v>0</v>
      </c>
      <c r="R115" s="103">
        <f t="shared" si="46"/>
        <v>0</v>
      </c>
      <c r="S115" s="137">
        <v>0</v>
      </c>
      <c r="T115" s="103">
        <f t="shared" si="47"/>
        <v>0</v>
      </c>
      <c r="U115" s="137">
        <v>0</v>
      </c>
      <c r="V115" s="103">
        <f t="shared" si="48"/>
        <v>0</v>
      </c>
    </row>
    <row r="116" spans="1:22" ht="12.75" customHeight="1" x14ac:dyDescent="0.3">
      <c r="A116" s="55" t="s">
        <v>83</v>
      </c>
      <c r="B116" s="57"/>
      <c r="C116" s="108">
        <f>SUM(C111:C115)</f>
        <v>15260</v>
      </c>
      <c r="D116" s="106">
        <f t="shared" si="39"/>
        <v>6.1039999999999997E-2</v>
      </c>
      <c r="E116" s="108">
        <f>SUM(E111:E115)</f>
        <v>0</v>
      </c>
      <c r="F116" s="106">
        <f t="shared" si="40"/>
        <v>0</v>
      </c>
      <c r="G116" s="108">
        <f>SUM(G111:G115)</f>
        <v>0</v>
      </c>
      <c r="H116" s="106">
        <f t="shared" si="41"/>
        <v>0</v>
      </c>
      <c r="I116" s="108">
        <f>SUM(I111:I115)</f>
        <v>0</v>
      </c>
      <c r="J116" s="106">
        <f t="shared" si="42"/>
        <v>0</v>
      </c>
      <c r="K116" s="108">
        <f>SUM(K111:K115)</f>
        <v>0</v>
      </c>
      <c r="L116" s="106">
        <f t="shared" si="43"/>
        <v>0</v>
      </c>
      <c r="M116" s="108">
        <f>SUM(M111:M115)</f>
        <v>0</v>
      </c>
      <c r="N116" s="106">
        <f t="shared" si="44"/>
        <v>0</v>
      </c>
      <c r="O116" s="108">
        <f>SUM(O111:O115)</f>
        <v>0</v>
      </c>
      <c r="P116" s="106">
        <f t="shared" si="45"/>
        <v>0</v>
      </c>
      <c r="Q116" s="108">
        <f>SUM(Q111:Q115)</f>
        <v>0</v>
      </c>
      <c r="R116" s="106">
        <f t="shared" si="46"/>
        <v>0</v>
      </c>
      <c r="S116" s="108">
        <f>SUM(S111:S115)</f>
        <v>0</v>
      </c>
      <c r="T116" s="106">
        <f t="shared" si="47"/>
        <v>0</v>
      </c>
      <c r="U116" s="108">
        <f>SUM(U111:U115)</f>
        <v>0</v>
      </c>
      <c r="V116" s="106">
        <f t="shared" si="48"/>
        <v>0</v>
      </c>
    </row>
    <row r="117" spans="1:22" ht="12.75" customHeight="1" x14ac:dyDescent="0.3">
      <c r="A117" s="38"/>
      <c r="B117" s="38"/>
    </row>
    <row r="118" spans="1:22" ht="12.75" customHeight="1" x14ac:dyDescent="0.3">
      <c r="A118" s="58" t="s">
        <v>8</v>
      </c>
      <c r="B118" s="5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ht="12.75" customHeight="1" x14ac:dyDescent="0.3">
      <c r="A119" s="62" t="s">
        <v>407</v>
      </c>
      <c r="B119" s="6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ht="12.75" customHeight="1" x14ac:dyDescent="0.3">
      <c r="A120" s="38"/>
      <c r="B120" s="38"/>
    </row>
    <row r="121" spans="1:22" ht="12.75" customHeight="1" x14ac:dyDescent="0.3">
      <c r="A121" s="38"/>
      <c r="B121" s="38"/>
    </row>
    <row r="122" spans="1:22" ht="12.75" customHeight="1" x14ac:dyDescent="0.3">
      <c r="A122" s="38"/>
      <c r="B122" s="38"/>
    </row>
    <row r="123" spans="1:22" ht="12.75" customHeight="1" x14ac:dyDescent="0.3">
      <c r="A123" s="38"/>
      <c r="B123" s="38"/>
    </row>
    <row r="124" spans="1:22" ht="12.75" customHeight="1" x14ac:dyDescent="0.3">
      <c r="A124" s="38"/>
      <c r="B124" s="38"/>
    </row>
    <row r="125" spans="1:22" ht="12.75" customHeight="1" x14ac:dyDescent="0.3">
      <c r="A125" s="38"/>
      <c r="B125" s="38"/>
    </row>
    <row r="126" spans="1:22" ht="12.75" customHeight="1" x14ac:dyDescent="0.3">
      <c r="A126" s="38"/>
      <c r="B126" s="38"/>
    </row>
  </sheetData>
  <pageMargins left="0.45" right="0" top="0.5" bottom="0" header="0.3" footer="0.3"/>
  <pageSetup scale="49" orientation="landscape" r:id="rId1"/>
  <rowBreaks count="1" manualBreakCount="1">
    <brk id="47" max="21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X126"/>
  <sheetViews>
    <sheetView zoomScale="78" zoomScaleNormal="78" workbookViewId="0">
      <selection activeCell="B37" sqref="B37"/>
    </sheetView>
  </sheetViews>
  <sheetFormatPr defaultColWidth="9.109375" defaultRowHeight="12.75" customHeight="1" x14ac:dyDescent="0.3"/>
  <cols>
    <col min="1" max="1" width="9.5546875" style="5" customWidth="1"/>
    <col min="2" max="2" width="39.109375" style="5" customWidth="1"/>
    <col min="3" max="3" width="14.44140625" style="5" customWidth="1"/>
    <col min="4" max="4" width="8.6640625" style="5" customWidth="1"/>
    <col min="5" max="5" width="12.6640625" style="5" customWidth="1"/>
    <col min="6" max="6" width="8.6640625" style="5" customWidth="1"/>
    <col min="7" max="7" width="12.6640625" style="5" customWidth="1"/>
    <col min="8" max="8" width="8.6640625" style="5" customWidth="1"/>
    <col min="9" max="9" width="12.6640625" style="5" customWidth="1"/>
    <col min="10" max="10" width="8.6640625" style="5" customWidth="1"/>
    <col min="11" max="11" width="12.5546875" style="5" customWidth="1"/>
    <col min="12" max="12" width="8.6640625" style="5" customWidth="1"/>
    <col min="13" max="13" width="12.6640625" style="5" customWidth="1"/>
    <col min="14" max="14" width="8.6640625" style="5" customWidth="1"/>
    <col min="15" max="15" width="12.6640625" style="5" customWidth="1"/>
    <col min="16" max="16" width="8.6640625" style="5" customWidth="1"/>
    <col min="17" max="17" width="12.6640625" style="5" customWidth="1"/>
    <col min="18" max="18" width="8.6640625" style="5" customWidth="1"/>
    <col min="19" max="19" width="12.6640625" style="5" customWidth="1"/>
    <col min="20" max="20" width="8.6640625" style="5" customWidth="1"/>
    <col min="21" max="21" width="12.5546875" style="5" customWidth="1"/>
    <col min="22" max="22" width="8.6640625" style="5" customWidth="1"/>
    <col min="23" max="16384" width="9.109375" style="5"/>
  </cols>
  <sheetData>
    <row r="1" spans="1:22" ht="12.75" customHeight="1" x14ac:dyDescent="0.3">
      <c r="A1" s="1" t="s">
        <v>338</v>
      </c>
      <c r="B1" s="12"/>
    </row>
    <row r="2" spans="1:22" ht="12.75" customHeight="1" x14ac:dyDescent="0.3">
      <c r="A2" s="45" t="s">
        <v>105</v>
      </c>
      <c r="B2" s="45"/>
      <c r="D2" s="147" t="s">
        <v>20</v>
      </c>
      <c r="G2" s="46" t="s">
        <v>224</v>
      </c>
      <c r="H2" s="47"/>
      <c r="I2" s="47"/>
      <c r="V2" s="67"/>
    </row>
    <row r="3" spans="1:22" ht="12.75" customHeight="1" x14ac:dyDescent="0.3">
      <c r="A3" s="48" t="s">
        <v>291</v>
      </c>
      <c r="B3" s="30"/>
      <c r="D3" s="146" t="s">
        <v>21</v>
      </c>
      <c r="G3" s="140" t="str">
        <f>+G2</f>
        <v>Grille Works (Wolfe Center)</v>
      </c>
      <c r="H3" s="141"/>
      <c r="I3" s="141"/>
      <c r="V3" s="67"/>
    </row>
    <row r="4" spans="1:22" ht="12.75" customHeight="1" x14ac:dyDescent="0.3">
      <c r="A4" s="48" t="s">
        <v>230</v>
      </c>
      <c r="B4" s="156" t="s">
        <v>375</v>
      </c>
      <c r="D4" s="146" t="s">
        <v>163</v>
      </c>
      <c r="G4" s="140" t="s">
        <v>410</v>
      </c>
      <c r="H4" s="141"/>
      <c r="I4" s="141"/>
      <c r="V4" s="67"/>
    </row>
    <row r="5" spans="1:22" ht="12.75" customHeight="1" x14ac:dyDescent="0.3">
      <c r="A5" s="143"/>
      <c r="B5" s="100"/>
      <c r="C5" s="45"/>
      <c r="D5" s="45"/>
      <c r="E5" s="45"/>
      <c r="F5" s="45"/>
      <c r="G5" s="67"/>
      <c r="H5" s="67"/>
      <c r="I5" s="48"/>
      <c r="J5" s="48"/>
      <c r="K5" s="48"/>
      <c r="L5" s="48"/>
      <c r="M5" s="45"/>
      <c r="N5" s="45"/>
      <c r="O5" s="45"/>
      <c r="P5" s="45"/>
      <c r="Q5" s="67"/>
      <c r="R5" s="67"/>
      <c r="S5" s="48"/>
      <c r="T5" s="48"/>
      <c r="U5" s="48"/>
      <c r="V5" s="48"/>
    </row>
    <row r="6" spans="1:22" ht="12.75" customHeight="1" x14ac:dyDescent="0.3">
      <c r="A6" s="38"/>
      <c r="B6" s="50"/>
      <c r="C6" s="109" t="s">
        <v>16</v>
      </c>
      <c r="D6" s="49"/>
      <c r="E6" s="109" t="s">
        <v>93</v>
      </c>
      <c r="F6" s="49"/>
      <c r="G6" s="109" t="s">
        <v>94</v>
      </c>
      <c r="H6" s="49"/>
      <c r="I6" s="109" t="s">
        <v>95</v>
      </c>
      <c r="J6" s="49"/>
      <c r="K6" s="109" t="s">
        <v>160</v>
      </c>
      <c r="L6" s="49"/>
      <c r="M6" s="109" t="s">
        <v>133</v>
      </c>
      <c r="N6" s="49"/>
      <c r="O6" s="109" t="s">
        <v>158</v>
      </c>
      <c r="P6" s="49"/>
      <c r="Q6" s="109" t="s">
        <v>159</v>
      </c>
      <c r="R6" s="49"/>
      <c r="S6" s="109" t="s">
        <v>161</v>
      </c>
      <c r="T6" s="49"/>
      <c r="U6" s="109" t="s">
        <v>162</v>
      </c>
      <c r="V6" s="49"/>
    </row>
    <row r="7" spans="1:22" ht="12.75" customHeight="1" x14ac:dyDescent="0.3">
      <c r="A7" s="26" t="s">
        <v>0</v>
      </c>
      <c r="B7" s="26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ht="12.75" customHeight="1" x14ac:dyDescent="0.3">
      <c r="A8" s="38" t="s">
        <v>10</v>
      </c>
      <c r="B8" s="38"/>
      <c r="C8" s="134">
        <v>228</v>
      </c>
      <c r="D8" s="38"/>
      <c r="E8" s="134">
        <v>228</v>
      </c>
      <c r="F8" s="38"/>
      <c r="G8" s="134">
        <v>228</v>
      </c>
      <c r="H8" s="38"/>
      <c r="I8" s="134">
        <v>228</v>
      </c>
      <c r="J8" s="38"/>
      <c r="K8" s="134">
        <v>228</v>
      </c>
      <c r="L8" s="38"/>
      <c r="M8" s="134">
        <v>228</v>
      </c>
      <c r="N8" s="38"/>
      <c r="O8" s="134">
        <v>228</v>
      </c>
      <c r="P8" s="38"/>
      <c r="Q8" s="134">
        <v>228</v>
      </c>
      <c r="R8" s="38"/>
      <c r="S8" s="134">
        <v>228</v>
      </c>
      <c r="T8" s="38"/>
      <c r="U8" s="134">
        <v>228</v>
      </c>
      <c r="V8" s="38"/>
    </row>
    <row r="9" spans="1:22" ht="12.75" customHeight="1" x14ac:dyDescent="0.3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ht="12.75" customHeight="1" x14ac:dyDescent="0.3">
      <c r="A10" s="38" t="s">
        <v>233</v>
      </c>
      <c r="B10" s="38"/>
      <c r="C10" s="257">
        <v>64.594475880422706</v>
      </c>
      <c r="D10" s="38"/>
      <c r="E10" s="134"/>
      <c r="F10" s="38"/>
      <c r="G10" s="134"/>
      <c r="H10" s="38"/>
      <c r="I10" s="134"/>
      <c r="J10" s="38"/>
      <c r="K10" s="134"/>
      <c r="L10" s="38"/>
      <c r="M10" s="134"/>
      <c r="N10" s="38"/>
      <c r="O10" s="134"/>
      <c r="P10" s="38"/>
      <c r="Q10" s="134"/>
      <c r="R10" s="38"/>
      <c r="S10" s="134"/>
      <c r="T10" s="38"/>
      <c r="U10" s="134"/>
      <c r="V10" s="38"/>
    </row>
    <row r="11" spans="1:22" ht="12.75" customHeigh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2" ht="12.75" customHeight="1" x14ac:dyDescent="0.3">
      <c r="A12" s="38" t="s">
        <v>231</v>
      </c>
      <c r="B12" s="38"/>
      <c r="C12" s="135">
        <v>6.79</v>
      </c>
      <c r="D12" s="38"/>
      <c r="E12" s="135"/>
      <c r="F12" s="38"/>
      <c r="G12" s="135"/>
      <c r="H12" s="38"/>
      <c r="I12" s="135"/>
      <c r="J12" s="38"/>
      <c r="K12" s="135"/>
      <c r="L12" s="38"/>
      <c r="M12" s="135"/>
      <c r="N12" s="38"/>
      <c r="O12" s="135"/>
      <c r="P12" s="38"/>
      <c r="Q12" s="135"/>
      <c r="R12" s="38"/>
      <c r="S12" s="135"/>
      <c r="T12" s="38"/>
      <c r="U12" s="135"/>
      <c r="V12" s="38"/>
    </row>
    <row r="13" spans="1:22" ht="12.75" customHeight="1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ht="12.75" customHeight="1" x14ac:dyDescent="0.3">
      <c r="A14" s="38" t="s">
        <v>234</v>
      </c>
      <c r="B14" s="38"/>
      <c r="C14" s="253">
        <v>100000</v>
      </c>
      <c r="D14" s="38"/>
      <c r="E14" s="150">
        <v>218000</v>
      </c>
      <c r="F14" s="38"/>
      <c r="G14" s="150">
        <v>222000</v>
      </c>
      <c r="H14" s="38"/>
      <c r="I14" s="150">
        <v>227000</v>
      </c>
      <c r="J14" s="38"/>
      <c r="K14" s="150">
        <v>231000</v>
      </c>
      <c r="L14" s="38"/>
      <c r="M14" s="150">
        <v>236000</v>
      </c>
      <c r="N14" s="38"/>
      <c r="O14" s="150">
        <v>240000</v>
      </c>
      <c r="P14" s="38"/>
      <c r="Q14" s="150">
        <v>245000</v>
      </c>
      <c r="R14" s="38"/>
      <c r="S14" s="150">
        <v>250000</v>
      </c>
      <c r="T14" s="38"/>
      <c r="U14" s="150">
        <v>255000</v>
      </c>
      <c r="V14" s="38"/>
    </row>
    <row r="15" spans="1:22" ht="12.75" customHeight="1" x14ac:dyDescent="0.3">
      <c r="A15" s="54">
        <v>0.15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ht="12.75" customHeight="1" x14ac:dyDescent="0.3">
      <c r="A16" s="38"/>
      <c r="B16" s="50"/>
      <c r="C16" s="109" t="str">
        <f>C6</f>
        <v>FY 2018-19</v>
      </c>
      <c r="D16" s="109" t="s">
        <v>9</v>
      </c>
      <c r="E16" s="109" t="str">
        <f>E6</f>
        <v>FY 2019-20</v>
      </c>
      <c r="F16" s="109" t="s">
        <v>9</v>
      </c>
      <c r="G16" s="109" t="str">
        <f>G6</f>
        <v>FY 2020-21</v>
      </c>
      <c r="H16" s="109" t="s">
        <v>9</v>
      </c>
      <c r="I16" s="109" t="str">
        <f>I6</f>
        <v>FY 2021-22</v>
      </c>
      <c r="J16" s="109" t="s">
        <v>9</v>
      </c>
      <c r="K16" s="109" t="str">
        <f>K6</f>
        <v>FY 2022-23</v>
      </c>
      <c r="L16" s="109" t="s">
        <v>9</v>
      </c>
      <c r="M16" s="109" t="str">
        <f>M6</f>
        <v>FY 2023-24</v>
      </c>
      <c r="N16" s="109" t="s">
        <v>9</v>
      </c>
      <c r="O16" s="109" t="str">
        <f>O6</f>
        <v>FY 2024-25</v>
      </c>
      <c r="P16" s="109" t="s">
        <v>9</v>
      </c>
      <c r="Q16" s="109" t="str">
        <f>Q6</f>
        <v>FY 2025-26</v>
      </c>
      <c r="R16" s="109" t="s">
        <v>9</v>
      </c>
      <c r="S16" s="109" t="str">
        <f>S6</f>
        <v>FY 2026-27</v>
      </c>
      <c r="T16" s="109" t="s">
        <v>9</v>
      </c>
      <c r="U16" s="109" t="str">
        <f>U6</f>
        <v>FY 2027-28</v>
      </c>
      <c r="V16" s="109" t="s">
        <v>9</v>
      </c>
    </row>
    <row r="17" spans="1:24" ht="12.75" customHeight="1" x14ac:dyDescent="0.3">
      <c r="A17" s="26" t="s">
        <v>33</v>
      </c>
      <c r="B17" s="69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4" ht="12.75" customHeight="1" x14ac:dyDescent="0.3">
      <c r="A18" s="38" t="s">
        <v>236</v>
      </c>
      <c r="B18" s="5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X18" s="244"/>
    </row>
    <row r="19" spans="1:24" ht="12.75" customHeight="1" x14ac:dyDescent="0.3">
      <c r="A19" s="38" t="s">
        <v>237</v>
      </c>
      <c r="B19" s="50"/>
      <c r="C19" s="256">
        <v>87620</v>
      </c>
      <c r="D19" s="103">
        <f>IFERROR(C19/C$28,0)</f>
        <v>0.87619999999999998</v>
      </c>
      <c r="E19" s="256">
        <v>101871.39999999998</v>
      </c>
      <c r="F19" s="103">
        <f>IFERROR(E19/E$28,0)</f>
        <v>0.46729999999999988</v>
      </c>
      <c r="G19" s="256">
        <v>103548.82799999998</v>
      </c>
      <c r="H19" s="103">
        <f>IFERROR(G19/G$28,0)</f>
        <v>0.46643616216216205</v>
      </c>
      <c r="I19" s="256">
        <v>106179.80455999998</v>
      </c>
      <c r="J19" s="103">
        <f>IFERROR(I19/I$28,0)</f>
        <v>0.4677524429955946</v>
      </c>
      <c r="K19" s="256">
        <v>107763.40065119998</v>
      </c>
      <c r="L19" s="103">
        <f>IFERROR(K19/K$28,0)</f>
        <v>0.46650822792727265</v>
      </c>
      <c r="M19" s="256">
        <v>110298.66866422398</v>
      </c>
      <c r="N19" s="103">
        <f>IFERROR(M19/M$28,0)</f>
        <v>0.46736724010264397</v>
      </c>
      <c r="O19" s="256">
        <v>111784.64203750846</v>
      </c>
      <c r="P19" s="103">
        <f>IFERROR(O19/O$28,0)</f>
        <v>0.46576934182295188</v>
      </c>
      <c r="Q19" s="256">
        <v>114220.33487825863</v>
      </c>
      <c r="R19" s="103">
        <f>IFERROR(Q19/Q$28,0)</f>
        <v>0.46620544848268825</v>
      </c>
      <c r="S19" s="256">
        <v>116604.74157582381</v>
      </c>
      <c r="T19" s="103">
        <f>IFERROR(S19/S$28,0)</f>
        <v>0.46641896630329521</v>
      </c>
      <c r="U19" s="256">
        <v>118936.83640734028</v>
      </c>
      <c r="V19" s="103">
        <f>IFERROR(U19/U$28,0)</f>
        <v>0.46641896630329521</v>
      </c>
    </row>
    <row r="20" spans="1:24" ht="12.75" customHeight="1" x14ac:dyDescent="0.3">
      <c r="A20" s="38" t="s">
        <v>238</v>
      </c>
      <c r="B20" s="50"/>
      <c r="C20" s="136">
        <v>12380</v>
      </c>
      <c r="D20" s="103">
        <f>IFERROR(C20/C$28,0)</f>
        <v>0.12379999999999999</v>
      </c>
      <c r="E20" s="136">
        <v>116128.60000000002</v>
      </c>
      <c r="F20" s="103">
        <f>IFERROR(E20/E$28,0)</f>
        <v>0.53270000000000006</v>
      </c>
      <c r="G20" s="136">
        <v>118451.17200000002</v>
      </c>
      <c r="H20" s="103">
        <f>IFERROR(G20/G$28,0)</f>
        <v>0.5335638378378379</v>
      </c>
      <c r="I20" s="136">
        <v>120820.19544000002</v>
      </c>
      <c r="J20" s="103">
        <f>IFERROR(I20/I$28,0)</f>
        <v>0.5322475570044054</v>
      </c>
      <c r="K20" s="136">
        <v>123236.59934880002</v>
      </c>
      <c r="L20" s="103">
        <f>IFERROR(K20/K$28,0)</f>
        <v>0.53349177207272735</v>
      </c>
      <c r="M20" s="136">
        <v>125701.33133577602</v>
      </c>
      <c r="N20" s="103">
        <f>IFERROR(M20/M$28,0)</f>
        <v>0.53263275989735603</v>
      </c>
      <c r="O20" s="136">
        <v>128215.35796249154</v>
      </c>
      <c r="P20" s="103">
        <f>IFERROR(O20/O$28,0)</f>
        <v>0.53423065817704807</v>
      </c>
      <c r="Q20" s="136">
        <v>130779.66512174137</v>
      </c>
      <c r="R20" s="103">
        <f>IFERROR(Q20/Q$28,0)</f>
        <v>0.5337945515173117</v>
      </c>
      <c r="S20" s="136">
        <v>133395.25842417619</v>
      </c>
      <c r="T20" s="103">
        <f>IFERROR(S20/S$28,0)</f>
        <v>0.53358103369670473</v>
      </c>
      <c r="U20" s="136">
        <v>136063.16359265972</v>
      </c>
      <c r="V20" s="103">
        <f>IFERROR(U20/U$28,0)</f>
        <v>0.53358103369670484</v>
      </c>
    </row>
    <row r="21" spans="1:24" ht="12.75" customHeight="1" x14ac:dyDescent="0.3">
      <c r="A21" s="38" t="s">
        <v>235</v>
      </c>
      <c r="B21" s="50"/>
      <c r="C21" s="136"/>
      <c r="D21" s="103">
        <f>IFERROR(C21/C$28,0)</f>
        <v>0</v>
      </c>
      <c r="E21" s="136">
        <v>0</v>
      </c>
      <c r="F21" s="103">
        <f>IFERROR(E21/E$28,0)</f>
        <v>0</v>
      </c>
      <c r="G21" s="136">
        <v>0</v>
      </c>
      <c r="H21" s="103">
        <f>IFERROR(G21/G$28,0)</f>
        <v>0</v>
      </c>
      <c r="I21" s="136">
        <v>0</v>
      </c>
      <c r="J21" s="103">
        <f>IFERROR(I21/I$28,0)</f>
        <v>0</v>
      </c>
      <c r="K21" s="136">
        <v>0</v>
      </c>
      <c r="L21" s="103">
        <f>IFERROR(K21/K$28,0)</f>
        <v>0</v>
      </c>
      <c r="M21" s="136">
        <v>0</v>
      </c>
      <c r="N21" s="103">
        <f>IFERROR(M21/M$28,0)</f>
        <v>0</v>
      </c>
      <c r="O21" s="136">
        <v>0</v>
      </c>
      <c r="P21" s="103">
        <f>IFERROR(O21/O$28,0)</f>
        <v>0</v>
      </c>
      <c r="Q21" s="136">
        <v>0</v>
      </c>
      <c r="R21" s="103">
        <f>IFERROR(Q21/Q$28,0)</f>
        <v>0</v>
      </c>
      <c r="S21" s="136">
        <v>0</v>
      </c>
      <c r="T21" s="103">
        <f>IFERROR(S21/S$28,0)</f>
        <v>0</v>
      </c>
      <c r="U21" s="136">
        <v>0</v>
      </c>
      <c r="V21" s="103">
        <f>IFERROR(U21/U$28,0)</f>
        <v>0</v>
      </c>
    </row>
    <row r="22" spans="1:24" ht="12.75" customHeight="1" x14ac:dyDescent="0.3">
      <c r="A22" s="38" t="s">
        <v>239</v>
      </c>
      <c r="B22" s="50"/>
      <c r="C22" s="102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</row>
    <row r="23" spans="1:24" ht="12.75" customHeight="1" x14ac:dyDescent="0.3">
      <c r="A23" s="151" t="s">
        <v>240</v>
      </c>
      <c r="B23" s="152"/>
      <c r="C23" s="102"/>
      <c r="D23" s="103">
        <f t="shared" ref="D23:D28" si="0">IFERROR(C23/C$28,0)</f>
        <v>0</v>
      </c>
      <c r="E23" s="102"/>
      <c r="F23" s="103">
        <f t="shared" ref="F23:F28" si="1">IFERROR(E23/E$28,0)</f>
        <v>0</v>
      </c>
      <c r="G23" s="102"/>
      <c r="H23" s="103">
        <f t="shared" ref="H23:H28" si="2">IFERROR(G23/G$28,0)</f>
        <v>0</v>
      </c>
      <c r="I23" s="102"/>
      <c r="J23" s="103">
        <f t="shared" ref="J23:J28" si="3">IFERROR(I23/I$28,0)</f>
        <v>0</v>
      </c>
      <c r="K23" s="102"/>
      <c r="L23" s="103">
        <f t="shared" ref="L23:L28" si="4">IFERROR(K23/K$28,0)</f>
        <v>0</v>
      </c>
      <c r="M23" s="102"/>
      <c r="N23" s="103">
        <f t="shared" ref="N23:N28" si="5">IFERROR(M23/M$28,0)</f>
        <v>0</v>
      </c>
      <c r="O23" s="102"/>
      <c r="P23" s="103">
        <f t="shared" ref="P23:P28" si="6">IFERROR(O23/O$28,0)</f>
        <v>0</v>
      </c>
      <c r="Q23" s="102"/>
      <c r="R23" s="103">
        <f t="shared" ref="R23:R28" si="7">IFERROR(Q23/Q$28,0)</f>
        <v>0</v>
      </c>
      <c r="S23" s="102"/>
      <c r="T23" s="103">
        <f t="shared" ref="T23:T28" si="8">IFERROR(S23/S$28,0)</f>
        <v>0</v>
      </c>
      <c r="U23" s="102"/>
      <c r="V23" s="103">
        <f t="shared" ref="V23:V28" si="9">IFERROR(U23/U$28,0)</f>
        <v>0</v>
      </c>
    </row>
    <row r="24" spans="1:24" ht="12.75" customHeight="1" x14ac:dyDescent="0.3">
      <c r="A24" s="151" t="s">
        <v>241</v>
      </c>
      <c r="B24" s="152"/>
      <c r="C24" s="102"/>
      <c r="D24" s="103">
        <f t="shared" si="0"/>
        <v>0</v>
      </c>
      <c r="E24" s="102"/>
      <c r="F24" s="103">
        <f t="shared" si="1"/>
        <v>0</v>
      </c>
      <c r="G24" s="102"/>
      <c r="H24" s="103">
        <f t="shared" si="2"/>
        <v>0</v>
      </c>
      <c r="I24" s="102"/>
      <c r="J24" s="103">
        <f t="shared" si="3"/>
        <v>0</v>
      </c>
      <c r="K24" s="102"/>
      <c r="L24" s="103">
        <f t="shared" si="4"/>
        <v>0</v>
      </c>
      <c r="M24" s="102"/>
      <c r="N24" s="103">
        <f t="shared" si="5"/>
        <v>0</v>
      </c>
      <c r="O24" s="102"/>
      <c r="P24" s="103">
        <f t="shared" si="6"/>
        <v>0</v>
      </c>
      <c r="Q24" s="102"/>
      <c r="R24" s="103">
        <f t="shared" si="7"/>
        <v>0</v>
      </c>
      <c r="S24" s="102"/>
      <c r="T24" s="103">
        <f t="shared" si="8"/>
        <v>0</v>
      </c>
      <c r="U24" s="102"/>
      <c r="V24" s="103">
        <f t="shared" si="9"/>
        <v>0</v>
      </c>
      <c r="X24" s="102"/>
    </row>
    <row r="25" spans="1:24" ht="12.75" customHeight="1" x14ac:dyDescent="0.3">
      <c r="A25" s="38" t="s">
        <v>242</v>
      </c>
      <c r="B25" s="50"/>
      <c r="C25" s="136"/>
      <c r="D25" s="103">
        <f t="shared" si="0"/>
        <v>0</v>
      </c>
      <c r="E25" s="136"/>
      <c r="F25" s="103">
        <f t="shared" si="1"/>
        <v>0</v>
      </c>
      <c r="G25" s="136"/>
      <c r="H25" s="103">
        <f t="shared" si="2"/>
        <v>0</v>
      </c>
      <c r="I25" s="136"/>
      <c r="J25" s="103">
        <f t="shared" si="3"/>
        <v>0</v>
      </c>
      <c r="K25" s="136"/>
      <c r="L25" s="103">
        <f t="shared" si="4"/>
        <v>0</v>
      </c>
      <c r="M25" s="136"/>
      <c r="N25" s="103">
        <f t="shared" si="5"/>
        <v>0</v>
      </c>
      <c r="O25" s="136"/>
      <c r="P25" s="103">
        <f t="shared" si="6"/>
        <v>0</v>
      </c>
      <c r="Q25" s="136"/>
      <c r="R25" s="103">
        <f t="shared" si="7"/>
        <v>0</v>
      </c>
      <c r="S25" s="136"/>
      <c r="T25" s="103">
        <f t="shared" si="8"/>
        <v>0</v>
      </c>
      <c r="U25" s="136"/>
      <c r="V25" s="103">
        <f t="shared" si="9"/>
        <v>0</v>
      </c>
      <c r="X25" s="102"/>
    </row>
    <row r="26" spans="1:24" ht="12.75" customHeight="1" x14ac:dyDescent="0.3">
      <c r="A26" s="151" t="s">
        <v>243</v>
      </c>
      <c r="B26" s="50"/>
      <c r="C26" s="102"/>
      <c r="D26" s="103">
        <f t="shared" si="0"/>
        <v>0</v>
      </c>
      <c r="E26" s="102"/>
      <c r="F26" s="103">
        <f t="shared" si="1"/>
        <v>0</v>
      </c>
      <c r="G26" s="102"/>
      <c r="H26" s="103">
        <f t="shared" si="2"/>
        <v>0</v>
      </c>
      <c r="I26" s="102"/>
      <c r="J26" s="103">
        <f t="shared" si="3"/>
        <v>0</v>
      </c>
      <c r="K26" s="102"/>
      <c r="L26" s="103">
        <f t="shared" si="4"/>
        <v>0</v>
      </c>
      <c r="M26" s="102"/>
      <c r="N26" s="103">
        <f t="shared" si="5"/>
        <v>0</v>
      </c>
      <c r="O26" s="102"/>
      <c r="P26" s="103">
        <f t="shared" si="6"/>
        <v>0</v>
      </c>
      <c r="Q26" s="102"/>
      <c r="R26" s="103">
        <f t="shared" si="7"/>
        <v>0</v>
      </c>
      <c r="S26" s="102"/>
      <c r="T26" s="103">
        <f t="shared" si="8"/>
        <v>0</v>
      </c>
      <c r="U26" s="102"/>
      <c r="V26" s="103">
        <f t="shared" si="9"/>
        <v>0</v>
      </c>
    </row>
    <row r="27" spans="1:24" ht="12.75" customHeight="1" x14ac:dyDescent="0.3">
      <c r="A27" s="38" t="s">
        <v>40</v>
      </c>
      <c r="B27" s="50"/>
      <c r="C27" s="137"/>
      <c r="D27" s="103">
        <f t="shared" si="0"/>
        <v>0</v>
      </c>
      <c r="E27" s="137"/>
      <c r="F27" s="103">
        <f t="shared" si="1"/>
        <v>0</v>
      </c>
      <c r="G27" s="137"/>
      <c r="H27" s="103">
        <f t="shared" si="2"/>
        <v>0</v>
      </c>
      <c r="I27" s="137"/>
      <c r="J27" s="103">
        <f t="shared" si="3"/>
        <v>0</v>
      </c>
      <c r="K27" s="137"/>
      <c r="L27" s="103">
        <f t="shared" si="4"/>
        <v>0</v>
      </c>
      <c r="M27" s="137"/>
      <c r="N27" s="103">
        <f t="shared" si="5"/>
        <v>0</v>
      </c>
      <c r="O27" s="137"/>
      <c r="P27" s="103">
        <f t="shared" si="6"/>
        <v>0</v>
      </c>
      <c r="Q27" s="137"/>
      <c r="R27" s="103">
        <f t="shared" si="7"/>
        <v>0</v>
      </c>
      <c r="S27" s="137"/>
      <c r="T27" s="103">
        <f t="shared" si="8"/>
        <v>0</v>
      </c>
      <c r="U27" s="137"/>
      <c r="V27" s="103">
        <f t="shared" si="9"/>
        <v>0</v>
      </c>
    </row>
    <row r="28" spans="1:24" ht="12.75" customHeight="1" x14ac:dyDescent="0.3">
      <c r="A28" s="26" t="s">
        <v>1</v>
      </c>
      <c r="B28" s="69"/>
      <c r="C28" s="105">
        <f>SUM(C19:C27)</f>
        <v>100000</v>
      </c>
      <c r="D28" s="106">
        <f t="shared" si="0"/>
        <v>1</v>
      </c>
      <c r="E28" s="105">
        <f>SUM(E19:E27)</f>
        <v>218000</v>
      </c>
      <c r="F28" s="106">
        <f t="shared" si="1"/>
        <v>1</v>
      </c>
      <c r="G28" s="105">
        <f>SUM(G19:G27)</f>
        <v>222000</v>
      </c>
      <c r="H28" s="106">
        <f t="shared" si="2"/>
        <v>1</v>
      </c>
      <c r="I28" s="105">
        <f>SUM(I19:I27)</f>
        <v>227000</v>
      </c>
      <c r="J28" s="106">
        <f t="shared" si="3"/>
        <v>1</v>
      </c>
      <c r="K28" s="105">
        <f>SUM(K19:K27)</f>
        <v>231000</v>
      </c>
      <c r="L28" s="106">
        <f t="shared" si="4"/>
        <v>1</v>
      </c>
      <c r="M28" s="105">
        <f>SUM(M19:M27)</f>
        <v>236000</v>
      </c>
      <c r="N28" s="106">
        <f t="shared" si="5"/>
        <v>1</v>
      </c>
      <c r="O28" s="105">
        <f>SUM(O19:O27)</f>
        <v>240000</v>
      </c>
      <c r="P28" s="106">
        <f t="shared" si="6"/>
        <v>1</v>
      </c>
      <c r="Q28" s="105">
        <f>SUM(Q19:Q27)</f>
        <v>245000</v>
      </c>
      <c r="R28" s="106">
        <f t="shared" si="7"/>
        <v>1</v>
      </c>
      <c r="S28" s="105">
        <f>SUM(S19:S27)</f>
        <v>250000</v>
      </c>
      <c r="T28" s="106">
        <f t="shared" si="8"/>
        <v>1</v>
      </c>
      <c r="U28" s="105">
        <f>SUM(U19:U27)</f>
        <v>255000</v>
      </c>
      <c r="V28" s="106">
        <f t="shared" si="9"/>
        <v>1</v>
      </c>
    </row>
    <row r="29" spans="1:24" ht="12.75" customHeight="1" x14ac:dyDescent="0.3">
      <c r="A29" s="26"/>
      <c r="B29" s="69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4" ht="12.75" customHeight="1" x14ac:dyDescent="0.3">
      <c r="A30" s="26" t="s">
        <v>34</v>
      </c>
      <c r="B30" s="69"/>
      <c r="C30" s="25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4" ht="12.75" customHeight="1" x14ac:dyDescent="0.3">
      <c r="A31" s="38" t="s">
        <v>35</v>
      </c>
      <c r="B31" s="50"/>
      <c r="C31" s="217">
        <v>34000</v>
      </c>
      <c r="D31" s="103">
        <f>IFERROR(C31/C$28,0)</f>
        <v>0.34</v>
      </c>
      <c r="E31" s="217">
        <v>74120</v>
      </c>
      <c r="F31" s="103">
        <f>IFERROR(E31/E$28,0)</f>
        <v>0.34</v>
      </c>
      <c r="G31" s="217">
        <v>75480</v>
      </c>
      <c r="H31" s="103">
        <f>IFERROR(G31/G$28,0)</f>
        <v>0.34</v>
      </c>
      <c r="I31" s="217">
        <v>77180</v>
      </c>
      <c r="J31" s="103">
        <f>IFERROR(I31/I$28,0)</f>
        <v>0.34</v>
      </c>
      <c r="K31" s="217">
        <v>78540</v>
      </c>
      <c r="L31" s="103">
        <f>IFERROR(K31/K$28,0)</f>
        <v>0.34</v>
      </c>
      <c r="M31" s="217">
        <v>80240</v>
      </c>
      <c r="N31" s="103">
        <f>IFERROR(M31/M$28,0)</f>
        <v>0.34</v>
      </c>
      <c r="O31" s="217">
        <v>81600</v>
      </c>
      <c r="P31" s="103">
        <f>IFERROR(O31/O$28,0)</f>
        <v>0.34</v>
      </c>
      <c r="Q31" s="217">
        <v>83300</v>
      </c>
      <c r="R31" s="103">
        <f>IFERROR(Q31/Q$28,0)</f>
        <v>0.34</v>
      </c>
      <c r="S31" s="217">
        <v>85000</v>
      </c>
      <c r="T31" s="103">
        <f>IFERROR(S31/S$28,0)</f>
        <v>0.34</v>
      </c>
      <c r="U31" s="217">
        <v>86700</v>
      </c>
      <c r="V31" s="103">
        <f>IFERROR(U31/U$28,0)</f>
        <v>0.34</v>
      </c>
    </row>
    <row r="32" spans="1:24" ht="12.75" customHeight="1" x14ac:dyDescent="0.3">
      <c r="A32" s="70" t="s">
        <v>75</v>
      </c>
      <c r="B32" s="70"/>
      <c r="C32" s="139"/>
      <c r="D32" s="103">
        <f>IFERROR(C32/C$28,0)</f>
        <v>0</v>
      </c>
      <c r="E32" s="139"/>
      <c r="F32" s="103">
        <f>IFERROR(E32/E$28,0)</f>
        <v>0</v>
      </c>
      <c r="G32" s="139"/>
      <c r="H32" s="103">
        <f>IFERROR(G32/G$28,0)</f>
        <v>0</v>
      </c>
      <c r="I32" s="139"/>
      <c r="J32" s="103">
        <f>IFERROR(I32/I$28,0)</f>
        <v>0</v>
      </c>
      <c r="K32" s="139"/>
      <c r="L32" s="103">
        <f>IFERROR(K32/K$28,0)</f>
        <v>0</v>
      </c>
      <c r="M32" s="139"/>
      <c r="N32" s="103">
        <f>IFERROR(M32/M$28,0)</f>
        <v>0</v>
      </c>
      <c r="O32" s="139"/>
      <c r="P32" s="103">
        <f>IFERROR(O32/O$28,0)</f>
        <v>0</v>
      </c>
      <c r="Q32" s="139"/>
      <c r="R32" s="103">
        <f>IFERROR(Q32/Q$28,0)</f>
        <v>0</v>
      </c>
      <c r="S32" s="139"/>
      <c r="T32" s="103">
        <f>IFERROR(S32/S$28,0)</f>
        <v>0</v>
      </c>
      <c r="U32" s="139"/>
      <c r="V32" s="103">
        <f>IFERROR(U32/U$28,0)</f>
        <v>0</v>
      </c>
    </row>
    <row r="33" spans="1:22" ht="12.75" customHeight="1" x14ac:dyDescent="0.3">
      <c r="A33" s="26" t="s">
        <v>2</v>
      </c>
      <c r="B33" s="69"/>
      <c r="C33" s="105">
        <f>SUM(C31:C32)</f>
        <v>34000</v>
      </c>
      <c r="D33" s="106">
        <f>IFERROR(C33/C$28,0)</f>
        <v>0.34</v>
      </c>
      <c r="E33" s="105">
        <f>SUM(E31:E32)</f>
        <v>74120</v>
      </c>
      <c r="F33" s="106">
        <f>IFERROR(E33/E$28,0)</f>
        <v>0.34</v>
      </c>
      <c r="G33" s="105">
        <f>SUM(G31:G32)</f>
        <v>75480</v>
      </c>
      <c r="H33" s="106">
        <f>IFERROR(G33/G$28,0)</f>
        <v>0.34</v>
      </c>
      <c r="I33" s="105">
        <f>SUM(I31:I32)</f>
        <v>77180</v>
      </c>
      <c r="J33" s="106">
        <f>IFERROR(I33/I$28,0)</f>
        <v>0.34</v>
      </c>
      <c r="K33" s="105">
        <f>SUM(K31:K32)</f>
        <v>78540</v>
      </c>
      <c r="L33" s="106">
        <f>IFERROR(K33/K$28,0)</f>
        <v>0.34</v>
      </c>
      <c r="M33" s="105">
        <f>SUM(M31:M32)</f>
        <v>80240</v>
      </c>
      <c r="N33" s="106">
        <f>IFERROR(M33/M$28,0)</f>
        <v>0.34</v>
      </c>
      <c r="O33" s="105">
        <f>SUM(O31:O32)</f>
        <v>81600</v>
      </c>
      <c r="P33" s="106">
        <f>IFERROR(O33/O$28,0)</f>
        <v>0.34</v>
      </c>
      <c r="Q33" s="105">
        <f>SUM(Q31:Q32)</f>
        <v>83300</v>
      </c>
      <c r="R33" s="106">
        <f>IFERROR(Q33/Q$28,0)</f>
        <v>0.34</v>
      </c>
      <c r="S33" s="105">
        <f>SUM(S31:S32)</f>
        <v>85000</v>
      </c>
      <c r="T33" s="106">
        <f>IFERROR(S33/S$28,0)</f>
        <v>0.34</v>
      </c>
      <c r="U33" s="105">
        <f>SUM(U31:U32)</f>
        <v>86700</v>
      </c>
      <c r="V33" s="106">
        <f>IFERROR(U33/U$28,0)</f>
        <v>0.34</v>
      </c>
    </row>
    <row r="34" spans="1:22" ht="12.75" customHeight="1" x14ac:dyDescent="0.3">
      <c r="A34" s="38"/>
      <c r="B34" s="5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2.75" customHeight="1" x14ac:dyDescent="0.3">
      <c r="A35" s="26" t="s">
        <v>3</v>
      </c>
      <c r="B35" s="69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2.75" customHeight="1" x14ac:dyDescent="0.3">
      <c r="A36" s="38" t="s">
        <v>22</v>
      </c>
      <c r="B36" s="50"/>
      <c r="C36" s="217">
        <v>0</v>
      </c>
      <c r="D36" s="103">
        <f t="shared" ref="D36:D46" si="10">IFERROR(C36/C$28,0)</f>
        <v>0</v>
      </c>
      <c r="E36" s="217"/>
      <c r="F36" s="103">
        <f t="shared" ref="F36:F46" si="11">IFERROR(E36/E$28,0)</f>
        <v>0</v>
      </c>
      <c r="G36" s="217"/>
      <c r="H36" s="103">
        <f t="shared" ref="H36:H46" si="12">IFERROR(G36/G$28,0)</f>
        <v>0</v>
      </c>
      <c r="I36" s="217"/>
      <c r="J36" s="103">
        <f t="shared" ref="J36:J46" si="13">IFERROR(I36/I$28,0)</f>
        <v>0</v>
      </c>
      <c r="K36" s="217"/>
      <c r="L36" s="103">
        <f t="shared" ref="L36:L46" si="14">IFERROR(K36/K$28,0)</f>
        <v>0</v>
      </c>
      <c r="M36" s="217"/>
      <c r="N36" s="103">
        <f t="shared" ref="N36:N46" si="15">IFERROR(M36/M$28,0)</f>
        <v>0</v>
      </c>
      <c r="O36" s="217"/>
      <c r="P36" s="103">
        <f t="shared" ref="P36:P46" si="16">IFERROR(O36/O$28,0)</f>
        <v>0</v>
      </c>
      <c r="Q36" s="217"/>
      <c r="R36" s="103">
        <f t="shared" ref="R36:R46" si="17">IFERROR(Q36/Q$28,0)</f>
        <v>0</v>
      </c>
      <c r="S36" s="217"/>
      <c r="T36" s="103">
        <f t="shared" ref="T36:T46" si="18">IFERROR(S36/S$28,0)</f>
        <v>0</v>
      </c>
      <c r="U36" s="217"/>
      <c r="V36" s="103">
        <f t="shared" ref="V36:V46" si="19">IFERROR(U36/U$28,0)</f>
        <v>0</v>
      </c>
    </row>
    <row r="37" spans="1:22" ht="12.75" customHeight="1" x14ac:dyDescent="0.3">
      <c r="A37" s="38" t="s">
        <v>23</v>
      </c>
      <c r="B37" s="50"/>
      <c r="C37" s="217">
        <v>77174</v>
      </c>
      <c r="D37" s="103">
        <f t="shared" si="10"/>
        <v>0.77173999999999998</v>
      </c>
      <c r="E37" s="217">
        <v>79103.349999999991</v>
      </c>
      <c r="F37" s="103">
        <f t="shared" si="11"/>
        <v>0.36285940366972474</v>
      </c>
      <c r="G37" s="217">
        <v>61871.967249999987</v>
      </c>
      <c r="H37" s="103">
        <f t="shared" si="12"/>
        <v>0.27870255518018011</v>
      </c>
      <c r="I37" s="217">
        <v>63851.870201999991</v>
      </c>
      <c r="J37" s="103">
        <f t="shared" si="13"/>
        <v>0.28128577181497794</v>
      </c>
      <c r="K37" s="217">
        <v>65448.166957049987</v>
      </c>
      <c r="L37" s="103">
        <f t="shared" si="14"/>
        <v>0.28332539808246748</v>
      </c>
      <c r="M37" s="217">
        <v>67084.371130976229</v>
      </c>
      <c r="N37" s="103">
        <f t="shared" si="15"/>
        <v>0.28425580987701793</v>
      </c>
      <c r="O37" s="217">
        <v>68761.480409250624</v>
      </c>
      <c r="P37" s="103">
        <f t="shared" si="16"/>
        <v>0.28650616837187759</v>
      </c>
      <c r="Q37" s="217">
        <v>70480.517419481883</v>
      </c>
      <c r="R37" s="103">
        <f t="shared" si="17"/>
        <v>0.28767558130400767</v>
      </c>
      <c r="S37" s="217">
        <v>72242.530354968927</v>
      </c>
      <c r="T37" s="103">
        <f t="shared" si="18"/>
        <v>0.28897012141987571</v>
      </c>
      <c r="U37" s="217">
        <v>74048.593613843143</v>
      </c>
      <c r="V37" s="103">
        <f t="shared" si="19"/>
        <v>0.29038664162291428</v>
      </c>
    </row>
    <row r="38" spans="1:22" ht="12.75" customHeight="1" x14ac:dyDescent="0.3">
      <c r="A38" s="38" t="s">
        <v>24</v>
      </c>
      <c r="B38" s="50"/>
      <c r="C38" s="217"/>
      <c r="D38" s="103">
        <f t="shared" si="10"/>
        <v>0</v>
      </c>
      <c r="E38" s="217"/>
      <c r="F38" s="103">
        <f t="shared" si="11"/>
        <v>0</v>
      </c>
      <c r="G38" s="217">
        <v>0</v>
      </c>
      <c r="H38" s="103">
        <f t="shared" si="12"/>
        <v>0</v>
      </c>
      <c r="I38" s="217">
        <v>0</v>
      </c>
      <c r="J38" s="103">
        <f t="shared" si="13"/>
        <v>0</v>
      </c>
      <c r="K38" s="217">
        <v>0</v>
      </c>
      <c r="L38" s="103">
        <f t="shared" si="14"/>
        <v>0</v>
      </c>
      <c r="M38" s="217">
        <v>0</v>
      </c>
      <c r="N38" s="103">
        <f t="shared" si="15"/>
        <v>0</v>
      </c>
      <c r="O38" s="217">
        <v>0</v>
      </c>
      <c r="P38" s="103">
        <f t="shared" si="16"/>
        <v>0</v>
      </c>
      <c r="Q38" s="217">
        <v>0</v>
      </c>
      <c r="R38" s="103">
        <f t="shared" si="17"/>
        <v>0</v>
      </c>
      <c r="S38" s="217">
        <v>0</v>
      </c>
      <c r="T38" s="103">
        <f t="shared" si="18"/>
        <v>0</v>
      </c>
      <c r="U38" s="217">
        <v>0</v>
      </c>
      <c r="V38" s="103">
        <f t="shared" si="19"/>
        <v>0</v>
      </c>
    </row>
    <row r="39" spans="1:22" ht="12.75" customHeight="1" x14ac:dyDescent="0.3">
      <c r="A39" s="38" t="s">
        <v>28</v>
      </c>
      <c r="B39" s="50"/>
      <c r="C39" s="217"/>
      <c r="D39" s="103">
        <f t="shared" si="10"/>
        <v>0</v>
      </c>
      <c r="E39" s="217"/>
      <c r="F39" s="103">
        <f t="shared" si="11"/>
        <v>0</v>
      </c>
      <c r="G39" s="217">
        <v>0</v>
      </c>
      <c r="H39" s="103">
        <f t="shared" si="12"/>
        <v>0</v>
      </c>
      <c r="I39" s="217">
        <v>0</v>
      </c>
      <c r="J39" s="103">
        <f t="shared" si="13"/>
        <v>0</v>
      </c>
      <c r="K39" s="217">
        <v>0</v>
      </c>
      <c r="L39" s="103">
        <f t="shared" si="14"/>
        <v>0</v>
      </c>
      <c r="M39" s="217">
        <v>0</v>
      </c>
      <c r="N39" s="103">
        <f t="shared" si="15"/>
        <v>0</v>
      </c>
      <c r="O39" s="217">
        <v>0</v>
      </c>
      <c r="P39" s="103">
        <f t="shared" si="16"/>
        <v>0</v>
      </c>
      <c r="Q39" s="217">
        <v>0</v>
      </c>
      <c r="R39" s="103">
        <f t="shared" si="17"/>
        <v>0</v>
      </c>
      <c r="S39" s="217">
        <v>0</v>
      </c>
      <c r="T39" s="103">
        <f t="shared" si="18"/>
        <v>0</v>
      </c>
      <c r="U39" s="217">
        <v>0</v>
      </c>
      <c r="V39" s="103">
        <f t="shared" si="19"/>
        <v>0</v>
      </c>
    </row>
    <row r="40" spans="1:22" ht="12.75" customHeight="1" x14ac:dyDescent="0.3">
      <c r="A40" s="38" t="s">
        <v>25</v>
      </c>
      <c r="B40" s="50"/>
      <c r="C40" s="217">
        <v>0</v>
      </c>
      <c r="D40" s="103">
        <f t="shared" si="10"/>
        <v>0</v>
      </c>
      <c r="E40" s="138"/>
      <c r="F40" s="103">
        <f t="shared" si="11"/>
        <v>0</v>
      </c>
      <c r="G40" s="217">
        <v>0</v>
      </c>
      <c r="H40" s="103">
        <f t="shared" si="12"/>
        <v>0</v>
      </c>
      <c r="I40" s="217">
        <v>0</v>
      </c>
      <c r="J40" s="103">
        <f t="shared" si="13"/>
        <v>0</v>
      </c>
      <c r="K40" s="217">
        <v>0</v>
      </c>
      <c r="L40" s="103">
        <f t="shared" si="14"/>
        <v>0</v>
      </c>
      <c r="M40" s="217">
        <v>0</v>
      </c>
      <c r="N40" s="103">
        <f t="shared" si="15"/>
        <v>0</v>
      </c>
      <c r="O40" s="217">
        <v>0</v>
      </c>
      <c r="P40" s="103">
        <f t="shared" si="16"/>
        <v>0</v>
      </c>
      <c r="Q40" s="217">
        <v>0</v>
      </c>
      <c r="R40" s="103">
        <f t="shared" si="17"/>
        <v>0</v>
      </c>
      <c r="S40" s="217">
        <v>0</v>
      </c>
      <c r="T40" s="103">
        <f t="shared" si="18"/>
        <v>0</v>
      </c>
      <c r="U40" s="217">
        <v>0</v>
      </c>
      <c r="V40" s="103">
        <f t="shared" si="19"/>
        <v>0</v>
      </c>
    </row>
    <row r="41" spans="1:22" ht="12.75" customHeight="1" x14ac:dyDescent="0.3">
      <c r="A41" s="38" t="s">
        <v>26</v>
      </c>
      <c r="B41" s="50"/>
      <c r="C41" s="217">
        <v>9569.5759999999991</v>
      </c>
      <c r="D41" s="103">
        <f t="shared" si="10"/>
        <v>9.5695759999999991E-2</v>
      </c>
      <c r="E41" s="217">
        <v>9808.8153999999995</v>
      </c>
      <c r="F41" s="103">
        <f t="shared" si="11"/>
        <v>4.499456605504587E-2</v>
      </c>
      <c r="G41" s="217">
        <v>7672.1239389999982</v>
      </c>
      <c r="H41" s="103">
        <f t="shared" si="12"/>
        <v>3.4559116842342336E-2</v>
      </c>
      <c r="I41" s="217">
        <v>7917.6319050479988</v>
      </c>
      <c r="J41" s="103">
        <f t="shared" si="13"/>
        <v>3.4879435705057263E-2</v>
      </c>
      <c r="K41" s="217">
        <v>8115.5727026741979</v>
      </c>
      <c r="L41" s="103">
        <f t="shared" si="14"/>
        <v>3.5132349362225965E-2</v>
      </c>
      <c r="M41" s="217">
        <v>8318.4620202410515</v>
      </c>
      <c r="N41" s="103">
        <f t="shared" si="15"/>
        <v>3.5247720424750217E-2</v>
      </c>
      <c r="O41" s="217">
        <v>8526.423570747078</v>
      </c>
      <c r="P41" s="103">
        <f t="shared" si="16"/>
        <v>3.5526764878112828E-2</v>
      </c>
      <c r="Q41" s="217">
        <v>8739.5841600157528</v>
      </c>
      <c r="R41" s="103">
        <f t="shared" si="17"/>
        <v>3.5671772081696952E-2</v>
      </c>
      <c r="S41" s="217">
        <v>8958.073764016146</v>
      </c>
      <c r="T41" s="103">
        <f t="shared" si="18"/>
        <v>3.5832295056064584E-2</v>
      </c>
      <c r="U41" s="217">
        <v>9182.0256081165498</v>
      </c>
      <c r="V41" s="103">
        <f t="shared" si="19"/>
        <v>3.6007943561241373E-2</v>
      </c>
    </row>
    <row r="42" spans="1:22" ht="12.75" customHeight="1" x14ac:dyDescent="0.3">
      <c r="A42" s="38" t="s">
        <v>27</v>
      </c>
      <c r="B42" s="50"/>
      <c r="C42" s="217"/>
      <c r="D42" s="103">
        <f t="shared" si="10"/>
        <v>0</v>
      </c>
      <c r="E42" s="217"/>
      <c r="F42" s="103">
        <f t="shared" si="11"/>
        <v>0</v>
      </c>
      <c r="G42" s="217"/>
      <c r="H42" s="103">
        <f t="shared" si="12"/>
        <v>0</v>
      </c>
      <c r="I42" s="217"/>
      <c r="J42" s="103">
        <f t="shared" si="13"/>
        <v>0</v>
      </c>
      <c r="K42" s="217"/>
      <c r="L42" s="103">
        <f t="shared" si="14"/>
        <v>0</v>
      </c>
      <c r="M42" s="217"/>
      <c r="N42" s="103">
        <f t="shared" si="15"/>
        <v>0</v>
      </c>
      <c r="O42" s="217"/>
      <c r="P42" s="103">
        <f t="shared" si="16"/>
        <v>0</v>
      </c>
      <c r="Q42" s="217"/>
      <c r="R42" s="103">
        <f t="shared" si="17"/>
        <v>0</v>
      </c>
      <c r="S42" s="217"/>
      <c r="T42" s="103">
        <f t="shared" si="18"/>
        <v>0</v>
      </c>
      <c r="U42" s="217"/>
      <c r="V42" s="103">
        <f t="shared" si="19"/>
        <v>0</v>
      </c>
    </row>
    <row r="43" spans="1:22" ht="12.75" customHeight="1" x14ac:dyDescent="0.3">
      <c r="A43" s="38" t="s">
        <v>76</v>
      </c>
      <c r="B43" s="50"/>
      <c r="C43" s="217"/>
      <c r="D43" s="103">
        <f t="shared" si="10"/>
        <v>0</v>
      </c>
      <c r="E43" s="217"/>
      <c r="F43" s="103">
        <f t="shared" si="11"/>
        <v>0</v>
      </c>
      <c r="G43" s="217"/>
      <c r="H43" s="103">
        <f t="shared" si="12"/>
        <v>0</v>
      </c>
      <c r="I43" s="217"/>
      <c r="J43" s="103">
        <f t="shared" si="13"/>
        <v>0</v>
      </c>
      <c r="K43" s="217"/>
      <c r="L43" s="103">
        <f t="shared" si="14"/>
        <v>0</v>
      </c>
      <c r="M43" s="217"/>
      <c r="N43" s="103">
        <f t="shared" si="15"/>
        <v>0</v>
      </c>
      <c r="O43" s="217"/>
      <c r="P43" s="103">
        <f t="shared" si="16"/>
        <v>0</v>
      </c>
      <c r="Q43" s="217"/>
      <c r="R43" s="103">
        <f t="shared" si="17"/>
        <v>0</v>
      </c>
      <c r="S43" s="217"/>
      <c r="T43" s="103">
        <f t="shared" si="18"/>
        <v>0</v>
      </c>
      <c r="U43" s="217"/>
      <c r="V43" s="103">
        <f t="shared" si="19"/>
        <v>0</v>
      </c>
    </row>
    <row r="44" spans="1:22" ht="12.75" customHeight="1" x14ac:dyDescent="0.3">
      <c r="A44" s="38" t="s">
        <v>11</v>
      </c>
      <c r="B44" s="50"/>
      <c r="C44" s="217"/>
      <c r="D44" s="103">
        <f t="shared" si="10"/>
        <v>0</v>
      </c>
      <c r="E44" s="217"/>
      <c r="F44" s="103">
        <f t="shared" si="11"/>
        <v>0</v>
      </c>
      <c r="G44" s="217"/>
      <c r="H44" s="103">
        <f t="shared" si="12"/>
        <v>0</v>
      </c>
      <c r="I44" s="217"/>
      <c r="J44" s="103">
        <f t="shared" si="13"/>
        <v>0</v>
      </c>
      <c r="K44" s="217"/>
      <c r="L44" s="103">
        <f t="shared" si="14"/>
        <v>0</v>
      </c>
      <c r="M44" s="217"/>
      <c r="N44" s="103">
        <f t="shared" si="15"/>
        <v>0</v>
      </c>
      <c r="O44" s="217"/>
      <c r="P44" s="103">
        <f t="shared" si="16"/>
        <v>0</v>
      </c>
      <c r="Q44" s="217"/>
      <c r="R44" s="103">
        <f t="shared" si="17"/>
        <v>0</v>
      </c>
      <c r="S44" s="217"/>
      <c r="T44" s="103">
        <f t="shared" si="18"/>
        <v>0</v>
      </c>
      <c r="U44" s="217"/>
      <c r="V44" s="103">
        <f t="shared" si="19"/>
        <v>0</v>
      </c>
    </row>
    <row r="45" spans="1:22" ht="12.75" customHeight="1" x14ac:dyDescent="0.3">
      <c r="A45" s="38" t="s">
        <v>4</v>
      </c>
      <c r="B45" s="50"/>
      <c r="C45" s="220">
        <v>7254.3559999999998</v>
      </c>
      <c r="D45" s="103">
        <f t="shared" si="10"/>
        <v>7.2543559999999993E-2</v>
      </c>
      <c r="E45" s="220">
        <v>7435.714899999999</v>
      </c>
      <c r="F45" s="103">
        <f t="shared" si="11"/>
        <v>3.4108783944954126E-2</v>
      </c>
      <c r="G45" s="220">
        <v>5815.964921499999</v>
      </c>
      <c r="H45" s="103">
        <f t="shared" si="12"/>
        <v>2.6198040186936934E-2</v>
      </c>
      <c r="I45" s="220">
        <v>6002.0757989879994</v>
      </c>
      <c r="J45" s="103">
        <f t="shared" si="13"/>
        <v>2.6440862550607926E-2</v>
      </c>
      <c r="K45" s="220">
        <v>6152.1276939626987</v>
      </c>
      <c r="L45" s="103">
        <f t="shared" si="14"/>
        <v>2.6632587419751941E-2</v>
      </c>
      <c r="M45" s="220">
        <v>6305.9308863117658</v>
      </c>
      <c r="N45" s="103">
        <f t="shared" si="15"/>
        <v>2.6720046128439687E-2</v>
      </c>
      <c r="O45" s="220">
        <v>6463.5791584695589</v>
      </c>
      <c r="P45" s="103">
        <f t="shared" si="16"/>
        <v>2.6931579826956497E-2</v>
      </c>
      <c r="Q45" s="220">
        <v>6625.1686374312967</v>
      </c>
      <c r="R45" s="103">
        <f t="shared" si="17"/>
        <v>2.7041504642576722E-2</v>
      </c>
      <c r="S45" s="220">
        <v>6790.7978533670794</v>
      </c>
      <c r="T45" s="103">
        <f t="shared" si="18"/>
        <v>2.7163191413468318E-2</v>
      </c>
      <c r="U45" s="220">
        <v>6960.5677997012554</v>
      </c>
      <c r="V45" s="103">
        <f t="shared" si="19"/>
        <v>2.7296344312553941E-2</v>
      </c>
    </row>
    <row r="46" spans="1:22" ht="12.75" customHeight="1" x14ac:dyDescent="0.3">
      <c r="A46" s="26" t="s">
        <v>5</v>
      </c>
      <c r="B46" s="69"/>
      <c r="C46" s="105">
        <f>SUM(C36:C45)</f>
        <v>93997.932000000001</v>
      </c>
      <c r="D46" s="106">
        <f t="shared" si="10"/>
        <v>0.93997931999999995</v>
      </c>
      <c r="E46" s="105">
        <f>SUM(E36:E45)</f>
        <v>96347.88029999999</v>
      </c>
      <c r="F46" s="106">
        <f t="shared" si="11"/>
        <v>0.44196275366972471</v>
      </c>
      <c r="G46" s="105">
        <f>SUM(G36:G45)</f>
        <v>75360.05611049998</v>
      </c>
      <c r="H46" s="106">
        <f t="shared" si="12"/>
        <v>0.33945971220945936</v>
      </c>
      <c r="I46" s="105">
        <f>SUM(I36:I45)</f>
        <v>77771.577906035978</v>
      </c>
      <c r="J46" s="106">
        <f t="shared" si="13"/>
        <v>0.34260607007064309</v>
      </c>
      <c r="K46" s="105">
        <f>SUM(K36:K45)</f>
        <v>79715.867353686888</v>
      </c>
      <c r="L46" s="106">
        <f t="shared" si="14"/>
        <v>0.3450903348644454</v>
      </c>
      <c r="M46" s="105">
        <f>SUM(M36:M45)</f>
        <v>81708.76403752905</v>
      </c>
      <c r="N46" s="106">
        <f t="shared" si="15"/>
        <v>0.34622357643020785</v>
      </c>
      <c r="O46" s="105">
        <f>SUM(O36:O45)</f>
        <v>83751.483138467258</v>
      </c>
      <c r="P46" s="106">
        <f t="shared" si="16"/>
        <v>0.34896451307694693</v>
      </c>
      <c r="Q46" s="105">
        <f>SUM(Q36:Q45)</f>
        <v>85845.27021692894</v>
      </c>
      <c r="R46" s="106">
        <f t="shared" si="17"/>
        <v>0.3503888580282814</v>
      </c>
      <c r="S46" s="105">
        <f>SUM(S36:S45)</f>
        <v>87991.401972352149</v>
      </c>
      <c r="T46" s="106">
        <f t="shared" si="18"/>
        <v>0.35196560788940862</v>
      </c>
      <c r="U46" s="105">
        <f>SUM(U36:U45)</f>
        <v>90191.187021660953</v>
      </c>
      <c r="V46" s="106">
        <f t="shared" si="19"/>
        <v>0.35369092949670961</v>
      </c>
    </row>
    <row r="47" spans="1:22" ht="12.75" customHeight="1" x14ac:dyDescent="0.3">
      <c r="A47" s="26"/>
      <c r="B47" s="26"/>
      <c r="C47" s="53"/>
      <c r="D47" s="111"/>
      <c r="E47" s="53"/>
      <c r="F47" s="111"/>
      <c r="G47" s="53"/>
      <c r="H47" s="111"/>
      <c r="I47" s="53"/>
      <c r="J47" s="111"/>
      <c r="K47" s="53"/>
      <c r="L47" s="111"/>
      <c r="M47" s="53"/>
      <c r="N47" s="111"/>
      <c r="O47" s="53"/>
      <c r="P47" s="111"/>
      <c r="Q47" s="53"/>
      <c r="R47" s="111"/>
      <c r="S47" s="53"/>
      <c r="T47" s="111"/>
      <c r="U47" s="53"/>
      <c r="V47" s="111"/>
    </row>
    <row r="48" spans="1:22" ht="12.75" customHeight="1" x14ac:dyDescent="0.3">
      <c r="A48" s="26" t="str">
        <f>A4</f>
        <v xml:space="preserve">VENDOR:  </v>
      </c>
      <c r="B48" s="46" t="str">
        <f>B4</f>
        <v>Aramark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4" ht="12.75" customHeight="1" x14ac:dyDescent="0.3">
      <c r="A49" s="26"/>
      <c r="B49" s="14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4" ht="12.75" customHeight="1" x14ac:dyDescent="0.3">
      <c r="A50" s="38"/>
      <c r="B50" s="38"/>
      <c r="C50" s="109" t="str">
        <f>C6</f>
        <v>FY 2018-19</v>
      </c>
      <c r="D50" s="109" t="s">
        <v>9</v>
      </c>
      <c r="E50" s="109" t="str">
        <f>E6</f>
        <v>FY 2019-20</v>
      </c>
      <c r="F50" s="109" t="s">
        <v>9</v>
      </c>
      <c r="G50" s="109" t="str">
        <f>G6</f>
        <v>FY 2020-21</v>
      </c>
      <c r="H50" s="109" t="s">
        <v>9</v>
      </c>
      <c r="I50" s="109" t="str">
        <f>I6</f>
        <v>FY 2021-22</v>
      </c>
      <c r="J50" s="109" t="s">
        <v>9</v>
      </c>
      <c r="K50" s="109" t="str">
        <f>K6</f>
        <v>FY 2022-23</v>
      </c>
      <c r="L50" s="109" t="s">
        <v>9</v>
      </c>
      <c r="M50" s="109" t="str">
        <f>M6</f>
        <v>FY 2023-24</v>
      </c>
      <c r="N50" s="109" t="s">
        <v>9</v>
      </c>
      <c r="O50" s="109" t="str">
        <f>O6</f>
        <v>FY 2024-25</v>
      </c>
      <c r="P50" s="109" t="s">
        <v>9</v>
      </c>
      <c r="Q50" s="109" t="str">
        <f>Q6</f>
        <v>FY 2025-26</v>
      </c>
      <c r="R50" s="109" t="s">
        <v>9</v>
      </c>
      <c r="S50" s="109" t="str">
        <f>S6</f>
        <v>FY 2026-27</v>
      </c>
      <c r="T50" s="109" t="s">
        <v>9</v>
      </c>
      <c r="U50" s="109" t="str">
        <f>U6</f>
        <v>FY 2027-28</v>
      </c>
      <c r="V50" s="109" t="s">
        <v>9</v>
      </c>
    </row>
    <row r="51" spans="1:24" ht="12.75" customHeight="1" x14ac:dyDescent="0.3">
      <c r="A51" s="26" t="s">
        <v>38</v>
      </c>
      <c r="B51" s="69"/>
      <c r="C51" s="101"/>
      <c r="D51" s="103"/>
      <c r="E51" s="101"/>
      <c r="F51" s="103"/>
      <c r="G51" s="101"/>
      <c r="H51" s="103"/>
      <c r="I51" s="101"/>
      <c r="J51" s="103"/>
      <c r="K51" s="101"/>
      <c r="L51" s="103"/>
      <c r="M51" s="101"/>
      <c r="N51" s="103"/>
      <c r="O51" s="101"/>
      <c r="P51" s="103"/>
      <c r="Q51" s="101"/>
      <c r="R51" s="103"/>
      <c r="S51" s="101"/>
      <c r="T51" s="103"/>
      <c r="U51" s="101"/>
      <c r="V51" s="103"/>
    </row>
    <row r="52" spans="1:24" ht="12.75" customHeight="1" x14ac:dyDescent="0.3">
      <c r="A52" s="38" t="s">
        <v>229</v>
      </c>
      <c r="B52" s="50"/>
      <c r="C52" s="217">
        <v>0</v>
      </c>
      <c r="D52" s="103">
        <f t="shared" ref="D52:D104" si="20">IFERROR(C52/C$28,0)</f>
        <v>0</v>
      </c>
      <c r="E52" s="217">
        <v>0</v>
      </c>
      <c r="F52" s="103">
        <f t="shared" ref="F52:F104" si="21">IFERROR(E52/E$28,0)</f>
        <v>0</v>
      </c>
      <c r="G52" s="217">
        <v>0</v>
      </c>
      <c r="H52" s="103">
        <f t="shared" ref="H52:H104" si="22">IFERROR(G52/G$28,0)</f>
        <v>0</v>
      </c>
      <c r="I52" s="217">
        <v>0</v>
      </c>
      <c r="J52" s="103">
        <f t="shared" ref="J52:J104" si="23">IFERROR(I52/I$28,0)</f>
        <v>0</v>
      </c>
      <c r="K52" s="217">
        <v>0</v>
      </c>
      <c r="L52" s="103">
        <f t="shared" ref="L52:L104" si="24">IFERROR(K52/K$28,0)</f>
        <v>0</v>
      </c>
      <c r="M52" s="217">
        <v>0</v>
      </c>
      <c r="N52" s="103">
        <f t="shared" ref="N52:N104" si="25">IFERROR(M52/M$28,0)</f>
        <v>0</v>
      </c>
      <c r="O52" s="217">
        <v>0</v>
      </c>
      <c r="P52" s="103">
        <f t="shared" ref="P52:P104" si="26">IFERROR(O52/O$28,0)</f>
        <v>0</v>
      </c>
      <c r="Q52" s="217">
        <v>0</v>
      </c>
      <c r="R52" s="103">
        <f t="shared" ref="R52:R104" si="27">IFERROR(Q52/Q$28,0)</f>
        <v>0</v>
      </c>
      <c r="S52" s="217">
        <v>0</v>
      </c>
      <c r="T52" s="103">
        <f t="shared" ref="T52:T104" si="28">IFERROR(S52/S$28,0)</f>
        <v>0</v>
      </c>
      <c r="U52" s="217">
        <v>0</v>
      </c>
      <c r="V52" s="103">
        <f t="shared" ref="V52:V105" si="29">IFERROR(U52/U$28,0)</f>
        <v>0</v>
      </c>
      <c r="X52" s="245"/>
    </row>
    <row r="53" spans="1:24" ht="12.75" customHeight="1" x14ac:dyDescent="0.3">
      <c r="A53" s="38" t="s">
        <v>97</v>
      </c>
      <c r="B53" s="50"/>
      <c r="C53" s="217">
        <v>0</v>
      </c>
      <c r="D53" s="103">
        <f t="shared" si="20"/>
        <v>0</v>
      </c>
      <c r="E53" s="217">
        <v>0</v>
      </c>
      <c r="F53" s="103">
        <f t="shared" si="21"/>
        <v>0</v>
      </c>
      <c r="G53" s="217">
        <v>0</v>
      </c>
      <c r="H53" s="103">
        <f t="shared" si="22"/>
        <v>0</v>
      </c>
      <c r="I53" s="217">
        <v>0</v>
      </c>
      <c r="J53" s="103">
        <f t="shared" si="23"/>
        <v>0</v>
      </c>
      <c r="K53" s="217">
        <v>0</v>
      </c>
      <c r="L53" s="103">
        <f t="shared" si="24"/>
        <v>0</v>
      </c>
      <c r="M53" s="217">
        <v>0</v>
      </c>
      <c r="N53" s="103">
        <f t="shared" si="25"/>
        <v>0</v>
      </c>
      <c r="O53" s="217">
        <v>0</v>
      </c>
      <c r="P53" s="103">
        <f t="shared" si="26"/>
        <v>0</v>
      </c>
      <c r="Q53" s="217">
        <v>0</v>
      </c>
      <c r="R53" s="103">
        <f t="shared" si="27"/>
        <v>0</v>
      </c>
      <c r="S53" s="217">
        <v>0</v>
      </c>
      <c r="T53" s="103">
        <f t="shared" si="28"/>
        <v>0</v>
      </c>
      <c r="U53" s="217">
        <v>0</v>
      </c>
      <c r="V53" s="103">
        <f t="shared" si="29"/>
        <v>0</v>
      </c>
      <c r="X53" s="245"/>
    </row>
    <row r="54" spans="1:24" ht="12.75" customHeight="1" x14ac:dyDescent="0.3">
      <c r="A54" s="38" t="s">
        <v>30</v>
      </c>
      <c r="B54" s="50"/>
      <c r="C54" s="217">
        <v>70</v>
      </c>
      <c r="D54" s="103">
        <f t="shared" si="20"/>
        <v>6.9999999999999999E-4</v>
      </c>
      <c r="E54" s="217">
        <v>152.6</v>
      </c>
      <c r="F54" s="103">
        <f t="shared" si="21"/>
        <v>6.9999999999999999E-4</v>
      </c>
      <c r="G54" s="217">
        <v>155.4</v>
      </c>
      <c r="H54" s="103">
        <f t="shared" si="22"/>
        <v>6.9999999999999999E-4</v>
      </c>
      <c r="I54" s="217">
        <v>158.9</v>
      </c>
      <c r="J54" s="103">
        <f t="shared" si="23"/>
        <v>6.9999999999999999E-4</v>
      </c>
      <c r="K54" s="217">
        <v>161.70000000000002</v>
      </c>
      <c r="L54" s="103">
        <f t="shared" si="24"/>
        <v>7.000000000000001E-4</v>
      </c>
      <c r="M54" s="217">
        <v>165.2</v>
      </c>
      <c r="N54" s="103">
        <f t="shared" si="25"/>
        <v>6.9999999999999999E-4</v>
      </c>
      <c r="O54" s="217">
        <v>168</v>
      </c>
      <c r="P54" s="103">
        <f t="shared" si="26"/>
        <v>6.9999999999999999E-4</v>
      </c>
      <c r="Q54" s="217">
        <v>171.5</v>
      </c>
      <c r="R54" s="103">
        <f t="shared" si="27"/>
        <v>6.9999999999999999E-4</v>
      </c>
      <c r="S54" s="217">
        <v>175</v>
      </c>
      <c r="T54" s="103">
        <f t="shared" si="28"/>
        <v>6.9999999999999999E-4</v>
      </c>
      <c r="U54" s="217">
        <v>178.5</v>
      </c>
      <c r="V54" s="103">
        <f t="shared" si="29"/>
        <v>6.9999999999999999E-4</v>
      </c>
      <c r="X54" s="245"/>
    </row>
    <row r="55" spans="1:24" ht="12.75" customHeight="1" x14ac:dyDescent="0.3">
      <c r="A55" s="38" t="s">
        <v>153</v>
      </c>
      <c r="B55" s="50"/>
      <c r="C55" s="217"/>
      <c r="D55" s="103">
        <f t="shared" si="20"/>
        <v>0</v>
      </c>
      <c r="E55" s="217"/>
      <c r="F55" s="103">
        <f t="shared" si="21"/>
        <v>0</v>
      </c>
      <c r="G55" s="217"/>
      <c r="H55" s="103">
        <f t="shared" si="22"/>
        <v>0</v>
      </c>
      <c r="I55" s="217"/>
      <c r="J55" s="103">
        <f t="shared" si="23"/>
        <v>0</v>
      </c>
      <c r="K55" s="217"/>
      <c r="L55" s="103">
        <f t="shared" si="24"/>
        <v>0</v>
      </c>
      <c r="M55" s="217"/>
      <c r="N55" s="103">
        <f t="shared" si="25"/>
        <v>0</v>
      </c>
      <c r="O55" s="217"/>
      <c r="P55" s="103">
        <f t="shared" si="26"/>
        <v>0</v>
      </c>
      <c r="Q55" s="217"/>
      <c r="R55" s="103">
        <f t="shared" si="27"/>
        <v>0</v>
      </c>
      <c r="S55" s="217"/>
      <c r="T55" s="103">
        <f t="shared" si="28"/>
        <v>0</v>
      </c>
      <c r="U55" s="217"/>
      <c r="V55" s="103">
        <f t="shared" si="29"/>
        <v>0</v>
      </c>
      <c r="X55" s="245"/>
    </row>
    <row r="56" spans="1:24" ht="12.75" customHeight="1" x14ac:dyDescent="0.3">
      <c r="A56" s="38" t="s">
        <v>88</v>
      </c>
      <c r="B56" s="50"/>
      <c r="C56" s="217">
        <v>51</v>
      </c>
      <c r="D56" s="103">
        <f t="shared" si="20"/>
        <v>5.1000000000000004E-4</v>
      </c>
      <c r="E56" s="217">
        <v>111.18</v>
      </c>
      <c r="F56" s="103">
        <f t="shared" si="21"/>
        <v>5.1000000000000004E-4</v>
      </c>
      <c r="G56" s="217">
        <v>113.22000000000001</v>
      </c>
      <c r="H56" s="103">
        <f t="shared" si="22"/>
        <v>5.1000000000000004E-4</v>
      </c>
      <c r="I56" s="217">
        <v>115.77000000000001</v>
      </c>
      <c r="J56" s="103">
        <f t="shared" si="23"/>
        <v>5.1000000000000004E-4</v>
      </c>
      <c r="K56" s="217">
        <v>117.81</v>
      </c>
      <c r="L56" s="103">
        <f t="shared" si="24"/>
        <v>5.1000000000000004E-4</v>
      </c>
      <c r="M56" s="217">
        <v>120.36000000000001</v>
      </c>
      <c r="N56" s="103">
        <f t="shared" si="25"/>
        <v>5.1000000000000004E-4</v>
      </c>
      <c r="O56" s="217">
        <v>122.40000000000002</v>
      </c>
      <c r="P56" s="103">
        <f t="shared" si="26"/>
        <v>5.1000000000000004E-4</v>
      </c>
      <c r="Q56" s="217">
        <v>124.95</v>
      </c>
      <c r="R56" s="103">
        <f t="shared" si="27"/>
        <v>5.1000000000000004E-4</v>
      </c>
      <c r="S56" s="217">
        <v>127.50000000000001</v>
      </c>
      <c r="T56" s="103">
        <f t="shared" si="28"/>
        <v>5.1000000000000004E-4</v>
      </c>
      <c r="U56" s="217">
        <v>130.05000000000001</v>
      </c>
      <c r="V56" s="103">
        <f t="shared" si="29"/>
        <v>5.1000000000000004E-4</v>
      </c>
      <c r="X56" s="245"/>
    </row>
    <row r="57" spans="1:24" ht="12.75" customHeight="1" x14ac:dyDescent="0.3">
      <c r="A57" s="38" t="s">
        <v>14</v>
      </c>
      <c r="B57" s="50"/>
      <c r="C57" s="217">
        <v>0</v>
      </c>
      <c r="D57" s="103">
        <f t="shared" si="20"/>
        <v>0</v>
      </c>
      <c r="E57" s="217">
        <v>0</v>
      </c>
      <c r="F57" s="103">
        <f t="shared" si="21"/>
        <v>0</v>
      </c>
      <c r="G57" s="217">
        <v>0</v>
      </c>
      <c r="H57" s="103">
        <f t="shared" si="22"/>
        <v>0</v>
      </c>
      <c r="I57" s="217">
        <v>0</v>
      </c>
      <c r="J57" s="103">
        <f t="shared" si="23"/>
        <v>0</v>
      </c>
      <c r="K57" s="217">
        <v>0</v>
      </c>
      <c r="L57" s="103">
        <f t="shared" si="24"/>
        <v>0</v>
      </c>
      <c r="M57" s="217">
        <v>0</v>
      </c>
      <c r="N57" s="103">
        <f t="shared" si="25"/>
        <v>0</v>
      </c>
      <c r="O57" s="217">
        <v>0</v>
      </c>
      <c r="P57" s="103">
        <f t="shared" si="26"/>
        <v>0</v>
      </c>
      <c r="Q57" s="217">
        <v>0</v>
      </c>
      <c r="R57" s="103">
        <f t="shared" si="27"/>
        <v>0</v>
      </c>
      <c r="S57" s="217">
        <v>0</v>
      </c>
      <c r="T57" s="103">
        <f t="shared" si="28"/>
        <v>0</v>
      </c>
      <c r="U57" s="217">
        <v>0</v>
      </c>
      <c r="V57" s="103">
        <f t="shared" si="29"/>
        <v>0</v>
      </c>
      <c r="X57" s="245"/>
    </row>
    <row r="58" spans="1:24" ht="12.75" customHeight="1" x14ac:dyDescent="0.3">
      <c r="A58" s="38" t="s">
        <v>31</v>
      </c>
      <c r="B58" s="50"/>
      <c r="C58" s="217">
        <v>0</v>
      </c>
      <c r="D58" s="103">
        <f t="shared" si="20"/>
        <v>0</v>
      </c>
      <c r="E58" s="217">
        <v>0</v>
      </c>
      <c r="F58" s="103">
        <f t="shared" si="21"/>
        <v>0</v>
      </c>
      <c r="G58" s="217">
        <v>0</v>
      </c>
      <c r="H58" s="103">
        <f t="shared" si="22"/>
        <v>0</v>
      </c>
      <c r="I58" s="217">
        <v>0</v>
      </c>
      <c r="J58" s="103">
        <f t="shared" si="23"/>
        <v>0</v>
      </c>
      <c r="K58" s="217">
        <v>0</v>
      </c>
      <c r="L58" s="103">
        <f t="shared" si="24"/>
        <v>0</v>
      </c>
      <c r="M58" s="217">
        <v>0</v>
      </c>
      <c r="N58" s="103">
        <f t="shared" si="25"/>
        <v>0</v>
      </c>
      <c r="O58" s="217">
        <v>0</v>
      </c>
      <c r="P58" s="103">
        <f t="shared" si="26"/>
        <v>0</v>
      </c>
      <c r="Q58" s="217">
        <v>0</v>
      </c>
      <c r="R58" s="103">
        <f t="shared" si="27"/>
        <v>0</v>
      </c>
      <c r="S58" s="217">
        <v>0</v>
      </c>
      <c r="T58" s="103">
        <f t="shared" si="28"/>
        <v>0</v>
      </c>
      <c r="U58" s="217">
        <v>0</v>
      </c>
      <c r="V58" s="103">
        <f t="shared" si="29"/>
        <v>0</v>
      </c>
      <c r="X58" s="245"/>
    </row>
    <row r="59" spans="1:24" ht="12.75" customHeight="1" x14ac:dyDescent="0.3">
      <c r="A59" s="38" t="s">
        <v>141</v>
      </c>
      <c r="B59" s="50"/>
      <c r="C59" s="217">
        <v>15000</v>
      </c>
      <c r="D59" s="103">
        <f t="shared" si="20"/>
        <v>0.15</v>
      </c>
      <c r="E59" s="217">
        <v>32700</v>
      </c>
      <c r="F59" s="103">
        <f t="shared" si="21"/>
        <v>0.15</v>
      </c>
      <c r="G59" s="217">
        <v>33300</v>
      </c>
      <c r="H59" s="103">
        <f t="shared" si="22"/>
        <v>0.15</v>
      </c>
      <c r="I59" s="217">
        <v>34050</v>
      </c>
      <c r="J59" s="103">
        <f t="shared" si="23"/>
        <v>0.15</v>
      </c>
      <c r="K59" s="217">
        <v>34650</v>
      </c>
      <c r="L59" s="103">
        <f t="shared" si="24"/>
        <v>0.15</v>
      </c>
      <c r="M59" s="217">
        <v>35400</v>
      </c>
      <c r="N59" s="103">
        <f t="shared" si="25"/>
        <v>0.15</v>
      </c>
      <c r="O59" s="217">
        <v>36000</v>
      </c>
      <c r="P59" s="103">
        <f t="shared" si="26"/>
        <v>0.15</v>
      </c>
      <c r="Q59" s="217">
        <v>36750</v>
      </c>
      <c r="R59" s="103">
        <f t="shared" si="27"/>
        <v>0.15</v>
      </c>
      <c r="S59" s="217">
        <v>37500</v>
      </c>
      <c r="T59" s="103">
        <f t="shared" si="28"/>
        <v>0.15</v>
      </c>
      <c r="U59" s="217">
        <v>38250</v>
      </c>
      <c r="V59" s="103">
        <f t="shared" si="29"/>
        <v>0.15</v>
      </c>
      <c r="X59" s="245"/>
    </row>
    <row r="60" spans="1:24" ht="12.75" customHeight="1" x14ac:dyDescent="0.3">
      <c r="A60" s="38" t="s">
        <v>149</v>
      </c>
      <c r="B60" s="50"/>
      <c r="C60" s="217">
        <v>0</v>
      </c>
      <c r="D60" s="103">
        <f t="shared" si="20"/>
        <v>0</v>
      </c>
      <c r="E60" s="217">
        <v>0</v>
      </c>
      <c r="F60" s="103">
        <f t="shared" si="21"/>
        <v>0</v>
      </c>
      <c r="G60" s="217">
        <v>0</v>
      </c>
      <c r="H60" s="103">
        <f t="shared" si="22"/>
        <v>0</v>
      </c>
      <c r="I60" s="217">
        <v>0</v>
      </c>
      <c r="J60" s="103">
        <f t="shared" si="23"/>
        <v>0</v>
      </c>
      <c r="K60" s="217">
        <v>0</v>
      </c>
      <c r="L60" s="103">
        <f t="shared" si="24"/>
        <v>0</v>
      </c>
      <c r="M60" s="217">
        <v>0</v>
      </c>
      <c r="N60" s="103">
        <f t="shared" si="25"/>
        <v>0</v>
      </c>
      <c r="O60" s="217">
        <v>0</v>
      </c>
      <c r="P60" s="103">
        <f t="shared" si="26"/>
        <v>0</v>
      </c>
      <c r="Q60" s="217">
        <v>0</v>
      </c>
      <c r="R60" s="103">
        <f t="shared" si="27"/>
        <v>0</v>
      </c>
      <c r="S60" s="217">
        <v>0</v>
      </c>
      <c r="T60" s="103">
        <f t="shared" si="28"/>
        <v>0</v>
      </c>
      <c r="U60" s="217">
        <v>0</v>
      </c>
      <c r="V60" s="103">
        <f t="shared" si="29"/>
        <v>0</v>
      </c>
      <c r="X60" s="245"/>
    </row>
    <row r="61" spans="1:24" ht="12.75" customHeight="1" x14ac:dyDescent="0.3">
      <c r="A61" s="38" t="s">
        <v>157</v>
      </c>
      <c r="B61" s="50"/>
      <c r="C61" s="217">
        <v>0</v>
      </c>
      <c r="D61" s="103">
        <f t="shared" si="20"/>
        <v>0</v>
      </c>
      <c r="E61" s="217">
        <v>0</v>
      </c>
      <c r="F61" s="103">
        <f t="shared" si="21"/>
        <v>0</v>
      </c>
      <c r="G61" s="217">
        <v>0</v>
      </c>
      <c r="H61" s="103">
        <f t="shared" si="22"/>
        <v>0</v>
      </c>
      <c r="I61" s="217">
        <v>0</v>
      </c>
      <c r="J61" s="103">
        <f t="shared" si="23"/>
        <v>0</v>
      </c>
      <c r="K61" s="217">
        <v>0</v>
      </c>
      <c r="L61" s="103">
        <f t="shared" si="24"/>
        <v>0</v>
      </c>
      <c r="M61" s="217">
        <v>0</v>
      </c>
      <c r="N61" s="103">
        <f t="shared" si="25"/>
        <v>0</v>
      </c>
      <c r="O61" s="217">
        <v>0</v>
      </c>
      <c r="P61" s="103">
        <f t="shared" si="26"/>
        <v>0</v>
      </c>
      <c r="Q61" s="217">
        <v>0</v>
      </c>
      <c r="R61" s="103">
        <f t="shared" si="27"/>
        <v>0</v>
      </c>
      <c r="S61" s="217">
        <v>0</v>
      </c>
      <c r="T61" s="103">
        <f t="shared" si="28"/>
        <v>0</v>
      </c>
      <c r="U61" s="217">
        <v>0</v>
      </c>
      <c r="V61" s="103">
        <f t="shared" si="29"/>
        <v>0</v>
      </c>
      <c r="X61" s="245"/>
    </row>
    <row r="62" spans="1:24" ht="12.75" customHeight="1" x14ac:dyDescent="0.3">
      <c r="A62" s="38" t="s">
        <v>294</v>
      </c>
      <c r="B62" s="50"/>
      <c r="C62" s="217">
        <v>0</v>
      </c>
      <c r="D62" s="103">
        <f t="shared" si="20"/>
        <v>0</v>
      </c>
      <c r="E62" s="217">
        <v>0</v>
      </c>
      <c r="F62" s="103">
        <f t="shared" si="21"/>
        <v>0</v>
      </c>
      <c r="G62" s="217">
        <v>0</v>
      </c>
      <c r="H62" s="103">
        <f t="shared" si="22"/>
        <v>0</v>
      </c>
      <c r="I62" s="217">
        <v>0</v>
      </c>
      <c r="J62" s="103">
        <f t="shared" si="23"/>
        <v>0</v>
      </c>
      <c r="K62" s="217">
        <v>0</v>
      </c>
      <c r="L62" s="103">
        <f t="shared" si="24"/>
        <v>0</v>
      </c>
      <c r="M62" s="217">
        <v>0</v>
      </c>
      <c r="N62" s="103">
        <f t="shared" si="25"/>
        <v>0</v>
      </c>
      <c r="O62" s="217">
        <v>0</v>
      </c>
      <c r="P62" s="103">
        <f t="shared" si="26"/>
        <v>0</v>
      </c>
      <c r="Q62" s="217">
        <v>0</v>
      </c>
      <c r="R62" s="103">
        <f t="shared" si="27"/>
        <v>0</v>
      </c>
      <c r="S62" s="217">
        <v>0</v>
      </c>
      <c r="T62" s="103">
        <f t="shared" si="28"/>
        <v>0</v>
      </c>
      <c r="U62" s="217">
        <v>0</v>
      </c>
      <c r="V62" s="103">
        <f t="shared" si="29"/>
        <v>0</v>
      </c>
      <c r="X62" s="245"/>
    </row>
    <row r="63" spans="1:24" ht="12.75" customHeight="1" x14ac:dyDescent="0.3">
      <c r="A63" s="38" t="s">
        <v>29</v>
      </c>
      <c r="B63" s="50"/>
      <c r="C63" s="217">
        <v>1562.5631437371685</v>
      </c>
      <c r="D63" s="103">
        <f t="shared" si="20"/>
        <v>1.5625631437371685E-2</v>
      </c>
      <c r="E63" s="217">
        <v>2186.5217848595394</v>
      </c>
      <c r="F63" s="103">
        <f t="shared" si="21"/>
        <v>1.0029916444309814E-2</v>
      </c>
      <c r="G63" s="217">
        <v>2443.3546935287527</v>
      </c>
      <c r="H63" s="103">
        <f t="shared" si="22"/>
        <v>1.100610222310249E-2</v>
      </c>
      <c r="I63" s="217">
        <v>2421.9003393369603</v>
      </c>
      <c r="J63" s="103">
        <f t="shared" si="23"/>
        <v>1.0669164490471192E-2</v>
      </c>
      <c r="K63" s="217">
        <v>2465.7664201218849</v>
      </c>
      <c r="L63" s="103">
        <f t="shared" si="24"/>
        <v>1.0674313507021147E-2</v>
      </c>
      <c r="M63" s="217">
        <v>2520.5200258660898</v>
      </c>
      <c r="N63" s="103">
        <f t="shared" si="25"/>
        <v>1.0680169601127498E-2</v>
      </c>
      <c r="O63" s="217">
        <v>2564.5016079415432</v>
      </c>
      <c r="P63" s="103">
        <f t="shared" si="26"/>
        <v>1.0685423366423096E-2</v>
      </c>
      <c r="Q63" s="217">
        <v>2619.4821862823023</v>
      </c>
      <c r="R63" s="103">
        <f t="shared" si="27"/>
        <v>1.069176402564205E-2</v>
      </c>
      <c r="S63" s="217">
        <v>2674.3762860067859</v>
      </c>
      <c r="T63" s="103">
        <f t="shared" si="28"/>
        <v>1.0697505144027144E-2</v>
      </c>
      <c r="U63" s="217">
        <v>2724.9938856555414</v>
      </c>
      <c r="V63" s="103">
        <f t="shared" si="29"/>
        <v>1.0686250531982515E-2</v>
      </c>
      <c r="X63" s="245"/>
    </row>
    <row r="64" spans="1:24" ht="12.75" customHeight="1" x14ac:dyDescent="0.3">
      <c r="A64" s="38" t="s">
        <v>148</v>
      </c>
      <c r="B64" s="50"/>
      <c r="C64" s="217">
        <v>479.99999999999994</v>
      </c>
      <c r="D64" s="103">
        <f t="shared" si="20"/>
        <v>4.7999999999999996E-3</v>
      </c>
      <c r="E64" s="217">
        <v>1046.3999999999999</v>
      </c>
      <c r="F64" s="103">
        <f t="shared" si="21"/>
        <v>4.7999999999999996E-3</v>
      </c>
      <c r="G64" s="217">
        <v>1065.5999999999999</v>
      </c>
      <c r="H64" s="103">
        <f t="shared" si="22"/>
        <v>4.7999999999999996E-3</v>
      </c>
      <c r="I64" s="217">
        <v>1089.5999999999999</v>
      </c>
      <c r="J64" s="103">
        <f t="shared" si="23"/>
        <v>4.7999999999999996E-3</v>
      </c>
      <c r="K64" s="217">
        <v>1108.8</v>
      </c>
      <c r="L64" s="103">
        <f t="shared" si="24"/>
        <v>4.7999999999999996E-3</v>
      </c>
      <c r="M64" s="217">
        <v>1132.7999999999997</v>
      </c>
      <c r="N64" s="103">
        <f t="shared" si="25"/>
        <v>4.7999999999999987E-3</v>
      </c>
      <c r="O64" s="217">
        <v>1152</v>
      </c>
      <c r="P64" s="103">
        <f t="shared" si="26"/>
        <v>4.7999999999999996E-3</v>
      </c>
      <c r="Q64" s="217">
        <v>1176</v>
      </c>
      <c r="R64" s="103">
        <f t="shared" si="27"/>
        <v>4.7999999999999996E-3</v>
      </c>
      <c r="S64" s="217">
        <v>1199.9999999999998</v>
      </c>
      <c r="T64" s="103">
        <f t="shared" si="28"/>
        <v>4.7999999999999987E-3</v>
      </c>
      <c r="U64" s="217">
        <v>1224</v>
      </c>
      <c r="V64" s="103">
        <f t="shared" si="29"/>
        <v>4.7999999999999996E-3</v>
      </c>
      <c r="X64" s="245"/>
    </row>
    <row r="65" spans="1:24" ht="12.75" customHeight="1" x14ac:dyDescent="0.3">
      <c r="A65" s="38" t="s">
        <v>39</v>
      </c>
      <c r="B65" s="50"/>
      <c r="C65" s="217">
        <v>49.999999999999993</v>
      </c>
      <c r="D65" s="103">
        <f t="shared" si="20"/>
        <v>4.999999999999999E-4</v>
      </c>
      <c r="E65" s="217">
        <v>109</v>
      </c>
      <c r="F65" s="103">
        <f t="shared" si="21"/>
        <v>5.0000000000000001E-4</v>
      </c>
      <c r="G65" s="217">
        <v>111.00000000000001</v>
      </c>
      <c r="H65" s="103">
        <f t="shared" si="22"/>
        <v>5.0000000000000001E-4</v>
      </c>
      <c r="I65" s="217">
        <v>113.5</v>
      </c>
      <c r="J65" s="103">
        <f t="shared" si="23"/>
        <v>5.0000000000000001E-4</v>
      </c>
      <c r="K65" s="217">
        <v>115.5</v>
      </c>
      <c r="L65" s="103">
        <f t="shared" si="24"/>
        <v>5.0000000000000001E-4</v>
      </c>
      <c r="M65" s="217">
        <v>117.99999999999999</v>
      </c>
      <c r="N65" s="103">
        <f t="shared" si="25"/>
        <v>4.999999999999999E-4</v>
      </c>
      <c r="O65" s="217">
        <v>120</v>
      </c>
      <c r="P65" s="103">
        <f t="shared" si="26"/>
        <v>5.0000000000000001E-4</v>
      </c>
      <c r="Q65" s="217">
        <v>122.5</v>
      </c>
      <c r="R65" s="103">
        <f t="shared" si="27"/>
        <v>5.0000000000000001E-4</v>
      </c>
      <c r="S65" s="217">
        <v>125.00000000000001</v>
      </c>
      <c r="T65" s="103">
        <f t="shared" si="28"/>
        <v>5.0000000000000001E-4</v>
      </c>
      <c r="U65" s="217">
        <v>127.49999999999999</v>
      </c>
      <c r="V65" s="103">
        <f t="shared" si="29"/>
        <v>4.999999999999999E-4</v>
      </c>
      <c r="X65" s="245"/>
    </row>
    <row r="66" spans="1:24" ht="12.75" customHeight="1" x14ac:dyDescent="0.3">
      <c r="A66" s="38" t="s">
        <v>147</v>
      </c>
      <c r="B66" s="50"/>
      <c r="C66" s="217">
        <v>280</v>
      </c>
      <c r="D66" s="103">
        <f t="shared" si="20"/>
        <v>2.8E-3</v>
      </c>
      <c r="E66" s="217">
        <v>610.4</v>
      </c>
      <c r="F66" s="103">
        <f t="shared" si="21"/>
        <v>2.8E-3</v>
      </c>
      <c r="G66" s="217">
        <v>621.6</v>
      </c>
      <c r="H66" s="103">
        <f t="shared" si="22"/>
        <v>2.8E-3</v>
      </c>
      <c r="I66" s="217">
        <v>635.6</v>
      </c>
      <c r="J66" s="103">
        <f t="shared" si="23"/>
        <v>2.8E-3</v>
      </c>
      <c r="K66" s="217">
        <v>646.80000000000007</v>
      </c>
      <c r="L66" s="103">
        <f t="shared" si="24"/>
        <v>2.8000000000000004E-3</v>
      </c>
      <c r="M66" s="217">
        <v>660.8</v>
      </c>
      <c r="N66" s="103">
        <f t="shared" si="25"/>
        <v>2.8E-3</v>
      </c>
      <c r="O66" s="217">
        <v>672</v>
      </c>
      <c r="P66" s="103">
        <f t="shared" si="26"/>
        <v>2.8E-3</v>
      </c>
      <c r="Q66" s="217">
        <v>686</v>
      </c>
      <c r="R66" s="103">
        <f t="shared" si="27"/>
        <v>2.8E-3</v>
      </c>
      <c r="S66" s="217">
        <v>700</v>
      </c>
      <c r="T66" s="103">
        <f t="shared" si="28"/>
        <v>2.8E-3</v>
      </c>
      <c r="U66" s="217">
        <v>714</v>
      </c>
      <c r="V66" s="103">
        <f t="shared" si="29"/>
        <v>2.8E-3</v>
      </c>
      <c r="X66" s="245"/>
    </row>
    <row r="67" spans="1:24" ht="12.75" customHeight="1" x14ac:dyDescent="0.3">
      <c r="A67" s="38" t="s">
        <v>140</v>
      </c>
      <c r="B67" s="50"/>
      <c r="C67" s="217">
        <v>1499.9999999999998</v>
      </c>
      <c r="D67" s="103">
        <f t="shared" si="20"/>
        <v>1.4999999999999998E-2</v>
      </c>
      <c r="E67" s="217">
        <v>3269.9999999999995</v>
      </c>
      <c r="F67" s="103">
        <f t="shared" si="21"/>
        <v>1.4999999999999998E-2</v>
      </c>
      <c r="G67" s="217">
        <v>3330</v>
      </c>
      <c r="H67" s="103">
        <f t="shared" si="22"/>
        <v>1.4999999999999999E-2</v>
      </c>
      <c r="I67" s="217">
        <v>3404.9999999999995</v>
      </c>
      <c r="J67" s="103">
        <f t="shared" si="23"/>
        <v>1.4999999999999998E-2</v>
      </c>
      <c r="K67" s="217">
        <v>3464.9999999999995</v>
      </c>
      <c r="L67" s="103">
        <f t="shared" si="24"/>
        <v>1.4999999999999998E-2</v>
      </c>
      <c r="M67" s="217">
        <v>3540</v>
      </c>
      <c r="N67" s="103">
        <f t="shared" si="25"/>
        <v>1.4999999999999999E-2</v>
      </c>
      <c r="O67" s="217">
        <v>3600</v>
      </c>
      <c r="P67" s="103">
        <f t="shared" si="26"/>
        <v>1.4999999999999999E-2</v>
      </c>
      <c r="Q67" s="217">
        <v>3674.9999999999995</v>
      </c>
      <c r="R67" s="103">
        <f t="shared" si="27"/>
        <v>1.4999999999999998E-2</v>
      </c>
      <c r="S67" s="217">
        <v>3750</v>
      </c>
      <c r="T67" s="103">
        <f t="shared" si="28"/>
        <v>1.4999999999999999E-2</v>
      </c>
      <c r="U67" s="217">
        <v>3825</v>
      </c>
      <c r="V67" s="103">
        <f t="shared" si="29"/>
        <v>1.4999999999999999E-2</v>
      </c>
      <c r="X67" s="245"/>
    </row>
    <row r="68" spans="1:24" ht="12.75" customHeight="1" x14ac:dyDescent="0.3">
      <c r="A68" s="38" t="s">
        <v>6</v>
      </c>
      <c r="B68" s="50"/>
      <c r="C68" s="217">
        <v>169.99999999999997</v>
      </c>
      <c r="D68" s="103">
        <f t="shared" si="20"/>
        <v>1.6999999999999997E-3</v>
      </c>
      <c r="E68" s="217">
        <v>370.59999999999997</v>
      </c>
      <c r="F68" s="103">
        <f t="shared" si="21"/>
        <v>1.6999999999999999E-3</v>
      </c>
      <c r="G68" s="217">
        <v>377.4</v>
      </c>
      <c r="H68" s="103">
        <f t="shared" si="22"/>
        <v>1.6999999999999999E-3</v>
      </c>
      <c r="I68" s="217">
        <v>385.9</v>
      </c>
      <c r="J68" s="103">
        <f t="shared" si="23"/>
        <v>1.6999999999999999E-3</v>
      </c>
      <c r="K68" s="217">
        <v>392.7</v>
      </c>
      <c r="L68" s="103">
        <f t="shared" si="24"/>
        <v>1.6999999999999999E-3</v>
      </c>
      <c r="M68" s="217">
        <v>401.2</v>
      </c>
      <c r="N68" s="103">
        <f t="shared" si="25"/>
        <v>1.6999999999999999E-3</v>
      </c>
      <c r="O68" s="217">
        <v>408</v>
      </c>
      <c r="P68" s="103">
        <f t="shared" si="26"/>
        <v>1.6999999999999999E-3</v>
      </c>
      <c r="Q68" s="217">
        <v>416.5</v>
      </c>
      <c r="R68" s="103">
        <f t="shared" si="27"/>
        <v>1.6999999999999999E-3</v>
      </c>
      <c r="S68" s="217">
        <v>425</v>
      </c>
      <c r="T68" s="103">
        <f t="shared" si="28"/>
        <v>1.6999999999999999E-3</v>
      </c>
      <c r="U68" s="217">
        <v>433.49999999999994</v>
      </c>
      <c r="V68" s="103">
        <f t="shared" si="29"/>
        <v>1.6999999999999997E-3</v>
      </c>
      <c r="X68" s="245"/>
    </row>
    <row r="69" spans="1:24" ht="12.75" customHeight="1" x14ac:dyDescent="0.3">
      <c r="A69" s="38" t="s">
        <v>142</v>
      </c>
      <c r="B69" s="50"/>
      <c r="C69" s="217">
        <v>0</v>
      </c>
      <c r="D69" s="103">
        <f t="shared" si="20"/>
        <v>0</v>
      </c>
      <c r="E69" s="217">
        <v>0</v>
      </c>
      <c r="F69" s="103">
        <f t="shared" si="21"/>
        <v>0</v>
      </c>
      <c r="G69" s="217">
        <v>0</v>
      </c>
      <c r="H69" s="103">
        <f t="shared" si="22"/>
        <v>0</v>
      </c>
      <c r="I69" s="217">
        <v>0</v>
      </c>
      <c r="J69" s="103">
        <f t="shared" si="23"/>
        <v>0</v>
      </c>
      <c r="K69" s="217">
        <v>0</v>
      </c>
      <c r="L69" s="103">
        <f t="shared" si="24"/>
        <v>0</v>
      </c>
      <c r="M69" s="217">
        <v>0</v>
      </c>
      <c r="N69" s="103">
        <f t="shared" si="25"/>
        <v>0</v>
      </c>
      <c r="O69" s="217">
        <v>0</v>
      </c>
      <c r="P69" s="103">
        <f t="shared" si="26"/>
        <v>0</v>
      </c>
      <c r="Q69" s="217">
        <v>0</v>
      </c>
      <c r="R69" s="103">
        <f t="shared" si="27"/>
        <v>0</v>
      </c>
      <c r="S69" s="217">
        <v>0</v>
      </c>
      <c r="T69" s="103">
        <f t="shared" si="28"/>
        <v>0</v>
      </c>
      <c r="U69" s="217">
        <v>0</v>
      </c>
      <c r="V69" s="103">
        <f t="shared" si="29"/>
        <v>0</v>
      </c>
      <c r="X69" s="245"/>
    </row>
    <row r="70" spans="1:24" ht="12.75" customHeight="1" x14ac:dyDescent="0.3">
      <c r="A70" s="38" t="s">
        <v>32</v>
      </c>
      <c r="B70" s="50"/>
      <c r="C70" s="217">
        <v>10</v>
      </c>
      <c r="D70" s="103">
        <f t="shared" si="20"/>
        <v>1E-4</v>
      </c>
      <c r="E70" s="217">
        <v>21.799999999999997</v>
      </c>
      <c r="F70" s="103">
        <f t="shared" si="21"/>
        <v>9.9999999999999991E-5</v>
      </c>
      <c r="G70" s="217">
        <v>22.200000000000003</v>
      </c>
      <c r="H70" s="103">
        <f t="shared" si="22"/>
        <v>1.0000000000000002E-4</v>
      </c>
      <c r="I70" s="217">
        <v>22.7</v>
      </c>
      <c r="J70" s="103">
        <f t="shared" si="23"/>
        <v>9.9999999999999991E-5</v>
      </c>
      <c r="K70" s="217">
        <v>23.1</v>
      </c>
      <c r="L70" s="103">
        <f t="shared" si="24"/>
        <v>1E-4</v>
      </c>
      <c r="M70" s="217">
        <v>23.599999999999998</v>
      </c>
      <c r="N70" s="103">
        <f t="shared" si="25"/>
        <v>9.9999999999999991E-5</v>
      </c>
      <c r="O70" s="217">
        <v>24.000000000000004</v>
      </c>
      <c r="P70" s="103">
        <f t="shared" si="26"/>
        <v>1.0000000000000002E-4</v>
      </c>
      <c r="Q70" s="217">
        <v>24.5</v>
      </c>
      <c r="R70" s="103">
        <f t="shared" si="27"/>
        <v>1E-4</v>
      </c>
      <c r="S70" s="217">
        <v>25</v>
      </c>
      <c r="T70" s="103">
        <f t="shared" si="28"/>
        <v>1E-4</v>
      </c>
      <c r="U70" s="217">
        <v>25.5</v>
      </c>
      <c r="V70" s="103">
        <f t="shared" si="29"/>
        <v>1E-4</v>
      </c>
      <c r="X70" s="245"/>
    </row>
    <row r="71" spans="1:24" ht="12.75" customHeight="1" x14ac:dyDescent="0.3">
      <c r="A71" s="38" t="s">
        <v>138</v>
      </c>
      <c r="B71" s="50"/>
      <c r="C71" s="217">
        <v>0</v>
      </c>
      <c r="D71" s="103">
        <f t="shared" si="20"/>
        <v>0</v>
      </c>
      <c r="E71" s="217">
        <v>0</v>
      </c>
      <c r="F71" s="103">
        <f t="shared" si="21"/>
        <v>0</v>
      </c>
      <c r="G71" s="217">
        <v>0</v>
      </c>
      <c r="H71" s="103">
        <f t="shared" si="22"/>
        <v>0</v>
      </c>
      <c r="I71" s="217">
        <v>0</v>
      </c>
      <c r="J71" s="103">
        <f t="shared" si="23"/>
        <v>0</v>
      </c>
      <c r="K71" s="217">
        <v>0</v>
      </c>
      <c r="L71" s="103">
        <f t="shared" si="24"/>
        <v>0</v>
      </c>
      <c r="M71" s="217">
        <v>0</v>
      </c>
      <c r="N71" s="103">
        <f t="shared" si="25"/>
        <v>0</v>
      </c>
      <c r="O71" s="217">
        <v>0</v>
      </c>
      <c r="P71" s="103">
        <f t="shared" si="26"/>
        <v>0</v>
      </c>
      <c r="Q71" s="217">
        <v>0</v>
      </c>
      <c r="R71" s="103">
        <f t="shared" si="27"/>
        <v>0</v>
      </c>
      <c r="S71" s="217">
        <v>0</v>
      </c>
      <c r="T71" s="103">
        <f t="shared" si="28"/>
        <v>0</v>
      </c>
      <c r="U71" s="217">
        <v>0</v>
      </c>
      <c r="V71" s="103">
        <f t="shared" si="29"/>
        <v>0</v>
      </c>
      <c r="X71" s="245"/>
    </row>
    <row r="72" spans="1:24" ht="12.75" customHeight="1" x14ac:dyDescent="0.3">
      <c r="A72" s="38" t="s">
        <v>154</v>
      </c>
      <c r="B72" s="50"/>
      <c r="C72" s="217">
        <v>0</v>
      </c>
      <c r="D72" s="103">
        <f t="shared" si="20"/>
        <v>0</v>
      </c>
      <c r="E72" s="217">
        <v>0</v>
      </c>
      <c r="F72" s="103">
        <f t="shared" si="21"/>
        <v>0</v>
      </c>
      <c r="G72" s="217">
        <v>0</v>
      </c>
      <c r="H72" s="103">
        <f t="shared" si="22"/>
        <v>0</v>
      </c>
      <c r="I72" s="217">
        <v>0</v>
      </c>
      <c r="J72" s="103">
        <f t="shared" si="23"/>
        <v>0</v>
      </c>
      <c r="K72" s="217">
        <v>0</v>
      </c>
      <c r="L72" s="103">
        <f t="shared" si="24"/>
        <v>0</v>
      </c>
      <c r="M72" s="217">
        <v>0</v>
      </c>
      <c r="N72" s="103">
        <f t="shared" si="25"/>
        <v>0</v>
      </c>
      <c r="O72" s="217">
        <v>0</v>
      </c>
      <c r="P72" s="103">
        <f t="shared" si="26"/>
        <v>0</v>
      </c>
      <c r="Q72" s="217">
        <v>0</v>
      </c>
      <c r="R72" s="103">
        <f t="shared" si="27"/>
        <v>0</v>
      </c>
      <c r="S72" s="217">
        <v>0</v>
      </c>
      <c r="T72" s="103">
        <f t="shared" si="28"/>
        <v>0</v>
      </c>
      <c r="U72" s="217">
        <v>0</v>
      </c>
      <c r="V72" s="103">
        <f t="shared" si="29"/>
        <v>0</v>
      </c>
      <c r="X72" s="245"/>
    </row>
    <row r="73" spans="1:24" ht="12.75" customHeight="1" x14ac:dyDescent="0.3">
      <c r="A73" s="38" t="s">
        <v>145</v>
      </c>
      <c r="B73" s="50"/>
      <c r="C73" s="217">
        <v>0</v>
      </c>
      <c r="D73" s="103">
        <f t="shared" si="20"/>
        <v>0</v>
      </c>
      <c r="E73" s="217">
        <v>0</v>
      </c>
      <c r="F73" s="103">
        <f t="shared" si="21"/>
        <v>0</v>
      </c>
      <c r="G73" s="217">
        <v>0</v>
      </c>
      <c r="H73" s="103">
        <f t="shared" si="22"/>
        <v>0</v>
      </c>
      <c r="I73" s="217">
        <v>0</v>
      </c>
      <c r="J73" s="103">
        <f t="shared" si="23"/>
        <v>0</v>
      </c>
      <c r="K73" s="217">
        <v>0</v>
      </c>
      <c r="L73" s="103">
        <f t="shared" si="24"/>
        <v>0</v>
      </c>
      <c r="M73" s="217">
        <v>0</v>
      </c>
      <c r="N73" s="103">
        <f t="shared" si="25"/>
        <v>0</v>
      </c>
      <c r="O73" s="217">
        <v>0</v>
      </c>
      <c r="P73" s="103">
        <f t="shared" si="26"/>
        <v>0</v>
      </c>
      <c r="Q73" s="217">
        <v>0</v>
      </c>
      <c r="R73" s="103">
        <f t="shared" si="27"/>
        <v>0</v>
      </c>
      <c r="S73" s="217">
        <v>0</v>
      </c>
      <c r="T73" s="103">
        <f t="shared" si="28"/>
        <v>0</v>
      </c>
      <c r="U73" s="217">
        <v>0</v>
      </c>
      <c r="V73" s="103">
        <f t="shared" si="29"/>
        <v>0</v>
      </c>
      <c r="X73" s="245"/>
    </row>
    <row r="74" spans="1:24" ht="12.75" customHeight="1" x14ac:dyDescent="0.3">
      <c r="A74" s="38" t="s">
        <v>134</v>
      </c>
      <c r="B74" s="50"/>
      <c r="C74" s="217">
        <v>0</v>
      </c>
      <c r="D74" s="103">
        <f t="shared" si="20"/>
        <v>0</v>
      </c>
      <c r="E74" s="217">
        <v>0</v>
      </c>
      <c r="F74" s="103">
        <f t="shared" si="21"/>
        <v>0</v>
      </c>
      <c r="G74" s="217">
        <v>0</v>
      </c>
      <c r="H74" s="103">
        <f t="shared" si="22"/>
        <v>0</v>
      </c>
      <c r="I74" s="217">
        <v>0</v>
      </c>
      <c r="J74" s="103">
        <f t="shared" si="23"/>
        <v>0</v>
      </c>
      <c r="K74" s="217">
        <v>0</v>
      </c>
      <c r="L74" s="103">
        <f t="shared" si="24"/>
        <v>0</v>
      </c>
      <c r="M74" s="217">
        <v>0</v>
      </c>
      <c r="N74" s="103">
        <f t="shared" si="25"/>
        <v>0</v>
      </c>
      <c r="O74" s="217">
        <v>0</v>
      </c>
      <c r="P74" s="103">
        <f t="shared" si="26"/>
        <v>0</v>
      </c>
      <c r="Q74" s="217">
        <v>0</v>
      </c>
      <c r="R74" s="103">
        <f t="shared" si="27"/>
        <v>0</v>
      </c>
      <c r="S74" s="217">
        <v>0</v>
      </c>
      <c r="T74" s="103">
        <f t="shared" si="28"/>
        <v>0</v>
      </c>
      <c r="U74" s="217">
        <v>0</v>
      </c>
      <c r="V74" s="103">
        <f t="shared" si="29"/>
        <v>0</v>
      </c>
      <c r="X74" s="245"/>
    </row>
    <row r="75" spans="1:24" ht="12.75" customHeight="1" x14ac:dyDescent="0.3">
      <c r="A75" s="38" t="s">
        <v>151</v>
      </c>
      <c r="B75" s="50"/>
      <c r="C75" s="217">
        <v>999.99999999999989</v>
      </c>
      <c r="D75" s="103">
        <f t="shared" si="20"/>
        <v>9.9999999999999985E-3</v>
      </c>
      <c r="E75" s="217">
        <v>2180</v>
      </c>
      <c r="F75" s="103">
        <f t="shared" si="21"/>
        <v>0.01</v>
      </c>
      <c r="G75" s="217">
        <v>2220</v>
      </c>
      <c r="H75" s="103">
        <f t="shared" si="22"/>
        <v>0.01</v>
      </c>
      <c r="I75" s="217">
        <v>2270</v>
      </c>
      <c r="J75" s="103">
        <f t="shared" si="23"/>
        <v>0.01</v>
      </c>
      <c r="K75" s="217">
        <v>2310</v>
      </c>
      <c r="L75" s="103">
        <f t="shared" si="24"/>
        <v>0.01</v>
      </c>
      <c r="M75" s="217">
        <v>2360</v>
      </c>
      <c r="N75" s="103">
        <f t="shared" si="25"/>
        <v>0.01</v>
      </c>
      <c r="O75" s="217">
        <v>2400</v>
      </c>
      <c r="P75" s="103">
        <f t="shared" si="26"/>
        <v>0.01</v>
      </c>
      <c r="Q75" s="217">
        <v>2450</v>
      </c>
      <c r="R75" s="103">
        <f t="shared" si="27"/>
        <v>0.01</v>
      </c>
      <c r="S75" s="217">
        <v>2500</v>
      </c>
      <c r="T75" s="103">
        <f t="shared" si="28"/>
        <v>0.01</v>
      </c>
      <c r="U75" s="217">
        <v>2550</v>
      </c>
      <c r="V75" s="103">
        <f t="shared" si="29"/>
        <v>0.01</v>
      </c>
      <c r="X75" s="245"/>
    </row>
    <row r="76" spans="1:24" ht="12.75" customHeight="1" x14ac:dyDescent="0.3">
      <c r="A76" s="38" t="s">
        <v>137</v>
      </c>
      <c r="B76" s="50"/>
      <c r="C76" s="217">
        <v>40</v>
      </c>
      <c r="D76" s="103">
        <f t="shared" si="20"/>
        <v>4.0000000000000002E-4</v>
      </c>
      <c r="E76" s="217">
        <v>87.199999999999989</v>
      </c>
      <c r="F76" s="103">
        <f t="shared" si="21"/>
        <v>3.9999999999999996E-4</v>
      </c>
      <c r="G76" s="217">
        <v>88.800000000000011</v>
      </c>
      <c r="H76" s="103">
        <f t="shared" si="22"/>
        <v>4.0000000000000007E-4</v>
      </c>
      <c r="I76" s="217">
        <v>90.8</v>
      </c>
      <c r="J76" s="103">
        <f t="shared" si="23"/>
        <v>3.9999999999999996E-4</v>
      </c>
      <c r="K76" s="217">
        <v>92.4</v>
      </c>
      <c r="L76" s="103">
        <f t="shared" si="24"/>
        <v>4.0000000000000002E-4</v>
      </c>
      <c r="M76" s="217">
        <v>94.399999999999991</v>
      </c>
      <c r="N76" s="103">
        <f t="shared" si="25"/>
        <v>3.9999999999999996E-4</v>
      </c>
      <c r="O76" s="217">
        <v>96.000000000000014</v>
      </c>
      <c r="P76" s="103">
        <f t="shared" si="26"/>
        <v>4.0000000000000007E-4</v>
      </c>
      <c r="Q76" s="217">
        <v>98</v>
      </c>
      <c r="R76" s="103">
        <f t="shared" si="27"/>
        <v>4.0000000000000002E-4</v>
      </c>
      <c r="S76" s="217">
        <v>100</v>
      </c>
      <c r="T76" s="103">
        <f t="shared" si="28"/>
        <v>4.0000000000000002E-4</v>
      </c>
      <c r="U76" s="217">
        <v>102</v>
      </c>
      <c r="V76" s="103">
        <f t="shared" si="29"/>
        <v>4.0000000000000002E-4</v>
      </c>
      <c r="X76" s="245"/>
    </row>
    <row r="77" spans="1:24" ht="12.75" customHeight="1" x14ac:dyDescent="0.3">
      <c r="A77" s="38" t="s">
        <v>136</v>
      </c>
      <c r="B77" s="50"/>
      <c r="C77" s="217">
        <v>130</v>
      </c>
      <c r="D77" s="103">
        <f t="shared" si="20"/>
        <v>1.2999999999999999E-3</v>
      </c>
      <c r="E77" s="217">
        <v>283.39999999999998</v>
      </c>
      <c r="F77" s="103">
        <f t="shared" si="21"/>
        <v>1.2999999999999999E-3</v>
      </c>
      <c r="G77" s="217">
        <v>288.59999999999997</v>
      </c>
      <c r="H77" s="103">
        <f t="shared" si="22"/>
        <v>1.2999999999999999E-3</v>
      </c>
      <c r="I77" s="217">
        <v>295.09999999999997</v>
      </c>
      <c r="J77" s="103">
        <f t="shared" si="23"/>
        <v>1.2999999999999999E-3</v>
      </c>
      <c r="K77" s="217">
        <v>300.29999999999995</v>
      </c>
      <c r="L77" s="103">
        <f t="shared" si="24"/>
        <v>1.2999999999999997E-3</v>
      </c>
      <c r="M77" s="217">
        <v>306.79999999999995</v>
      </c>
      <c r="N77" s="103">
        <f t="shared" si="25"/>
        <v>1.2999999999999997E-3</v>
      </c>
      <c r="O77" s="217">
        <v>312</v>
      </c>
      <c r="P77" s="103">
        <f t="shared" si="26"/>
        <v>1.2999999999999999E-3</v>
      </c>
      <c r="Q77" s="217">
        <v>318.5</v>
      </c>
      <c r="R77" s="103">
        <f t="shared" si="27"/>
        <v>1.2999999999999999E-3</v>
      </c>
      <c r="S77" s="217">
        <v>325</v>
      </c>
      <c r="T77" s="103">
        <f t="shared" si="28"/>
        <v>1.2999999999999999E-3</v>
      </c>
      <c r="U77" s="217">
        <v>331.49999999999994</v>
      </c>
      <c r="V77" s="103">
        <f t="shared" si="29"/>
        <v>1.2999999999999997E-3</v>
      </c>
      <c r="X77" s="245"/>
    </row>
    <row r="78" spans="1:24" ht="12.75" customHeight="1" x14ac:dyDescent="0.3">
      <c r="A78" s="38" t="s">
        <v>135</v>
      </c>
      <c r="B78" s="50"/>
      <c r="C78" s="217">
        <v>2199.9999999999995</v>
      </c>
      <c r="D78" s="103">
        <f t="shared" si="20"/>
        <v>2.1999999999999995E-2</v>
      </c>
      <c r="E78" s="217">
        <v>4795.9999999999991</v>
      </c>
      <c r="F78" s="103">
        <f t="shared" si="21"/>
        <v>2.1999999999999995E-2</v>
      </c>
      <c r="G78" s="217">
        <v>4884</v>
      </c>
      <c r="H78" s="103">
        <f t="shared" si="22"/>
        <v>2.1999999999999999E-2</v>
      </c>
      <c r="I78" s="217">
        <v>4994</v>
      </c>
      <c r="J78" s="103">
        <f t="shared" si="23"/>
        <v>2.1999999999999999E-2</v>
      </c>
      <c r="K78" s="217">
        <v>5081.9999999999991</v>
      </c>
      <c r="L78" s="103">
        <f t="shared" si="24"/>
        <v>2.1999999999999995E-2</v>
      </c>
      <c r="M78" s="217">
        <v>5191.9999999999991</v>
      </c>
      <c r="N78" s="103">
        <f t="shared" si="25"/>
        <v>2.1999999999999995E-2</v>
      </c>
      <c r="O78" s="217">
        <v>5280</v>
      </c>
      <c r="P78" s="103">
        <f t="shared" si="26"/>
        <v>2.1999999999999999E-2</v>
      </c>
      <c r="Q78" s="217">
        <v>5389.9999999999991</v>
      </c>
      <c r="R78" s="103">
        <f t="shared" si="27"/>
        <v>2.1999999999999995E-2</v>
      </c>
      <c r="S78" s="217">
        <v>5500</v>
      </c>
      <c r="T78" s="103">
        <f t="shared" si="28"/>
        <v>2.1999999999999999E-2</v>
      </c>
      <c r="U78" s="217">
        <v>5609.9999999999991</v>
      </c>
      <c r="V78" s="103">
        <f t="shared" si="29"/>
        <v>2.1999999999999995E-2</v>
      </c>
      <c r="X78" s="245"/>
    </row>
    <row r="79" spans="1:24" ht="12.75" customHeight="1" x14ac:dyDescent="0.3">
      <c r="A79" s="38" t="s">
        <v>100</v>
      </c>
      <c r="B79" s="50"/>
      <c r="C79" s="217">
        <v>0</v>
      </c>
      <c r="D79" s="103">
        <f t="shared" si="20"/>
        <v>0</v>
      </c>
      <c r="E79" s="217">
        <v>0</v>
      </c>
      <c r="F79" s="103">
        <f t="shared" si="21"/>
        <v>0</v>
      </c>
      <c r="G79" s="217">
        <v>0</v>
      </c>
      <c r="H79" s="103">
        <f t="shared" si="22"/>
        <v>0</v>
      </c>
      <c r="I79" s="217">
        <v>0</v>
      </c>
      <c r="J79" s="103">
        <f t="shared" si="23"/>
        <v>0</v>
      </c>
      <c r="K79" s="217">
        <v>0</v>
      </c>
      <c r="L79" s="103">
        <f t="shared" si="24"/>
        <v>0</v>
      </c>
      <c r="M79" s="217">
        <v>0</v>
      </c>
      <c r="N79" s="103">
        <f t="shared" si="25"/>
        <v>0</v>
      </c>
      <c r="O79" s="217">
        <v>0</v>
      </c>
      <c r="P79" s="103">
        <f t="shared" si="26"/>
        <v>0</v>
      </c>
      <c r="Q79" s="217">
        <v>0</v>
      </c>
      <c r="R79" s="103">
        <f t="shared" si="27"/>
        <v>0</v>
      </c>
      <c r="S79" s="217">
        <v>0</v>
      </c>
      <c r="T79" s="103">
        <f t="shared" si="28"/>
        <v>0</v>
      </c>
      <c r="U79" s="217">
        <v>0</v>
      </c>
      <c r="V79" s="103">
        <f t="shared" si="29"/>
        <v>0</v>
      </c>
      <c r="X79" s="245"/>
    </row>
    <row r="80" spans="1:24" ht="12.75" customHeight="1" x14ac:dyDescent="0.3">
      <c r="A80" s="38" t="s">
        <v>101</v>
      </c>
      <c r="B80" s="50"/>
      <c r="C80" s="217">
        <v>0</v>
      </c>
      <c r="D80" s="103">
        <f t="shared" si="20"/>
        <v>0</v>
      </c>
      <c r="E80" s="217">
        <v>0</v>
      </c>
      <c r="F80" s="103">
        <f t="shared" si="21"/>
        <v>0</v>
      </c>
      <c r="G80" s="217">
        <v>0</v>
      </c>
      <c r="H80" s="103">
        <f t="shared" si="22"/>
        <v>0</v>
      </c>
      <c r="I80" s="217">
        <v>0</v>
      </c>
      <c r="J80" s="103">
        <f t="shared" si="23"/>
        <v>0</v>
      </c>
      <c r="K80" s="217">
        <v>0</v>
      </c>
      <c r="L80" s="103">
        <f t="shared" si="24"/>
        <v>0</v>
      </c>
      <c r="M80" s="217">
        <v>0</v>
      </c>
      <c r="N80" s="103">
        <f t="shared" si="25"/>
        <v>0</v>
      </c>
      <c r="O80" s="217">
        <v>0</v>
      </c>
      <c r="P80" s="103">
        <f t="shared" si="26"/>
        <v>0</v>
      </c>
      <c r="Q80" s="217">
        <v>0</v>
      </c>
      <c r="R80" s="103">
        <f t="shared" si="27"/>
        <v>0</v>
      </c>
      <c r="S80" s="217">
        <v>0</v>
      </c>
      <c r="T80" s="103">
        <f t="shared" si="28"/>
        <v>0</v>
      </c>
      <c r="U80" s="217">
        <v>0</v>
      </c>
      <c r="V80" s="103">
        <f t="shared" si="29"/>
        <v>0</v>
      </c>
      <c r="X80" s="245"/>
    </row>
    <row r="81" spans="1:24" ht="12.75" customHeight="1" x14ac:dyDescent="0.3">
      <c r="A81" s="38" t="s">
        <v>139</v>
      </c>
      <c r="B81" s="50"/>
      <c r="C81" s="217">
        <v>0</v>
      </c>
      <c r="D81" s="103">
        <f t="shared" si="20"/>
        <v>0</v>
      </c>
      <c r="E81" s="217">
        <v>0</v>
      </c>
      <c r="F81" s="103">
        <f t="shared" si="21"/>
        <v>0</v>
      </c>
      <c r="G81" s="217">
        <v>0</v>
      </c>
      <c r="H81" s="103">
        <f t="shared" si="22"/>
        <v>0</v>
      </c>
      <c r="I81" s="217">
        <v>0</v>
      </c>
      <c r="J81" s="103">
        <f t="shared" si="23"/>
        <v>0</v>
      </c>
      <c r="K81" s="217">
        <v>0</v>
      </c>
      <c r="L81" s="103">
        <f t="shared" si="24"/>
        <v>0</v>
      </c>
      <c r="M81" s="217">
        <v>0</v>
      </c>
      <c r="N81" s="103">
        <f t="shared" si="25"/>
        <v>0</v>
      </c>
      <c r="O81" s="217">
        <v>0</v>
      </c>
      <c r="P81" s="103">
        <f t="shared" si="26"/>
        <v>0</v>
      </c>
      <c r="Q81" s="217">
        <v>0</v>
      </c>
      <c r="R81" s="103">
        <f t="shared" si="27"/>
        <v>0</v>
      </c>
      <c r="S81" s="217">
        <v>0</v>
      </c>
      <c r="T81" s="103">
        <f t="shared" si="28"/>
        <v>0</v>
      </c>
      <c r="U81" s="217">
        <v>0</v>
      </c>
      <c r="V81" s="103">
        <f t="shared" si="29"/>
        <v>0</v>
      </c>
      <c r="X81" s="245"/>
    </row>
    <row r="82" spans="1:24" ht="12.75" customHeight="1" x14ac:dyDescent="0.3">
      <c r="A82" s="38" t="s">
        <v>155</v>
      </c>
      <c r="B82" s="50"/>
      <c r="C82" s="217">
        <v>0</v>
      </c>
      <c r="D82" s="103">
        <f t="shared" si="20"/>
        <v>0</v>
      </c>
      <c r="E82" s="217">
        <v>0</v>
      </c>
      <c r="F82" s="103">
        <f t="shared" si="21"/>
        <v>0</v>
      </c>
      <c r="G82" s="217">
        <v>0</v>
      </c>
      <c r="H82" s="103">
        <f t="shared" si="22"/>
        <v>0</v>
      </c>
      <c r="I82" s="217">
        <v>0</v>
      </c>
      <c r="J82" s="103">
        <f t="shared" si="23"/>
        <v>0</v>
      </c>
      <c r="K82" s="217">
        <v>0</v>
      </c>
      <c r="L82" s="103">
        <f t="shared" si="24"/>
        <v>0</v>
      </c>
      <c r="M82" s="217">
        <v>0</v>
      </c>
      <c r="N82" s="103">
        <f t="shared" si="25"/>
        <v>0</v>
      </c>
      <c r="O82" s="217">
        <v>0</v>
      </c>
      <c r="P82" s="103">
        <f t="shared" si="26"/>
        <v>0</v>
      </c>
      <c r="Q82" s="217">
        <v>0</v>
      </c>
      <c r="R82" s="103">
        <f t="shared" si="27"/>
        <v>0</v>
      </c>
      <c r="S82" s="217">
        <v>0</v>
      </c>
      <c r="T82" s="103">
        <f t="shared" si="28"/>
        <v>0</v>
      </c>
      <c r="U82" s="217">
        <v>0</v>
      </c>
      <c r="V82" s="103">
        <f t="shared" si="29"/>
        <v>0</v>
      </c>
      <c r="X82" s="245"/>
    </row>
    <row r="83" spans="1:24" ht="12.75" customHeight="1" x14ac:dyDescent="0.3">
      <c r="A83" s="38" t="s">
        <v>77</v>
      </c>
      <c r="B83" s="50"/>
      <c r="C83" s="217">
        <v>0</v>
      </c>
      <c r="D83" s="103">
        <f t="shared" si="20"/>
        <v>0</v>
      </c>
      <c r="E83" s="217">
        <v>0</v>
      </c>
      <c r="F83" s="103">
        <f t="shared" si="21"/>
        <v>0</v>
      </c>
      <c r="G83" s="217">
        <v>0</v>
      </c>
      <c r="H83" s="103">
        <f t="shared" si="22"/>
        <v>0</v>
      </c>
      <c r="I83" s="217">
        <v>0</v>
      </c>
      <c r="J83" s="103">
        <f t="shared" si="23"/>
        <v>0</v>
      </c>
      <c r="K83" s="217">
        <v>0</v>
      </c>
      <c r="L83" s="103">
        <f t="shared" si="24"/>
        <v>0</v>
      </c>
      <c r="M83" s="217">
        <v>0</v>
      </c>
      <c r="N83" s="103">
        <f t="shared" si="25"/>
        <v>0</v>
      </c>
      <c r="O83" s="217">
        <v>0</v>
      </c>
      <c r="P83" s="103">
        <f t="shared" si="26"/>
        <v>0</v>
      </c>
      <c r="Q83" s="217">
        <v>0</v>
      </c>
      <c r="R83" s="103">
        <f t="shared" si="27"/>
        <v>0</v>
      </c>
      <c r="S83" s="217">
        <v>0</v>
      </c>
      <c r="T83" s="103">
        <f t="shared" si="28"/>
        <v>0</v>
      </c>
      <c r="U83" s="217">
        <v>0</v>
      </c>
      <c r="V83" s="103">
        <f t="shared" si="29"/>
        <v>0</v>
      </c>
      <c r="X83" s="245"/>
    </row>
    <row r="84" spans="1:24" ht="12.75" customHeight="1" x14ac:dyDescent="0.3">
      <c r="A84" s="38" t="s">
        <v>98</v>
      </c>
      <c r="B84" s="50"/>
      <c r="C84" s="217">
        <v>0</v>
      </c>
      <c r="D84" s="103">
        <f t="shared" si="20"/>
        <v>0</v>
      </c>
      <c r="E84" s="217">
        <v>0</v>
      </c>
      <c r="F84" s="103">
        <f t="shared" si="21"/>
        <v>0</v>
      </c>
      <c r="G84" s="217">
        <v>0</v>
      </c>
      <c r="H84" s="103">
        <f t="shared" si="22"/>
        <v>0</v>
      </c>
      <c r="I84" s="217">
        <v>0</v>
      </c>
      <c r="J84" s="103">
        <f t="shared" si="23"/>
        <v>0</v>
      </c>
      <c r="K84" s="217">
        <v>0</v>
      </c>
      <c r="L84" s="103">
        <f t="shared" si="24"/>
        <v>0</v>
      </c>
      <c r="M84" s="217">
        <v>0</v>
      </c>
      <c r="N84" s="103">
        <f t="shared" si="25"/>
        <v>0</v>
      </c>
      <c r="O84" s="217">
        <v>0</v>
      </c>
      <c r="P84" s="103">
        <f t="shared" si="26"/>
        <v>0</v>
      </c>
      <c r="Q84" s="217">
        <v>0</v>
      </c>
      <c r="R84" s="103">
        <f t="shared" si="27"/>
        <v>0</v>
      </c>
      <c r="S84" s="217">
        <v>0</v>
      </c>
      <c r="T84" s="103">
        <f t="shared" si="28"/>
        <v>0</v>
      </c>
      <c r="U84" s="217">
        <v>0</v>
      </c>
      <c r="V84" s="103">
        <f t="shared" si="29"/>
        <v>0</v>
      </c>
      <c r="X84" s="245"/>
    </row>
    <row r="85" spans="1:24" ht="12.75" customHeight="1" x14ac:dyDescent="0.3">
      <c r="A85" s="38" t="s">
        <v>79</v>
      </c>
      <c r="B85" s="50"/>
      <c r="C85" s="217">
        <v>0</v>
      </c>
      <c r="D85" s="103">
        <f t="shared" si="20"/>
        <v>0</v>
      </c>
      <c r="E85" s="217">
        <v>0</v>
      </c>
      <c r="F85" s="103">
        <f t="shared" si="21"/>
        <v>0</v>
      </c>
      <c r="G85" s="217">
        <v>0</v>
      </c>
      <c r="H85" s="103">
        <f t="shared" si="22"/>
        <v>0</v>
      </c>
      <c r="I85" s="217">
        <v>0</v>
      </c>
      <c r="J85" s="103">
        <f t="shared" si="23"/>
        <v>0</v>
      </c>
      <c r="K85" s="217">
        <v>0</v>
      </c>
      <c r="L85" s="103">
        <f t="shared" si="24"/>
        <v>0</v>
      </c>
      <c r="M85" s="217">
        <v>0</v>
      </c>
      <c r="N85" s="103">
        <f t="shared" si="25"/>
        <v>0</v>
      </c>
      <c r="O85" s="217">
        <v>0</v>
      </c>
      <c r="P85" s="103">
        <f t="shared" si="26"/>
        <v>0</v>
      </c>
      <c r="Q85" s="217">
        <v>0</v>
      </c>
      <c r="R85" s="103">
        <f t="shared" si="27"/>
        <v>0</v>
      </c>
      <c r="S85" s="217">
        <v>0</v>
      </c>
      <c r="T85" s="103">
        <f t="shared" si="28"/>
        <v>0</v>
      </c>
      <c r="U85" s="217">
        <v>0</v>
      </c>
      <c r="V85" s="103">
        <f t="shared" si="29"/>
        <v>0</v>
      </c>
      <c r="X85" s="245"/>
    </row>
    <row r="86" spans="1:24" ht="12.75" customHeight="1" x14ac:dyDescent="0.3">
      <c r="A86" s="38" t="s">
        <v>15</v>
      </c>
      <c r="B86" s="50"/>
      <c r="C86" s="217">
        <v>399.99999999999994</v>
      </c>
      <c r="D86" s="103">
        <f t="shared" si="20"/>
        <v>3.9999999999999992E-3</v>
      </c>
      <c r="E86" s="217">
        <v>872</v>
      </c>
      <c r="F86" s="103">
        <f t="shared" si="21"/>
        <v>4.0000000000000001E-3</v>
      </c>
      <c r="G86" s="217">
        <v>888.00000000000011</v>
      </c>
      <c r="H86" s="103">
        <f t="shared" si="22"/>
        <v>4.0000000000000001E-3</v>
      </c>
      <c r="I86" s="217">
        <v>908</v>
      </c>
      <c r="J86" s="103">
        <f t="shared" si="23"/>
        <v>4.0000000000000001E-3</v>
      </c>
      <c r="K86" s="217">
        <v>924</v>
      </c>
      <c r="L86" s="103">
        <f t="shared" si="24"/>
        <v>4.0000000000000001E-3</v>
      </c>
      <c r="M86" s="217">
        <v>943.99999999999989</v>
      </c>
      <c r="N86" s="103">
        <f t="shared" si="25"/>
        <v>3.9999999999999992E-3</v>
      </c>
      <c r="O86" s="217">
        <v>960</v>
      </c>
      <c r="P86" s="103">
        <f t="shared" si="26"/>
        <v>4.0000000000000001E-3</v>
      </c>
      <c r="Q86" s="217">
        <v>980</v>
      </c>
      <c r="R86" s="103">
        <f t="shared" si="27"/>
        <v>4.0000000000000001E-3</v>
      </c>
      <c r="S86" s="217">
        <v>1000.0000000000001</v>
      </c>
      <c r="T86" s="103">
        <f t="shared" si="28"/>
        <v>4.0000000000000001E-3</v>
      </c>
      <c r="U86" s="217">
        <v>1019.9999999999999</v>
      </c>
      <c r="V86" s="103">
        <f t="shared" si="29"/>
        <v>3.9999999999999992E-3</v>
      </c>
      <c r="X86" s="245"/>
    </row>
    <row r="87" spans="1:24" ht="12.75" customHeight="1" x14ac:dyDescent="0.3">
      <c r="A87" s="38" t="s">
        <v>152</v>
      </c>
      <c r="B87" s="50"/>
      <c r="C87" s="217">
        <v>0</v>
      </c>
      <c r="D87" s="103">
        <f t="shared" si="20"/>
        <v>0</v>
      </c>
      <c r="E87" s="217">
        <v>0</v>
      </c>
      <c r="F87" s="103">
        <f t="shared" si="21"/>
        <v>0</v>
      </c>
      <c r="G87" s="217">
        <v>0</v>
      </c>
      <c r="H87" s="103">
        <f t="shared" si="22"/>
        <v>0</v>
      </c>
      <c r="I87" s="217">
        <v>0</v>
      </c>
      <c r="J87" s="103">
        <f t="shared" si="23"/>
        <v>0</v>
      </c>
      <c r="K87" s="217">
        <v>0</v>
      </c>
      <c r="L87" s="103">
        <f t="shared" si="24"/>
        <v>0</v>
      </c>
      <c r="M87" s="217">
        <v>0</v>
      </c>
      <c r="N87" s="103">
        <f t="shared" si="25"/>
        <v>0</v>
      </c>
      <c r="O87" s="217">
        <v>0</v>
      </c>
      <c r="P87" s="103">
        <f t="shared" si="26"/>
        <v>0</v>
      </c>
      <c r="Q87" s="217">
        <v>0</v>
      </c>
      <c r="R87" s="103">
        <f t="shared" si="27"/>
        <v>0</v>
      </c>
      <c r="S87" s="217">
        <v>0</v>
      </c>
      <c r="T87" s="103">
        <f t="shared" si="28"/>
        <v>0</v>
      </c>
      <c r="U87" s="217">
        <v>0</v>
      </c>
      <c r="V87" s="103">
        <f t="shared" si="29"/>
        <v>0</v>
      </c>
      <c r="X87" s="245"/>
    </row>
    <row r="88" spans="1:24" ht="12.75" customHeight="1" x14ac:dyDescent="0.3">
      <c r="A88" s="38" t="s">
        <v>12</v>
      </c>
      <c r="B88" s="50"/>
      <c r="C88" s="217">
        <v>509.99999999999994</v>
      </c>
      <c r="D88" s="103">
        <f t="shared" si="20"/>
        <v>5.0999999999999995E-3</v>
      </c>
      <c r="E88" s="217">
        <v>1111.8000000000002</v>
      </c>
      <c r="F88" s="103">
        <f t="shared" si="21"/>
        <v>5.1000000000000012E-3</v>
      </c>
      <c r="G88" s="217">
        <v>1132.2000000000003</v>
      </c>
      <c r="H88" s="103">
        <f t="shared" si="22"/>
        <v>5.1000000000000012E-3</v>
      </c>
      <c r="I88" s="217">
        <v>1157.7</v>
      </c>
      <c r="J88" s="103">
        <f t="shared" si="23"/>
        <v>5.1000000000000004E-3</v>
      </c>
      <c r="K88" s="217">
        <v>1178.1000000000001</v>
      </c>
      <c r="L88" s="103">
        <f t="shared" si="24"/>
        <v>5.1000000000000004E-3</v>
      </c>
      <c r="M88" s="217">
        <v>1203.5999999999999</v>
      </c>
      <c r="N88" s="103">
        <f t="shared" si="25"/>
        <v>5.0999999999999995E-3</v>
      </c>
      <c r="O88" s="217">
        <v>1224</v>
      </c>
      <c r="P88" s="103">
        <f t="shared" si="26"/>
        <v>5.1000000000000004E-3</v>
      </c>
      <c r="Q88" s="217">
        <v>1249.5000000000002</v>
      </c>
      <c r="R88" s="103">
        <f t="shared" si="27"/>
        <v>5.1000000000000012E-3</v>
      </c>
      <c r="S88" s="217">
        <v>1275.0000000000002</v>
      </c>
      <c r="T88" s="103">
        <f t="shared" si="28"/>
        <v>5.1000000000000012E-3</v>
      </c>
      <c r="U88" s="217">
        <v>1300.5000000000002</v>
      </c>
      <c r="V88" s="103">
        <f t="shared" si="29"/>
        <v>5.1000000000000012E-3</v>
      </c>
      <c r="X88" s="245"/>
    </row>
    <row r="89" spans="1:24" ht="12.75" customHeight="1" x14ac:dyDescent="0.3">
      <c r="A89" s="38" t="s">
        <v>172</v>
      </c>
      <c r="B89" s="50"/>
      <c r="C89" s="217">
        <v>0</v>
      </c>
      <c r="D89" s="103">
        <f t="shared" si="20"/>
        <v>0</v>
      </c>
      <c r="E89" s="217">
        <v>0</v>
      </c>
      <c r="F89" s="103">
        <f t="shared" si="21"/>
        <v>0</v>
      </c>
      <c r="G89" s="217">
        <v>0</v>
      </c>
      <c r="H89" s="103">
        <f t="shared" si="22"/>
        <v>0</v>
      </c>
      <c r="I89" s="217">
        <v>0</v>
      </c>
      <c r="J89" s="103">
        <f t="shared" si="23"/>
        <v>0</v>
      </c>
      <c r="K89" s="217">
        <v>0</v>
      </c>
      <c r="L89" s="103">
        <f t="shared" si="24"/>
        <v>0</v>
      </c>
      <c r="M89" s="217">
        <v>0</v>
      </c>
      <c r="N89" s="103">
        <f t="shared" si="25"/>
        <v>0</v>
      </c>
      <c r="O89" s="217">
        <v>0</v>
      </c>
      <c r="P89" s="103">
        <f t="shared" si="26"/>
        <v>0</v>
      </c>
      <c r="Q89" s="217">
        <v>0</v>
      </c>
      <c r="R89" s="103">
        <f t="shared" si="27"/>
        <v>0</v>
      </c>
      <c r="S89" s="217">
        <v>0</v>
      </c>
      <c r="T89" s="103">
        <f t="shared" si="28"/>
        <v>0</v>
      </c>
      <c r="U89" s="217">
        <v>0</v>
      </c>
      <c r="V89" s="103">
        <f t="shared" si="29"/>
        <v>0</v>
      </c>
      <c r="X89" s="245"/>
    </row>
    <row r="90" spans="1:24" ht="12.75" customHeight="1" x14ac:dyDescent="0.3">
      <c r="A90" s="38" t="s">
        <v>17</v>
      </c>
      <c r="B90" s="50"/>
      <c r="C90" s="217">
        <v>20</v>
      </c>
      <c r="D90" s="103">
        <f t="shared" si="20"/>
        <v>2.0000000000000001E-4</v>
      </c>
      <c r="E90" s="217">
        <v>43.599999999999994</v>
      </c>
      <c r="F90" s="103">
        <f t="shared" si="21"/>
        <v>1.9999999999999998E-4</v>
      </c>
      <c r="G90" s="217">
        <v>44.400000000000006</v>
      </c>
      <c r="H90" s="103">
        <f t="shared" si="22"/>
        <v>2.0000000000000004E-4</v>
      </c>
      <c r="I90" s="217">
        <v>45.4</v>
      </c>
      <c r="J90" s="103">
        <f t="shared" si="23"/>
        <v>1.9999999999999998E-4</v>
      </c>
      <c r="K90" s="217">
        <v>46.2</v>
      </c>
      <c r="L90" s="103">
        <f t="shared" si="24"/>
        <v>2.0000000000000001E-4</v>
      </c>
      <c r="M90" s="217">
        <v>47.199999999999996</v>
      </c>
      <c r="N90" s="103">
        <f t="shared" si="25"/>
        <v>1.9999999999999998E-4</v>
      </c>
      <c r="O90" s="217">
        <v>48.000000000000007</v>
      </c>
      <c r="P90" s="103">
        <f t="shared" si="26"/>
        <v>2.0000000000000004E-4</v>
      </c>
      <c r="Q90" s="217">
        <v>49</v>
      </c>
      <c r="R90" s="103">
        <f t="shared" si="27"/>
        <v>2.0000000000000001E-4</v>
      </c>
      <c r="S90" s="217">
        <v>50</v>
      </c>
      <c r="T90" s="103">
        <f t="shared" si="28"/>
        <v>2.0000000000000001E-4</v>
      </c>
      <c r="U90" s="217">
        <v>51</v>
      </c>
      <c r="V90" s="103">
        <f t="shared" si="29"/>
        <v>2.0000000000000001E-4</v>
      </c>
      <c r="X90" s="245"/>
    </row>
    <row r="91" spans="1:24" ht="12.75" customHeight="1" x14ac:dyDescent="0.3">
      <c r="A91" s="38" t="s">
        <v>143</v>
      </c>
      <c r="B91" s="38"/>
      <c r="C91" s="217">
        <v>0</v>
      </c>
      <c r="D91" s="103">
        <f t="shared" si="20"/>
        <v>0</v>
      </c>
      <c r="E91" s="217">
        <v>0</v>
      </c>
      <c r="F91" s="103">
        <f t="shared" si="21"/>
        <v>0</v>
      </c>
      <c r="G91" s="217">
        <v>0</v>
      </c>
      <c r="H91" s="103">
        <f t="shared" si="22"/>
        <v>0</v>
      </c>
      <c r="I91" s="217">
        <v>0</v>
      </c>
      <c r="J91" s="103">
        <f t="shared" si="23"/>
        <v>0</v>
      </c>
      <c r="K91" s="217">
        <v>0</v>
      </c>
      <c r="L91" s="103">
        <f t="shared" si="24"/>
        <v>0</v>
      </c>
      <c r="M91" s="217">
        <v>0</v>
      </c>
      <c r="N91" s="103">
        <f t="shared" si="25"/>
        <v>0</v>
      </c>
      <c r="O91" s="217">
        <v>0</v>
      </c>
      <c r="P91" s="103">
        <f t="shared" si="26"/>
        <v>0</v>
      </c>
      <c r="Q91" s="217">
        <v>0</v>
      </c>
      <c r="R91" s="103">
        <f t="shared" si="27"/>
        <v>0</v>
      </c>
      <c r="S91" s="217">
        <v>0</v>
      </c>
      <c r="T91" s="103">
        <f t="shared" si="28"/>
        <v>0</v>
      </c>
      <c r="U91" s="217">
        <v>0</v>
      </c>
      <c r="V91" s="103">
        <f t="shared" si="29"/>
        <v>0</v>
      </c>
      <c r="X91" s="245"/>
    </row>
    <row r="92" spans="1:24" ht="12.75" customHeight="1" x14ac:dyDescent="0.3">
      <c r="A92" s="38" t="s">
        <v>13</v>
      </c>
      <c r="B92" s="50"/>
      <c r="C92" s="217">
        <v>520</v>
      </c>
      <c r="D92" s="103">
        <f t="shared" si="20"/>
        <v>5.1999999999999998E-3</v>
      </c>
      <c r="E92" s="217">
        <v>1133.5999999999999</v>
      </c>
      <c r="F92" s="103">
        <f t="shared" si="21"/>
        <v>5.1999999999999998E-3</v>
      </c>
      <c r="G92" s="217">
        <v>1154.3999999999999</v>
      </c>
      <c r="H92" s="103">
        <f t="shared" si="22"/>
        <v>5.1999999999999998E-3</v>
      </c>
      <c r="I92" s="217">
        <v>1180.3999999999999</v>
      </c>
      <c r="J92" s="103">
        <f t="shared" si="23"/>
        <v>5.1999999999999998E-3</v>
      </c>
      <c r="K92" s="217">
        <v>1201.1999999999998</v>
      </c>
      <c r="L92" s="103">
        <f t="shared" si="24"/>
        <v>5.1999999999999989E-3</v>
      </c>
      <c r="M92" s="217">
        <v>1227.1999999999998</v>
      </c>
      <c r="N92" s="103">
        <f t="shared" si="25"/>
        <v>5.1999999999999989E-3</v>
      </c>
      <c r="O92" s="217">
        <v>1248</v>
      </c>
      <c r="P92" s="103">
        <f t="shared" si="26"/>
        <v>5.1999999999999998E-3</v>
      </c>
      <c r="Q92" s="217">
        <v>1274</v>
      </c>
      <c r="R92" s="103">
        <f t="shared" si="27"/>
        <v>5.1999999999999998E-3</v>
      </c>
      <c r="S92" s="217">
        <v>1300</v>
      </c>
      <c r="T92" s="103">
        <f t="shared" si="28"/>
        <v>5.1999999999999998E-3</v>
      </c>
      <c r="U92" s="217">
        <v>1325.9999999999998</v>
      </c>
      <c r="V92" s="103">
        <f t="shared" si="29"/>
        <v>5.1999999999999989E-3</v>
      </c>
      <c r="X92" s="245"/>
    </row>
    <row r="93" spans="1:24" ht="12.75" customHeight="1" x14ac:dyDescent="0.3">
      <c r="A93" s="38" t="s">
        <v>144</v>
      </c>
      <c r="B93" s="50"/>
      <c r="C93" s="217">
        <v>0</v>
      </c>
      <c r="D93" s="103">
        <f t="shared" si="20"/>
        <v>0</v>
      </c>
      <c r="E93" s="217">
        <v>0</v>
      </c>
      <c r="F93" s="103">
        <f t="shared" si="21"/>
        <v>0</v>
      </c>
      <c r="G93" s="217">
        <v>0</v>
      </c>
      <c r="H93" s="103">
        <f t="shared" si="22"/>
        <v>0</v>
      </c>
      <c r="I93" s="217">
        <v>0</v>
      </c>
      <c r="J93" s="103">
        <f t="shared" si="23"/>
        <v>0</v>
      </c>
      <c r="K93" s="217">
        <v>0</v>
      </c>
      <c r="L93" s="103">
        <f t="shared" si="24"/>
        <v>0</v>
      </c>
      <c r="M93" s="217">
        <v>0</v>
      </c>
      <c r="N93" s="103">
        <f t="shared" si="25"/>
        <v>0</v>
      </c>
      <c r="O93" s="217">
        <v>0</v>
      </c>
      <c r="P93" s="103">
        <f t="shared" si="26"/>
        <v>0</v>
      </c>
      <c r="Q93" s="217">
        <v>0</v>
      </c>
      <c r="R93" s="103">
        <f t="shared" si="27"/>
        <v>0</v>
      </c>
      <c r="S93" s="217">
        <v>0</v>
      </c>
      <c r="T93" s="103">
        <f t="shared" si="28"/>
        <v>0</v>
      </c>
      <c r="U93" s="217">
        <v>0</v>
      </c>
      <c r="V93" s="103">
        <f t="shared" si="29"/>
        <v>0</v>
      </c>
      <c r="X93" s="245"/>
    </row>
    <row r="94" spans="1:24" ht="12.75" customHeight="1" x14ac:dyDescent="0.3">
      <c r="A94" s="38" t="s">
        <v>156</v>
      </c>
      <c r="B94" s="50"/>
      <c r="C94" s="217">
        <v>0</v>
      </c>
      <c r="D94" s="103">
        <f t="shared" si="20"/>
        <v>0</v>
      </c>
      <c r="E94" s="217">
        <v>0</v>
      </c>
      <c r="F94" s="103">
        <f t="shared" si="21"/>
        <v>0</v>
      </c>
      <c r="G94" s="217">
        <v>0</v>
      </c>
      <c r="H94" s="103">
        <f t="shared" si="22"/>
        <v>0</v>
      </c>
      <c r="I94" s="217">
        <v>0</v>
      </c>
      <c r="J94" s="103">
        <f t="shared" si="23"/>
        <v>0</v>
      </c>
      <c r="K94" s="217">
        <v>0</v>
      </c>
      <c r="L94" s="103">
        <f t="shared" si="24"/>
        <v>0</v>
      </c>
      <c r="M94" s="217">
        <v>0</v>
      </c>
      <c r="N94" s="103">
        <f t="shared" si="25"/>
        <v>0</v>
      </c>
      <c r="O94" s="217">
        <v>0</v>
      </c>
      <c r="P94" s="103">
        <f t="shared" si="26"/>
        <v>0</v>
      </c>
      <c r="Q94" s="217">
        <v>0</v>
      </c>
      <c r="R94" s="103">
        <f t="shared" si="27"/>
        <v>0</v>
      </c>
      <c r="S94" s="217">
        <v>0</v>
      </c>
      <c r="T94" s="103">
        <f t="shared" si="28"/>
        <v>0</v>
      </c>
      <c r="U94" s="217">
        <v>0</v>
      </c>
      <c r="V94" s="103">
        <f t="shared" si="29"/>
        <v>0</v>
      </c>
      <c r="X94" s="245"/>
    </row>
    <row r="95" spans="1:24" ht="12.75" customHeight="1" x14ac:dyDescent="0.3">
      <c r="A95" s="38" t="s">
        <v>150</v>
      </c>
      <c r="B95" s="50"/>
      <c r="C95" s="217">
        <v>0</v>
      </c>
      <c r="D95" s="103">
        <f t="shared" si="20"/>
        <v>0</v>
      </c>
      <c r="E95" s="217">
        <v>0</v>
      </c>
      <c r="F95" s="103">
        <f t="shared" si="21"/>
        <v>0</v>
      </c>
      <c r="G95" s="217">
        <v>0</v>
      </c>
      <c r="H95" s="103">
        <f t="shared" si="22"/>
        <v>0</v>
      </c>
      <c r="I95" s="217">
        <v>0</v>
      </c>
      <c r="J95" s="103">
        <f t="shared" si="23"/>
        <v>0</v>
      </c>
      <c r="K95" s="217">
        <v>0</v>
      </c>
      <c r="L95" s="103">
        <f t="shared" si="24"/>
        <v>0</v>
      </c>
      <c r="M95" s="217">
        <v>0</v>
      </c>
      <c r="N95" s="103">
        <f t="shared" si="25"/>
        <v>0</v>
      </c>
      <c r="O95" s="217">
        <v>0</v>
      </c>
      <c r="P95" s="103">
        <f t="shared" si="26"/>
        <v>0</v>
      </c>
      <c r="Q95" s="217">
        <v>0</v>
      </c>
      <c r="R95" s="103">
        <f t="shared" si="27"/>
        <v>0</v>
      </c>
      <c r="S95" s="217">
        <v>0</v>
      </c>
      <c r="T95" s="103">
        <f t="shared" si="28"/>
        <v>0</v>
      </c>
      <c r="U95" s="217">
        <v>0</v>
      </c>
      <c r="V95" s="103">
        <f t="shared" si="29"/>
        <v>0</v>
      </c>
      <c r="X95" s="245"/>
    </row>
    <row r="96" spans="1:24" ht="12.75" customHeight="1" x14ac:dyDescent="0.3">
      <c r="A96" s="38" t="s">
        <v>146</v>
      </c>
      <c r="B96" s="50"/>
      <c r="C96" s="217">
        <v>0</v>
      </c>
      <c r="D96" s="103">
        <f t="shared" si="20"/>
        <v>0</v>
      </c>
      <c r="E96" s="217">
        <v>0</v>
      </c>
      <c r="F96" s="103">
        <f t="shared" si="21"/>
        <v>0</v>
      </c>
      <c r="G96" s="217">
        <v>0</v>
      </c>
      <c r="H96" s="103">
        <f t="shared" si="22"/>
        <v>0</v>
      </c>
      <c r="I96" s="217">
        <v>0</v>
      </c>
      <c r="J96" s="103">
        <f t="shared" si="23"/>
        <v>0</v>
      </c>
      <c r="K96" s="217">
        <v>0</v>
      </c>
      <c r="L96" s="103">
        <f t="shared" si="24"/>
        <v>0</v>
      </c>
      <c r="M96" s="217">
        <v>0</v>
      </c>
      <c r="N96" s="103">
        <f t="shared" si="25"/>
        <v>0</v>
      </c>
      <c r="O96" s="217">
        <v>0</v>
      </c>
      <c r="P96" s="103">
        <f t="shared" si="26"/>
        <v>0</v>
      </c>
      <c r="Q96" s="217">
        <v>0</v>
      </c>
      <c r="R96" s="103">
        <f t="shared" si="27"/>
        <v>0</v>
      </c>
      <c r="S96" s="217">
        <v>0</v>
      </c>
      <c r="T96" s="103">
        <f t="shared" si="28"/>
        <v>0</v>
      </c>
      <c r="U96" s="217">
        <v>0</v>
      </c>
      <c r="V96" s="103">
        <f t="shared" si="29"/>
        <v>0</v>
      </c>
      <c r="X96" s="245"/>
    </row>
    <row r="97" spans="1:24" ht="12.75" customHeight="1" x14ac:dyDescent="0.3">
      <c r="A97" s="38" t="s">
        <v>7</v>
      </c>
      <c r="B97" s="50"/>
      <c r="C97" s="217">
        <v>3418.8081999999999</v>
      </c>
      <c r="D97" s="103">
        <f t="shared" si="20"/>
        <v>3.4188082000000002E-2</v>
      </c>
      <c r="E97" s="217">
        <v>3504.2784049999996</v>
      </c>
      <c r="F97" s="103">
        <f t="shared" si="21"/>
        <v>1.6074671582568804E-2</v>
      </c>
      <c r="G97" s="217">
        <v>2740.9281491749994</v>
      </c>
      <c r="H97" s="103">
        <f t="shared" si="22"/>
        <v>1.2346523194481979E-2</v>
      </c>
      <c r="I97" s="217">
        <v>2828.6378499485995</v>
      </c>
      <c r="J97" s="103">
        <f t="shared" si="23"/>
        <v>1.2460959691403522E-2</v>
      </c>
      <c r="K97" s="217">
        <v>2899.3537961973143</v>
      </c>
      <c r="L97" s="103">
        <f t="shared" si="24"/>
        <v>1.2551315135053309E-2</v>
      </c>
      <c r="M97" s="217">
        <v>2971.8376411022468</v>
      </c>
      <c r="N97" s="103">
        <f t="shared" si="25"/>
        <v>1.2592532377551893E-2</v>
      </c>
      <c r="O97" s="217">
        <v>3046.1335821298026</v>
      </c>
      <c r="P97" s="103">
        <f t="shared" si="26"/>
        <v>1.2692223258874178E-2</v>
      </c>
      <c r="Q97" s="217">
        <v>3122.2869216830472</v>
      </c>
      <c r="R97" s="103">
        <f t="shared" si="27"/>
        <v>1.274402825176754E-2</v>
      </c>
      <c r="S97" s="217">
        <v>3200.3440947251233</v>
      </c>
      <c r="T97" s="103">
        <f t="shared" si="28"/>
        <v>1.2801376378900494E-2</v>
      </c>
      <c r="U97" s="217">
        <v>3280.3526970932512</v>
      </c>
      <c r="V97" s="103">
        <f t="shared" si="29"/>
        <v>1.2864128223895103E-2</v>
      </c>
      <c r="X97" s="245"/>
    </row>
    <row r="98" spans="1:24" ht="12.75" customHeight="1" x14ac:dyDescent="0.3">
      <c r="A98" s="145" t="s">
        <v>245</v>
      </c>
      <c r="B98" s="50"/>
      <c r="C98" s="217">
        <v>119.99999999999999</v>
      </c>
      <c r="D98" s="103">
        <f t="shared" si="20"/>
        <v>1.1999999999999999E-3</v>
      </c>
      <c r="E98" s="217">
        <v>261.59999999999997</v>
      </c>
      <c r="F98" s="103">
        <f t="shared" si="21"/>
        <v>1.1999999999999999E-3</v>
      </c>
      <c r="G98" s="217">
        <v>266.39999999999998</v>
      </c>
      <c r="H98" s="103">
        <f t="shared" si="22"/>
        <v>1.1999999999999999E-3</v>
      </c>
      <c r="I98" s="217">
        <v>272.39999999999998</v>
      </c>
      <c r="J98" s="103">
        <f t="shared" si="23"/>
        <v>1.1999999999999999E-3</v>
      </c>
      <c r="K98" s="217">
        <v>277.2</v>
      </c>
      <c r="L98" s="103">
        <f t="shared" si="24"/>
        <v>1.1999999999999999E-3</v>
      </c>
      <c r="M98" s="217">
        <v>283.19999999999993</v>
      </c>
      <c r="N98" s="103">
        <f t="shared" si="25"/>
        <v>1.1999999999999997E-3</v>
      </c>
      <c r="O98" s="217">
        <v>288</v>
      </c>
      <c r="P98" s="103">
        <f t="shared" si="26"/>
        <v>1.1999999999999999E-3</v>
      </c>
      <c r="Q98" s="217">
        <v>294</v>
      </c>
      <c r="R98" s="103">
        <f t="shared" si="27"/>
        <v>1.1999999999999999E-3</v>
      </c>
      <c r="S98" s="217">
        <v>299.99999999999994</v>
      </c>
      <c r="T98" s="103">
        <f t="shared" si="28"/>
        <v>1.1999999999999997E-3</v>
      </c>
      <c r="U98" s="217">
        <v>306</v>
      </c>
      <c r="V98" s="103">
        <f t="shared" si="29"/>
        <v>1.1999999999999999E-3</v>
      </c>
      <c r="X98" s="245"/>
    </row>
    <row r="99" spans="1:24" ht="12.75" customHeight="1" x14ac:dyDescent="0.3">
      <c r="A99" s="145" t="s">
        <v>245</v>
      </c>
      <c r="B99" s="50"/>
      <c r="C99" s="217">
        <v>0</v>
      </c>
      <c r="D99" s="103">
        <f t="shared" si="20"/>
        <v>0</v>
      </c>
      <c r="E99" s="217">
        <v>0</v>
      </c>
      <c r="F99" s="103">
        <f t="shared" si="21"/>
        <v>0</v>
      </c>
      <c r="G99" s="217">
        <v>0</v>
      </c>
      <c r="H99" s="103">
        <f t="shared" si="22"/>
        <v>0</v>
      </c>
      <c r="I99" s="217">
        <v>0</v>
      </c>
      <c r="J99" s="103">
        <f t="shared" si="23"/>
        <v>0</v>
      </c>
      <c r="K99" s="217">
        <v>0</v>
      </c>
      <c r="L99" s="103">
        <f t="shared" si="24"/>
        <v>0</v>
      </c>
      <c r="M99" s="217">
        <v>0</v>
      </c>
      <c r="N99" s="103">
        <f t="shared" si="25"/>
        <v>0</v>
      </c>
      <c r="O99" s="217">
        <v>0</v>
      </c>
      <c r="P99" s="103">
        <f t="shared" si="26"/>
        <v>0</v>
      </c>
      <c r="Q99" s="217">
        <v>0</v>
      </c>
      <c r="R99" s="103">
        <f t="shared" si="27"/>
        <v>0</v>
      </c>
      <c r="S99" s="217">
        <v>0</v>
      </c>
      <c r="T99" s="103">
        <f t="shared" si="28"/>
        <v>0</v>
      </c>
      <c r="U99" s="217">
        <v>0</v>
      </c>
      <c r="V99" s="103">
        <f t="shared" si="29"/>
        <v>0</v>
      </c>
      <c r="X99" s="245"/>
    </row>
    <row r="100" spans="1:24" ht="12.75" customHeight="1" x14ac:dyDescent="0.3">
      <c r="A100" s="145" t="s">
        <v>245</v>
      </c>
      <c r="B100" s="50"/>
      <c r="C100" s="217">
        <v>0</v>
      </c>
      <c r="D100" s="103">
        <f t="shared" si="20"/>
        <v>0</v>
      </c>
      <c r="E100" s="217">
        <v>0</v>
      </c>
      <c r="F100" s="103">
        <f t="shared" si="21"/>
        <v>0</v>
      </c>
      <c r="G100" s="217">
        <v>0</v>
      </c>
      <c r="H100" s="103">
        <f t="shared" si="22"/>
        <v>0</v>
      </c>
      <c r="I100" s="217">
        <v>0</v>
      </c>
      <c r="J100" s="103">
        <f t="shared" si="23"/>
        <v>0</v>
      </c>
      <c r="K100" s="217">
        <v>0</v>
      </c>
      <c r="L100" s="103">
        <f t="shared" si="24"/>
        <v>0</v>
      </c>
      <c r="M100" s="217">
        <v>0</v>
      </c>
      <c r="N100" s="103">
        <f t="shared" si="25"/>
        <v>0</v>
      </c>
      <c r="O100" s="217">
        <v>0</v>
      </c>
      <c r="P100" s="103">
        <f t="shared" si="26"/>
        <v>0</v>
      </c>
      <c r="Q100" s="217">
        <v>0</v>
      </c>
      <c r="R100" s="103">
        <f t="shared" si="27"/>
        <v>0</v>
      </c>
      <c r="S100" s="217">
        <v>0</v>
      </c>
      <c r="T100" s="103">
        <f t="shared" si="28"/>
        <v>0</v>
      </c>
      <c r="U100" s="217">
        <v>0</v>
      </c>
      <c r="V100" s="103">
        <f t="shared" si="29"/>
        <v>0</v>
      </c>
      <c r="X100" s="245"/>
    </row>
    <row r="101" spans="1:24" ht="12.75" customHeight="1" x14ac:dyDescent="0.3">
      <c r="A101" s="38" t="s">
        <v>99</v>
      </c>
      <c r="B101" s="50"/>
      <c r="C101" s="217"/>
      <c r="D101" s="103">
        <f t="shared" si="20"/>
        <v>0</v>
      </c>
      <c r="E101" s="217"/>
      <c r="F101" s="103">
        <f t="shared" si="21"/>
        <v>0</v>
      </c>
      <c r="G101" s="217"/>
      <c r="H101" s="103">
        <f t="shared" si="22"/>
        <v>0</v>
      </c>
      <c r="I101" s="217">
        <v>0</v>
      </c>
      <c r="J101" s="103">
        <f t="shared" si="23"/>
        <v>0</v>
      </c>
      <c r="K101" s="217">
        <v>0</v>
      </c>
      <c r="L101" s="103">
        <f t="shared" si="24"/>
        <v>0</v>
      </c>
      <c r="M101" s="217">
        <v>0</v>
      </c>
      <c r="N101" s="103">
        <f t="shared" si="25"/>
        <v>0</v>
      </c>
      <c r="O101" s="217">
        <v>0</v>
      </c>
      <c r="P101" s="103">
        <f t="shared" si="26"/>
        <v>0</v>
      </c>
      <c r="Q101" s="217">
        <v>0</v>
      </c>
      <c r="R101" s="103">
        <f t="shared" si="27"/>
        <v>0</v>
      </c>
      <c r="S101" s="217">
        <v>0</v>
      </c>
      <c r="T101" s="103">
        <f t="shared" si="28"/>
        <v>0</v>
      </c>
      <c r="U101" s="217">
        <v>0</v>
      </c>
      <c r="V101" s="103">
        <f t="shared" si="29"/>
        <v>0</v>
      </c>
      <c r="X101" s="245"/>
    </row>
    <row r="102" spans="1:24" ht="12.75" customHeight="1" x14ac:dyDescent="0.3">
      <c r="A102" s="145" t="s">
        <v>78</v>
      </c>
      <c r="B102" s="50"/>
      <c r="C102" s="217">
        <v>0</v>
      </c>
      <c r="D102" s="103">
        <f t="shared" si="20"/>
        <v>0</v>
      </c>
      <c r="E102" s="217">
        <v>0</v>
      </c>
      <c r="F102" s="103">
        <f t="shared" si="21"/>
        <v>0</v>
      </c>
      <c r="G102" s="217">
        <v>0</v>
      </c>
      <c r="H102" s="103">
        <f t="shared" si="22"/>
        <v>0</v>
      </c>
      <c r="I102" s="217">
        <v>0</v>
      </c>
      <c r="J102" s="103">
        <f t="shared" si="23"/>
        <v>0</v>
      </c>
      <c r="K102" s="217">
        <v>0</v>
      </c>
      <c r="L102" s="103">
        <f t="shared" si="24"/>
        <v>0</v>
      </c>
      <c r="M102" s="217">
        <v>0</v>
      </c>
      <c r="N102" s="103">
        <f t="shared" si="25"/>
        <v>0</v>
      </c>
      <c r="O102" s="217">
        <v>0</v>
      </c>
      <c r="P102" s="103">
        <f t="shared" si="26"/>
        <v>0</v>
      </c>
      <c r="Q102" s="217">
        <v>0</v>
      </c>
      <c r="R102" s="103">
        <f t="shared" si="27"/>
        <v>0</v>
      </c>
      <c r="S102" s="217">
        <v>0</v>
      </c>
      <c r="T102" s="103">
        <f t="shared" si="28"/>
        <v>0</v>
      </c>
      <c r="U102" s="217">
        <v>0</v>
      </c>
      <c r="V102" s="103">
        <f t="shared" si="29"/>
        <v>0</v>
      </c>
      <c r="X102" s="245"/>
    </row>
    <row r="103" spans="1:24" ht="12.75" customHeight="1" x14ac:dyDescent="0.3">
      <c r="A103" s="145" t="s">
        <v>78</v>
      </c>
      <c r="B103" s="50"/>
      <c r="C103" s="217">
        <v>0</v>
      </c>
      <c r="D103" s="103">
        <f t="shared" si="20"/>
        <v>0</v>
      </c>
      <c r="E103" s="217">
        <v>0</v>
      </c>
      <c r="F103" s="103">
        <f t="shared" si="21"/>
        <v>0</v>
      </c>
      <c r="G103" s="217">
        <v>0</v>
      </c>
      <c r="H103" s="103">
        <f t="shared" si="22"/>
        <v>0</v>
      </c>
      <c r="I103" s="217">
        <v>0</v>
      </c>
      <c r="J103" s="103">
        <f t="shared" si="23"/>
        <v>0</v>
      </c>
      <c r="K103" s="217">
        <v>0</v>
      </c>
      <c r="L103" s="103">
        <f t="shared" si="24"/>
        <v>0</v>
      </c>
      <c r="M103" s="217">
        <v>0</v>
      </c>
      <c r="N103" s="103">
        <f t="shared" si="25"/>
        <v>0</v>
      </c>
      <c r="O103" s="217">
        <v>0</v>
      </c>
      <c r="P103" s="103">
        <f t="shared" si="26"/>
        <v>0</v>
      </c>
      <c r="Q103" s="217">
        <v>0</v>
      </c>
      <c r="R103" s="103">
        <f t="shared" si="27"/>
        <v>0</v>
      </c>
      <c r="S103" s="217">
        <v>0</v>
      </c>
      <c r="T103" s="103">
        <f t="shared" si="28"/>
        <v>0</v>
      </c>
      <c r="U103" s="217">
        <v>0</v>
      </c>
      <c r="V103" s="103">
        <f t="shared" si="29"/>
        <v>0</v>
      </c>
      <c r="X103" s="245"/>
    </row>
    <row r="104" spans="1:24" ht="12.75" customHeight="1" x14ac:dyDescent="0.3">
      <c r="A104" s="145" t="s">
        <v>78</v>
      </c>
      <c r="B104" s="26"/>
      <c r="C104" s="217">
        <v>0</v>
      </c>
      <c r="D104" s="103">
        <f t="shared" si="20"/>
        <v>0</v>
      </c>
      <c r="E104" s="217">
        <v>0</v>
      </c>
      <c r="F104" s="103">
        <f t="shared" si="21"/>
        <v>0</v>
      </c>
      <c r="G104" s="217">
        <v>0</v>
      </c>
      <c r="H104" s="103">
        <f t="shared" si="22"/>
        <v>0</v>
      </c>
      <c r="I104" s="217">
        <v>0</v>
      </c>
      <c r="J104" s="103">
        <f t="shared" si="23"/>
        <v>0</v>
      </c>
      <c r="K104" s="217">
        <v>0</v>
      </c>
      <c r="L104" s="103">
        <f t="shared" si="24"/>
        <v>0</v>
      </c>
      <c r="M104" s="217">
        <v>0</v>
      </c>
      <c r="N104" s="103">
        <f t="shared" si="25"/>
        <v>0</v>
      </c>
      <c r="O104" s="217">
        <v>0</v>
      </c>
      <c r="P104" s="103">
        <f t="shared" si="26"/>
        <v>0</v>
      </c>
      <c r="Q104" s="217">
        <v>0</v>
      </c>
      <c r="R104" s="103">
        <f t="shared" si="27"/>
        <v>0</v>
      </c>
      <c r="S104" s="217">
        <v>0</v>
      </c>
      <c r="T104" s="103">
        <f t="shared" si="28"/>
        <v>0</v>
      </c>
      <c r="U104" s="217">
        <v>0</v>
      </c>
      <c r="V104" s="103">
        <f t="shared" si="29"/>
        <v>0</v>
      </c>
      <c r="X104" s="245"/>
    </row>
    <row r="105" spans="1:24" ht="12.75" customHeight="1" x14ac:dyDescent="0.3">
      <c r="A105" s="26" t="s">
        <v>36</v>
      </c>
      <c r="B105" s="69"/>
      <c r="C105" s="105">
        <f>SUM(C52:C104)</f>
        <v>27532.37134373717</v>
      </c>
      <c r="D105" s="106">
        <f t="shared" ref="D105" si="30">IFERROR(C105/C$28,0)</f>
        <v>0.27532371343737172</v>
      </c>
      <c r="E105" s="105">
        <f>SUM(E52:E104)</f>
        <v>54851.98018985954</v>
      </c>
      <c r="F105" s="106">
        <f t="shared" ref="F105" si="31">IFERROR(E105/E$28,0)</f>
        <v>0.25161458802687864</v>
      </c>
      <c r="G105" s="105">
        <f>SUM(G52:G104)</f>
        <v>55247.502842703754</v>
      </c>
      <c r="H105" s="106">
        <f t="shared" ref="H105" si="32">IFERROR(G105/G$28,0)</f>
        <v>0.24886262541758447</v>
      </c>
      <c r="I105" s="105">
        <f>SUM(I52:I104)</f>
        <v>56441.308189285563</v>
      </c>
      <c r="J105" s="106">
        <f t="shared" ref="J105" si="33">IFERROR(I105/I$28,0)</f>
        <v>0.24864012418187473</v>
      </c>
      <c r="K105" s="105">
        <f>SUM(K52:K104)</f>
        <v>57457.930216319197</v>
      </c>
      <c r="L105" s="106">
        <f t="shared" ref="L105" si="34">IFERROR(K105/K$28,0)</f>
        <v>0.24873562864207444</v>
      </c>
      <c r="M105" s="105">
        <f>SUM(M52:M104)</f>
        <v>58712.717666968332</v>
      </c>
      <c r="N105" s="106">
        <f t="shared" ref="N105" si="35">IFERROR(M105/M$28,0)</f>
        <v>0.24878270197867938</v>
      </c>
      <c r="O105" s="105">
        <f>SUM(O52:O104)</f>
        <v>59733.03519007135</v>
      </c>
      <c r="P105" s="106">
        <f t="shared" ref="P105" si="36">IFERROR(O105/O$28,0)</f>
        <v>0.2488876466252973</v>
      </c>
      <c r="Q105" s="105">
        <f>SUM(Q52:Q104)</f>
        <v>60991.719107965342</v>
      </c>
      <c r="R105" s="106">
        <f t="shared" ref="R105" si="37">IFERROR(Q105/Q$28,0)</f>
        <v>0.24894579227740957</v>
      </c>
      <c r="S105" s="105">
        <f>SUM(S52:S104)</f>
        <v>62252.220380731909</v>
      </c>
      <c r="T105" s="106">
        <f t="shared" ref="T105" si="38">IFERROR(S105/S$28,0)</f>
        <v>0.24900888152292763</v>
      </c>
      <c r="U105" s="105">
        <f>SUM(U52:U104)</f>
        <v>63510.396582748792</v>
      </c>
      <c r="V105" s="106">
        <f t="shared" si="29"/>
        <v>0.24906037875587761</v>
      </c>
    </row>
    <row r="106" spans="1:24" ht="12.75" customHeight="1" x14ac:dyDescent="0.3">
      <c r="A106" s="26"/>
      <c r="B106" s="26"/>
      <c r="C106" s="51"/>
      <c r="D106" s="52"/>
      <c r="E106" s="51"/>
      <c r="F106" s="52"/>
      <c r="G106" s="51"/>
      <c r="H106" s="52"/>
      <c r="I106" s="51"/>
      <c r="J106" s="52"/>
      <c r="K106" s="51"/>
      <c r="L106" s="52"/>
      <c r="M106" s="51"/>
      <c r="N106" s="52"/>
      <c r="O106" s="51"/>
      <c r="P106" s="52"/>
      <c r="Q106" s="51"/>
      <c r="R106" s="52"/>
      <c r="S106" s="51"/>
      <c r="T106" s="52"/>
      <c r="U106" s="51"/>
      <c r="V106" s="52"/>
    </row>
    <row r="107" spans="1:24" ht="12.75" customHeight="1" x14ac:dyDescent="0.3">
      <c r="A107" s="26" t="s">
        <v>19</v>
      </c>
      <c r="B107" s="69"/>
      <c r="C107" s="105">
        <f>C28-C33-C46-C105</f>
        <v>-55530.303343737171</v>
      </c>
      <c r="D107" s="106">
        <f>IFERROR(C107/C$28,0)</f>
        <v>-0.55530303343737175</v>
      </c>
      <c r="E107" s="105">
        <f>E28-E33-E46-E105</f>
        <v>-7319.8604898595295</v>
      </c>
      <c r="F107" s="106">
        <f>IFERROR(E107/E$28,0)</f>
        <v>-3.3577341696603348E-2</v>
      </c>
      <c r="G107" s="105">
        <f>G28-G33-G46-G105</f>
        <v>15912.441046796266</v>
      </c>
      <c r="H107" s="106">
        <f>IFERROR(G107/G$28,0)</f>
        <v>7.1677662372956155E-2</v>
      </c>
      <c r="I107" s="105">
        <f>I28-I33-I46-I105</f>
        <v>15607.113904678459</v>
      </c>
      <c r="J107" s="106">
        <f>IFERROR(I107/I$28,0)</f>
        <v>6.8753805747482202E-2</v>
      </c>
      <c r="K107" s="105">
        <f>K28-K33-K46-K105</f>
        <v>15286.202429993915</v>
      </c>
      <c r="L107" s="106">
        <f>IFERROR(K107/K$28,0)</f>
        <v>6.6174036493480151E-2</v>
      </c>
      <c r="M107" s="105">
        <f>M28-M33-M46-M105</f>
        <v>15338.518295502618</v>
      </c>
      <c r="N107" s="106">
        <f>IFERROR(M107/M$28,0)</f>
        <v>6.4993721591112788E-2</v>
      </c>
      <c r="O107" s="105">
        <f>O28-O33-O46-O105</f>
        <v>14915.481671461392</v>
      </c>
      <c r="P107" s="106">
        <f>IFERROR(O107/O$28,0)</f>
        <v>6.2147840297755802E-2</v>
      </c>
      <c r="Q107" s="105">
        <f>Q28-Q33-Q46-Q105</f>
        <v>14863.010675105717</v>
      </c>
      <c r="R107" s="106">
        <f>IFERROR(Q107/Q$28,0)</f>
        <v>6.0665349694309048E-2</v>
      </c>
      <c r="S107" s="105">
        <f>S28-S33-S46-S105</f>
        <v>14756.377646915942</v>
      </c>
      <c r="T107" s="106">
        <f>IFERROR(S107/S$28,0)</f>
        <v>5.9025510587663768E-2</v>
      </c>
      <c r="U107" s="105">
        <f>U28-U33-U46-U105</f>
        <v>14598.416395590255</v>
      </c>
      <c r="V107" s="106">
        <f>IFERROR(U107/U$28,0)</f>
        <v>5.7248691747412768E-2</v>
      </c>
    </row>
    <row r="108" spans="1:24" ht="12.75" customHeight="1" x14ac:dyDescent="0.3">
      <c r="A108" s="26"/>
      <c r="B108" s="26"/>
      <c r="C108" s="53"/>
      <c r="D108" s="54"/>
      <c r="E108" s="53"/>
      <c r="F108" s="54"/>
      <c r="G108" s="53"/>
      <c r="H108" s="54"/>
      <c r="I108" s="53"/>
      <c r="J108" s="54"/>
      <c r="K108" s="53"/>
      <c r="L108" s="54"/>
      <c r="M108" s="53"/>
      <c r="N108" s="54"/>
      <c r="O108" s="53"/>
      <c r="P108" s="54"/>
      <c r="Q108" s="53"/>
      <c r="R108" s="54"/>
      <c r="S108" s="53"/>
      <c r="T108" s="54"/>
      <c r="U108" s="53"/>
      <c r="V108" s="54"/>
    </row>
    <row r="109" spans="1:24" ht="12.75" customHeight="1" x14ac:dyDescent="0.3">
      <c r="A109" s="26"/>
      <c r="B109" s="26"/>
      <c r="C109" s="53"/>
      <c r="D109" s="54"/>
      <c r="E109" s="53"/>
      <c r="F109" s="54"/>
      <c r="G109" s="53"/>
      <c r="H109" s="54"/>
      <c r="I109" s="53"/>
      <c r="J109" s="54"/>
      <c r="K109" s="53"/>
      <c r="L109" s="54"/>
      <c r="M109" s="53"/>
      <c r="N109" s="54"/>
      <c r="O109" s="53"/>
      <c r="P109" s="54"/>
      <c r="Q109" s="53"/>
      <c r="R109" s="54"/>
      <c r="S109" s="53"/>
      <c r="T109" s="54"/>
      <c r="U109" s="53"/>
      <c r="V109" s="54"/>
    </row>
    <row r="110" spans="1:24" ht="12.75" customHeight="1" x14ac:dyDescent="0.3">
      <c r="A110" s="55" t="s">
        <v>49</v>
      </c>
      <c r="B110" s="55"/>
      <c r="C110" s="109" t="str">
        <f>C50</f>
        <v>FY 2018-19</v>
      </c>
      <c r="D110" s="109" t="s">
        <v>9</v>
      </c>
      <c r="E110" s="109" t="str">
        <f>E50</f>
        <v>FY 2019-20</v>
      </c>
      <c r="F110" s="109" t="s">
        <v>9</v>
      </c>
      <c r="G110" s="109" t="str">
        <f>G50</f>
        <v>FY 2020-21</v>
      </c>
      <c r="H110" s="109" t="s">
        <v>9</v>
      </c>
      <c r="I110" s="109" t="str">
        <f>I50</f>
        <v>FY 2021-22</v>
      </c>
      <c r="J110" s="109" t="s">
        <v>9</v>
      </c>
      <c r="K110" s="109" t="str">
        <f>K50</f>
        <v>FY 2022-23</v>
      </c>
      <c r="L110" s="109" t="s">
        <v>9</v>
      </c>
      <c r="M110" s="109" t="str">
        <f>M50</f>
        <v>FY 2023-24</v>
      </c>
      <c r="N110" s="109" t="s">
        <v>9</v>
      </c>
      <c r="O110" s="109" t="str">
        <f>O50</f>
        <v>FY 2024-25</v>
      </c>
      <c r="P110" s="109" t="s">
        <v>9</v>
      </c>
      <c r="Q110" s="109" t="str">
        <f>Q50</f>
        <v>FY 2025-26</v>
      </c>
      <c r="R110" s="109" t="s">
        <v>9</v>
      </c>
      <c r="S110" s="109" t="str">
        <f>S50</f>
        <v>FY 2026-27</v>
      </c>
      <c r="T110" s="109" t="s">
        <v>9</v>
      </c>
      <c r="U110" s="109" t="str">
        <f>U50</f>
        <v>FY 2027-28</v>
      </c>
      <c r="V110" s="109" t="s">
        <v>9</v>
      </c>
    </row>
    <row r="111" spans="1:24" ht="12.75" customHeight="1" x14ac:dyDescent="0.3">
      <c r="A111" s="38" t="s">
        <v>141</v>
      </c>
      <c r="B111" s="50"/>
      <c r="C111" s="102">
        <f>C59</f>
        <v>15000</v>
      </c>
      <c r="D111" s="103">
        <f t="shared" ref="D111:D116" si="39">IFERROR(C111/C$28,0)</f>
        <v>0.15</v>
      </c>
      <c r="E111" s="102">
        <f>E59</f>
        <v>32700</v>
      </c>
      <c r="F111" s="103">
        <f t="shared" ref="F111:F116" si="40">IFERROR(E111/E$28,0)</f>
        <v>0.15</v>
      </c>
      <c r="G111" s="102">
        <f>G59</f>
        <v>33300</v>
      </c>
      <c r="H111" s="103">
        <f t="shared" ref="H111:H116" si="41">IFERROR(G111/G$28,0)</f>
        <v>0.15</v>
      </c>
      <c r="I111" s="102">
        <f>I59</f>
        <v>34050</v>
      </c>
      <c r="J111" s="103">
        <f t="shared" ref="J111:J116" si="42">IFERROR(I111/I$28,0)</f>
        <v>0.15</v>
      </c>
      <c r="K111" s="102">
        <f>K59</f>
        <v>34650</v>
      </c>
      <c r="L111" s="103">
        <f t="shared" ref="L111:L116" si="43">IFERROR(K111/K$28,0)</f>
        <v>0.15</v>
      </c>
      <c r="M111" s="102">
        <f>M59</f>
        <v>35400</v>
      </c>
      <c r="N111" s="103">
        <f t="shared" ref="N111:N116" si="44">IFERROR(M111/M$28,0)</f>
        <v>0.15</v>
      </c>
      <c r="O111" s="102">
        <f>O59</f>
        <v>36000</v>
      </c>
      <c r="P111" s="103">
        <f t="shared" ref="P111:P116" si="45">IFERROR(O111/O$28,0)</f>
        <v>0.15</v>
      </c>
      <c r="Q111" s="102">
        <f>Q59</f>
        <v>36750</v>
      </c>
      <c r="R111" s="103">
        <f t="shared" ref="R111:R116" si="46">IFERROR(Q111/Q$28,0)</f>
        <v>0.15</v>
      </c>
      <c r="S111" s="102">
        <f>S59</f>
        <v>37500</v>
      </c>
      <c r="T111" s="103">
        <f t="shared" ref="T111:T116" si="47">IFERROR(S111/S$28,0)</f>
        <v>0.15</v>
      </c>
      <c r="U111" s="102">
        <f>U59</f>
        <v>38250</v>
      </c>
      <c r="V111" s="103">
        <f t="shared" ref="V111:V116" si="48">IFERROR(U111/U$28,0)</f>
        <v>0.15</v>
      </c>
    </row>
    <row r="112" spans="1:24" ht="12.75" customHeight="1" x14ac:dyDescent="0.3">
      <c r="A112" s="38" t="s">
        <v>96</v>
      </c>
      <c r="B112" s="50"/>
      <c r="C112" s="102">
        <f>C62</f>
        <v>0</v>
      </c>
      <c r="D112" s="103">
        <f t="shared" si="39"/>
        <v>0</v>
      </c>
      <c r="E112" s="102">
        <f>E62</f>
        <v>0</v>
      </c>
      <c r="F112" s="103">
        <f t="shared" si="40"/>
        <v>0</v>
      </c>
      <c r="G112" s="102">
        <f>G62</f>
        <v>0</v>
      </c>
      <c r="H112" s="103">
        <f t="shared" si="41"/>
        <v>0</v>
      </c>
      <c r="I112" s="102">
        <f>I62</f>
        <v>0</v>
      </c>
      <c r="J112" s="103">
        <f t="shared" si="42"/>
        <v>0</v>
      </c>
      <c r="K112" s="102">
        <f>K62</f>
        <v>0</v>
      </c>
      <c r="L112" s="103">
        <f t="shared" si="43"/>
        <v>0</v>
      </c>
      <c r="M112" s="102">
        <f>M62</f>
        <v>0</v>
      </c>
      <c r="N112" s="103">
        <f t="shared" si="44"/>
        <v>0</v>
      </c>
      <c r="O112" s="102">
        <f>O62</f>
        <v>0</v>
      </c>
      <c r="P112" s="103">
        <f t="shared" si="45"/>
        <v>0</v>
      </c>
      <c r="Q112" s="102">
        <f>Q62</f>
        <v>0</v>
      </c>
      <c r="R112" s="103">
        <f t="shared" si="46"/>
        <v>0</v>
      </c>
      <c r="S112" s="102">
        <f>S62</f>
        <v>0</v>
      </c>
      <c r="T112" s="103">
        <f t="shared" si="47"/>
        <v>0</v>
      </c>
      <c r="U112" s="102">
        <f>U62</f>
        <v>0</v>
      </c>
      <c r="V112" s="103">
        <f t="shared" si="48"/>
        <v>0</v>
      </c>
    </row>
    <row r="113" spans="1:22" ht="12.75" customHeight="1" x14ac:dyDescent="0.3">
      <c r="A113" s="145" t="s">
        <v>78</v>
      </c>
      <c r="B113" s="56"/>
      <c r="C113" s="136">
        <v>0</v>
      </c>
      <c r="D113" s="103">
        <f t="shared" si="39"/>
        <v>0</v>
      </c>
      <c r="E113" s="136">
        <v>0</v>
      </c>
      <c r="F113" s="103">
        <f t="shared" si="40"/>
        <v>0</v>
      </c>
      <c r="G113" s="136">
        <v>0</v>
      </c>
      <c r="H113" s="103">
        <f t="shared" si="41"/>
        <v>0</v>
      </c>
      <c r="I113" s="136">
        <v>0</v>
      </c>
      <c r="J113" s="103">
        <f t="shared" si="42"/>
        <v>0</v>
      </c>
      <c r="K113" s="136">
        <v>0</v>
      </c>
      <c r="L113" s="103">
        <f t="shared" si="43"/>
        <v>0</v>
      </c>
      <c r="M113" s="136">
        <v>0</v>
      </c>
      <c r="N113" s="103">
        <f t="shared" si="44"/>
        <v>0</v>
      </c>
      <c r="O113" s="136">
        <v>0</v>
      </c>
      <c r="P113" s="103">
        <f t="shared" si="45"/>
        <v>0</v>
      </c>
      <c r="Q113" s="136">
        <v>0</v>
      </c>
      <c r="R113" s="103">
        <f t="shared" si="46"/>
        <v>0</v>
      </c>
      <c r="S113" s="136">
        <v>0</v>
      </c>
      <c r="T113" s="103">
        <f t="shared" si="47"/>
        <v>0</v>
      </c>
      <c r="U113" s="136">
        <v>0</v>
      </c>
      <c r="V113" s="103">
        <f t="shared" si="48"/>
        <v>0</v>
      </c>
    </row>
    <row r="114" spans="1:22" ht="12.75" customHeight="1" x14ac:dyDescent="0.3">
      <c r="A114" s="145" t="s">
        <v>78</v>
      </c>
      <c r="B114" s="56"/>
      <c r="C114" s="136">
        <v>0</v>
      </c>
      <c r="D114" s="103">
        <f t="shared" si="39"/>
        <v>0</v>
      </c>
      <c r="E114" s="136">
        <v>0</v>
      </c>
      <c r="F114" s="103">
        <f t="shared" si="40"/>
        <v>0</v>
      </c>
      <c r="G114" s="136">
        <v>0</v>
      </c>
      <c r="H114" s="103">
        <f t="shared" si="41"/>
        <v>0</v>
      </c>
      <c r="I114" s="136">
        <v>0</v>
      </c>
      <c r="J114" s="103">
        <f t="shared" si="42"/>
        <v>0</v>
      </c>
      <c r="K114" s="136">
        <v>0</v>
      </c>
      <c r="L114" s="103">
        <f t="shared" si="43"/>
        <v>0</v>
      </c>
      <c r="M114" s="136">
        <v>0</v>
      </c>
      <c r="N114" s="103">
        <f t="shared" si="44"/>
        <v>0</v>
      </c>
      <c r="O114" s="136">
        <v>0</v>
      </c>
      <c r="P114" s="103">
        <f t="shared" si="45"/>
        <v>0</v>
      </c>
      <c r="Q114" s="136">
        <v>0</v>
      </c>
      <c r="R114" s="103">
        <f t="shared" si="46"/>
        <v>0</v>
      </c>
      <c r="S114" s="136">
        <v>0</v>
      </c>
      <c r="T114" s="103">
        <f t="shared" si="47"/>
        <v>0</v>
      </c>
      <c r="U114" s="136">
        <v>0</v>
      </c>
      <c r="V114" s="103">
        <f t="shared" si="48"/>
        <v>0</v>
      </c>
    </row>
    <row r="115" spans="1:22" ht="12.75" customHeight="1" x14ac:dyDescent="0.3">
      <c r="A115" s="145" t="s">
        <v>78</v>
      </c>
      <c r="B115" s="56"/>
      <c r="C115" s="137">
        <v>0</v>
      </c>
      <c r="D115" s="103">
        <f t="shared" si="39"/>
        <v>0</v>
      </c>
      <c r="E115" s="137">
        <v>0</v>
      </c>
      <c r="F115" s="103">
        <f t="shared" si="40"/>
        <v>0</v>
      </c>
      <c r="G115" s="137">
        <v>0</v>
      </c>
      <c r="H115" s="103">
        <f t="shared" si="41"/>
        <v>0</v>
      </c>
      <c r="I115" s="137">
        <v>0</v>
      </c>
      <c r="J115" s="103">
        <f t="shared" si="42"/>
        <v>0</v>
      </c>
      <c r="K115" s="137">
        <v>0</v>
      </c>
      <c r="L115" s="103">
        <f t="shared" si="43"/>
        <v>0</v>
      </c>
      <c r="M115" s="137">
        <v>0</v>
      </c>
      <c r="N115" s="103">
        <f t="shared" si="44"/>
        <v>0</v>
      </c>
      <c r="O115" s="137">
        <v>0</v>
      </c>
      <c r="P115" s="103">
        <f t="shared" si="45"/>
        <v>0</v>
      </c>
      <c r="Q115" s="137">
        <v>0</v>
      </c>
      <c r="R115" s="103">
        <f t="shared" si="46"/>
        <v>0</v>
      </c>
      <c r="S115" s="137">
        <v>0</v>
      </c>
      <c r="T115" s="103">
        <f t="shared" si="47"/>
        <v>0</v>
      </c>
      <c r="U115" s="137">
        <v>0</v>
      </c>
      <c r="V115" s="103">
        <f t="shared" si="48"/>
        <v>0</v>
      </c>
    </row>
    <row r="116" spans="1:22" ht="12.75" customHeight="1" x14ac:dyDescent="0.3">
      <c r="A116" s="55" t="s">
        <v>83</v>
      </c>
      <c r="B116" s="57"/>
      <c r="C116" s="108">
        <f>SUM(C111:C115)</f>
        <v>15000</v>
      </c>
      <c r="D116" s="106">
        <f t="shared" si="39"/>
        <v>0.15</v>
      </c>
      <c r="E116" s="108">
        <f>SUM(E111:E115)</f>
        <v>32700</v>
      </c>
      <c r="F116" s="106">
        <f t="shared" si="40"/>
        <v>0.15</v>
      </c>
      <c r="G116" s="108">
        <f>SUM(G111:G115)</f>
        <v>33300</v>
      </c>
      <c r="H116" s="106">
        <f t="shared" si="41"/>
        <v>0.15</v>
      </c>
      <c r="I116" s="108">
        <f>SUM(I111:I115)</f>
        <v>34050</v>
      </c>
      <c r="J116" s="106">
        <f t="shared" si="42"/>
        <v>0.15</v>
      </c>
      <c r="K116" s="108">
        <f>SUM(K111:K115)</f>
        <v>34650</v>
      </c>
      <c r="L116" s="106">
        <f t="shared" si="43"/>
        <v>0.15</v>
      </c>
      <c r="M116" s="108">
        <f>SUM(M111:M115)</f>
        <v>35400</v>
      </c>
      <c r="N116" s="106">
        <f t="shared" si="44"/>
        <v>0.15</v>
      </c>
      <c r="O116" s="108">
        <f>SUM(O111:O115)</f>
        <v>36000</v>
      </c>
      <c r="P116" s="106">
        <f t="shared" si="45"/>
        <v>0.15</v>
      </c>
      <c r="Q116" s="108">
        <f>SUM(Q111:Q115)</f>
        <v>36750</v>
      </c>
      <c r="R116" s="106">
        <f t="shared" si="46"/>
        <v>0.15</v>
      </c>
      <c r="S116" s="108">
        <f>SUM(S111:S115)</f>
        <v>37500</v>
      </c>
      <c r="T116" s="106">
        <f t="shared" si="47"/>
        <v>0.15</v>
      </c>
      <c r="U116" s="108">
        <f>SUM(U111:U115)</f>
        <v>38250</v>
      </c>
      <c r="V116" s="106">
        <f t="shared" si="48"/>
        <v>0.15</v>
      </c>
    </row>
    <row r="117" spans="1:22" ht="12.75" customHeight="1" x14ac:dyDescent="0.3">
      <c r="A117" s="38"/>
      <c r="B117" s="38"/>
    </row>
    <row r="118" spans="1:22" ht="12.75" customHeight="1" x14ac:dyDescent="0.3">
      <c r="A118" s="58" t="s">
        <v>8</v>
      </c>
      <c r="B118" s="5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ht="12.75" customHeight="1" x14ac:dyDescent="0.3">
      <c r="A119" s="62" t="s">
        <v>461</v>
      </c>
      <c r="B119" s="6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ht="12.75" customHeight="1" x14ac:dyDescent="0.3">
      <c r="A120" s="38" t="s">
        <v>462</v>
      </c>
      <c r="B120" s="38"/>
    </row>
    <row r="121" spans="1:22" ht="12.75" customHeight="1" x14ac:dyDescent="0.3">
      <c r="A121" s="38"/>
      <c r="B121" s="38"/>
    </row>
    <row r="122" spans="1:22" ht="12.75" customHeight="1" x14ac:dyDescent="0.3">
      <c r="A122" s="38"/>
      <c r="B122" s="38"/>
    </row>
    <row r="123" spans="1:22" ht="12.75" customHeight="1" x14ac:dyDescent="0.3">
      <c r="A123" s="38"/>
      <c r="B123" s="38"/>
    </row>
    <row r="124" spans="1:22" ht="12.75" customHeight="1" x14ac:dyDescent="0.3">
      <c r="A124" s="38"/>
      <c r="B124" s="38"/>
    </row>
    <row r="125" spans="1:22" ht="12.75" customHeight="1" x14ac:dyDescent="0.3">
      <c r="A125" s="38"/>
      <c r="B125" s="38"/>
    </row>
    <row r="126" spans="1:22" ht="12.75" customHeight="1" x14ac:dyDescent="0.3">
      <c r="A126" s="38"/>
      <c r="B126" s="38"/>
    </row>
  </sheetData>
  <pageMargins left="0.45" right="0" top="0.5" bottom="0" header="0.3" footer="0.3"/>
  <pageSetup scale="49" orientation="landscape" r:id="rId1"/>
  <rowBreaks count="1" manualBreakCount="1">
    <brk id="47" max="21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X126"/>
  <sheetViews>
    <sheetView zoomScale="78" zoomScaleNormal="78" workbookViewId="0">
      <selection activeCell="B37" sqref="B37"/>
    </sheetView>
  </sheetViews>
  <sheetFormatPr defaultColWidth="9.109375" defaultRowHeight="12.75" customHeight="1" x14ac:dyDescent="0.3"/>
  <cols>
    <col min="1" max="1" width="9.5546875" style="5" customWidth="1"/>
    <col min="2" max="2" width="41.88671875" style="5" customWidth="1"/>
    <col min="3" max="3" width="14.44140625" style="5" customWidth="1"/>
    <col min="4" max="4" width="8.6640625" style="5" customWidth="1"/>
    <col min="5" max="5" width="12.6640625" style="5" customWidth="1"/>
    <col min="6" max="6" width="8.6640625" style="5" customWidth="1"/>
    <col min="7" max="7" width="12.6640625" style="5" customWidth="1"/>
    <col min="8" max="8" width="8.6640625" style="5" customWidth="1"/>
    <col min="9" max="9" width="12.6640625" style="5" customWidth="1"/>
    <col min="10" max="10" width="8.6640625" style="5" customWidth="1"/>
    <col min="11" max="11" width="12.5546875" style="5" customWidth="1"/>
    <col min="12" max="12" width="8.6640625" style="5" customWidth="1"/>
    <col min="13" max="13" width="12.6640625" style="5" customWidth="1"/>
    <col min="14" max="14" width="8.6640625" style="5" customWidth="1"/>
    <col min="15" max="15" width="12.6640625" style="5" customWidth="1"/>
    <col min="16" max="16" width="8.6640625" style="5" customWidth="1"/>
    <col min="17" max="17" width="12.6640625" style="5" customWidth="1"/>
    <col min="18" max="18" width="8.6640625" style="5" customWidth="1"/>
    <col min="19" max="19" width="12.6640625" style="5" customWidth="1"/>
    <col min="20" max="20" width="8.6640625" style="5" customWidth="1"/>
    <col min="21" max="21" width="12.5546875" style="5" customWidth="1"/>
    <col min="22" max="22" width="8.6640625" style="5" customWidth="1"/>
    <col min="23" max="16384" width="9.109375" style="5"/>
  </cols>
  <sheetData>
    <row r="1" spans="1:22" ht="12.75" customHeight="1" x14ac:dyDescent="0.3">
      <c r="A1" s="1" t="s">
        <v>338</v>
      </c>
      <c r="B1" s="12"/>
    </row>
    <row r="2" spans="1:22" ht="12.75" customHeight="1" x14ac:dyDescent="0.3">
      <c r="A2" s="45" t="s">
        <v>105</v>
      </c>
      <c r="B2" s="45"/>
      <c r="D2" s="147" t="s">
        <v>20</v>
      </c>
      <c r="G2" s="46" t="s">
        <v>225</v>
      </c>
      <c r="H2" s="47"/>
      <c r="I2" s="47"/>
      <c r="V2" s="67"/>
    </row>
    <row r="3" spans="1:22" ht="12.75" customHeight="1" x14ac:dyDescent="0.3">
      <c r="A3" s="48" t="s">
        <v>291</v>
      </c>
      <c r="B3" s="30"/>
      <c r="D3" s="146" t="s">
        <v>21</v>
      </c>
      <c r="G3" s="140" t="str">
        <f>+G2</f>
        <v>Subway (Wolfe Center)</v>
      </c>
      <c r="H3" s="141"/>
      <c r="I3" s="141"/>
      <c r="V3" s="67"/>
    </row>
    <row r="4" spans="1:22" ht="12.75" customHeight="1" x14ac:dyDescent="0.3">
      <c r="A4" s="48" t="s">
        <v>230</v>
      </c>
      <c r="B4" s="156" t="s">
        <v>375</v>
      </c>
      <c r="D4" s="146" t="s">
        <v>163</v>
      </c>
      <c r="G4" s="140" t="s">
        <v>410</v>
      </c>
      <c r="H4" s="141"/>
      <c r="I4" s="141"/>
      <c r="V4" s="67"/>
    </row>
    <row r="5" spans="1:22" ht="12.75" customHeight="1" x14ac:dyDescent="0.3">
      <c r="A5" s="143"/>
      <c r="B5" s="100"/>
      <c r="C5" s="45"/>
      <c r="D5" s="45"/>
      <c r="E5" s="45"/>
      <c r="F5" s="45"/>
      <c r="G5" s="67"/>
      <c r="H5" s="67"/>
      <c r="I5" s="48"/>
      <c r="J5" s="48"/>
      <c r="K5" s="48"/>
      <c r="L5" s="48"/>
      <c r="M5" s="45"/>
      <c r="N5" s="45"/>
      <c r="O5" s="45"/>
      <c r="P5" s="45"/>
      <c r="Q5" s="67"/>
      <c r="R5" s="67"/>
      <c r="S5" s="48"/>
      <c r="T5" s="48"/>
      <c r="U5" s="48"/>
      <c r="V5" s="48"/>
    </row>
    <row r="6" spans="1:22" ht="12.75" customHeight="1" x14ac:dyDescent="0.3">
      <c r="A6" s="38"/>
      <c r="B6" s="50"/>
      <c r="C6" s="109" t="s">
        <v>16</v>
      </c>
      <c r="D6" s="49"/>
      <c r="E6" s="109" t="s">
        <v>93</v>
      </c>
      <c r="F6" s="49"/>
      <c r="G6" s="109" t="s">
        <v>94</v>
      </c>
      <c r="H6" s="49"/>
      <c r="I6" s="109" t="s">
        <v>95</v>
      </c>
      <c r="J6" s="49"/>
      <c r="K6" s="109" t="s">
        <v>160</v>
      </c>
      <c r="L6" s="49"/>
      <c r="M6" s="109" t="s">
        <v>133</v>
      </c>
      <c r="N6" s="49"/>
      <c r="O6" s="109" t="s">
        <v>158</v>
      </c>
      <c r="P6" s="49"/>
      <c r="Q6" s="109" t="s">
        <v>159</v>
      </c>
      <c r="R6" s="49"/>
      <c r="S6" s="109" t="s">
        <v>161</v>
      </c>
      <c r="T6" s="49"/>
      <c r="U6" s="109" t="s">
        <v>162</v>
      </c>
      <c r="V6" s="49"/>
    </row>
    <row r="7" spans="1:22" ht="12.75" customHeight="1" x14ac:dyDescent="0.3">
      <c r="A7" s="26" t="s">
        <v>0</v>
      </c>
      <c r="B7" s="26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ht="12.75" customHeight="1" x14ac:dyDescent="0.3">
      <c r="A8" s="38" t="s">
        <v>10</v>
      </c>
      <c r="B8" s="38"/>
      <c r="C8" s="134">
        <v>250</v>
      </c>
      <c r="D8" s="38"/>
      <c r="E8" s="134">
        <v>250</v>
      </c>
      <c r="F8" s="38"/>
      <c r="G8" s="134">
        <v>250</v>
      </c>
      <c r="H8" s="38"/>
      <c r="I8" s="134">
        <v>250</v>
      </c>
      <c r="J8" s="38"/>
      <c r="K8" s="134">
        <v>250</v>
      </c>
      <c r="L8" s="38"/>
      <c r="M8" s="134">
        <v>250</v>
      </c>
      <c r="N8" s="38"/>
      <c r="O8" s="134">
        <v>250</v>
      </c>
      <c r="P8" s="38"/>
      <c r="Q8" s="134">
        <v>250</v>
      </c>
      <c r="R8" s="38"/>
      <c r="S8" s="134">
        <v>250</v>
      </c>
      <c r="T8" s="38"/>
      <c r="U8" s="134">
        <v>250</v>
      </c>
      <c r="V8" s="38"/>
    </row>
    <row r="9" spans="1:22" ht="12.75" customHeight="1" x14ac:dyDescent="0.3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ht="12.75" customHeight="1" x14ac:dyDescent="0.3">
      <c r="A10" s="38" t="s">
        <v>233</v>
      </c>
      <c r="B10" s="38"/>
      <c r="C10" s="257">
        <v>170</v>
      </c>
      <c r="D10" s="258"/>
      <c r="E10" s="257">
        <v>344.27860696517411</v>
      </c>
      <c r="F10" s="258"/>
      <c r="G10" s="257">
        <v>349.42574257425747</v>
      </c>
      <c r="H10" s="258"/>
      <c r="I10" s="257">
        <v>354.65852216748766</v>
      </c>
      <c r="J10" s="258"/>
      <c r="K10" s="257">
        <v>359.97839999999997</v>
      </c>
      <c r="L10" s="258"/>
      <c r="M10" s="257">
        <v>365.38685596097554</v>
      </c>
      <c r="N10" s="258"/>
      <c r="O10" s="257">
        <v>370.8853960264077</v>
      </c>
      <c r="P10" s="258"/>
      <c r="Q10" s="257">
        <v>376.47555272013904</v>
      </c>
      <c r="R10" s="258"/>
      <c r="S10" s="257">
        <v>382.15888558331807</v>
      </c>
      <c r="T10" s="258"/>
      <c r="U10" s="257">
        <v>387.93698165242472</v>
      </c>
      <c r="V10" s="38"/>
    </row>
    <row r="11" spans="1:22" ht="12.75" customHeigh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2" ht="12.75" customHeight="1" x14ac:dyDescent="0.3">
      <c r="A12" s="38" t="s">
        <v>231</v>
      </c>
      <c r="B12" s="38"/>
      <c r="C12" s="135">
        <v>6</v>
      </c>
      <c r="D12" s="38"/>
      <c r="E12" s="135">
        <v>6.03</v>
      </c>
      <c r="F12" s="38"/>
      <c r="G12" s="135">
        <v>6.06</v>
      </c>
      <c r="H12" s="38"/>
      <c r="I12" s="135">
        <v>6.09</v>
      </c>
      <c r="J12" s="38"/>
      <c r="K12" s="135">
        <v>6.12</v>
      </c>
      <c r="L12" s="38"/>
      <c r="M12" s="135">
        <v>6.15</v>
      </c>
      <c r="N12" s="38"/>
      <c r="O12" s="135">
        <v>6.18</v>
      </c>
      <c r="P12" s="38"/>
      <c r="Q12" s="135">
        <v>6.21</v>
      </c>
      <c r="R12" s="38"/>
      <c r="S12" s="135">
        <v>6.24</v>
      </c>
      <c r="T12" s="38"/>
      <c r="U12" s="135">
        <v>6.27</v>
      </c>
      <c r="V12" s="38"/>
    </row>
    <row r="13" spans="1:22" ht="12.75" customHeight="1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ht="12.75" customHeight="1" x14ac:dyDescent="0.3">
      <c r="A14" s="38" t="s">
        <v>234</v>
      </c>
      <c r="B14" s="38"/>
      <c r="C14" s="253">
        <v>255000</v>
      </c>
      <c r="D14" s="255"/>
      <c r="E14" s="253">
        <v>519000</v>
      </c>
      <c r="F14" s="255"/>
      <c r="G14" s="253">
        <v>529380</v>
      </c>
      <c r="H14" s="255"/>
      <c r="I14" s="253">
        <v>539967.6</v>
      </c>
      <c r="J14" s="255"/>
      <c r="K14" s="253">
        <v>550766.95199999993</v>
      </c>
      <c r="L14" s="255"/>
      <c r="M14" s="253">
        <v>561782.29103999992</v>
      </c>
      <c r="N14" s="255"/>
      <c r="O14" s="253">
        <v>573017.93686079991</v>
      </c>
      <c r="P14" s="255"/>
      <c r="Q14" s="253">
        <v>584478.29559801589</v>
      </c>
      <c r="R14" s="255"/>
      <c r="S14" s="253">
        <v>596167.86150997621</v>
      </c>
      <c r="T14" s="255"/>
      <c r="U14" s="253">
        <v>608091.21874017571</v>
      </c>
      <c r="V14" s="38"/>
    </row>
    <row r="15" spans="1:22" ht="12.75" customHeight="1" x14ac:dyDescent="0.3">
      <c r="A15" s="54">
        <v>0.06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ht="12.75" customHeight="1" x14ac:dyDescent="0.3">
      <c r="A16" s="38"/>
      <c r="B16" s="50"/>
      <c r="C16" s="109" t="str">
        <f>C6</f>
        <v>FY 2018-19</v>
      </c>
      <c r="D16" s="109" t="s">
        <v>9</v>
      </c>
      <c r="E16" s="109" t="str">
        <f>E6</f>
        <v>FY 2019-20</v>
      </c>
      <c r="F16" s="109" t="s">
        <v>9</v>
      </c>
      <c r="G16" s="109" t="str">
        <f>G6</f>
        <v>FY 2020-21</v>
      </c>
      <c r="H16" s="109" t="s">
        <v>9</v>
      </c>
      <c r="I16" s="109" t="str">
        <f>I6</f>
        <v>FY 2021-22</v>
      </c>
      <c r="J16" s="109" t="s">
        <v>9</v>
      </c>
      <c r="K16" s="109" t="str">
        <f>K6</f>
        <v>FY 2022-23</v>
      </c>
      <c r="L16" s="109" t="s">
        <v>9</v>
      </c>
      <c r="M16" s="109" t="str">
        <f>M6</f>
        <v>FY 2023-24</v>
      </c>
      <c r="N16" s="109" t="s">
        <v>9</v>
      </c>
      <c r="O16" s="109" t="str">
        <f>O6</f>
        <v>FY 2024-25</v>
      </c>
      <c r="P16" s="109" t="s">
        <v>9</v>
      </c>
      <c r="Q16" s="109" t="str">
        <f>Q6</f>
        <v>FY 2025-26</v>
      </c>
      <c r="R16" s="109" t="s">
        <v>9</v>
      </c>
      <c r="S16" s="109" t="str">
        <f>S6</f>
        <v>FY 2026-27</v>
      </c>
      <c r="T16" s="109" t="s">
        <v>9</v>
      </c>
      <c r="U16" s="109" t="str">
        <f>U6</f>
        <v>FY 2027-28</v>
      </c>
      <c r="V16" s="109" t="s">
        <v>9</v>
      </c>
    </row>
    <row r="17" spans="1:24" ht="12.75" customHeight="1" x14ac:dyDescent="0.3">
      <c r="A17" s="26" t="s">
        <v>33</v>
      </c>
      <c r="B17" s="69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4" ht="12.75" customHeight="1" x14ac:dyDescent="0.3">
      <c r="A18" s="38" t="s">
        <v>236</v>
      </c>
      <c r="B18" s="5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X18" s="244"/>
    </row>
    <row r="19" spans="1:24" ht="12.75" customHeight="1" x14ac:dyDescent="0.3">
      <c r="A19" s="38" t="s">
        <v>237</v>
      </c>
      <c r="B19" s="50"/>
      <c r="C19" s="256">
        <v>215781</v>
      </c>
      <c r="D19" s="103">
        <f>IFERROR(C19/C$28,0)</f>
        <v>0.84619999999999995</v>
      </c>
      <c r="E19" s="256">
        <v>226958.69999999995</v>
      </c>
      <c r="F19" s="103">
        <f>IFERROR(E19/E$28,0)</f>
        <v>0.43729999999999991</v>
      </c>
      <c r="G19" s="256">
        <v>231497.87399999998</v>
      </c>
      <c r="H19" s="103">
        <f>IFERROR(G19/G$28,0)</f>
        <v>0.43729999999999997</v>
      </c>
      <c r="I19" s="256">
        <v>236127.83147999994</v>
      </c>
      <c r="J19" s="103">
        <f>IFERROR(I19/I$28,0)</f>
        <v>0.43729999999999991</v>
      </c>
      <c r="K19" s="256">
        <v>240850.38810959988</v>
      </c>
      <c r="L19" s="103">
        <f>IFERROR(K19/K$28,0)</f>
        <v>0.43729999999999986</v>
      </c>
      <c r="M19" s="256">
        <v>245667.39587179184</v>
      </c>
      <c r="N19" s="103">
        <f>IFERROR(M19/M$28,0)</f>
        <v>0.4372999999999998</v>
      </c>
      <c r="O19" s="256">
        <v>250580.74378922765</v>
      </c>
      <c r="P19" s="103">
        <f>IFERROR(O19/O$28,0)</f>
        <v>0.43729999999999974</v>
      </c>
      <c r="Q19" s="256">
        <v>255592.35866501217</v>
      </c>
      <c r="R19" s="103">
        <f>IFERROR(Q19/Q$28,0)</f>
        <v>0.43729999999999969</v>
      </c>
      <c r="S19" s="256">
        <v>260704.20583831242</v>
      </c>
      <c r="T19" s="103">
        <f>IFERROR(S19/S$28,0)</f>
        <v>0.43729999999999969</v>
      </c>
      <c r="U19" s="256">
        <v>265918.28995507868</v>
      </c>
      <c r="V19" s="103">
        <f>IFERROR(U19/U$28,0)</f>
        <v>0.43729999999999974</v>
      </c>
    </row>
    <row r="20" spans="1:24" ht="12.75" customHeight="1" x14ac:dyDescent="0.3">
      <c r="A20" s="38" t="s">
        <v>238</v>
      </c>
      <c r="B20" s="50"/>
      <c r="C20" s="136">
        <v>31569.000000000004</v>
      </c>
      <c r="D20" s="103">
        <f>IFERROR(C20/C$28,0)</f>
        <v>0.12380000000000002</v>
      </c>
      <c r="E20" s="136">
        <v>276471.30000000005</v>
      </c>
      <c r="F20" s="103">
        <f>IFERROR(E20/E$28,0)</f>
        <v>0.53270000000000006</v>
      </c>
      <c r="G20" s="136">
        <v>282000.72600000002</v>
      </c>
      <c r="H20" s="103">
        <f>IFERROR(G20/G$28,0)</f>
        <v>0.53270000000000006</v>
      </c>
      <c r="I20" s="136">
        <v>287640.74052000005</v>
      </c>
      <c r="J20" s="103">
        <f>IFERROR(I20/I$28,0)</f>
        <v>0.53270000000000006</v>
      </c>
      <c r="K20" s="136">
        <v>293393.55533040006</v>
      </c>
      <c r="L20" s="103">
        <f>IFERROR(K20/K$28,0)</f>
        <v>0.53270000000000017</v>
      </c>
      <c r="M20" s="136">
        <v>299261.42643700808</v>
      </c>
      <c r="N20" s="103">
        <f>IFERROR(M20/M$28,0)</f>
        <v>0.53270000000000017</v>
      </c>
      <c r="O20" s="136">
        <v>305246.65496574825</v>
      </c>
      <c r="P20" s="103">
        <f>IFERROR(O20/O$28,0)</f>
        <v>0.53270000000000028</v>
      </c>
      <c r="Q20" s="136">
        <v>311351.58806506323</v>
      </c>
      <c r="R20" s="103">
        <f>IFERROR(Q20/Q$28,0)</f>
        <v>0.53270000000000028</v>
      </c>
      <c r="S20" s="136">
        <v>317578.61982636451</v>
      </c>
      <c r="T20" s="103">
        <f>IFERROR(S20/S$28,0)</f>
        <v>0.53270000000000028</v>
      </c>
      <c r="U20" s="136">
        <v>323930.19222289178</v>
      </c>
      <c r="V20" s="103">
        <f>IFERROR(U20/U$28,0)</f>
        <v>0.53270000000000028</v>
      </c>
    </row>
    <row r="21" spans="1:24" ht="12.75" customHeight="1" x14ac:dyDescent="0.3">
      <c r="A21" s="248" t="s">
        <v>235</v>
      </c>
      <c r="B21" s="249"/>
      <c r="C21" s="136">
        <v>7650</v>
      </c>
      <c r="D21" s="103">
        <f>IFERROR(C21/C$28,0)</f>
        <v>0.03</v>
      </c>
      <c r="E21" s="136">
        <v>15570</v>
      </c>
      <c r="F21" s="103">
        <f>IFERROR(E21/E$28,0)</f>
        <v>0.03</v>
      </c>
      <c r="G21" s="136">
        <v>15881.4</v>
      </c>
      <c r="H21" s="103">
        <f>IFERROR(G21/G$28,0)</f>
        <v>0.03</v>
      </c>
      <c r="I21" s="136">
        <v>16199.027999999998</v>
      </c>
      <c r="J21" s="103">
        <f>IFERROR(I21/I$28,0)</f>
        <v>0.03</v>
      </c>
      <c r="K21" s="136">
        <v>16523.008559999998</v>
      </c>
      <c r="L21" s="103">
        <f>IFERROR(K21/K$28,0)</f>
        <v>3.0000000000000002E-2</v>
      </c>
      <c r="M21" s="136">
        <v>16853.468731199999</v>
      </c>
      <c r="N21" s="103">
        <f>IFERROR(M21/M$28,0)</f>
        <v>3.0000000000000002E-2</v>
      </c>
      <c r="O21" s="136">
        <v>17190.538105823998</v>
      </c>
      <c r="P21" s="103">
        <f>IFERROR(O21/O$28,0)</f>
        <v>3.0000000000000002E-2</v>
      </c>
      <c r="Q21" s="136">
        <v>17534.348867940476</v>
      </c>
      <c r="R21" s="103">
        <f>IFERROR(Q21/Q$28,0)</f>
        <v>0.03</v>
      </c>
      <c r="S21" s="136">
        <v>17885.035845299284</v>
      </c>
      <c r="T21" s="103">
        <f>IFERROR(S21/S$28,0)</f>
        <v>2.9999999999999995E-2</v>
      </c>
      <c r="U21" s="136">
        <v>18242.736562205271</v>
      </c>
      <c r="V21" s="103">
        <f>IFERROR(U21/U$28,0)</f>
        <v>0.03</v>
      </c>
    </row>
    <row r="22" spans="1:24" ht="12.75" customHeight="1" x14ac:dyDescent="0.3">
      <c r="A22" s="38" t="s">
        <v>239</v>
      </c>
      <c r="B22" s="50"/>
      <c r="C22" s="102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</row>
    <row r="23" spans="1:24" ht="12.75" customHeight="1" x14ac:dyDescent="0.3">
      <c r="A23" s="151" t="s">
        <v>240</v>
      </c>
      <c r="B23" s="152"/>
      <c r="C23" s="102"/>
      <c r="D23" s="103">
        <f t="shared" ref="D23:D28" si="0">IFERROR(C23/C$28,0)</f>
        <v>0</v>
      </c>
      <c r="E23" s="102"/>
      <c r="F23" s="103">
        <f t="shared" ref="F23:F28" si="1">IFERROR(E23/E$28,0)</f>
        <v>0</v>
      </c>
      <c r="G23" s="102"/>
      <c r="H23" s="103">
        <f t="shared" ref="H23:H28" si="2">IFERROR(G23/G$28,0)</f>
        <v>0</v>
      </c>
      <c r="I23" s="102"/>
      <c r="J23" s="103">
        <f t="shared" ref="J23:J28" si="3">IFERROR(I23/I$28,0)</f>
        <v>0</v>
      </c>
      <c r="K23" s="102"/>
      <c r="L23" s="103">
        <f t="shared" ref="L23:L28" si="4">IFERROR(K23/K$28,0)</f>
        <v>0</v>
      </c>
      <c r="M23" s="102"/>
      <c r="N23" s="103">
        <f t="shared" ref="N23:N28" si="5">IFERROR(M23/M$28,0)</f>
        <v>0</v>
      </c>
      <c r="O23" s="102"/>
      <c r="P23" s="103">
        <f t="shared" ref="P23:P28" si="6">IFERROR(O23/O$28,0)</f>
        <v>0</v>
      </c>
      <c r="Q23" s="102"/>
      <c r="R23" s="103">
        <f t="shared" ref="R23:R28" si="7">IFERROR(Q23/Q$28,0)</f>
        <v>0</v>
      </c>
      <c r="S23" s="102"/>
      <c r="T23" s="103">
        <f t="shared" ref="T23:T28" si="8">IFERROR(S23/S$28,0)</f>
        <v>0</v>
      </c>
      <c r="U23" s="102"/>
      <c r="V23" s="103">
        <f t="shared" ref="V23:V28" si="9">IFERROR(U23/U$28,0)</f>
        <v>0</v>
      </c>
    </row>
    <row r="24" spans="1:24" ht="12.75" customHeight="1" x14ac:dyDescent="0.3">
      <c r="A24" s="151" t="s">
        <v>241</v>
      </c>
      <c r="B24" s="152"/>
      <c r="C24" s="102"/>
      <c r="D24" s="103">
        <f t="shared" si="0"/>
        <v>0</v>
      </c>
      <c r="E24" s="102"/>
      <c r="F24" s="103">
        <f t="shared" si="1"/>
        <v>0</v>
      </c>
      <c r="G24" s="102"/>
      <c r="H24" s="103">
        <f t="shared" si="2"/>
        <v>0</v>
      </c>
      <c r="I24" s="102"/>
      <c r="J24" s="103">
        <f t="shared" si="3"/>
        <v>0</v>
      </c>
      <c r="K24" s="102"/>
      <c r="L24" s="103">
        <f t="shared" si="4"/>
        <v>0</v>
      </c>
      <c r="M24" s="102"/>
      <c r="N24" s="103">
        <f t="shared" si="5"/>
        <v>0</v>
      </c>
      <c r="O24" s="102"/>
      <c r="P24" s="103">
        <f t="shared" si="6"/>
        <v>0</v>
      </c>
      <c r="Q24" s="102"/>
      <c r="R24" s="103">
        <f t="shared" si="7"/>
        <v>0</v>
      </c>
      <c r="S24" s="102"/>
      <c r="T24" s="103">
        <f t="shared" si="8"/>
        <v>0</v>
      </c>
      <c r="U24" s="102"/>
      <c r="V24" s="103">
        <f t="shared" si="9"/>
        <v>0</v>
      </c>
      <c r="X24" s="102"/>
    </row>
    <row r="25" spans="1:24" ht="12.75" customHeight="1" x14ac:dyDescent="0.3">
      <c r="A25" s="38" t="s">
        <v>242</v>
      </c>
      <c r="B25" s="50"/>
      <c r="C25" s="136"/>
      <c r="D25" s="103">
        <f t="shared" si="0"/>
        <v>0</v>
      </c>
      <c r="E25" s="136"/>
      <c r="F25" s="103">
        <f t="shared" si="1"/>
        <v>0</v>
      </c>
      <c r="G25" s="136"/>
      <c r="H25" s="103">
        <f t="shared" si="2"/>
        <v>0</v>
      </c>
      <c r="I25" s="136"/>
      <c r="J25" s="103">
        <f t="shared" si="3"/>
        <v>0</v>
      </c>
      <c r="K25" s="136"/>
      <c r="L25" s="103">
        <f t="shared" si="4"/>
        <v>0</v>
      </c>
      <c r="M25" s="136"/>
      <c r="N25" s="103">
        <f t="shared" si="5"/>
        <v>0</v>
      </c>
      <c r="O25" s="136"/>
      <c r="P25" s="103">
        <f t="shared" si="6"/>
        <v>0</v>
      </c>
      <c r="Q25" s="136"/>
      <c r="R25" s="103">
        <f t="shared" si="7"/>
        <v>0</v>
      </c>
      <c r="S25" s="136"/>
      <c r="T25" s="103">
        <f t="shared" si="8"/>
        <v>0</v>
      </c>
      <c r="U25" s="136"/>
      <c r="V25" s="103">
        <f t="shared" si="9"/>
        <v>0</v>
      </c>
      <c r="X25" s="102"/>
    </row>
    <row r="26" spans="1:24" ht="12.75" customHeight="1" x14ac:dyDescent="0.3">
      <c r="A26" s="151" t="s">
        <v>243</v>
      </c>
      <c r="B26" s="50"/>
      <c r="C26" s="102"/>
      <c r="D26" s="103">
        <f t="shared" si="0"/>
        <v>0</v>
      </c>
      <c r="E26" s="102"/>
      <c r="F26" s="103">
        <f t="shared" si="1"/>
        <v>0</v>
      </c>
      <c r="G26" s="102"/>
      <c r="H26" s="103">
        <f t="shared" si="2"/>
        <v>0</v>
      </c>
      <c r="I26" s="102"/>
      <c r="J26" s="103">
        <f t="shared" si="3"/>
        <v>0</v>
      </c>
      <c r="K26" s="102"/>
      <c r="L26" s="103">
        <f t="shared" si="4"/>
        <v>0</v>
      </c>
      <c r="M26" s="102"/>
      <c r="N26" s="103">
        <f t="shared" si="5"/>
        <v>0</v>
      </c>
      <c r="O26" s="102"/>
      <c r="P26" s="103">
        <f t="shared" si="6"/>
        <v>0</v>
      </c>
      <c r="Q26" s="102"/>
      <c r="R26" s="103">
        <f t="shared" si="7"/>
        <v>0</v>
      </c>
      <c r="S26" s="102"/>
      <c r="T26" s="103">
        <f t="shared" si="8"/>
        <v>0</v>
      </c>
      <c r="U26" s="102"/>
      <c r="V26" s="103">
        <f t="shared" si="9"/>
        <v>0</v>
      </c>
    </row>
    <row r="27" spans="1:24" ht="12.75" customHeight="1" x14ac:dyDescent="0.3">
      <c r="A27" s="38" t="s">
        <v>40</v>
      </c>
      <c r="B27" s="50"/>
      <c r="C27" s="137"/>
      <c r="D27" s="103">
        <f t="shared" si="0"/>
        <v>0</v>
      </c>
      <c r="E27" s="137"/>
      <c r="F27" s="103">
        <f t="shared" si="1"/>
        <v>0</v>
      </c>
      <c r="G27" s="137"/>
      <c r="H27" s="103">
        <f t="shared" si="2"/>
        <v>0</v>
      </c>
      <c r="I27" s="137"/>
      <c r="J27" s="103">
        <f t="shared" si="3"/>
        <v>0</v>
      </c>
      <c r="K27" s="137"/>
      <c r="L27" s="103">
        <f t="shared" si="4"/>
        <v>0</v>
      </c>
      <c r="M27" s="137"/>
      <c r="N27" s="103">
        <f t="shared" si="5"/>
        <v>0</v>
      </c>
      <c r="O27" s="137"/>
      <c r="P27" s="103">
        <f t="shared" si="6"/>
        <v>0</v>
      </c>
      <c r="Q27" s="137"/>
      <c r="R27" s="103">
        <f t="shared" si="7"/>
        <v>0</v>
      </c>
      <c r="S27" s="137"/>
      <c r="T27" s="103">
        <f t="shared" si="8"/>
        <v>0</v>
      </c>
      <c r="U27" s="137"/>
      <c r="V27" s="103">
        <f t="shared" si="9"/>
        <v>0</v>
      </c>
    </row>
    <row r="28" spans="1:24" ht="12.75" customHeight="1" x14ac:dyDescent="0.3">
      <c r="A28" s="26" t="s">
        <v>1</v>
      </c>
      <c r="B28" s="69"/>
      <c r="C28" s="105">
        <f>SUM(C19:C27)</f>
        <v>255000</v>
      </c>
      <c r="D28" s="106">
        <f t="shared" si="0"/>
        <v>1</v>
      </c>
      <c r="E28" s="105">
        <f>SUM(E19:E27)</f>
        <v>519000</v>
      </c>
      <c r="F28" s="106">
        <f t="shared" si="1"/>
        <v>1</v>
      </c>
      <c r="G28" s="105">
        <f>SUM(G19:G27)</f>
        <v>529380</v>
      </c>
      <c r="H28" s="106">
        <f t="shared" si="2"/>
        <v>1</v>
      </c>
      <c r="I28" s="105">
        <f>SUM(I19:I27)</f>
        <v>539967.6</v>
      </c>
      <c r="J28" s="106">
        <f t="shared" si="3"/>
        <v>1</v>
      </c>
      <c r="K28" s="105">
        <f>SUM(K19:K27)</f>
        <v>550766.95199999993</v>
      </c>
      <c r="L28" s="106">
        <f t="shared" si="4"/>
        <v>1</v>
      </c>
      <c r="M28" s="105">
        <f>SUM(M19:M27)</f>
        <v>561782.29103999992</v>
      </c>
      <c r="N28" s="106">
        <f t="shared" si="5"/>
        <v>1</v>
      </c>
      <c r="O28" s="105">
        <f>SUM(O19:O27)</f>
        <v>573017.93686079991</v>
      </c>
      <c r="P28" s="106">
        <f t="shared" si="6"/>
        <v>1</v>
      </c>
      <c r="Q28" s="105">
        <f>SUM(Q19:Q27)</f>
        <v>584478.29559801589</v>
      </c>
      <c r="R28" s="106">
        <f t="shared" si="7"/>
        <v>1</v>
      </c>
      <c r="S28" s="105">
        <f>SUM(S19:S27)</f>
        <v>596167.86150997621</v>
      </c>
      <c r="T28" s="106">
        <f t="shared" si="8"/>
        <v>1</v>
      </c>
      <c r="U28" s="105">
        <f>SUM(U19:U27)</f>
        <v>608091.21874017571</v>
      </c>
      <c r="V28" s="106">
        <f t="shared" si="9"/>
        <v>1</v>
      </c>
    </row>
    <row r="29" spans="1:24" ht="12.75" customHeight="1" x14ac:dyDescent="0.3">
      <c r="A29" s="26"/>
      <c r="B29" s="69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4" ht="12.75" customHeight="1" x14ac:dyDescent="0.3">
      <c r="A30" s="26" t="s">
        <v>34</v>
      </c>
      <c r="B30" s="69"/>
      <c r="C30" s="25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4" ht="12.75" customHeight="1" x14ac:dyDescent="0.3">
      <c r="A31" s="38" t="s">
        <v>35</v>
      </c>
      <c r="B31" s="50"/>
      <c r="C31" s="217">
        <v>78030</v>
      </c>
      <c r="D31" s="103">
        <f>IFERROR(C31/C$28,0)</f>
        <v>0.30599999999999999</v>
      </c>
      <c r="E31" s="217">
        <v>158814</v>
      </c>
      <c r="F31" s="103">
        <f>IFERROR(E31/E$28,0)</f>
        <v>0.30599999999999999</v>
      </c>
      <c r="G31" s="217">
        <v>161990.28</v>
      </c>
      <c r="H31" s="103">
        <f>IFERROR(G31/G$28,0)</f>
        <v>0.30599999999999999</v>
      </c>
      <c r="I31" s="217">
        <v>165230.08559999999</v>
      </c>
      <c r="J31" s="103">
        <f>IFERROR(I31/I$28,0)</f>
        <v>0.30599999999999999</v>
      </c>
      <c r="K31" s="217">
        <v>168534.68731199997</v>
      </c>
      <c r="L31" s="103">
        <f>IFERROR(K31/K$28,0)</f>
        <v>0.30599999999999999</v>
      </c>
      <c r="M31" s="217">
        <v>171905.38105823996</v>
      </c>
      <c r="N31" s="103">
        <f>IFERROR(M31/M$28,0)</f>
        <v>0.30599999999999999</v>
      </c>
      <c r="O31" s="217">
        <v>175343.48867940478</v>
      </c>
      <c r="P31" s="103">
        <f>IFERROR(O31/O$28,0)</f>
        <v>0.30599999999999999</v>
      </c>
      <c r="Q31" s="217">
        <v>178850.35845299286</v>
      </c>
      <c r="R31" s="103">
        <f>IFERROR(Q31/Q$28,0)</f>
        <v>0.30599999999999999</v>
      </c>
      <c r="S31" s="217">
        <v>182427.36562205272</v>
      </c>
      <c r="T31" s="103">
        <f>IFERROR(S31/S$28,0)</f>
        <v>0.30599999999999999</v>
      </c>
      <c r="U31" s="217">
        <v>186075.91293449377</v>
      </c>
      <c r="V31" s="103">
        <f>IFERROR(U31/U$28,0)</f>
        <v>0.30599999999999999</v>
      </c>
    </row>
    <row r="32" spans="1:24" ht="12.75" customHeight="1" x14ac:dyDescent="0.3">
      <c r="A32" s="70" t="s">
        <v>75</v>
      </c>
      <c r="B32" s="70"/>
      <c r="C32" s="139"/>
      <c r="D32" s="103">
        <f>IFERROR(C32/C$28,0)</f>
        <v>0</v>
      </c>
      <c r="E32" s="139"/>
      <c r="F32" s="103">
        <f>IFERROR(E32/E$28,0)</f>
        <v>0</v>
      </c>
      <c r="G32" s="139"/>
      <c r="H32" s="103">
        <f>IFERROR(G32/G$28,0)</f>
        <v>0</v>
      </c>
      <c r="I32" s="139"/>
      <c r="J32" s="103">
        <f>IFERROR(I32/I$28,0)</f>
        <v>0</v>
      </c>
      <c r="K32" s="139"/>
      <c r="L32" s="103">
        <f>IFERROR(K32/K$28,0)</f>
        <v>0</v>
      </c>
      <c r="M32" s="139"/>
      <c r="N32" s="103">
        <f>IFERROR(M32/M$28,0)</f>
        <v>0</v>
      </c>
      <c r="O32" s="139"/>
      <c r="P32" s="103">
        <f>IFERROR(O32/O$28,0)</f>
        <v>0</v>
      </c>
      <c r="Q32" s="139"/>
      <c r="R32" s="103">
        <f>IFERROR(Q32/Q$28,0)</f>
        <v>0</v>
      </c>
      <c r="S32" s="139"/>
      <c r="T32" s="103">
        <f>IFERROR(S32/S$28,0)</f>
        <v>0</v>
      </c>
      <c r="U32" s="139"/>
      <c r="V32" s="103">
        <f>IFERROR(U32/U$28,0)</f>
        <v>0</v>
      </c>
    </row>
    <row r="33" spans="1:22" ht="12.75" customHeight="1" x14ac:dyDescent="0.3">
      <c r="A33" s="26" t="s">
        <v>2</v>
      </c>
      <c r="B33" s="69"/>
      <c r="C33" s="105">
        <f>SUM(C31:C32)</f>
        <v>78030</v>
      </c>
      <c r="D33" s="106">
        <f>IFERROR(C33/C$28,0)</f>
        <v>0.30599999999999999</v>
      </c>
      <c r="E33" s="105">
        <f>SUM(E31:E32)</f>
        <v>158814</v>
      </c>
      <c r="F33" s="106">
        <f>IFERROR(E33/E$28,0)</f>
        <v>0.30599999999999999</v>
      </c>
      <c r="G33" s="105">
        <f>SUM(G31:G32)</f>
        <v>161990.28</v>
      </c>
      <c r="H33" s="106">
        <f>IFERROR(G33/G$28,0)</f>
        <v>0.30599999999999999</v>
      </c>
      <c r="I33" s="105">
        <f>SUM(I31:I32)</f>
        <v>165230.08559999999</v>
      </c>
      <c r="J33" s="106">
        <f>IFERROR(I33/I$28,0)</f>
        <v>0.30599999999999999</v>
      </c>
      <c r="K33" s="105">
        <f>SUM(K31:K32)</f>
        <v>168534.68731199997</v>
      </c>
      <c r="L33" s="106">
        <f>IFERROR(K33/K$28,0)</f>
        <v>0.30599999999999999</v>
      </c>
      <c r="M33" s="105">
        <f>SUM(M31:M32)</f>
        <v>171905.38105823996</v>
      </c>
      <c r="N33" s="106">
        <f>IFERROR(M33/M$28,0)</f>
        <v>0.30599999999999999</v>
      </c>
      <c r="O33" s="105">
        <f>SUM(O31:O32)</f>
        <v>175343.48867940478</v>
      </c>
      <c r="P33" s="106">
        <f>IFERROR(O33/O$28,0)</f>
        <v>0.30599999999999999</v>
      </c>
      <c r="Q33" s="105">
        <f>SUM(Q31:Q32)</f>
        <v>178850.35845299286</v>
      </c>
      <c r="R33" s="106">
        <f>IFERROR(Q33/Q$28,0)</f>
        <v>0.30599999999999999</v>
      </c>
      <c r="S33" s="105">
        <f>SUM(S31:S32)</f>
        <v>182427.36562205272</v>
      </c>
      <c r="T33" s="106">
        <f>IFERROR(S33/S$28,0)</f>
        <v>0.30599999999999999</v>
      </c>
      <c r="U33" s="105">
        <f>SUM(U31:U32)</f>
        <v>186075.91293449377</v>
      </c>
      <c r="V33" s="106">
        <f>IFERROR(U33/U$28,0)</f>
        <v>0.30599999999999999</v>
      </c>
    </row>
    <row r="34" spans="1:22" ht="12.75" customHeight="1" x14ac:dyDescent="0.3">
      <c r="A34" s="38"/>
      <c r="B34" s="5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2.75" customHeight="1" x14ac:dyDescent="0.3">
      <c r="A35" s="26" t="s">
        <v>3</v>
      </c>
      <c r="B35" s="69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2.75" customHeight="1" x14ac:dyDescent="0.3">
      <c r="A36" s="38" t="s">
        <v>22</v>
      </c>
      <c r="B36" s="50"/>
      <c r="C36" s="217"/>
      <c r="D36" s="103">
        <f t="shared" ref="D36:D46" si="10">IFERROR(C36/C$28,0)</f>
        <v>0</v>
      </c>
      <c r="E36" s="217"/>
      <c r="F36" s="103">
        <f t="shared" ref="F36:F46" si="11">IFERROR(E36/E$28,0)</f>
        <v>0</v>
      </c>
      <c r="G36" s="217"/>
      <c r="H36" s="103">
        <f t="shared" ref="H36:H46" si="12">IFERROR(G36/G$28,0)</f>
        <v>0</v>
      </c>
      <c r="I36" s="217"/>
      <c r="J36" s="103">
        <f t="shared" ref="J36:J46" si="13">IFERROR(I36/I$28,0)</f>
        <v>0</v>
      </c>
      <c r="K36" s="217"/>
      <c r="L36" s="103">
        <f t="shared" ref="L36:L46" si="14">IFERROR(K36/K$28,0)</f>
        <v>0</v>
      </c>
      <c r="M36" s="217"/>
      <c r="N36" s="103">
        <f t="shared" ref="N36:N46" si="15">IFERROR(M36/M$28,0)</f>
        <v>0</v>
      </c>
      <c r="O36" s="217"/>
      <c r="P36" s="103">
        <f t="shared" ref="P36:P46" si="16">IFERROR(O36/O$28,0)</f>
        <v>0</v>
      </c>
      <c r="Q36" s="217"/>
      <c r="R36" s="103">
        <f t="shared" ref="R36:R46" si="17">IFERROR(Q36/Q$28,0)</f>
        <v>0</v>
      </c>
      <c r="S36" s="217"/>
      <c r="T36" s="103">
        <f t="shared" ref="T36:T46" si="18">IFERROR(S36/S$28,0)</f>
        <v>0</v>
      </c>
      <c r="U36" s="217"/>
      <c r="V36" s="103">
        <f t="shared" ref="V36:V46" si="19">IFERROR(U36/U$28,0)</f>
        <v>0</v>
      </c>
    </row>
    <row r="37" spans="1:22" ht="12.75" customHeight="1" x14ac:dyDescent="0.3">
      <c r="A37" s="38" t="s">
        <v>23</v>
      </c>
      <c r="B37" s="50"/>
      <c r="C37" s="217">
        <v>99516</v>
      </c>
      <c r="D37" s="103">
        <f t="shared" si="10"/>
        <v>0.39025882352941177</v>
      </c>
      <c r="E37" s="217">
        <v>110661.79200000002</v>
      </c>
      <c r="F37" s="103">
        <f t="shared" si="11"/>
        <v>0.21322117919075148</v>
      </c>
      <c r="G37" s="217">
        <v>114534.95472000001</v>
      </c>
      <c r="H37" s="103">
        <f t="shared" si="12"/>
        <v>0.21635678476708603</v>
      </c>
      <c r="I37" s="217">
        <v>118200.07327104002</v>
      </c>
      <c r="J37" s="103">
        <f t="shared" si="13"/>
        <v>0.21890215870552238</v>
      </c>
      <c r="K37" s="217">
        <v>121155.07510281602</v>
      </c>
      <c r="L37" s="103">
        <f t="shared" si="14"/>
        <v>0.21997520850309848</v>
      </c>
      <c r="M37" s="217">
        <v>124183.95198038641</v>
      </c>
      <c r="N37" s="103">
        <f t="shared" si="15"/>
        <v>0.22105351834870191</v>
      </c>
      <c r="O37" s="217">
        <v>127288.55077989606</v>
      </c>
      <c r="P37" s="103">
        <f t="shared" si="16"/>
        <v>0.2221371140268818</v>
      </c>
      <c r="Q37" s="217">
        <v>130470.76454939345</v>
      </c>
      <c r="R37" s="103">
        <f t="shared" si="17"/>
        <v>0.2232260214485822</v>
      </c>
      <c r="S37" s="217">
        <v>133732.53366312827</v>
      </c>
      <c r="T37" s="103">
        <f t="shared" si="18"/>
        <v>0.22432026665176147</v>
      </c>
      <c r="U37" s="217">
        <v>137075.84700470648</v>
      </c>
      <c r="V37" s="103">
        <f t="shared" si="19"/>
        <v>0.22541987580201522</v>
      </c>
    </row>
    <row r="38" spans="1:22" ht="12.75" customHeight="1" x14ac:dyDescent="0.3">
      <c r="A38" s="38" t="s">
        <v>24</v>
      </c>
      <c r="B38" s="50"/>
      <c r="C38" s="217"/>
      <c r="D38" s="103">
        <f t="shared" si="10"/>
        <v>0</v>
      </c>
      <c r="E38" s="217">
        <v>0</v>
      </c>
      <c r="F38" s="103">
        <f t="shared" si="11"/>
        <v>0</v>
      </c>
      <c r="G38" s="217">
        <v>0</v>
      </c>
      <c r="H38" s="103">
        <f t="shared" si="12"/>
        <v>0</v>
      </c>
      <c r="I38" s="217">
        <v>0</v>
      </c>
      <c r="J38" s="103">
        <f t="shared" si="13"/>
        <v>0</v>
      </c>
      <c r="K38" s="217">
        <v>0</v>
      </c>
      <c r="L38" s="103">
        <f t="shared" si="14"/>
        <v>0</v>
      </c>
      <c r="M38" s="217">
        <v>0</v>
      </c>
      <c r="N38" s="103">
        <f t="shared" si="15"/>
        <v>0</v>
      </c>
      <c r="O38" s="217">
        <v>0</v>
      </c>
      <c r="P38" s="103">
        <f t="shared" si="16"/>
        <v>0</v>
      </c>
      <c r="Q38" s="217">
        <v>0</v>
      </c>
      <c r="R38" s="103">
        <f t="shared" si="17"/>
        <v>0</v>
      </c>
      <c r="S38" s="217">
        <v>0</v>
      </c>
      <c r="T38" s="103">
        <f t="shared" si="18"/>
        <v>0</v>
      </c>
      <c r="U38" s="217">
        <v>0</v>
      </c>
      <c r="V38" s="103">
        <f t="shared" si="19"/>
        <v>0</v>
      </c>
    </row>
    <row r="39" spans="1:22" ht="12.75" customHeight="1" x14ac:dyDescent="0.3">
      <c r="A39" s="38" t="s">
        <v>28</v>
      </c>
      <c r="B39" s="50"/>
      <c r="C39" s="217"/>
      <c r="D39" s="103">
        <f t="shared" si="10"/>
        <v>0</v>
      </c>
      <c r="E39" s="217">
        <v>0</v>
      </c>
      <c r="F39" s="103">
        <f t="shared" si="11"/>
        <v>0</v>
      </c>
      <c r="G39" s="217">
        <v>0</v>
      </c>
      <c r="H39" s="103">
        <f t="shared" si="12"/>
        <v>0</v>
      </c>
      <c r="I39" s="217">
        <v>0</v>
      </c>
      <c r="J39" s="103">
        <f t="shared" si="13"/>
        <v>0</v>
      </c>
      <c r="K39" s="217">
        <v>0</v>
      </c>
      <c r="L39" s="103">
        <f t="shared" si="14"/>
        <v>0</v>
      </c>
      <c r="M39" s="217">
        <v>0</v>
      </c>
      <c r="N39" s="103">
        <f t="shared" si="15"/>
        <v>0</v>
      </c>
      <c r="O39" s="217">
        <v>0</v>
      </c>
      <c r="P39" s="103">
        <f t="shared" si="16"/>
        <v>0</v>
      </c>
      <c r="Q39" s="217">
        <v>0</v>
      </c>
      <c r="R39" s="103">
        <f t="shared" si="17"/>
        <v>0</v>
      </c>
      <c r="S39" s="217">
        <v>0</v>
      </c>
      <c r="T39" s="103">
        <f t="shared" si="18"/>
        <v>0</v>
      </c>
      <c r="U39" s="217">
        <v>0</v>
      </c>
      <c r="V39" s="103">
        <f t="shared" si="19"/>
        <v>0</v>
      </c>
    </row>
    <row r="40" spans="1:22" ht="12.75" customHeight="1" x14ac:dyDescent="0.3">
      <c r="A40" s="38" t="s">
        <v>25</v>
      </c>
      <c r="B40" s="50"/>
      <c r="C40" s="217">
        <v>0</v>
      </c>
      <c r="D40" s="103">
        <f t="shared" si="10"/>
        <v>0</v>
      </c>
      <c r="E40" s="138">
        <v>0</v>
      </c>
      <c r="F40" s="103">
        <f t="shared" si="11"/>
        <v>0</v>
      </c>
      <c r="G40" s="138">
        <v>0</v>
      </c>
      <c r="H40" s="103">
        <f t="shared" si="12"/>
        <v>0</v>
      </c>
      <c r="I40" s="138">
        <v>0</v>
      </c>
      <c r="J40" s="103">
        <f t="shared" si="13"/>
        <v>0</v>
      </c>
      <c r="K40" s="138">
        <v>0</v>
      </c>
      <c r="L40" s="103">
        <f t="shared" si="14"/>
        <v>0</v>
      </c>
      <c r="M40" s="138">
        <v>0</v>
      </c>
      <c r="N40" s="103">
        <f t="shared" si="15"/>
        <v>0</v>
      </c>
      <c r="O40" s="217">
        <v>0</v>
      </c>
      <c r="P40" s="103">
        <f t="shared" si="16"/>
        <v>0</v>
      </c>
      <c r="Q40" s="217">
        <v>0</v>
      </c>
      <c r="R40" s="103">
        <f t="shared" si="17"/>
        <v>0</v>
      </c>
      <c r="S40" s="138">
        <v>0</v>
      </c>
      <c r="T40" s="103">
        <f t="shared" si="18"/>
        <v>0</v>
      </c>
      <c r="U40" s="138">
        <v>0</v>
      </c>
      <c r="V40" s="103">
        <f t="shared" si="19"/>
        <v>0</v>
      </c>
    </row>
    <row r="41" spans="1:22" ht="12.75" customHeight="1" x14ac:dyDescent="0.3">
      <c r="A41" s="38" t="s">
        <v>26</v>
      </c>
      <c r="B41" s="50"/>
      <c r="C41" s="217">
        <v>12339.984</v>
      </c>
      <c r="D41" s="103">
        <f t="shared" si="10"/>
        <v>4.8392094117647062E-2</v>
      </c>
      <c r="E41" s="217">
        <v>13722.062208000001</v>
      </c>
      <c r="F41" s="103">
        <f t="shared" si="11"/>
        <v>2.6439426219653183E-2</v>
      </c>
      <c r="G41" s="217">
        <v>14202.334385280001</v>
      </c>
      <c r="H41" s="103">
        <f t="shared" si="12"/>
        <v>2.6828241311118668E-2</v>
      </c>
      <c r="I41" s="217">
        <v>14656.809085608962</v>
      </c>
      <c r="J41" s="103">
        <f t="shared" si="13"/>
        <v>2.7143867679484773E-2</v>
      </c>
      <c r="K41" s="217">
        <v>15023.229312749187</v>
      </c>
      <c r="L41" s="103">
        <f t="shared" si="14"/>
        <v>2.7276925854384213E-2</v>
      </c>
      <c r="M41" s="217">
        <v>15398.810045567914</v>
      </c>
      <c r="N41" s="103">
        <f t="shared" si="15"/>
        <v>2.7410636275239035E-2</v>
      </c>
      <c r="O41" s="217">
        <v>15783.780296707111</v>
      </c>
      <c r="P41" s="103">
        <f t="shared" si="16"/>
        <v>2.7545002139333342E-2</v>
      </c>
      <c r="Q41" s="217">
        <v>16178.374804124789</v>
      </c>
      <c r="R41" s="103">
        <f t="shared" si="17"/>
        <v>2.7680026659624192E-2</v>
      </c>
      <c r="S41" s="217">
        <v>16582.834174227904</v>
      </c>
      <c r="T41" s="103">
        <f t="shared" si="18"/>
        <v>2.781571306481842E-2</v>
      </c>
      <c r="U41" s="217">
        <v>16997.405028583602</v>
      </c>
      <c r="V41" s="103">
        <f t="shared" si="19"/>
        <v>2.7952064599449884E-2</v>
      </c>
    </row>
    <row r="42" spans="1:22" ht="12.75" customHeight="1" x14ac:dyDescent="0.3">
      <c r="A42" s="38" t="s">
        <v>27</v>
      </c>
      <c r="B42" s="50"/>
      <c r="C42" s="217"/>
      <c r="D42" s="103">
        <f t="shared" si="10"/>
        <v>0</v>
      </c>
      <c r="E42" s="217"/>
      <c r="F42" s="103">
        <f t="shared" si="11"/>
        <v>0</v>
      </c>
      <c r="G42" s="217"/>
      <c r="H42" s="103">
        <f t="shared" si="12"/>
        <v>0</v>
      </c>
      <c r="I42" s="217"/>
      <c r="J42" s="103">
        <f t="shared" si="13"/>
        <v>0</v>
      </c>
      <c r="K42" s="217"/>
      <c r="L42" s="103">
        <f t="shared" si="14"/>
        <v>0</v>
      </c>
      <c r="M42" s="217"/>
      <c r="N42" s="103">
        <f t="shared" si="15"/>
        <v>0</v>
      </c>
      <c r="O42" s="217"/>
      <c r="P42" s="103">
        <f t="shared" si="16"/>
        <v>0</v>
      </c>
      <c r="Q42" s="217"/>
      <c r="R42" s="103">
        <f t="shared" si="17"/>
        <v>0</v>
      </c>
      <c r="S42" s="217"/>
      <c r="T42" s="103">
        <f t="shared" si="18"/>
        <v>0</v>
      </c>
      <c r="U42" s="217"/>
      <c r="V42" s="103">
        <f t="shared" si="19"/>
        <v>0</v>
      </c>
    </row>
    <row r="43" spans="1:22" ht="12.75" customHeight="1" x14ac:dyDescent="0.3">
      <c r="A43" s="38" t="s">
        <v>76</v>
      </c>
      <c r="B43" s="50"/>
      <c r="C43" s="217"/>
      <c r="D43" s="103">
        <f t="shared" si="10"/>
        <v>0</v>
      </c>
      <c r="E43" s="217"/>
      <c r="F43" s="103">
        <f t="shared" si="11"/>
        <v>0</v>
      </c>
      <c r="G43" s="217"/>
      <c r="H43" s="103">
        <f t="shared" si="12"/>
        <v>0</v>
      </c>
      <c r="I43" s="217"/>
      <c r="J43" s="103">
        <f t="shared" si="13"/>
        <v>0</v>
      </c>
      <c r="K43" s="217"/>
      <c r="L43" s="103">
        <f t="shared" si="14"/>
        <v>0</v>
      </c>
      <c r="M43" s="217"/>
      <c r="N43" s="103">
        <f t="shared" si="15"/>
        <v>0</v>
      </c>
      <c r="O43" s="217"/>
      <c r="P43" s="103">
        <f t="shared" si="16"/>
        <v>0</v>
      </c>
      <c r="Q43" s="217"/>
      <c r="R43" s="103">
        <f t="shared" si="17"/>
        <v>0</v>
      </c>
      <c r="S43" s="217"/>
      <c r="T43" s="103">
        <f t="shared" si="18"/>
        <v>0</v>
      </c>
      <c r="U43" s="217"/>
      <c r="V43" s="103">
        <f t="shared" si="19"/>
        <v>0</v>
      </c>
    </row>
    <row r="44" spans="1:22" ht="12.75" customHeight="1" x14ac:dyDescent="0.3">
      <c r="A44" s="38" t="s">
        <v>11</v>
      </c>
      <c r="B44" s="50"/>
      <c r="C44" s="217"/>
      <c r="D44" s="103">
        <f t="shared" si="10"/>
        <v>0</v>
      </c>
      <c r="E44" s="217"/>
      <c r="F44" s="103">
        <f t="shared" si="11"/>
        <v>0</v>
      </c>
      <c r="G44" s="217"/>
      <c r="H44" s="103">
        <f t="shared" si="12"/>
        <v>0</v>
      </c>
      <c r="I44" s="217"/>
      <c r="J44" s="103">
        <f t="shared" si="13"/>
        <v>0</v>
      </c>
      <c r="K44" s="217"/>
      <c r="L44" s="103">
        <f t="shared" si="14"/>
        <v>0</v>
      </c>
      <c r="M44" s="217"/>
      <c r="N44" s="103">
        <f t="shared" si="15"/>
        <v>0</v>
      </c>
      <c r="O44" s="217"/>
      <c r="P44" s="103">
        <f t="shared" si="16"/>
        <v>0</v>
      </c>
      <c r="Q44" s="217"/>
      <c r="R44" s="103">
        <f t="shared" si="17"/>
        <v>0</v>
      </c>
      <c r="S44" s="217"/>
      <c r="T44" s="103">
        <f t="shared" si="18"/>
        <v>0</v>
      </c>
      <c r="U44" s="217"/>
      <c r="V44" s="103">
        <f t="shared" si="19"/>
        <v>0</v>
      </c>
    </row>
    <row r="45" spans="1:22" ht="12.75" customHeight="1" x14ac:dyDescent="0.3">
      <c r="A45" s="38" t="s">
        <v>4</v>
      </c>
      <c r="B45" s="50"/>
      <c r="C45" s="220">
        <v>9354.5040000000008</v>
      </c>
      <c r="D45" s="103">
        <f t="shared" si="10"/>
        <v>3.6684329411764707E-2</v>
      </c>
      <c r="E45" s="220">
        <v>10402.208448000001</v>
      </c>
      <c r="F45" s="103">
        <f t="shared" si="11"/>
        <v>2.0042790843930638E-2</v>
      </c>
      <c r="G45" s="220">
        <v>10766.28574368</v>
      </c>
      <c r="H45" s="103">
        <f t="shared" si="12"/>
        <v>2.0337537768106088E-2</v>
      </c>
      <c r="I45" s="220">
        <v>11110.806887477762</v>
      </c>
      <c r="J45" s="103">
        <f t="shared" si="13"/>
        <v>2.0576802918319103E-2</v>
      </c>
      <c r="K45" s="220">
        <v>11388.577059664705</v>
      </c>
      <c r="L45" s="103">
        <f t="shared" si="14"/>
        <v>2.0677669599291258E-2</v>
      </c>
      <c r="M45" s="220">
        <v>11673.291486156322</v>
      </c>
      <c r="N45" s="103">
        <f t="shared" si="15"/>
        <v>2.0779030724777978E-2</v>
      </c>
      <c r="O45" s="220">
        <v>11965.12377331023</v>
      </c>
      <c r="P45" s="103">
        <f t="shared" si="16"/>
        <v>2.0880888718526888E-2</v>
      </c>
      <c r="Q45" s="220">
        <v>12264.251867642985</v>
      </c>
      <c r="R45" s="103">
        <f t="shared" si="17"/>
        <v>2.0983246016166725E-2</v>
      </c>
      <c r="S45" s="220">
        <v>12570.858164334057</v>
      </c>
      <c r="T45" s="103">
        <f t="shared" si="18"/>
        <v>2.1086105065265578E-2</v>
      </c>
      <c r="U45" s="220">
        <v>12885.129618442408</v>
      </c>
      <c r="V45" s="103">
        <f t="shared" si="19"/>
        <v>2.118946832538943E-2</v>
      </c>
    </row>
    <row r="46" spans="1:22" ht="12.75" customHeight="1" x14ac:dyDescent="0.3">
      <c r="A46" s="26" t="s">
        <v>5</v>
      </c>
      <c r="B46" s="69"/>
      <c r="C46" s="105">
        <f>SUM(C36:C45)</f>
        <v>121210.488</v>
      </c>
      <c r="D46" s="106">
        <f t="shared" si="10"/>
        <v>0.47533524705882352</v>
      </c>
      <c r="E46" s="105">
        <f>SUM(E36:E45)</f>
        <v>134786.06265600002</v>
      </c>
      <c r="F46" s="106">
        <f t="shared" si="11"/>
        <v>0.25970339625433531</v>
      </c>
      <c r="G46" s="105">
        <f>SUM(G36:G45)</f>
        <v>139503.57484896001</v>
      </c>
      <c r="H46" s="106">
        <f t="shared" si="12"/>
        <v>0.26352256384631079</v>
      </c>
      <c r="I46" s="105">
        <f>SUM(I36:I45)</f>
        <v>143967.68924412673</v>
      </c>
      <c r="J46" s="106">
        <f t="shared" si="13"/>
        <v>0.2666228293033262</v>
      </c>
      <c r="K46" s="105">
        <f>SUM(K36:K45)</f>
        <v>147566.88147522992</v>
      </c>
      <c r="L46" s="106">
        <f t="shared" si="14"/>
        <v>0.26792980395677396</v>
      </c>
      <c r="M46" s="105">
        <f>SUM(M36:M45)</f>
        <v>151256.05351211064</v>
      </c>
      <c r="N46" s="106">
        <f t="shared" si="15"/>
        <v>0.26924318534871888</v>
      </c>
      <c r="O46" s="105">
        <f>SUM(O36:O45)</f>
        <v>155037.4548499134</v>
      </c>
      <c r="P46" s="106">
        <f t="shared" si="16"/>
        <v>0.270563004884742</v>
      </c>
      <c r="Q46" s="105">
        <f>SUM(Q36:Q45)</f>
        <v>158913.39122116123</v>
      </c>
      <c r="R46" s="106">
        <f t="shared" si="17"/>
        <v>0.27188929412437313</v>
      </c>
      <c r="S46" s="105">
        <f>SUM(S36:S45)</f>
        <v>162886.22600169023</v>
      </c>
      <c r="T46" s="106">
        <f t="shared" si="18"/>
        <v>0.27322208478184545</v>
      </c>
      <c r="U46" s="105">
        <f>SUM(U36:U45)</f>
        <v>166958.38165173249</v>
      </c>
      <c r="V46" s="106">
        <f t="shared" si="19"/>
        <v>0.27456140872685453</v>
      </c>
    </row>
    <row r="47" spans="1:22" ht="12.75" customHeight="1" x14ac:dyDescent="0.3">
      <c r="A47" s="26"/>
      <c r="B47" s="26"/>
      <c r="C47" s="53"/>
      <c r="D47" s="111"/>
      <c r="E47" s="53"/>
      <c r="F47" s="111"/>
      <c r="G47" s="53"/>
      <c r="H47" s="111"/>
      <c r="I47" s="53"/>
      <c r="J47" s="111"/>
      <c r="K47" s="53"/>
      <c r="L47" s="111"/>
      <c r="M47" s="53"/>
      <c r="N47" s="111"/>
      <c r="O47" s="53"/>
      <c r="P47" s="111"/>
      <c r="Q47" s="53"/>
      <c r="R47" s="111"/>
      <c r="S47" s="53"/>
      <c r="T47" s="111"/>
      <c r="U47" s="53"/>
      <c r="V47" s="111"/>
    </row>
    <row r="48" spans="1:22" ht="12.75" customHeight="1" x14ac:dyDescent="0.3">
      <c r="A48" s="26" t="str">
        <f>A4</f>
        <v xml:space="preserve">VENDOR:  </v>
      </c>
      <c r="B48" s="46" t="str">
        <f>B4</f>
        <v>Aramark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4" ht="12.75" customHeight="1" x14ac:dyDescent="0.3">
      <c r="A49" s="26"/>
      <c r="B49" s="14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4" ht="12.75" customHeight="1" x14ac:dyDescent="0.3">
      <c r="A50" s="38"/>
      <c r="B50" s="38"/>
      <c r="C50" s="109" t="str">
        <f>C6</f>
        <v>FY 2018-19</v>
      </c>
      <c r="D50" s="109" t="s">
        <v>9</v>
      </c>
      <c r="E50" s="109" t="str">
        <f>E6</f>
        <v>FY 2019-20</v>
      </c>
      <c r="F50" s="109" t="s">
        <v>9</v>
      </c>
      <c r="G50" s="109" t="str">
        <f>G6</f>
        <v>FY 2020-21</v>
      </c>
      <c r="H50" s="109" t="s">
        <v>9</v>
      </c>
      <c r="I50" s="109" t="str">
        <f>I6</f>
        <v>FY 2021-22</v>
      </c>
      <c r="J50" s="109" t="s">
        <v>9</v>
      </c>
      <c r="K50" s="109" t="str">
        <f>K6</f>
        <v>FY 2022-23</v>
      </c>
      <c r="L50" s="109" t="s">
        <v>9</v>
      </c>
      <c r="M50" s="109" t="str">
        <f>M6</f>
        <v>FY 2023-24</v>
      </c>
      <c r="N50" s="109" t="s">
        <v>9</v>
      </c>
      <c r="O50" s="109" t="str">
        <f>O6</f>
        <v>FY 2024-25</v>
      </c>
      <c r="P50" s="109" t="s">
        <v>9</v>
      </c>
      <c r="Q50" s="109" t="str">
        <f>Q6</f>
        <v>FY 2025-26</v>
      </c>
      <c r="R50" s="109" t="s">
        <v>9</v>
      </c>
      <c r="S50" s="109" t="str">
        <f>S6</f>
        <v>FY 2026-27</v>
      </c>
      <c r="T50" s="109" t="s">
        <v>9</v>
      </c>
      <c r="U50" s="109" t="str">
        <f>U6</f>
        <v>FY 2027-28</v>
      </c>
      <c r="V50" s="109" t="s">
        <v>9</v>
      </c>
    </row>
    <row r="51" spans="1:24" ht="12.75" customHeight="1" x14ac:dyDescent="0.3">
      <c r="A51" s="26" t="s">
        <v>38</v>
      </c>
      <c r="B51" s="69"/>
      <c r="C51" s="101"/>
      <c r="D51" s="103"/>
      <c r="E51" s="101"/>
      <c r="F51" s="103"/>
      <c r="G51" s="101"/>
      <c r="H51" s="103"/>
      <c r="I51" s="101"/>
      <c r="J51" s="103"/>
      <c r="K51" s="101"/>
      <c r="L51" s="103"/>
      <c r="M51" s="101"/>
      <c r="N51" s="103"/>
      <c r="O51" s="101"/>
      <c r="P51" s="103"/>
      <c r="Q51" s="101"/>
      <c r="R51" s="103"/>
      <c r="S51" s="101"/>
      <c r="T51" s="103"/>
      <c r="U51" s="101"/>
      <c r="V51" s="103"/>
    </row>
    <row r="52" spans="1:24" ht="12.75" customHeight="1" x14ac:dyDescent="0.3">
      <c r="A52" s="38" t="s">
        <v>229</v>
      </c>
      <c r="B52" s="50"/>
      <c r="C52" s="217">
        <v>0</v>
      </c>
      <c r="D52" s="103">
        <f t="shared" ref="D52:D104" si="20">IFERROR(C52/C$28,0)</f>
        <v>0</v>
      </c>
      <c r="E52" s="217">
        <v>0</v>
      </c>
      <c r="F52" s="103">
        <f t="shared" ref="F52:F104" si="21">IFERROR(E52/E$28,0)</f>
        <v>0</v>
      </c>
      <c r="G52" s="217">
        <v>0</v>
      </c>
      <c r="H52" s="103">
        <f t="shared" ref="H52:H104" si="22">IFERROR(G52/G$28,0)</f>
        <v>0</v>
      </c>
      <c r="I52" s="217">
        <v>0</v>
      </c>
      <c r="J52" s="103">
        <f t="shared" ref="J52:J104" si="23">IFERROR(I52/I$28,0)</f>
        <v>0</v>
      </c>
      <c r="K52" s="217">
        <v>0</v>
      </c>
      <c r="L52" s="103">
        <f t="shared" ref="L52:L104" si="24">IFERROR(K52/K$28,0)</f>
        <v>0</v>
      </c>
      <c r="M52" s="217">
        <v>0</v>
      </c>
      <c r="N52" s="103">
        <f t="shared" ref="N52:N104" si="25">IFERROR(M52/M$28,0)</f>
        <v>0</v>
      </c>
      <c r="O52" s="217">
        <v>0</v>
      </c>
      <c r="P52" s="103">
        <f t="shared" ref="P52:P104" si="26">IFERROR(O52/O$28,0)</f>
        <v>0</v>
      </c>
      <c r="Q52" s="217">
        <v>0</v>
      </c>
      <c r="R52" s="103">
        <f t="shared" ref="R52:R104" si="27">IFERROR(Q52/Q$28,0)</f>
        <v>0</v>
      </c>
      <c r="S52" s="217">
        <v>0</v>
      </c>
      <c r="T52" s="103">
        <f t="shared" ref="T52:T104" si="28">IFERROR(S52/S$28,0)</f>
        <v>0</v>
      </c>
      <c r="U52" s="217">
        <v>0</v>
      </c>
      <c r="V52" s="103">
        <f t="shared" ref="V52:V105" si="29">IFERROR(U52/U$28,0)</f>
        <v>0</v>
      </c>
      <c r="X52" s="245"/>
    </row>
    <row r="53" spans="1:24" ht="12.75" customHeight="1" x14ac:dyDescent="0.3">
      <c r="A53" s="38" t="s">
        <v>97</v>
      </c>
      <c r="B53" s="50"/>
      <c r="C53" s="217">
        <v>0</v>
      </c>
      <c r="D53" s="103">
        <f t="shared" si="20"/>
        <v>0</v>
      </c>
      <c r="E53" s="217">
        <v>0</v>
      </c>
      <c r="F53" s="103">
        <f t="shared" si="21"/>
        <v>0</v>
      </c>
      <c r="G53" s="217">
        <v>0</v>
      </c>
      <c r="H53" s="103">
        <f t="shared" si="22"/>
        <v>0</v>
      </c>
      <c r="I53" s="217">
        <v>0</v>
      </c>
      <c r="J53" s="103">
        <f t="shared" si="23"/>
        <v>0</v>
      </c>
      <c r="K53" s="217">
        <v>0</v>
      </c>
      <c r="L53" s="103">
        <f t="shared" si="24"/>
        <v>0</v>
      </c>
      <c r="M53" s="217">
        <v>0</v>
      </c>
      <c r="N53" s="103">
        <f t="shared" si="25"/>
        <v>0</v>
      </c>
      <c r="O53" s="217">
        <v>0</v>
      </c>
      <c r="P53" s="103">
        <f t="shared" si="26"/>
        <v>0</v>
      </c>
      <c r="Q53" s="217">
        <v>0</v>
      </c>
      <c r="R53" s="103">
        <f t="shared" si="27"/>
        <v>0</v>
      </c>
      <c r="S53" s="217">
        <v>0</v>
      </c>
      <c r="T53" s="103">
        <f t="shared" si="28"/>
        <v>0</v>
      </c>
      <c r="U53" s="217">
        <v>0</v>
      </c>
      <c r="V53" s="103">
        <f t="shared" si="29"/>
        <v>0</v>
      </c>
      <c r="X53" s="245"/>
    </row>
    <row r="54" spans="1:24" ht="12.75" customHeight="1" x14ac:dyDescent="0.3">
      <c r="A54" s="38" t="s">
        <v>30</v>
      </c>
      <c r="B54" s="50"/>
      <c r="C54" s="217">
        <v>178.5</v>
      </c>
      <c r="D54" s="103">
        <f t="shared" si="20"/>
        <v>6.9999999999999999E-4</v>
      </c>
      <c r="E54" s="217">
        <v>363.29999999999995</v>
      </c>
      <c r="F54" s="103">
        <f t="shared" si="21"/>
        <v>6.9999999999999988E-4</v>
      </c>
      <c r="G54" s="217">
        <v>370.56599999999997</v>
      </c>
      <c r="H54" s="103">
        <f t="shared" si="22"/>
        <v>6.9999999999999999E-4</v>
      </c>
      <c r="I54" s="217">
        <v>377.97731999999996</v>
      </c>
      <c r="J54" s="103">
        <f t="shared" si="23"/>
        <v>6.9999999999999999E-4</v>
      </c>
      <c r="K54" s="217">
        <v>385.53686640000001</v>
      </c>
      <c r="L54" s="103">
        <f t="shared" si="24"/>
        <v>7.000000000000001E-4</v>
      </c>
      <c r="M54" s="217">
        <v>393.24760372799989</v>
      </c>
      <c r="N54" s="103">
        <f t="shared" si="25"/>
        <v>6.9999999999999988E-4</v>
      </c>
      <c r="O54" s="217">
        <v>401.11255580255994</v>
      </c>
      <c r="P54" s="103">
        <f t="shared" si="26"/>
        <v>6.9999999999999999E-4</v>
      </c>
      <c r="Q54" s="217">
        <v>409.13480691861116</v>
      </c>
      <c r="R54" s="103">
        <f t="shared" si="27"/>
        <v>7.000000000000001E-4</v>
      </c>
      <c r="S54" s="217">
        <v>417.31750305698336</v>
      </c>
      <c r="T54" s="103">
        <f t="shared" si="28"/>
        <v>6.9999999999999999E-4</v>
      </c>
      <c r="U54" s="217">
        <v>425.66385311812297</v>
      </c>
      <c r="V54" s="103">
        <f t="shared" si="29"/>
        <v>6.9999999999999999E-4</v>
      </c>
      <c r="X54" s="245"/>
    </row>
    <row r="55" spans="1:24" ht="12.75" customHeight="1" x14ac:dyDescent="0.3">
      <c r="A55" s="38" t="s">
        <v>153</v>
      </c>
      <c r="B55" s="50"/>
      <c r="C55" s="217">
        <v>25500</v>
      </c>
      <c r="D55" s="103">
        <f t="shared" si="20"/>
        <v>0.1</v>
      </c>
      <c r="E55" s="217">
        <v>51900</v>
      </c>
      <c r="F55" s="103">
        <f t="shared" si="21"/>
        <v>0.1</v>
      </c>
      <c r="G55" s="217">
        <v>52938</v>
      </c>
      <c r="H55" s="103">
        <f t="shared" si="22"/>
        <v>0.1</v>
      </c>
      <c r="I55" s="217">
        <v>53996.76</v>
      </c>
      <c r="J55" s="103">
        <f t="shared" si="23"/>
        <v>0.1</v>
      </c>
      <c r="K55" s="217">
        <v>55076.695199999995</v>
      </c>
      <c r="L55" s="103">
        <f t="shared" si="24"/>
        <v>0.1</v>
      </c>
      <c r="M55" s="217">
        <v>56178.229103999998</v>
      </c>
      <c r="N55" s="103">
        <f t="shared" si="25"/>
        <v>0.1</v>
      </c>
      <c r="O55" s="217">
        <v>57301.793686079996</v>
      </c>
      <c r="P55" s="103">
        <f t="shared" si="26"/>
        <v>0.1</v>
      </c>
      <c r="Q55" s="217">
        <v>58447.82955980159</v>
      </c>
      <c r="R55" s="103">
        <f t="shared" si="27"/>
        <v>0.1</v>
      </c>
      <c r="S55" s="217">
        <v>59616.786150997621</v>
      </c>
      <c r="T55" s="103">
        <f t="shared" si="28"/>
        <v>0.1</v>
      </c>
      <c r="U55" s="217">
        <v>60809.121874017575</v>
      </c>
      <c r="V55" s="103">
        <f t="shared" si="29"/>
        <v>0.1</v>
      </c>
      <c r="X55" s="245"/>
    </row>
    <row r="56" spans="1:24" ht="12.75" customHeight="1" x14ac:dyDescent="0.3">
      <c r="A56" s="38" t="s">
        <v>88</v>
      </c>
      <c r="B56" s="50"/>
      <c r="C56" s="217">
        <v>130.05000000000001</v>
      </c>
      <c r="D56" s="103">
        <f t="shared" si="20"/>
        <v>5.1000000000000004E-4</v>
      </c>
      <c r="E56" s="217">
        <v>264.69</v>
      </c>
      <c r="F56" s="103">
        <f t="shared" si="21"/>
        <v>5.1000000000000004E-4</v>
      </c>
      <c r="G56" s="217">
        <v>269.98379999999997</v>
      </c>
      <c r="H56" s="103">
        <f t="shared" si="22"/>
        <v>5.0999999999999993E-4</v>
      </c>
      <c r="I56" s="217">
        <v>275.38347599999997</v>
      </c>
      <c r="J56" s="103">
        <f t="shared" si="23"/>
        <v>5.0999999999999993E-4</v>
      </c>
      <c r="K56" s="217">
        <v>280.89114552000001</v>
      </c>
      <c r="L56" s="103">
        <f t="shared" si="24"/>
        <v>5.1000000000000004E-4</v>
      </c>
      <c r="M56" s="217">
        <v>286.50896843039999</v>
      </c>
      <c r="N56" s="103">
        <f t="shared" si="25"/>
        <v>5.1000000000000004E-4</v>
      </c>
      <c r="O56" s="217">
        <v>292.23914779900798</v>
      </c>
      <c r="P56" s="103">
        <f t="shared" si="26"/>
        <v>5.1000000000000004E-4</v>
      </c>
      <c r="Q56" s="217">
        <v>298.0839307549881</v>
      </c>
      <c r="R56" s="103">
        <f t="shared" si="27"/>
        <v>5.1000000000000004E-4</v>
      </c>
      <c r="S56" s="217">
        <v>304.0456093700879</v>
      </c>
      <c r="T56" s="103">
        <f t="shared" si="28"/>
        <v>5.1000000000000004E-4</v>
      </c>
      <c r="U56" s="217">
        <v>310.12652155748964</v>
      </c>
      <c r="V56" s="103">
        <f t="shared" si="29"/>
        <v>5.1000000000000004E-4</v>
      </c>
      <c r="X56" s="245"/>
    </row>
    <row r="57" spans="1:24" ht="12.75" customHeight="1" x14ac:dyDescent="0.3">
      <c r="A57" s="38" t="s">
        <v>14</v>
      </c>
      <c r="B57" s="50"/>
      <c r="C57" s="217">
        <v>0</v>
      </c>
      <c r="D57" s="103">
        <f t="shared" si="20"/>
        <v>0</v>
      </c>
      <c r="E57" s="217">
        <v>0</v>
      </c>
      <c r="F57" s="103">
        <f t="shared" si="21"/>
        <v>0</v>
      </c>
      <c r="G57" s="217">
        <v>0</v>
      </c>
      <c r="H57" s="103">
        <f t="shared" si="22"/>
        <v>0</v>
      </c>
      <c r="I57" s="217">
        <v>0</v>
      </c>
      <c r="J57" s="103">
        <f t="shared" si="23"/>
        <v>0</v>
      </c>
      <c r="K57" s="217">
        <v>0</v>
      </c>
      <c r="L57" s="103">
        <f t="shared" si="24"/>
        <v>0</v>
      </c>
      <c r="M57" s="217">
        <v>0</v>
      </c>
      <c r="N57" s="103">
        <f t="shared" si="25"/>
        <v>0</v>
      </c>
      <c r="O57" s="217">
        <v>0</v>
      </c>
      <c r="P57" s="103">
        <f t="shared" si="26"/>
        <v>0</v>
      </c>
      <c r="Q57" s="217">
        <v>0</v>
      </c>
      <c r="R57" s="103">
        <f t="shared" si="27"/>
        <v>0</v>
      </c>
      <c r="S57" s="217">
        <v>0</v>
      </c>
      <c r="T57" s="103">
        <f t="shared" si="28"/>
        <v>0</v>
      </c>
      <c r="U57" s="217">
        <v>0</v>
      </c>
      <c r="V57" s="103">
        <f t="shared" si="29"/>
        <v>0</v>
      </c>
      <c r="X57" s="245"/>
    </row>
    <row r="58" spans="1:24" ht="12.75" customHeight="1" x14ac:dyDescent="0.3">
      <c r="A58" s="38" t="s">
        <v>31</v>
      </c>
      <c r="B58" s="50"/>
      <c r="C58" s="217">
        <v>0</v>
      </c>
      <c r="D58" s="103">
        <f t="shared" si="20"/>
        <v>0</v>
      </c>
      <c r="E58" s="217">
        <v>0</v>
      </c>
      <c r="F58" s="103">
        <f t="shared" si="21"/>
        <v>0</v>
      </c>
      <c r="G58" s="217">
        <v>0</v>
      </c>
      <c r="H58" s="103">
        <f t="shared" si="22"/>
        <v>0</v>
      </c>
      <c r="I58" s="217">
        <v>0</v>
      </c>
      <c r="J58" s="103">
        <f t="shared" si="23"/>
        <v>0</v>
      </c>
      <c r="K58" s="217">
        <v>0</v>
      </c>
      <c r="L58" s="103">
        <f t="shared" si="24"/>
        <v>0</v>
      </c>
      <c r="M58" s="217">
        <v>0</v>
      </c>
      <c r="N58" s="103">
        <f t="shared" si="25"/>
        <v>0</v>
      </c>
      <c r="O58" s="217">
        <v>0</v>
      </c>
      <c r="P58" s="103">
        <f t="shared" si="26"/>
        <v>0</v>
      </c>
      <c r="Q58" s="217">
        <v>0</v>
      </c>
      <c r="R58" s="103">
        <f t="shared" si="27"/>
        <v>0</v>
      </c>
      <c r="S58" s="217">
        <v>0</v>
      </c>
      <c r="T58" s="103">
        <f t="shared" si="28"/>
        <v>0</v>
      </c>
      <c r="U58" s="217">
        <v>0</v>
      </c>
      <c r="V58" s="103">
        <f t="shared" si="29"/>
        <v>0</v>
      </c>
      <c r="X58" s="245"/>
    </row>
    <row r="59" spans="1:24" ht="12.75" customHeight="1" x14ac:dyDescent="0.3">
      <c r="A59" s="38" t="s">
        <v>141</v>
      </c>
      <c r="B59" s="50"/>
      <c r="C59" s="217">
        <v>15912</v>
      </c>
      <c r="D59" s="103">
        <f t="shared" si="20"/>
        <v>6.2399999999999997E-2</v>
      </c>
      <c r="E59" s="217">
        <v>32385.599999999999</v>
      </c>
      <c r="F59" s="103">
        <f t="shared" si="21"/>
        <v>6.2399999999999997E-2</v>
      </c>
      <c r="G59" s="217">
        <v>33033.311999999998</v>
      </c>
      <c r="H59" s="103">
        <f t="shared" si="22"/>
        <v>6.2399999999999997E-2</v>
      </c>
      <c r="I59" s="217">
        <v>33693.978239999997</v>
      </c>
      <c r="J59" s="103">
        <f t="shared" si="23"/>
        <v>6.2399999999999997E-2</v>
      </c>
      <c r="K59" s="217">
        <v>34367.857804799998</v>
      </c>
      <c r="L59" s="103">
        <f t="shared" si="24"/>
        <v>6.2400000000000004E-2</v>
      </c>
      <c r="M59" s="217">
        <v>35055.214960895995</v>
      </c>
      <c r="N59" s="103">
        <f t="shared" si="25"/>
        <v>6.2399999999999997E-2</v>
      </c>
      <c r="O59" s="217">
        <v>35756.319260113909</v>
      </c>
      <c r="P59" s="103">
        <f t="shared" si="26"/>
        <v>6.239999999999999E-2</v>
      </c>
      <c r="Q59" s="217">
        <v>36471.445645316191</v>
      </c>
      <c r="R59" s="103">
        <f t="shared" si="27"/>
        <v>6.2399999999999997E-2</v>
      </c>
      <c r="S59" s="217">
        <v>37200.874558222516</v>
      </c>
      <c r="T59" s="103">
        <f t="shared" si="28"/>
        <v>6.2400000000000004E-2</v>
      </c>
      <c r="U59" s="217">
        <v>37944.892049386966</v>
      </c>
      <c r="V59" s="103">
        <f t="shared" si="29"/>
        <v>6.2400000000000004E-2</v>
      </c>
      <c r="X59" s="245"/>
    </row>
    <row r="60" spans="1:24" ht="12.75" customHeight="1" x14ac:dyDescent="0.3">
      <c r="A60" s="38" t="s">
        <v>149</v>
      </c>
      <c r="B60" s="50"/>
      <c r="C60" s="217">
        <v>0</v>
      </c>
      <c r="D60" s="103">
        <f t="shared" si="20"/>
        <v>0</v>
      </c>
      <c r="E60" s="217">
        <v>0</v>
      </c>
      <c r="F60" s="103">
        <f t="shared" si="21"/>
        <v>0</v>
      </c>
      <c r="G60" s="217">
        <v>0</v>
      </c>
      <c r="H60" s="103">
        <f t="shared" si="22"/>
        <v>0</v>
      </c>
      <c r="I60" s="217">
        <v>0</v>
      </c>
      <c r="J60" s="103">
        <f t="shared" si="23"/>
        <v>0</v>
      </c>
      <c r="K60" s="217">
        <v>0</v>
      </c>
      <c r="L60" s="103">
        <f t="shared" si="24"/>
        <v>0</v>
      </c>
      <c r="M60" s="217">
        <v>0</v>
      </c>
      <c r="N60" s="103">
        <f t="shared" si="25"/>
        <v>0</v>
      </c>
      <c r="O60" s="217">
        <v>0</v>
      </c>
      <c r="P60" s="103">
        <f t="shared" si="26"/>
        <v>0</v>
      </c>
      <c r="Q60" s="217">
        <v>0</v>
      </c>
      <c r="R60" s="103">
        <f t="shared" si="27"/>
        <v>0</v>
      </c>
      <c r="S60" s="217">
        <v>0</v>
      </c>
      <c r="T60" s="103">
        <f t="shared" si="28"/>
        <v>0</v>
      </c>
      <c r="U60" s="217">
        <v>0</v>
      </c>
      <c r="V60" s="103">
        <f t="shared" si="29"/>
        <v>0</v>
      </c>
      <c r="X60" s="245"/>
    </row>
    <row r="61" spans="1:24" ht="12.75" customHeight="1" x14ac:dyDescent="0.3">
      <c r="A61" s="38" t="s">
        <v>157</v>
      </c>
      <c r="B61" s="50"/>
      <c r="C61" s="217">
        <v>0</v>
      </c>
      <c r="D61" s="103">
        <f t="shared" si="20"/>
        <v>0</v>
      </c>
      <c r="E61" s="217">
        <v>0</v>
      </c>
      <c r="F61" s="103">
        <f t="shared" si="21"/>
        <v>0</v>
      </c>
      <c r="G61" s="217">
        <v>0</v>
      </c>
      <c r="H61" s="103">
        <f t="shared" si="22"/>
        <v>0</v>
      </c>
      <c r="I61" s="217">
        <v>0</v>
      </c>
      <c r="J61" s="103">
        <f t="shared" si="23"/>
        <v>0</v>
      </c>
      <c r="K61" s="217">
        <v>0</v>
      </c>
      <c r="L61" s="103">
        <f t="shared" si="24"/>
        <v>0</v>
      </c>
      <c r="M61" s="217">
        <v>0</v>
      </c>
      <c r="N61" s="103">
        <f t="shared" si="25"/>
        <v>0</v>
      </c>
      <c r="O61" s="217">
        <v>0</v>
      </c>
      <c r="P61" s="103">
        <f t="shared" si="26"/>
        <v>0</v>
      </c>
      <c r="Q61" s="217">
        <v>0</v>
      </c>
      <c r="R61" s="103">
        <f t="shared" si="27"/>
        <v>0</v>
      </c>
      <c r="S61" s="217">
        <v>0</v>
      </c>
      <c r="T61" s="103">
        <f t="shared" si="28"/>
        <v>0</v>
      </c>
      <c r="U61" s="217">
        <v>0</v>
      </c>
      <c r="V61" s="103">
        <f t="shared" si="29"/>
        <v>0</v>
      </c>
      <c r="X61" s="245"/>
    </row>
    <row r="62" spans="1:24" ht="12.75" customHeight="1" x14ac:dyDescent="0.3">
      <c r="A62" s="38" t="s">
        <v>294</v>
      </c>
      <c r="B62" s="50"/>
      <c r="C62" s="217">
        <v>0</v>
      </c>
      <c r="D62" s="103">
        <f t="shared" si="20"/>
        <v>0</v>
      </c>
      <c r="E62" s="217">
        <v>0</v>
      </c>
      <c r="F62" s="103">
        <f t="shared" si="21"/>
        <v>0</v>
      </c>
      <c r="G62" s="217">
        <v>0</v>
      </c>
      <c r="H62" s="103">
        <f t="shared" si="22"/>
        <v>0</v>
      </c>
      <c r="I62" s="217">
        <v>0</v>
      </c>
      <c r="J62" s="103">
        <f t="shared" si="23"/>
        <v>0</v>
      </c>
      <c r="K62" s="217">
        <v>0</v>
      </c>
      <c r="L62" s="103">
        <f t="shared" si="24"/>
        <v>0</v>
      </c>
      <c r="M62" s="217">
        <v>0</v>
      </c>
      <c r="N62" s="103">
        <f t="shared" si="25"/>
        <v>0</v>
      </c>
      <c r="O62" s="217">
        <v>0</v>
      </c>
      <c r="P62" s="103">
        <f t="shared" si="26"/>
        <v>0</v>
      </c>
      <c r="Q62" s="217">
        <v>0</v>
      </c>
      <c r="R62" s="103">
        <f t="shared" si="27"/>
        <v>0</v>
      </c>
      <c r="S62" s="217">
        <v>0</v>
      </c>
      <c r="T62" s="103">
        <f t="shared" si="28"/>
        <v>0</v>
      </c>
      <c r="U62" s="217">
        <v>0</v>
      </c>
      <c r="V62" s="103">
        <f t="shared" si="29"/>
        <v>0</v>
      </c>
      <c r="X62" s="245"/>
    </row>
    <row r="63" spans="1:24" ht="12.75" customHeight="1" x14ac:dyDescent="0.3">
      <c r="A63" s="38" t="s">
        <v>29</v>
      </c>
      <c r="B63" s="50"/>
      <c r="C63" s="217">
        <v>3984.5360165297798</v>
      </c>
      <c r="D63" s="103">
        <f t="shared" si="20"/>
        <v>1.5625631437371685E-2</v>
      </c>
      <c r="E63" s="217">
        <v>5205.526634596793</v>
      </c>
      <c r="F63" s="103">
        <f t="shared" si="21"/>
        <v>1.0029916444309813E-2</v>
      </c>
      <c r="G63" s="217">
        <v>5826.4103948659958</v>
      </c>
      <c r="H63" s="103">
        <f t="shared" si="22"/>
        <v>1.100610222310249E-2</v>
      </c>
      <c r="I63" s="217">
        <v>5761.0031439249515</v>
      </c>
      <c r="J63" s="103">
        <f t="shared" si="23"/>
        <v>1.0669164490471192E-2</v>
      </c>
      <c r="K63" s="217">
        <v>5879.059114954468</v>
      </c>
      <c r="L63" s="103">
        <f t="shared" si="24"/>
        <v>1.0674313507021149E-2</v>
      </c>
      <c r="M63" s="217">
        <v>5999.9301472171683</v>
      </c>
      <c r="N63" s="103">
        <f t="shared" si="25"/>
        <v>1.0680169601127498E-2</v>
      </c>
      <c r="O63" s="217">
        <v>6122.9392519119456</v>
      </c>
      <c r="P63" s="103">
        <f t="shared" si="26"/>
        <v>1.0685423366423096E-2</v>
      </c>
      <c r="Q63" s="217">
        <v>6249.104014643447</v>
      </c>
      <c r="R63" s="103">
        <f t="shared" si="27"/>
        <v>1.069176402564205E-2</v>
      </c>
      <c r="S63" s="217">
        <v>6377.5087652066322</v>
      </c>
      <c r="T63" s="103">
        <f t="shared" si="28"/>
        <v>1.0697505144027144E-2</v>
      </c>
      <c r="U63" s="217">
        <v>6498.2151097560982</v>
      </c>
      <c r="V63" s="103">
        <f t="shared" si="29"/>
        <v>1.0686250531982515E-2</v>
      </c>
      <c r="X63" s="245"/>
    </row>
    <row r="64" spans="1:24" ht="12.75" customHeight="1" x14ac:dyDescent="0.3">
      <c r="A64" s="38" t="s">
        <v>148</v>
      </c>
      <c r="B64" s="50"/>
      <c r="C64" s="217">
        <v>1223.9999999999998</v>
      </c>
      <c r="D64" s="103">
        <f t="shared" si="20"/>
        <v>4.7999999999999987E-3</v>
      </c>
      <c r="E64" s="217">
        <v>2491.1999999999998</v>
      </c>
      <c r="F64" s="103">
        <f t="shared" si="21"/>
        <v>4.7999999999999996E-3</v>
      </c>
      <c r="G64" s="217">
        <v>2541.0239999999994</v>
      </c>
      <c r="H64" s="103">
        <f t="shared" si="22"/>
        <v>4.7999999999999987E-3</v>
      </c>
      <c r="I64" s="217">
        <v>2591.8444799999993</v>
      </c>
      <c r="J64" s="103">
        <f t="shared" si="23"/>
        <v>4.7999999999999987E-3</v>
      </c>
      <c r="K64" s="217">
        <v>2643.6813695999995</v>
      </c>
      <c r="L64" s="103">
        <f t="shared" si="24"/>
        <v>4.7999999999999996E-3</v>
      </c>
      <c r="M64" s="217">
        <v>2696.5549969919989</v>
      </c>
      <c r="N64" s="103">
        <f t="shared" si="25"/>
        <v>4.7999999999999987E-3</v>
      </c>
      <c r="O64" s="217">
        <v>2750.4860969318393</v>
      </c>
      <c r="P64" s="103">
        <f t="shared" si="26"/>
        <v>4.7999999999999996E-3</v>
      </c>
      <c r="Q64" s="217">
        <v>2805.4958188704759</v>
      </c>
      <c r="R64" s="103">
        <f t="shared" si="27"/>
        <v>4.7999999999999996E-3</v>
      </c>
      <c r="S64" s="217">
        <v>2861.6057352478856</v>
      </c>
      <c r="T64" s="103">
        <f t="shared" si="28"/>
        <v>4.7999999999999996E-3</v>
      </c>
      <c r="U64" s="217">
        <v>2918.837849952843</v>
      </c>
      <c r="V64" s="103">
        <f t="shared" si="29"/>
        <v>4.7999999999999996E-3</v>
      </c>
      <c r="X64" s="245"/>
    </row>
    <row r="65" spans="1:24" ht="12.75" customHeight="1" x14ac:dyDescent="0.3">
      <c r="A65" s="38" t="s">
        <v>39</v>
      </c>
      <c r="B65" s="50"/>
      <c r="C65" s="217">
        <v>127.49999999999999</v>
      </c>
      <c r="D65" s="103">
        <f t="shared" si="20"/>
        <v>4.999999999999999E-4</v>
      </c>
      <c r="E65" s="217">
        <v>259.5</v>
      </c>
      <c r="F65" s="103">
        <f t="shared" si="21"/>
        <v>5.0000000000000001E-4</v>
      </c>
      <c r="G65" s="217">
        <v>264.69</v>
      </c>
      <c r="H65" s="103">
        <f t="shared" si="22"/>
        <v>5.0000000000000001E-4</v>
      </c>
      <c r="I65" s="217">
        <v>269.98379999999997</v>
      </c>
      <c r="J65" s="103">
        <f t="shared" si="23"/>
        <v>5.0000000000000001E-4</v>
      </c>
      <c r="K65" s="217">
        <v>275.38347600000003</v>
      </c>
      <c r="L65" s="103">
        <f t="shared" si="24"/>
        <v>5.0000000000000012E-4</v>
      </c>
      <c r="M65" s="217">
        <v>280.89114551999995</v>
      </c>
      <c r="N65" s="103">
        <f t="shared" si="25"/>
        <v>5.0000000000000001E-4</v>
      </c>
      <c r="O65" s="217">
        <v>286.50896843039993</v>
      </c>
      <c r="P65" s="103">
        <f t="shared" si="26"/>
        <v>5.0000000000000001E-4</v>
      </c>
      <c r="Q65" s="217">
        <v>292.23914779900792</v>
      </c>
      <c r="R65" s="103">
        <f t="shared" si="27"/>
        <v>5.0000000000000001E-4</v>
      </c>
      <c r="S65" s="217">
        <v>298.0839307549881</v>
      </c>
      <c r="T65" s="103">
        <f t="shared" si="28"/>
        <v>5.0000000000000001E-4</v>
      </c>
      <c r="U65" s="217">
        <v>304.04560937008779</v>
      </c>
      <c r="V65" s="103">
        <f t="shared" si="29"/>
        <v>4.999999999999999E-4</v>
      </c>
      <c r="X65" s="245"/>
    </row>
    <row r="66" spans="1:24" ht="12.75" customHeight="1" x14ac:dyDescent="0.3">
      <c r="A66" s="38" t="s">
        <v>147</v>
      </c>
      <c r="B66" s="50"/>
      <c r="C66" s="217">
        <v>714</v>
      </c>
      <c r="D66" s="103">
        <f t="shared" si="20"/>
        <v>2.8E-3</v>
      </c>
      <c r="E66" s="217">
        <v>1453.1999999999998</v>
      </c>
      <c r="F66" s="103">
        <f t="shared" si="21"/>
        <v>2.7999999999999995E-3</v>
      </c>
      <c r="G66" s="217">
        <v>1482.2639999999999</v>
      </c>
      <c r="H66" s="103">
        <f t="shared" si="22"/>
        <v>2.8E-3</v>
      </c>
      <c r="I66" s="217">
        <v>1511.9092799999999</v>
      </c>
      <c r="J66" s="103">
        <f t="shared" si="23"/>
        <v>2.8E-3</v>
      </c>
      <c r="K66" s="217">
        <v>1542.1474656</v>
      </c>
      <c r="L66" s="103">
        <f t="shared" si="24"/>
        <v>2.8000000000000004E-3</v>
      </c>
      <c r="M66" s="217">
        <v>1572.9904149119996</v>
      </c>
      <c r="N66" s="103">
        <f t="shared" si="25"/>
        <v>2.7999999999999995E-3</v>
      </c>
      <c r="O66" s="217">
        <v>1604.4502232102398</v>
      </c>
      <c r="P66" s="103">
        <f t="shared" si="26"/>
        <v>2.8E-3</v>
      </c>
      <c r="Q66" s="217">
        <v>1636.5392276744446</v>
      </c>
      <c r="R66" s="103">
        <f t="shared" si="27"/>
        <v>2.8000000000000004E-3</v>
      </c>
      <c r="S66" s="217">
        <v>1669.2700122279334</v>
      </c>
      <c r="T66" s="103">
        <f t="shared" si="28"/>
        <v>2.8E-3</v>
      </c>
      <c r="U66" s="217">
        <v>1702.6554124724919</v>
      </c>
      <c r="V66" s="103">
        <f t="shared" si="29"/>
        <v>2.8E-3</v>
      </c>
      <c r="X66" s="245"/>
    </row>
    <row r="67" spans="1:24" ht="12.75" customHeight="1" x14ac:dyDescent="0.3">
      <c r="A67" s="38" t="s">
        <v>140</v>
      </c>
      <c r="B67" s="50"/>
      <c r="C67" s="217">
        <v>3824.9999999999995</v>
      </c>
      <c r="D67" s="103">
        <f t="shared" si="20"/>
        <v>1.4999999999999998E-2</v>
      </c>
      <c r="E67" s="217">
        <v>7784.9999999999991</v>
      </c>
      <c r="F67" s="103">
        <f t="shared" si="21"/>
        <v>1.4999999999999998E-2</v>
      </c>
      <c r="G67" s="217">
        <v>7940.6999999999989</v>
      </c>
      <c r="H67" s="103">
        <f t="shared" si="22"/>
        <v>1.4999999999999998E-2</v>
      </c>
      <c r="I67" s="217">
        <v>8099.5139999999983</v>
      </c>
      <c r="J67" s="103">
        <f t="shared" si="23"/>
        <v>1.4999999999999998E-2</v>
      </c>
      <c r="K67" s="217">
        <v>8261.5042799999992</v>
      </c>
      <c r="L67" s="103">
        <f t="shared" si="24"/>
        <v>1.5000000000000001E-2</v>
      </c>
      <c r="M67" s="217">
        <v>8426.7343655999975</v>
      </c>
      <c r="N67" s="103">
        <f t="shared" si="25"/>
        <v>1.4999999999999998E-2</v>
      </c>
      <c r="O67" s="217">
        <v>8595.2690529119991</v>
      </c>
      <c r="P67" s="103">
        <f t="shared" si="26"/>
        <v>1.5000000000000001E-2</v>
      </c>
      <c r="Q67" s="217">
        <v>8767.1744339702382</v>
      </c>
      <c r="R67" s="103">
        <f t="shared" si="27"/>
        <v>1.4999999999999999E-2</v>
      </c>
      <c r="S67" s="217">
        <v>8942.5179226496439</v>
      </c>
      <c r="T67" s="103">
        <f t="shared" si="28"/>
        <v>1.5000000000000001E-2</v>
      </c>
      <c r="U67" s="217">
        <v>9121.3682811026356</v>
      </c>
      <c r="V67" s="103">
        <f t="shared" si="29"/>
        <v>1.4999999999999999E-2</v>
      </c>
      <c r="X67" s="245"/>
    </row>
    <row r="68" spans="1:24" ht="12.75" customHeight="1" x14ac:dyDescent="0.3">
      <c r="A68" s="38" t="s">
        <v>6</v>
      </c>
      <c r="B68" s="50"/>
      <c r="C68" s="217">
        <v>433.49999999999994</v>
      </c>
      <c r="D68" s="103">
        <f t="shared" si="20"/>
        <v>1.6999999999999997E-3</v>
      </c>
      <c r="E68" s="217">
        <v>882.29999999999984</v>
      </c>
      <c r="F68" s="103">
        <f t="shared" si="21"/>
        <v>1.6999999999999997E-3</v>
      </c>
      <c r="G68" s="217">
        <v>899.94599999999991</v>
      </c>
      <c r="H68" s="103">
        <f t="shared" si="22"/>
        <v>1.6999999999999999E-3</v>
      </c>
      <c r="I68" s="217">
        <v>917.94491999999991</v>
      </c>
      <c r="J68" s="103">
        <f t="shared" si="23"/>
        <v>1.6999999999999999E-3</v>
      </c>
      <c r="K68" s="217">
        <v>936.30381839999984</v>
      </c>
      <c r="L68" s="103">
        <f t="shared" si="24"/>
        <v>1.6999999999999999E-3</v>
      </c>
      <c r="M68" s="217">
        <v>955.02989476799974</v>
      </c>
      <c r="N68" s="103">
        <f t="shared" si="25"/>
        <v>1.6999999999999997E-3</v>
      </c>
      <c r="O68" s="217">
        <v>974.13049266335975</v>
      </c>
      <c r="P68" s="103">
        <f t="shared" si="26"/>
        <v>1.6999999999999999E-3</v>
      </c>
      <c r="Q68" s="217">
        <v>993.61310251662701</v>
      </c>
      <c r="R68" s="103">
        <f t="shared" si="27"/>
        <v>1.6999999999999999E-3</v>
      </c>
      <c r="S68" s="217">
        <v>1013.4853645669594</v>
      </c>
      <c r="T68" s="103">
        <f t="shared" si="28"/>
        <v>1.6999999999999999E-3</v>
      </c>
      <c r="U68" s="217">
        <v>1033.7550718582986</v>
      </c>
      <c r="V68" s="103">
        <f t="shared" si="29"/>
        <v>1.6999999999999999E-3</v>
      </c>
      <c r="X68" s="245"/>
    </row>
    <row r="69" spans="1:24" ht="12.75" customHeight="1" x14ac:dyDescent="0.3">
      <c r="A69" s="38" t="s">
        <v>142</v>
      </c>
      <c r="B69" s="50"/>
      <c r="C69" s="217">
        <v>0</v>
      </c>
      <c r="D69" s="103">
        <f t="shared" si="20"/>
        <v>0</v>
      </c>
      <c r="E69" s="217">
        <v>0</v>
      </c>
      <c r="F69" s="103">
        <f t="shared" si="21"/>
        <v>0</v>
      </c>
      <c r="G69" s="217">
        <v>0</v>
      </c>
      <c r="H69" s="103">
        <f t="shared" si="22"/>
        <v>0</v>
      </c>
      <c r="I69" s="217">
        <v>0</v>
      </c>
      <c r="J69" s="103">
        <f t="shared" si="23"/>
        <v>0</v>
      </c>
      <c r="K69" s="217">
        <v>0</v>
      </c>
      <c r="L69" s="103">
        <f t="shared" si="24"/>
        <v>0</v>
      </c>
      <c r="M69" s="217">
        <v>0</v>
      </c>
      <c r="N69" s="103">
        <f t="shared" si="25"/>
        <v>0</v>
      </c>
      <c r="O69" s="217">
        <v>0</v>
      </c>
      <c r="P69" s="103">
        <f t="shared" si="26"/>
        <v>0</v>
      </c>
      <c r="Q69" s="217">
        <v>0</v>
      </c>
      <c r="R69" s="103">
        <f t="shared" si="27"/>
        <v>0</v>
      </c>
      <c r="S69" s="217">
        <v>0</v>
      </c>
      <c r="T69" s="103">
        <f t="shared" si="28"/>
        <v>0</v>
      </c>
      <c r="U69" s="217">
        <v>0</v>
      </c>
      <c r="V69" s="103">
        <f t="shared" si="29"/>
        <v>0</v>
      </c>
      <c r="X69" s="245"/>
    </row>
    <row r="70" spans="1:24" ht="12.75" customHeight="1" x14ac:dyDescent="0.3">
      <c r="A70" s="38" t="s">
        <v>32</v>
      </c>
      <c r="B70" s="50"/>
      <c r="C70" s="217">
        <v>25.5</v>
      </c>
      <c r="D70" s="103">
        <f t="shared" si="20"/>
        <v>1E-4</v>
      </c>
      <c r="E70" s="217">
        <v>51.9</v>
      </c>
      <c r="F70" s="103">
        <f t="shared" si="21"/>
        <v>9.9999999999999991E-5</v>
      </c>
      <c r="G70" s="217">
        <v>52.938000000000002</v>
      </c>
      <c r="H70" s="103">
        <f t="shared" si="22"/>
        <v>1E-4</v>
      </c>
      <c r="I70" s="217">
        <v>53.996759999999995</v>
      </c>
      <c r="J70" s="103">
        <f t="shared" si="23"/>
        <v>9.9999999999999991E-5</v>
      </c>
      <c r="K70" s="217">
        <v>55.076695200000003</v>
      </c>
      <c r="L70" s="103">
        <f t="shared" si="24"/>
        <v>1.0000000000000002E-4</v>
      </c>
      <c r="M70" s="217">
        <v>56.178229103999989</v>
      </c>
      <c r="N70" s="103">
        <f t="shared" si="25"/>
        <v>9.9999999999999991E-5</v>
      </c>
      <c r="O70" s="217">
        <v>57.301793686079996</v>
      </c>
      <c r="P70" s="103">
        <f t="shared" si="26"/>
        <v>1E-4</v>
      </c>
      <c r="Q70" s="217">
        <v>58.44782955980159</v>
      </c>
      <c r="R70" s="103">
        <f t="shared" si="27"/>
        <v>1E-4</v>
      </c>
      <c r="S70" s="217">
        <v>59.616786150997626</v>
      </c>
      <c r="T70" s="103">
        <f t="shared" si="28"/>
        <v>1E-4</v>
      </c>
      <c r="U70" s="217">
        <v>60.809121874017571</v>
      </c>
      <c r="V70" s="103">
        <f t="shared" si="29"/>
        <v>1E-4</v>
      </c>
      <c r="X70" s="245"/>
    </row>
    <row r="71" spans="1:24" ht="12.75" customHeight="1" x14ac:dyDescent="0.3">
      <c r="A71" s="38" t="s">
        <v>138</v>
      </c>
      <c r="B71" s="50"/>
      <c r="C71" s="217">
        <v>0</v>
      </c>
      <c r="D71" s="103">
        <f t="shared" si="20"/>
        <v>0</v>
      </c>
      <c r="E71" s="217">
        <v>0</v>
      </c>
      <c r="F71" s="103">
        <f t="shared" si="21"/>
        <v>0</v>
      </c>
      <c r="G71" s="217">
        <v>0</v>
      </c>
      <c r="H71" s="103">
        <f t="shared" si="22"/>
        <v>0</v>
      </c>
      <c r="I71" s="217">
        <v>0</v>
      </c>
      <c r="J71" s="103">
        <f t="shared" si="23"/>
        <v>0</v>
      </c>
      <c r="K71" s="217">
        <v>0</v>
      </c>
      <c r="L71" s="103">
        <f t="shared" si="24"/>
        <v>0</v>
      </c>
      <c r="M71" s="217">
        <v>0</v>
      </c>
      <c r="N71" s="103">
        <f t="shared" si="25"/>
        <v>0</v>
      </c>
      <c r="O71" s="217">
        <v>0</v>
      </c>
      <c r="P71" s="103">
        <f t="shared" si="26"/>
        <v>0</v>
      </c>
      <c r="Q71" s="217">
        <v>0</v>
      </c>
      <c r="R71" s="103">
        <f t="shared" si="27"/>
        <v>0</v>
      </c>
      <c r="S71" s="217">
        <v>0</v>
      </c>
      <c r="T71" s="103">
        <f t="shared" si="28"/>
        <v>0</v>
      </c>
      <c r="U71" s="217">
        <v>0</v>
      </c>
      <c r="V71" s="103">
        <f t="shared" si="29"/>
        <v>0</v>
      </c>
      <c r="X71" s="245"/>
    </row>
    <row r="72" spans="1:24" ht="12.75" customHeight="1" x14ac:dyDescent="0.3">
      <c r="A72" s="38" t="s">
        <v>154</v>
      </c>
      <c r="B72" s="50"/>
      <c r="C72" s="217">
        <v>0</v>
      </c>
      <c r="D72" s="103">
        <f t="shared" si="20"/>
        <v>0</v>
      </c>
      <c r="E72" s="217">
        <v>0</v>
      </c>
      <c r="F72" s="103">
        <f t="shared" si="21"/>
        <v>0</v>
      </c>
      <c r="G72" s="217">
        <v>0</v>
      </c>
      <c r="H72" s="103">
        <f t="shared" si="22"/>
        <v>0</v>
      </c>
      <c r="I72" s="217">
        <v>0</v>
      </c>
      <c r="J72" s="103">
        <f t="shared" si="23"/>
        <v>0</v>
      </c>
      <c r="K72" s="217">
        <v>0</v>
      </c>
      <c r="L72" s="103">
        <f t="shared" si="24"/>
        <v>0</v>
      </c>
      <c r="M72" s="217">
        <v>0</v>
      </c>
      <c r="N72" s="103">
        <f t="shared" si="25"/>
        <v>0</v>
      </c>
      <c r="O72" s="217">
        <v>0</v>
      </c>
      <c r="P72" s="103">
        <f t="shared" si="26"/>
        <v>0</v>
      </c>
      <c r="Q72" s="217">
        <v>0</v>
      </c>
      <c r="R72" s="103">
        <f t="shared" si="27"/>
        <v>0</v>
      </c>
      <c r="S72" s="217">
        <v>0</v>
      </c>
      <c r="T72" s="103">
        <f t="shared" si="28"/>
        <v>0</v>
      </c>
      <c r="U72" s="217">
        <v>0</v>
      </c>
      <c r="V72" s="103">
        <f t="shared" si="29"/>
        <v>0</v>
      </c>
      <c r="X72" s="245"/>
    </row>
    <row r="73" spans="1:24" ht="12.75" customHeight="1" x14ac:dyDescent="0.3">
      <c r="A73" s="38" t="s">
        <v>145</v>
      </c>
      <c r="B73" s="50"/>
      <c r="C73" s="217">
        <v>0</v>
      </c>
      <c r="D73" s="103">
        <f t="shared" si="20"/>
        <v>0</v>
      </c>
      <c r="E73" s="217">
        <v>0</v>
      </c>
      <c r="F73" s="103">
        <f t="shared" si="21"/>
        <v>0</v>
      </c>
      <c r="G73" s="217">
        <v>0</v>
      </c>
      <c r="H73" s="103">
        <f t="shared" si="22"/>
        <v>0</v>
      </c>
      <c r="I73" s="217">
        <v>0</v>
      </c>
      <c r="J73" s="103">
        <f t="shared" si="23"/>
        <v>0</v>
      </c>
      <c r="K73" s="217">
        <v>0</v>
      </c>
      <c r="L73" s="103">
        <f t="shared" si="24"/>
        <v>0</v>
      </c>
      <c r="M73" s="217">
        <v>0</v>
      </c>
      <c r="N73" s="103">
        <f t="shared" si="25"/>
        <v>0</v>
      </c>
      <c r="O73" s="217">
        <v>0</v>
      </c>
      <c r="P73" s="103">
        <f t="shared" si="26"/>
        <v>0</v>
      </c>
      <c r="Q73" s="217">
        <v>0</v>
      </c>
      <c r="R73" s="103">
        <f t="shared" si="27"/>
        <v>0</v>
      </c>
      <c r="S73" s="217">
        <v>0</v>
      </c>
      <c r="T73" s="103">
        <f t="shared" si="28"/>
        <v>0</v>
      </c>
      <c r="U73" s="217">
        <v>0</v>
      </c>
      <c r="V73" s="103">
        <f t="shared" si="29"/>
        <v>0</v>
      </c>
      <c r="X73" s="245"/>
    </row>
    <row r="74" spans="1:24" ht="12.75" customHeight="1" x14ac:dyDescent="0.3">
      <c r="A74" s="38" t="s">
        <v>134</v>
      </c>
      <c r="B74" s="50"/>
      <c r="C74" s="217">
        <v>0</v>
      </c>
      <c r="D74" s="103">
        <f t="shared" si="20"/>
        <v>0</v>
      </c>
      <c r="E74" s="217">
        <v>0</v>
      </c>
      <c r="F74" s="103">
        <f t="shared" si="21"/>
        <v>0</v>
      </c>
      <c r="G74" s="217">
        <v>0</v>
      </c>
      <c r="H74" s="103">
        <f t="shared" si="22"/>
        <v>0</v>
      </c>
      <c r="I74" s="217">
        <v>0</v>
      </c>
      <c r="J74" s="103">
        <f t="shared" si="23"/>
        <v>0</v>
      </c>
      <c r="K74" s="217">
        <v>0</v>
      </c>
      <c r="L74" s="103">
        <f t="shared" si="24"/>
        <v>0</v>
      </c>
      <c r="M74" s="217">
        <v>0</v>
      </c>
      <c r="N74" s="103">
        <f t="shared" si="25"/>
        <v>0</v>
      </c>
      <c r="O74" s="217">
        <v>0</v>
      </c>
      <c r="P74" s="103">
        <f t="shared" si="26"/>
        <v>0</v>
      </c>
      <c r="Q74" s="217">
        <v>0</v>
      </c>
      <c r="R74" s="103">
        <f t="shared" si="27"/>
        <v>0</v>
      </c>
      <c r="S74" s="217">
        <v>0</v>
      </c>
      <c r="T74" s="103">
        <f t="shared" si="28"/>
        <v>0</v>
      </c>
      <c r="U74" s="217">
        <v>0</v>
      </c>
      <c r="V74" s="103">
        <f t="shared" si="29"/>
        <v>0</v>
      </c>
      <c r="X74" s="245"/>
    </row>
    <row r="75" spans="1:24" ht="12.75" customHeight="1" x14ac:dyDescent="0.3">
      <c r="A75" s="38" t="s">
        <v>151</v>
      </c>
      <c r="B75" s="50"/>
      <c r="C75" s="217">
        <v>2550</v>
      </c>
      <c r="D75" s="103">
        <f t="shared" si="20"/>
        <v>0.01</v>
      </c>
      <c r="E75" s="217">
        <v>5190</v>
      </c>
      <c r="F75" s="103">
        <f t="shared" si="21"/>
        <v>0.01</v>
      </c>
      <c r="G75" s="217">
        <v>5293.7999999999993</v>
      </c>
      <c r="H75" s="103">
        <f t="shared" si="22"/>
        <v>9.9999999999999985E-3</v>
      </c>
      <c r="I75" s="217">
        <v>5399.6759999999995</v>
      </c>
      <c r="J75" s="103">
        <f t="shared" si="23"/>
        <v>0.01</v>
      </c>
      <c r="K75" s="217">
        <v>5507.6695200000004</v>
      </c>
      <c r="L75" s="103">
        <f t="shared" si="24"/>
        <v>1.0000000000000002E-2</v>
      </c>
      <c r="M75" s="217">
        <v>5617.8229103999993</v>
      </c>
      <c r="N75" s="103">
        <f t="shared" si="25"/>
        <v>0.01</v>
      </c>
      <c r="O75" s="217">
        <v>5730.1793686079991</v>
      </c>
      <c r="P75" s="103">
        <f t="shared" si="26"/>
        <v>0.01</v>
      </c>
      <c r="Q75" s="217">
        <v>5844.7829559801585</v>
      </c>
      <c r="R75" s="103">
        <f t="shared" si="27"/>
        <v>9.9999999999999985E-3</v>
      </c>
      <c r="S75" s="217">
        <v>5961.6786150997623</v>
      </c>
      <c r="T75" s="103">
        <f t="shared" si="28"/>
        <v>0.01</v>
      </c>
      <c r="U75" s="217">
        <v>6080.9121874017565</v>
      </c>
      <c r="V75" s="103">
        <f t="shared" si="29"/>
        <v>9.9999999999999985E-3</v>
      </c>
      <c r="X75" s="245"/>
    </row>
    <row r="76" spans="1:24" ht="12.75" customHeight="1" x14ac:dyDescent="0.3">
      <c r="A76" s="38" t="s">
        <v>137</v>
      </c>
      <c r="B76" s="50"/>
      <c r="C76" s="217">
        <v>102</v>
      </c>
      <c r="D76" s="103">
        <f t="shared" si="20"/>
        <v>4.0000000000000002E-4</v>
      </c>
      <c r="E76" s="217">
        <v>207.6</v>
      </c>
      <c r="F76" s="103">
        <f t="shared" si="21"/>
        <v>3.9999999999999996E-4</v>
      </c>
      <c r="G76" s="217">
        <v>211.75200000000001</v>
      </c>
      <c r="H76" s="103">
        <f t="shared" si="22"/>
        <v>4.0000000000000002E-4</v>
      </c>
      <c r="I76" s="217">
        <v>215.98703999999998</v>
      </c>
      <c r="J76" s="103">
        <f t="shared" si="23"/>
        <v>3.9999999999999996E-4</v>
      </c>
      <c r="K76" s="217">
        <v>220.30678080000001</v>
      </c>
      <c r="L76" s="103">
        <f t="shared" si="24"/>
        <v>4.0000000000000007E-4</v>
      </c>
      <c r="M76" s="217">
        <v>224.71291641599996</v>
      </c>
      <c r="N76" s="103">
        <f t="shared" si="25"/>
        <v>3.9999999999999996E-4</v>
      </c>
      <c r="O76" s="217">
        <v>229.20717474431999</v>
      </c>
      <c r="P76" s="103">
        <f t="shared" si="26"/>
        <v>4.0000000000000002E-4</v>
      </c>
      <c r="Q76" s="217">
        <v>233.79131823920636</v>
      </c>
      <c r="R76" s="103">
        <f t="shared" si="27"/>
        <v>4.0000000000000002E-4</v>
      </c>
      <c r="S76" s="217">
        <v>238.4671446039905</v>
      </c>
      <c r="T76" s="103">
        <f t="shared" si="28"/>
        <v>4.0000000000000002E-4</v>
      </c>
      <c r="U76" s="217">
        <v>243.23648749607028</v>
      </c>
      <c r="V76" s="103">
        <f t="shared" si="29"/>
        <v>4.0000000000000002E-4</v>
      </c>
      <c r="X76" s="245"/>
    </row>
    <row r="77" spans="1:24" ht="12.75" customHeight="1" x14ac:dyDescent="0.3">
      <c r="A77" s="38" t="s">
        <v>136</v>
      </c>
      <c r="B77" s="50"/>
      <c r="C77" s="217">
        <v>331.5</v>
      </c>
      <c r="D77" s="103">
        <f t="shared" si="20"/>
        <v>1.2999999999999999E-3</v>
      </c>
      <c r="E77" s="217">
        <v>674.69999999999993</v>
      </c>
      <c r="F77" s="103">
        <f t="shared" si="21"/>
        <v>1.2999999999999999E-3</v>
      </c>
      <c r="G77" s="217">
        <v>688.19399999999985</v>
      </c>
      <c r="H77" s="103">
        <f t="shared" si="22"/>
        <v>1.2999999999999997E-3</v>
      </c>
      <c r="I77" s="217">
        <v>701.95787999999982</v>
      </c>
      <c r="J77" s="103">
        <f t="shared" si="23"/>
        <v>1.2999999999999997E-3</v>
      </c>
      <c r="K77" s="217">
        <v>715.99703759999989</v>
      </c>
      <c r="L77" s="103">
        <f t="shared" si="24"/>
        <v>1.2999999999999999E-3</v>
      </c>
      <c r="M77" s="217">
        <v>730.31697835199986</v>
      </c>
      <c r="N77" s="103">
        <f t="shared" si="25"/>
        <v>1.2999999999999999E-3</v>
      </c>
      <c r="O77" s="217">
        <v>744.92331791903973</v>
      </c>
      <c r="P77" s="103">
        <f t="shared" si="26"/>
        <v>1.2999999999999997E-3</v>
      </c>
      <c r="Q77" s="217">
        <v>759.82178427742053</v>
      </c>
      <c r="R77" s="103">
        <f t="shared" si="27"/>
        <v>1.2999999999999997E-3</v>
      </c>
      <c r="S77" s="217">
        <v>775.01821996296917</v>
      </c>
      <c r="T77" s="103">
        <f t="shared" si="28"/>
        <v>1.3000000000000002E-3</v>
      </c>
      <c r="U77" s="217">
        <v>790.51858436222835</v>
      </c>
      <c r="V77" s="103">
        <f t="shared" si="29"/>
        <v>1.2999999999999999E-3</v>
      </c>
      <c r="X77" s="245"/>
    </row>
    <row r="78" spans="1:24" ht="12.75" customHeight="1" x14ac:dyDescent="0.3">
      <c r="A78" s="38" t="s">
        <v>135</v>
      </c>
      <c r="B78" s="50"/>
      <c r="C78" s="217">
        <v>5609.9999999999991</v>
      </c>
      <c r="D78" s="103">
        <f t="shared" si="20"/>
        <v>2.1999999999999995E-2</v>
      </c>
      <c r="E78" s="217">
        <v>11417.999999999998</v>
      </c>
      <c r="F78" s="103">
        <f t="shared" si="21"/>
        <v>2.1999999999999995E-2</v>
      </c>
      <c r="G78" s="217">
        <v>11646.359999999999</v>
      </c>
      <c r="H78" s="103">
        <f t="shared" si="22"/>
        <v>2.1999999999999999E-2</v>
      </c>
      <c r="I78" s="217">
        <v>11879.287199999997</v>
      </c>
      <c r="J78" s="103">
        <f t="shared" si="23"/>
        <v>2.1999999999999995E-2</v>
      </c>
      <c r="K78" s="217">
        <v>12116.872943999999</v>
      </c>
      <c r="L78" s="103">
        <f t="shared" si="24"/>
        <v>2.2000000000000002E-2</v>
      </c>
      <c r="M78" s="217">
        <v>12359.210402879997</v>
      </c>
      <c r="N78" s="103">
        <f t="shared" si="25"/>
        <v>2.1999999999999999E-2</v>
      </c>
      <c r="O78" s="217">
        <v>12606.394610937597</v>
      </c>
      <c r="P78" s="103">
        <f t="shared" si="26"/>
        <v>2.1999999999999999E-2</v>
      </c>
      <c r="Q78" s="217">
        <v>12858.522503156348</v>
      </c>
      <c r="R78" s="103">
        <f t="shared" si="27"/>
        <v>2.1999999999999995E-2</v>
      </c>
      <c r="S78" s="217">
        <v>13115.692953219477</v>
      </c>
      <c r="T78" s="103">
        <f t="shared" si="28"/>
        <v>2.2000000000000002E-2</v>
      </c>
      <c r="U78" s="217">
        <v>13378.006812283864</v>
      </c>
      <c r="V78" s="103">
        <f t="shared" si="29"/>
        <v>2.1999999999999999E-2</v>
      </c>
      <c r="X78" s="245"/>
    </row>
    <row r="79" spans="1:24" ht="12.75" customHeight="1" x14ac:dyDescent="0.3">
      <c r="A79" s="38" t="s">
        <v>100</v>
      </c>
      <c r="B79" s="50"/>
      <c r="C79" s="217">
        <v>0</v>
      </c>
      <c r="D79" s="103">
        <f t="shared" si="20"/>
        <v>0</v>
      </c>
      <c r="E79" s="217">
        <v>0</v>
      </c>
      <c r="F79" s="103">
        <f t="shared" si="21"/>
        <v>0</v>
      </c>
      <c r="G79" s="217">
        <v>0</v>
      </c>
      <c r="H79" s="103">
        <f t="shared" si="22"/>
        <v>0</v>
      </c>
      <c r="I79" s="217">
        <v>0</v>
      </c>
      <c r="J79" s="103">
        <f t="shared" si="23"/>
        <v>0</v>
      </c>
      <c r="K79" s="217">
        <v>0</v>
      </c>
      <c r="L79" s="103">
        <f t="shared" si="24"/>
        <v>0</v>
      </c>
      <c r="M79" s="217">
        <v>0</v>
      </c>
      <c r="N79" s="103">
        <f t="shared" si="25"/>
        <v>0</v>
      </c>
      <c r="O79" s="217">
        <v>0</v>
      </c>
      <c r="P79" s="103">
        <f t="shared" si="26"/>
        <v>0</v>
      </c>
      <c r="Q79" s="217">
        <v>0</v>
      </c>
      <c r="R79" s="103">
        <f t="shared" si="27"/>
        <v>0</v>
      </c>
      <c r="S79" s="217">
        <v>0</v>
      </c>
      <c r="T79" s="103">
        <f t="shared" si="28"/>
        <v>0</v>
      </c>
      <c r="U79" s="217">
        <v>0</v>
      </c>
      <c r="V79" s="103">
        <f t="shared" si="29"/>
        <v>0</v>
      </c>
      <c r="X79" s="245"/>
    </row>
    <row r="80" spans="1:24" ht="12.75" customHeight="1" x14ac:dyDescent="0.3">
      <c r="A80" s="38" t="s">
        <v>101</v>
      </c>
      <c r="B80" s="50"/>
      <c r="C80" s="217">
        <v>0</v>
      </c>
      <c r="D80" s="103">
        <f t="shared" si="20"/>
        <v>0</v>
      </c>
      <c r="E80" s="217">
        <v>0</v>
      </c>
      <c r="F80" s="103">
        <f t="shared" si="21"/>
        <v>0</v>
      </c>
      <c r="G80" s="217">
        <v>0</v>
      </c>
      <c r="H80" s="103">
        <f t="shared" si="22"/>
        <v>0</v>
      </c>
      <c r="I80" s="217">
        <v>0</v>
      </c>
      <c r="J80" s="103">
        <f t="shared" si="23"/>
        <v>0</v>
      </c>
      <c r="K80" s="217">
        <v>0</v>
      </c>
      <c r="L80" s="103">
        <f t="shared" si="24"/>
        <v>0</v>
      </c>
      <c r="M80" s="217">
        <v>0</v>
      </c>
      <c r="N80" s="103">
        <f t="shared" si="25"/>
        <v>0</v>
      </c>
      <c r="O80" s="217">
        <v>0</v>
      </c>
      <c r="P80" s="103">
        <f t="shared" si="26"/>
        <v>0</v>
      </c>
      <c r="Q80" s="217">
        <v>0</v>
      </c>
      <c r="R80" s="103">
        <f t="shared" si="27"/>
        <v>0</v>
      </c>
      <c r="S80" s="217">
        <v>0</v>
      </c>
      <c r="T80" s="103">
        <f t="shared" si="28"/>
        <v>0</v>
      </c>
      <c r="U80" s="217">
        <v>0</v>
      </c>
      <c r="V80" s="103">
        <f t="shared" si="29"/>
        <v>0</v>
      </c>
      <c r="X80" s="245"/>
    </row>
    <row r="81" spans="1:24" ht="12.75" customHeight="1" x14ac:dyDescent="0.3">
      <c r="A81" s="38" t="s">
        <v>139</v>
      </c>
      <c r="B81" s="50"/>
      <c r="C81" s="217">
        <v>0</v>
      </c>
      <c r="D81" s="103">
        <f t="shared" si="20"/>
        <v>0</v>
      </c>
      <c r="E81" s="217">
        <v>0</v>
      </c>
      <c r="F81" s="103">
        <f t="shared" si="21"/>
        <v>0</v>
      </c>
      <c r="G81" s="217">
        <v>0</v>
      </c>
      <c r="H81" s="103">
        <f t="shared" si="22"/>
        <v>0</v>
      </c>
      <c r="I81" s="217">
        <v>0</v>
      </c>
      <c r="J81" s="103">
        <f t="shared" si="23"/>
        <v>0</v>
      </c>
      <c r="K81" s="217">
        <v>0</v>
      </c>
      <c r="L81" s="103">
        <f t="shared" si="24"/>
        <v>0</v>
      </c>
      <c r="M81" s="217">
        <v>0</v>
      </c>
      <c r="N81" s="103">
        <f t="shared" si="25"/>
        <v>0</v>
      </c>
      <c r="O81" s="217">
        <v>0</v>
      </c>
      <c r="P81" s="103">
        <f t="shared" si="26"/>
        <v>0</v>
      </c>
      <c r="Q81" s="217">
        <v>0</v>
      </c>
      <c r="R81" s="103">
        <f t="shared" si="27"/>
        <v>0</v>
      </c>
      <c r="S81" s="217">
        <v>0</v>
      </c>
      <c r="T81" s="103">
        <f t="shared" si="28"/>
        <v>0</v>
      </c>
      <c r="U81" s="217">
        <v>0</v>
      </c>
      <c r="V81" s="103">
        <f t="shared" si="29"/>
        <v>0</v>
      </c>
      <c r="X81" s="245"/>
    </row>
    <row r="82" spans="1:24" ht="12.75" customHeight="1" x14ac:dyDescent="0.3">
      <c r="A82" s="38" t="s">
        <v>155</v>
      </c>
      <c r="B82" s="50"/>
      <c r="C82" s="217">
        <v>0</v>
      </c>
      <c r="D82" s="103">
        <f t="shared" si="20"/>
        <v>0</v>
      </c>
      <c r="E82" s="217">
        <v>0</v>
      </c>
      <c r="F82" s="103">
        <f t="shared" si="21"/>
        <v>0</v>
      </c>
      <c r="G82" s="217">
        <v>0</v>
      </c>
      <c r="H82" s="103">
        <f t="shared" si="22"/>
        <v>0</v>
      </c>
      <c r="I82" s="217">
        <v>0</v>
      </c>
      <c r="J82" s="103">
        <f t="shared" si="23"/>
        <v>0</v>
      </c>
      <c r="K82" s="217">
        <v>0</v>
      </c>
      <c r="L82" s="103">
        <f t="shared" si="24"/>
        <v>0</v>
      </c>
      <c r="M82" s="217">
        <v>0</v>
      </c>
      <c r="N82" s="103">
        <f t="shared" si="25"/>
        <v>0</v>
      </c>
      <c r="O82" s="217">
        <v>0</v>
      </c>
      <c r="P82" s="103">
        <f t="shared" si="26"/>
        <v>0</v>
      </c>
      <c r="Q82" s="217">
        <v>0</v>
      </c>
      <c r="R82" s="103">
        <f t="shared" si="27"/>
        <v>0</v>
      </c>
      <c r="S82" s="217">
        <v>0</v>
      </c>
      <c r="T82" s="103">
        <f t="shared" si="28"/>
        <v>0</v>
      </c>
      <c r="U82" s="217">
        <v>0</v>
      </c>
      <c r="V82" s="103">
        <f t="shared" si="29"/>
        <v>0</v>
      </c>
      <c r="X82" s="245"/>
    </row>
    <row r="83" spans="1:24" ht="12.75" customHeight="1" x14ac:dyDescent="0.3">
      <c r="A83" s="38" t="s">
        <v>77</v>
      </c>
      <c r="B83" s="50"/>
      <c r="C83" s="217">
        <v>0</v>
      </c>
      <c r="D83" s="103">
        <f t="shared" si="20"/>
        <v>0</v>
      </c>
      <c r="E83" s="217">
        <v>0</v>
      </c>
      <c r="F83" s="103">
        <f t="shared" si="21"/>
        <v>0</v>
      </c>
      <c r="G83" s="217">
        <v>0</v>
      </c>
      <c r="H83" s="103">
        <f t="shared" si="22"/>
        <v>0</v>
      </c>
      <c r="I83" s="217">
        <v>0</v>
      </c>
      <c r="J83" s="103">
        <f t="shared" si="23"/>
        <v>0</v>
      </c>
      <c r="K83" s="217">
        <v>0</v>
      </c>
      <c r="L83" s="103">
        <f t="shared" si="24"/>
        <v>0</v>
      </c>
      <c r="M83" s="217">
        <v>0</v>
      </c>
      <c r="N83" s="103">
        <f t="shared" si="25"/>
        <v>0</v>
      </c>
      <c r="O83" s="217">
        <v>0</v>
      </c>
      <c r="P83" s="103">
        <f t="shared" si="26"/>
        <v>0</v>
      </c>
      <c r="Q83" s="217">
        <v>0</v>
      </c>
      <c r="R83" s="103">
        <f t="shared" si="27"/>
        <v>0</v>
      </c>
      <c r="S83" s="217">
        <v>0</v>
      </c>
      <c r="T83" s="103">
        <f t="shared" si="28"/>
        <v>0</v>
      </c>
      <c r="U83" s="217">
        <v>0</v>
      </c>
      <c r="V83" s="103">
        <f t="shared" si="29"/>
        <v>0</v>
      </c>
      <c r="X83" s="245"/>
    </row>
    <row r="84" spans="1:24" ht="12.75" customHeight="1" x14ac:dyDescent="0.3">
      <c r="A84" s="38" t="s">
        <v>98</v>
      </c>
      <c r="B84" s="50"/>
      <c r="C84" s="217">
        <v>0</v>
      </c>
      <c r="D84" s="103">
        <f t="shared" si="20"/>
        <v>0</v>
      </c>
      <c r="E84" s="217">
        <v>0</v>
      </c>
      <c r="F84" s="103">
        <f t="shared" si="21"/>
        <v>0</v>
      </c>
      <c r="G84" s="217">
        <v>0</v>
      </c>
      <c r="H84" s="103">
        <f t="shared" si="22"/>
        <v>0</v>
      </c>
      <c r="I84" s="217">
        <v>0</v>
      </c>
      <c r="J84" s="103">
        <f t="shared" si="23"/>
        <v>0</v>
      </c>
      <c r="K84" s="217">
        <v>0</v>
      </c>
      <c r="L84" s="103">
        <f t="shared" si="24"/>
        <v>0</v>
      </c>
      <c r="M84" s="217">
        <v>0</v>
      </c>
      <c r="N84" s="103">
        <f t="shared" si="25"/>
        <v>0</v>
      </c>
      <c r="O84" s="217">
        <v>0</v>
      </c>
      <c r="P84" s="103">
        <f t="shared" si="26"/>
        <v>0</v>
      </c>
      <c r="Q84" s="217">
        <v>0</v>
      </c>
      <c r="R84" s="103">
        <f t="shared" si="27"/>
        <v>0</v>
      </c>
      <c r="S84" s="217">
        <v>0</v>
      </c>
      <c r="T84" s="103">
        <f t="shared" si="28"/>
        <v>0</v>
      </c>
      <c r="U84" s="217">
        <v>0</v>
      </c>
      <c r="V84" s="103">
        <f t="shared" si="29"/>
        <v>0</v>
      </c>
      <c r="X84" s="245"/>
    </row>
    <row r="85" spans="1:24" ht="12.75" customHeight="1" x14ac:dyDescent="0.3">
      <c r="A85" s="38" t="s">
        <v>79</v>
      </c>
      <c r="B85" s="50"/>
      <c r="C85" s="217">
        <v>0</v>
      </c>
      <c r="D85" s="103">
        <f t="shared" si="20"/>
        <v>0</v>
      </c>
      <c r="E85" s="217">
        <v>0</v>
      </c>
      <c r="F85" s="103">
        <f t="shared" si="21"/>
        <v>0</v>
      </c>
      <c r="G85" s="217">
        <v>0</v>
      </c>
      <c r="H85" s="103">
        <f t="shared" si="22"/>
        <v>0</v>
      </c>
      <c r="I85" s="217">
        <v>0</v>
      </c>
      <c r="J85" s="103">
        <f t="shared" si="23"/>
        <v>0</v>
      </c>
      <c r="K85" s="217">
        <v>0</v>
      </c>
      <c r="L85" s="103">
        <f t="shared" si="24"/>
        <v>0</v>
      </c>
      <c r="M85" s="217">
        <v>0</v>
      </c>
      <c r="N85" s="103">
        <f t="shared" si="25"/>
        <v>0</v>
      </c>
      <c r="O85" s="217">
        <v>0</v>
      </c>
      <c r="P85" s="103">
        <f t="shared" si="26"/>
        <v>0</v>
      </c>
      <c r="Q85" s="217">
        <v>0</v>
      </c>
      <c r="R85" s="103">
        <f t="shared" si="27"/>
        <v>0</v>
      </c>
      <c r="S85" s="217">
        <v>0</v>
      </c>
      <c r="T85" s="103">
        <f t="shared" si="28"/>
        <v>0</v>
      </c>
      <c r="U85" s="217">
        <v>0</v>
      </c>
      <c r="V85" s="103">
        <f t="shared" si="29"/>
        <v>0</v>
      </c>
      <c r="X85" s="245"/>
    </row>
    <row r="86" spans="1:24" ht="12.75" customHeight="1" x14ac:dyDescent="0.3">
      <c r="A86" s="38" t="s">
        <v>15</v>
      </c>
      <c r="B86" s="50"/>
      <c r="C86" s="217">
        <v>1019.9999999999999</v>
      </c>
      <c r="D86" s="103">
        <f t="shared" si="20"/>
        <v>3.9999999999999992E-3</v>
      </c>
      <c r="E86" s="217">
        <v>2076</v>
      </c>
      <c r="F86" s="103">
        <f t="shared" si="21"/>
        <v>4.0000000000000001E-3</v>
      </c>
      <c r="G86" s="217">
        <v>2117.52</v>
      </c>
      <c r="H86" s="103">
        <f t="shared" si="22"/>
        <v>4.0000000000000001E-3</v>
      </c>
      <c r="I86" s="217">
        <v>2159.8703999999998</v>
      </c>
      <c r="J86" s="103">
        <f t="shared" si="23"/>
        <v>4.0000000000000001E-3</v>
      </c>
      <c r="K86" s="217">
        <v>2203.0678080000002</v>
      </c>
      <c r="L86" s="103">
        <f t="shared" si="24"/>
        <v>4.000000000000001E-3</v>
      </c>
      <c r="M86" s="217">
        <v>2247.1291641599996</v>
      </c>
      <c r="N86" s="103">
        <f t="shared" si="25"/>
        <v>4.0000000000000001E-3</v>
      </c>
      <c r="O86" s="217">
        <v>2292.0717474431995</v>
      </c>
      <c r="P86" s="103">
        <f t="shared" si="26"/>
        <v>4.0000000000000001E-3</v>
      </c>
      <c r="Q86" s="217">
        <v>2337.9131823920634</v>
      </c>
      <c r="R86" s="103">
        <f t="shared" si="27"/>
        <v>4.0000000000000001E-3</v>
      </c>
      <c r="S86" s="217">
        <v>2384.6714460399048</v>
      </c>
      <c r="T86" s="103">
        <f t="shared" si="28"/>
        <v>4.0000000000000001E-3</v>
      </c>
      <c r="U86" s="217">
        <v>2432.3648749607023</v>
      </c>
      <c r="V86" s="103">
        <f t="shared" si="29"/>
        <v>3.9999999999999992E-3</v>
      </c>
      <c r="X86" s="245"/>
    </row>
    <row r="87" spans="1:24" ht="12.75" customHeight="1" x14ac:dyDescent="0.3">
      <c r="A87" s="38" t="s">
        <v>152</v>
      </c>
      <c r="B87" s="50"/>
      <c r="C87" s="217">
        <v>0</v>
      </c>
      <c r="D87" s="103">
        <f t="shared" si="20"/>
        <v>0</v>
      </c>
      <c r="E87" s="217">
        <v>0</v>
      </c>
      <c r="F87" s="103">
        <f t="shared" si="21"/>
        <v>0</v>
      </c>
      <c r="G87" s="217">
        <v>0</v>
      </c>
      <c r="H87" s="103">
        <f t="shared" si="22"/>
        <v>0</v>
      </c>
      <c r="I87" s="217">
        <v>0</v>
      </c>
      <c r="J87" s="103">
        <f t="shared" si="23"/>
        <v>0</v>
      </c>
      <c r="K87" s="217">
        <v>0</v>
      </c>
      <c r="L87" s="103">
        <f t="shared" si="24"/>
        <v>0</v>
      </c>
      <c r="M87" s="217">
        <v>0</v>
      </c>
      <c r="N87" s="103">
        <f t="shared" si="25"/>
        <v>0</v>
      </c>
      <c r="O87" s="217">
        <v>0</v>
      </c>
      <c r="P87" s="103">
        <f t="shared" si="26"/>
        <v>0</v>
      </c>
      <c r="Q87" s="217">
        <v>0</v>
      </c>
      <c r="R87" s="103">
        <f t="shared" si="27"/>
        <v>0</v>
      </c>
      <c r="S87" s="217">
        <v>0</v>
      </c>
      <c r="T87" s="103">
        <f t="shared" si="28"/>
        <v>0</v>
      </c>
      <c r="U87" s="217">
        <v>0</v>
      </c>
      <c r="V87" s="103">
        <f t="shared" si="29"/>
        <v>0</v>
      </c>
      <c r="X87" s="245"/>
    </row>
    <row r="88" spans="1:24" ht="12.75" customHeight="1" x14ac:dyDescent="0.3">
      <c r="A88" s="38" t="s">
        <v>12</v>
      </c>
      <c r="B88" s="50"/>
      <c r="C88" s="217">
        <v>1300.5</v>
      </c>
      <c r="D88" s="103">
        <f t="shared" si="20"/>
        <v>5.1000000000000004E-3</v>
      </c>
      <c r="E88" s="217">
        <v>2646.9</v>
      </c>
      <c r="F88" s="103">
        <f t="shared" si="21"/>
        <v>5.1000000000000004E-3</v>
      </c>
      <c r="G88" s="217">
        <v>2699.8380000000002</v>
      </c>
      <c r="H88" s="103">
        <f t="shared" si="22"/>
        <v>5.1000000000000004E-3</v>
      </c>
      <c r="I88" s="217">
        <v>2753.8347599999997</v>
      </c>
      <c r="J88" s="103">
        <f t="shared" si="23"/>
        <v>5.0999999999999995E-3</v>
      </c>
      <c r="K88" s="217">
        <v>2808.9114552000001</v>
      </c>
      <c r="L88" s="103">
        <f t="shared" si="24"/>
        <v>5.1000000000000004E-3</v>
      </c>
      <c r="M88" s="217">
        <v>2865.0896843039995</v>
      </c>
      <c r="N88" s="103">
        <f t="shared" si="25"/>
        <v>5.0999999999999995E-3</v>
      </c>
      <c r="O88" s="217">
        <v>2922.3914779900797</v>
      </c>
      <c r="P88" s="103">
        <f t="shared" si="26"/>
        <v>5.1000000000000004E-3</v>
      </c>
      <c r="Q88" s="217">
        <v>2980.8393075498811</v>
      </c>
      <c r="R88" s="103">
        <f t="shared" si="27"/>
        <v>5.1000000000000004E-3</v>
      </c>
      <c r="S88" s="217">
        <v>3040.4560937008791</v>
      </c>
      <c r="T88" s="103">
        <f t="shared" si="28"/>
        <v>5.1000000000000004E-3</v>
      </c>
      <c r="U88" s="217">
        <v>3101.2652155748965</v>
      </c>
      <c r="V88" s="103">
        <f t="shared" si="29"/>
        <v>5.1000000000000004E-3</v>
      </c>
      <c r="X88" s="245"/>
    </row>
    <row r="89" spans="1:24" ht="12.75" customHeight="1" x14ac:dyDescent="0.3">
      <c r="A89" s="38" t="s">
        <v>172</v>
      </c>
      <c r="B89" s="50"/>
      <c r="C89" s="217">
        <v>0</v>
      </c>
      <c r="D89" s="103">
        <f t="shared" si="20"/>
        <v>0</v>
      </c>
      <c r="E89" s="217">
        <v>0</v>
      </c>
      <c r="F89" s="103">
        <f t="shared" si="21"/>
        <v>0</v>
      </c>
      <c r="G89" s="217">
        <v>0</v>
      </c>
      <c r="H89" s="103">
        <f t="shared" si="22"/>
        <v>0</v>
      </c>
      <c r="I89" s="217">
        <v>0</v>
      </c>
      <c r="J89" s="103">
        <f t="shared" si="23"/>
        <v>0</v>
      </c>
      <c r="K89" s="217">
        <v>0</v>
      </c>
      <c r="L89" s="103">
        <f t="shared" si="24"/>
        <v>0</v>
      </c>
      <c r="M89" s="217">
        <v>0</v>
      </c>
      <c r="N89" s="103">
        <f t="shared" si="25"/>
        <v>0</v>
      </c>
      <c r="O89" s="217">
        <v>0</v>
      </c>
      <c r="P89" s="103">
        <f t="shared" si="26"/>
        <v>0</v>
      </c>
      <c r="Q89" s="217">
        <v>0</v>
      </c>
      <c r="R89" s="103">
        <f t="shared" si="27"/>
        <v>0</v>
      </c>
      <c r="S89" s="217">
        <v>0</v>
      </c>
      <c r="T89" s="103">
        <f t="shared" si="28"/>
        <v>0</v>
      </c>
      <c r="U89" s="217">
        <v>0</v>
      </c>
      <c r="V89" s="103">
        <f t="shared" si="29"/>
        <v>0</v>
      </c>
      <c r="X89" s="245"/>
    </row>
    <row r="90" spans="1:24" ht="12.75" customHeight="1" x14ac:dyDescent="0.3">
      <c r="A90" s="38" t="s">
        <v>17</v>
      </c>
      <c r="B90" s="50"/>
      <c r="C90" s="217">
        <v>51</v>
      </c>
      <c r="D90" s="103">
        <f t="shared" si="20"/>
        <v>2.0000000000000001E-4</v>
      </c>
      <c r="E90" s="217">
        <v>103.8</v>
      </c>
      <c r="F90" s="103">
        <f t="shared" si="21"/>
        <v>1.9999999999999998E-4</v>
      </c>
      <c r="G90" s="217">
        <v>105.876</v>
      </c>
      <c r="H90" s="103">
        <f t="shared" si="22"/>
        <v>2.0000000000000001E-4</v>
      </c>
      <c r="I90" s="217">
        <v>107.99351999999999</v>
      </c>
      <c r="J90" s="103">
        <f t="shared" si="23"/>
        <v>1.9999999999999998E-4</v>
      </c>
      <c r="K90" s="217">
        <v>110.15339040000001</v>
      </c>
      <c r="L90" s="103">
        <f t="shared" si="24"/>
        <v>2.0000000000000004E-4</v>
      </c>
      <c r="M90" s="217">
        <v>112.35645820799998</v>
      </c>
      <c r="N90" s="103">
        <f t="shared" si="25"/>
        <v>1.9999999999999998E-4</v>
      </c>
      <c r="O90" s="217">
        <v>114.60358737215999</v>
      </c>
      <c r="P90" s="103">
        <f t="shared" si="26"/>
        <v>2.0000000000000001E-4</v>
      </c>
      <c r="Q90" s="217">
        <v>116.89565911960318</v>
      </c>
      <c r="R90" s="103">
        <f t="shared" si="27"/>
        <v>2.0000000000000001E-4</v>
      </c>
      <c r="S90" s="217">
        <v>119.23357230199525</v>
      </c>
      <c r="T90" s="103">
        <f t="shared" si="28"/>
        <v>2.0000000000000001E-4</v>
      </c>
      <c r="U90" s="217">
        <v>121.61824374803514</v>
      </c>
      <c r="V90" s="103">
        <f t="shared" si="29"/>
        <v>2.0000000000000001E-4</v>
      </c>
      <c r="X90" s="245"/>
    </row>
    <row r="91" spans="1:24" ht="12.75" customHeight="1" x14ac:dyDescent="0.3">
      <c r="A91" s="38" t="s">
        <v>143</v>
      </c>
      <c r="B91" s="38"/>
      <c r="C91" s="217">
        <v>0</v>
      </c>
      <c r="D91" s="103">
        <f t="shared" si="20"/>
        <v>0</v>
      </c>
      <c r="E91" s="217">
        <v>0</v>
      </c>
      <c r="F91" s="103">
        <f t="shared" si="21"/>
        <v>0</v>
      </c>
      <c r="G91" s="217">
        <v>0</v>
      </c>
      <c r="H91" s="103">
        <f t="shared" si="22"/>
        <v>0</v>
      </c>
      <c r="I91" s="217">
        <v>0</v>
      </c>
      <c r="J91" s="103">
        <f t="shared" si="23"/>
        <v>0</v>
      </c>
      <c r="K91" s="217">
        <v>0</v>
      </c>
      <c r="L91" s="103">
        <f t="shared" si="24"/>
        <v>0</v>
      </c>
      <c r="M91" s="217">
        <v>0</v>
      </c>
      <c r="N91" s="103">
        <f t="shared" si="25"/>
        <v>0</v>
      </c>
      <c r="O91" s="217">
        <v>0</v>
      </c>
      <c r="P91" s="103">
        <f t="shared" si="26"/>
        <v>0</v>
      </c>
      <c r="Q91" s="217">
        <v>0</v>
      </c>
      <c r="R91" s="103">
        <f t="shared" si="27"/>
        <v>0</v>
      </c>
      <c r="S91" s="217">
        <v>0</v>
      </c>
      <c r="T91" s="103">
        <f t="shared" si="28"/>
        <v>0</v>
      </c>
      <c r="U91" s="217">
        <v>0</v>
      </c>
      <c r="V91" s="103">
        <f t="shared" si="29"/>
        <v>0</v>
      </c>
      <c r="X91" s="245"/>
    </row>
    <row r="92" spans="1:24" ht="12.75" customHeight="1" x14ac:dyDescent="0.3">
      <c r="A92" s="38" t="s">
        <v>13</v>
      </c>
      <c r="B92" s="50"/>
      <c r="C92" s="217">
        <v>1326</v>
      </c>
      <c r="D92" s="103">
        <f t="shared" si="20"/>
        <v>5.1999999999999998E-3</v>
      </c>
      <c r="E92" s="217">
        <v>2698.7999999999997</v>
      </c>
      <c r="F92" s="103">
        <f t="shared" si="21"/>
        <v>5.1999999999999998E-3</v>
      </c>
      <c r="G92" s="217">
        <v>2752.7759999999994</v>
      </c>
      <c r="H92" s="103">
        <f t="shared" si="22"/>
        <v>5.1999999999999989E-3</v>
      </c>
      <c r="I92" s="217">
        <v>2807.8315199999993</v>
      </c>
      <c r="J92" s="103">
        <f t="shared" si="23"/>
        <v>5.1999999999999989E-3</v>
      </c>
      <c r="K92" s="217">
        <v>2863.9881503999995</v>
      </c>
      <c r="L92" s="103">
        <f t="shared" si="24"/>
        <v>5.1999999999999998E-3</v>
      </c>
      <c r="M92" s="217">
        <v>2921.2679134079995</v>
      </c>
      <c r="N92" s="103">
        <f t="shared" si="25"/>
        <v>5.1999999999999998E-3</v>
      </c>
      <c r="O92" s="217">
        <v>2979.6932716761589</v>
      </c>
      <c r="P92" s="103">
        <f t="shared" si="26"/>
        <v>5.1999999999999989E-3</v>
      </c>
      <c r="Q92" s="217">
        <v>3039.2871371096821</v>
      </c>
      <c r="R92" s="103">
        <f t="shared" si="27"/>
        <v>5.1999999999999989E-3</v>
      </c>
      <c r="S92" s="217">
        <v>3100.0728798518767</v>
      </c>
      <c r="T92" s="103">
        <f t="shared" si="28"/>
        <v>5.2000000000000006E-3</v>
      </c>
      <c r="U92" s="217">
        <v>3162.0743374489134</v>
      </c>
      <c r="V92" s="103">
        <f t="shared" si="29"/>
        <v>5.1999999999999998E-3</v>
      </c>
      <c r="X92" s="245"/>
    </row>
    <row r="93" spans="1:24" ht="12.75" customHeight="1" x14ac:dyDescent="0.3">
      <c r="A93" s="38" t="s">
        <v>144</v>
      </c>
      <c r="B93" s="50"/>
      <c r="C93" s="217">
        <v>0</v>
      </c>
      <c r="D93" s="103">
        <f t="shared" si="20"/>
        <v>0</v>
      </c>
      <c r="E93" s="217">
        <v>0</v>
      </c>
      <c r="F93" s="103">
        <f t="shared" si="21"/>
        <v>0</v>
      </c>
      <c r="G93" s="217">
        <v>0</v>
      </c>
      <c r="H93" s="103">
        <f t="shared" si="22"/>
        <v>0</v>
      </c>
      <c r="I93" s="217">
        <v>0</v>
      </c>
      <c r="J93" s="103">
        <f t="shared" si="23"/>
        <v>0</v>
      </c>
      <c r="K93" s="217">
        <v>0</v>
      </c>
      <c r="L93" s="103">
        <f t="shared" si="24"/>
        <v>0</v>
      </c>
      <c r="M93" s="217">
        <v>0</v>
      </c>
      <c r="N93" s="103">
        <f t="shared" si="25"/>
        <v>0</v>
      </c>
      <c r="O93" s="217">
        <v>0</v>
      </c>
      <c r="P93" s="103">
        <f t="shared" si="26"/>
        <v>0</v>
      </c>
      <c r="Q93" s="217">
        <v>0</v>
      </c>
      <c r="R93" s="103">
        <f t="shared" si="27"/>
        <v>0</v>
      </c>
      <c r="S93" s="217">
        <v>0</v>
      </c>
      <c r="T93" s="103">
        <f t="shared" si="28"/>
        <v>0</v>
      </c>
      <c r="U93" s="217">
        <v>0</v>
      </c>
      <c r="V93" s="103">
        <f t="shared" si="29"/>
        <v>0</v>
      </c>
      <c r="X93" s="245"/>
    </row>
    <row r="94" spans="1:24" ht="12.75" customHeight="1" x14ac:dyDescent="0.3">
      <c r="A94" s="38" t="s">
        <v>156</v>
      </c>
      <c r="B94" s="50"/>
      <c r="C94" s="217">
        <v>0</v>
      </c>
      <c r="D94" s="103">
        <f t="shared" si="20"/>
        <v>0</v>
      </c>
      <c r="E94" s="217">
        <v>0</v>
      </c>
      <c r="F94" s="103">
        <f t="shared" si="21"/>
        <v>0</v>
      </c>
      <c r="G94" s="217">
        <v>0</v>
      </c>
      <c r="H94" s="103">
        <f t="shared" si="22"/>
        <v>0</v>
      </c>
      <c r="I94" s="217">
        <v>0</v>
      </c>
      <c r="J94" s="103">
        <f t="shared" si="23"/>
        <v>0</v>
      </c>
      <c r="K94" s="217">
        <v>0</v>
      </c>
      <c r="L94" s="103">
        <f t="shared" si="24"/>
        <v>0</v>
      </c>
      <c r="M94" s="217">
        <v>0</v>
      </c>
      <c r="N94" s="103">
        <f t="shared" si="25"/>
        <v>0</v>
      </c>
      <c r="O94" s="217">
        <v>0</v>
      </c>
      <c r="P94" s="103">
        <f t="shared" si="26"/>
        <v>0</v>
      </c>
      <c r="Q94" s="217">
        <v>0</v>
      </c>
      <c r="R94" s="103">
        <f t="shared" si="27"/>
        <v>0</v>
      </c>
      <c r="S94" s="217">
        <v>0</v>
      </c>
      <c r="T94" s="103">
        <f t="shared" si="28"/>
        <v>0</v>
      </c>
      <c r="U94" s="217">
        <v>0</v>
      </c>
      <c r="V94" s="103">
        <f t="shared" si="29"/>
        <v>0</v>
      </c>
      <c r="X94" s="245"/>
    </row>
    <row r="95" spans="1:24" ht="12.75" customHeight="1" x14ac:dyDescent="0.3">
      <c r="A95" s="38" t="s">
        <v>150</v>
      </c>
      <c r="B95" s="50"/>
      <c r="C95" s="217">
        <v>0</v>
      </c>
      <c r="D95" s="103">
        <f t="shared" si="20"/>
        <v>0</v>
      </c>
      <c r="E95" s="217">
        <v>0</v>
      </c>
      <c r="F95" s="103">
        <f t="shared" si="21"/>
        <v>0</v>
      </c>
      <c r="G95" s="217">
        <v>0</v>
      </c>
      <c r="H95" s="103">
        <f t="shared" si="22"/>
        <v>0</v>
      </c>
      <c r="I95" s="217">
        <v>0</v>
      </c>
      <c r="J95" s="103">
        <f t="shared" si="23"/>
        <v>0</v>
      </c>
      <c r="K95" s="217">
        <v>0</v>
      </c>
      <c r="L95" s="103">
        <f t="shared" si="24"/>
        <v>0</v>
      </c>
      <c r="M95" s="217">
        <v>0</v>
      </c>
      <c r="N95" s="103">
        <f t="shared" si="25"/>
        <v>0</v>
      </c>
      <c r="O95" s="217">
        <v>0</v>
      </c>
      <c r="P95" s="103">
        <f t="shared" si="26"/>
        <v>0</v>
      </c>
      <c r="Q95" s="217">
        <v>0</v>
      </c>
      <c r="R95" s="103">
        <f t="shared" si="27"/>
        <v>0</v>
      </c>
      <c r="S95" s="217">
        <v>0</v>
      </c>
      <c r="T95" s="103">
        <f t="shared" si="28"/>
        <v>0</v>
      </c>
      <c r="U95" s="217">
        <v>0</v>
      </c>
      <c r="V95" s="103">
        <f t="shared" si="29"/>
        <v>0</v>
      </c>
      <c r="X95" s="245"/>
    </row>
    <row r="96" spans="1:24" ht="12.75" customHeight="1" x14ac:dyDescent="0.3">
      <c r="A96" s="38" t="s">
        <v>146</v>
      </c>
      <c r="B96" s="50"/>
      <c r="C96" s="217">
        <v>0</v>
      </c>
      <c r="D96" s="103">
        <f t="shared" si="20"/>
        <v>0</v>
      </c>
      <c r="E96" s="217">
        <v>0</v>
      </c>
      <c r="F96" s="103">
        <f t="shared" si="21"/>
        <v>0</v>
      </c>
      <c r="G96" s="217">
        <v>0</v>
      </c>
      <c r="H96" s="103">
        <f t="shared" si="22"/>
        <v>0</v>
      </c>
      <c r="I96" s="217">
        <v>0</v>
      </c>
      <c r="J96" s="103">
        <f t="shared" si="23"/>
        <v>0</v>
      </c>
      <c r="K96" s="217">
        <v>0</v>
      </c>
      <c r="L96" s="103">
        <f t="shared" si="24"/>
        <v>0</v>
      </c>
      <c r="M96" s="217">
        <v>0</v>
      </c>
      <c r="N96" s="103">
        <f t="shared" si="25"/>
        <v>0</v>
      </c>
      <c r="O96" s="217">
        <v>0</v>
      </c>
      <c r="P96" s="103">
        <f t="shared" si="26"/>
        <v>0</v>
      </c>
      <c r="Q96" s="217">
        <v>0</v>
      </c>
      <c r="R96" s="103">
        <f t="shared" si="27"/>
        <v>0</v>
      </c>
      <c r="S96" s="217">
        <v>0</v>
      </c>
      <c r="T96" s="103">
        <f t="shared" si="28"/>
        <v>0</v>
      </c>
      <c r="U96" s="217">
        <v>0</v>
      </c>
      <c r="V96" s="103">
        <f t="shared" si="29"/>
        <v>0</v>
      </c>
      <c r="X96" s="245"/>
    </row>
    <row r="97" spans="1:24" ht="12.75" customHeight="1" x14ac:dyDescent="0.3">
      <c r="A97" s="38" t="s">
        <v>7</v>
      </c>
      <c r="B97" s="50"/>
      <c r="C97" s="217">
        <v>4408.5587999999998</v>
      </c>
      <c r="D97" s="103">
        <f t="shared" si="20"/>
        <v>1.728846588235294E-2</v>
      </c>
      <c r="E97" s="217">
        <v>4902.3173856000003</v>
      </c>
      <c r="F97" s="103">
        <f t="shared" si="21"/>
        <v>9.4456982381502901E-3</v>
      </c>
      <c r="G97" s="217">
        <v>5073.8984940959999</v>
      </c>
      <c r="H97" s="103">
        <f t="shared" si="22"/>
        <v>9.5846055651819112E-3</v>
      </c>
      <c r="I97" s="217">
        <v>5236.2632459070728</v>
      </c>
      <c r="J97" s="103">
        <f t="shared" si="23"/>
        <v>9.6973656306546408E-3</v>
      </c>
      <c r="K97" s="217">
        <v>5367.1698270547495</v>
      </c>
      <c r="L97" s="103">
        <f t="shared" si="24"/>
        <v>9.7449017366872618E-3</v>
      </c>
      <c r="M97" s="217">
        <v>5501.3490727311182</v>
      </c>
      <c r="N97" s="103">
        <f t="shared" si="25"/>
        <v>9.7926708628474947E-3</v>
      </c>
      <c r="O97" s="217">
        <v>5638.8827995493957</v>
      </c>
      <c r="P97" s="103">
        <f t="shared" si="26"/>
        <v>9.840674151390864E-3</v>
      </c>
      <c r="Q97" s="217">
        <v>5779.8548695381296</v>
      </c>
      <c r="R97" s="103">
        <f t="shared" si="27"/>
        <v>9.8889127501721897E-3</v>
      </c>
      <c r="S97" s="217">
        <v>5924.3512412765822</v>
      </c>
      <c r="T97" s="103">
        <f t="shared" si="28"/>
        <v>9.9373878126730337E-3</v>
      </c>
      <c r="U97" s="217">
        <v>6072.4600223084972</v>
      </c>
      <c r="V97" s="103">
        <f t="shared" si="29"/>
        <v>9.9861004980292753E-3</v>
      </c>
      <c r="X97" s="245"/>
    </row>
    <row r="98" spans="1:24" ht="12.75" customHeight="1" x14ac:dyDescent="0.3">
      <c r="A98" s="145" t="s">
        <v>245</v>
      </c>
      <c r="B98" s="50"/>
      <c r="C98" s="217">
        <v>305.99999999999994</v>
      </c>
      <c r="D98" s="103">
        <f t="shared" si="20"/>
        <v>1.1999999999999997E-3</v>
      </c>
      <c r="E98" s="217">
        <v>622.79999999999995</v>
      </c>
      <c r="F98" s="103">
        <f t="shared" si="21"/>
        <v>1.1999999999999999E-3</v>
      </c>
      <c r="G98" s="217">
        <v>635.25599999999986</v>
      </c>
      <c r="H98" s="103">
        <f t="shared" si="22"/>
        <v>1.1999999999999997E-3</v>
      </c>
      <c r="I98" s="217">
        <v>647.96111999999982</v>
      </c>
      <c r="J98" s="103">
        <f t="shared" si="23"/>
        <v>1.1999999999999997E-3</v>
      </c>
      <c r="K98" s="217">
        <v>660.92034239999987</v>
      </c>
      <c r="L98" s="103">
        <f t="shared" si="24"/>
        <v>1.1999999999999999E-3</v>
      </c>
      <c r="M98" s="217">
        <v>674.13874924799973</v>
      </c>
      <c r="N98" s="103">
        <f t="shared" si="25"/>
        <v>1.1999999999999997E-3</v>
      </c>
      <c r="O98" s="217">
        <v>687.62152423295981</v>
      </c>
      <c r="P98" s="103">
        <f t="shared" si="26"/>
        <v>1.1999999999999999E-3</v>
      </c>
      <c r="Q98" s="217">
        <v>701.37395471761897</v>
      </c>
      <c r="R98" s="103">
        <f t="shared" si="27"/>
        <v>1.1999999999999999E-3</v>
      </c>
      <c r="S98" s="217">
        <v>715.4014338119714</v>
      </c>
      <c r="T98" s="103">
        <f t="shared" si="28"/>
        <v>1.1999999999999999E-3</v>
      </c>
      <c r="U98" s="217">
        <v>729.70946248821076</v>
      </c>
      <c r="V98" s="103">
        <f t="shared" si="29"/>
        <v>1.1999999999999999E-3</v>
      </c>
      <c r="X98" s="245"/>
    </row>
    <row r="99" spans="1:24" ht="12.75" customHeight="1" x14ac:dyDescent="0.3">
      <c r="A99" s="145" t="s">
        <v>245</v>
      </c>
      <c r="B99" s="50"/>
      <c r="C99" s="217">
        <v>0</v>
      </c>
      <c r="D99" s="103">
        <f t="shared" si="20"/>
        <v>0</v>
      </c>
      <c r="E99" s="217">
        <v>0</v>
      </c>
      <c r="F99" s="103">
        <f t="shared" si="21"/>
        <v>0</v>
      </c>
      <c r="G99" s="217">
        <v>0</v>
      </c>
      <c r="H99" s="103">
        <f t="shared" si="22"/>
        <v>0</v>
      </c>
      <c r="I99" s="217">
        <v>0</v>
      </c>
      <c r="J99" s="103">
        <f t="shared" si="23"/>
        <v>0</v>
      </c>
      <c r="K99" s="217">
        <v>0</v>
      </c>
      <c r="L99" s="103">
        <f t="shared" si="24"/>
        <v>0</v>
      </c>
      <c r="M99" s="217">
        <v>0</v>
      </c>
      <c r="N99" s="103">
        <f t="shared" si="25"/>
        <v>0</v>
      </c>
      <c r="O99" s="217">
        <v>0</v>
      </c>
      <c r="P99" s="103">
        <f t="shared" si="26"/>
        <v>0</v>
      </c>
      <c r="Q99" s="217">
        <v>0</v>
      </c>
      <c r="R99" s="103">
        <f t="shared" si="27"/>
        <v>0</v>
      </c>
      <c r="S99" s="217">
        <v>0</v>
      </c>
      <c r="T99" s="103">
        <f t="shared" si="28"/>
        <v>0</v>
      </c>
      <c r="U99" s="217">
        <v>0</v>
      </c>
      <c r="V99" s="103">
        <f t="shared" si="29"/>
        <v>0</v>
      </c>
      <c r="X99" s="245"/>
    </row>
    <row r="100" spans="1:24" ht="12.75" customHeight="1" x14ac:dyDescent="0.3">
      <c r="A100" s="145" t="s">
        <v>245</v>
      </c>
      <c r="B100" s="50"/>
      <c r="C100" s="217">
        <v>0</v>
      </c>
      <c r="D100" s="103">
        <f t="shared" si="20"/>
        <v>0</v>
      </c>
      <c r="E100" s="217">
        <v>0</v>
      </c>
      <c r="F100" s="103">
        <f t="shared" si="21"/>
        <v>0</v>
      </c>
      <c r="G100" s="217">
        <v>0</v>
      </c>
      <c r="H100" s="103">
        <f t="shared" si="22"/>
        <v>0</v>
      </c>
      <c r="I100" s="217">
        <v>0</v>
      </c>
      <c r="J100" s="103">
        <f t="shared" si="23"/>
        <v>0</v>
      </c>
      <c r="K100" s="217">
        <v>0</v>
      </c>
      <c r="L100" s="103">
        <f t="shared" si="24"/>
        <v>0</v>
      </c>
      <c r="M100" s="217">
        <v>0</v>
      </c>
      <c r="N100" s="103">
        <f t="shared" si="25"/>
        <v>0</v>
      </c>
      <c r="O100" s="217">
        <v>0</v>
      </c>
      <c r="P100" s="103">
        <f t="shared" si="26"/>
        <v>0</v>
      </c>
      <c r="Q100" s="217">
        <v>0</v>
      </c>
      <c r="R100" s="103">
        <f t="shared" si="27"/>
        <v>0</v>
      </c>
      <c r="S100" s="217">
        <v>0</v>
      </c>
      <c r="T100" s="103">
        <f t="shared" si="28"/>
        <v>0</v>
      </c>
      <c r="U100" s="217">
        <v>0</v>
      </c>
      <c r="V100" s="103">
        <f t="shared" si="29"/>
        <v>0</v>
      </c>
      <c r="X100" s="245"/>
    </row>
    <row r="101" spans="1:24" ht="12.75" customHeight="1" x14ac:dyDescent="0.3">
      <c r="A101" s="38" t="s">
        <v>99</v>
      </c>
      <c r="B101" s="50"/>
      <c r="C101" s="217"/>
      <c r="D101" s="103">
        <f t="shared" si="20"/>
        <v>0</v>
      </c>
      <c r="E101" s="217"/>
      <c r="F101" s="103">
        <f t="shared" si="21"/>
        <v>0</v>
      </c>
      <c r="G101" s="217"/>
      <c r="H101" s="103">
        <f t="shared" si="22"/>
        <v>0</v>
      </c>
      <c r="I101" s="217">
        <v>0</v>
      </c>
      <c r="J101" s="103">
        <f t="shared" si="23"/>
        <v>0</v>
      </c>
      <c r="K101" s="217">
        <v>0</v>
      </c>
      <c r="L101" s="103">
        <f t="shared" si="24"/>
        <v>0</v>
      </c>
      <c r="M101" s="217">
        <v>0</v>
      </c>
      <c r="N101" s="103">
        <f t="shared" si="25"/>
        <v>0</v>
      </c>
      <c r="O101" s="217">
        <v>0</v>
      </c>
      <c r="P101" s="103">
        <f t="shared" si="26"/>
        <v>0</v>
      </c>
      <c r="Q101" s="217">
        <v>0</v>
      </c>
      <c r="R101" s="103">
        <f t="shared" si="27"/>
        <v>0</v>
      </c>
      <c r="S101" s="217">
        <v>0</v>
      </c>
      <c r="T101" s="103">
        <f t="shared" si="28"/>
        <v>0</v>
      </c>
      <c r="U101" s="217">
        <v>0</v>
      </c>
      <c r="V101" s="103">
        <f t="shared" si="29"/>
        <v>0</v>
      </c>
      <c r="X101" s="245"/>
    </row>
    <row r="102" spans="1:24" ht="12.75" customHeight="1" x14ac:dyDescent="0.3">
      <c r="A102" s="145" t="s">
        <v>78</v>
      </c>
      <c r="B102" s="50"/>
      <c r="C102" s="217">
        <v>0</v>
      </c>
      <c r="D102" s="103">
        <f t="shared" si="20"/>
        <v>0</v>
      </c>
      <c r="E102" s="217">
        <v>0</v>
      </c>
      <c r="F102" s="103">
        <f t="shared" si="21"/>
        <v>0</v>
      </c>
      <c r="G102" s="217">
        <v>0</v>
      </c>
      <c r="H102" s="103">
        <f t="shared" si="22"/>
        <v>0</v>
      </c>
      <c r="I102" s="217">
        <v>0</v>
      </c>
      <c r="J102" s="103">
        <f t="shared" si="23"/>
        <v>0</v>
      </c>
      <c r="K102" s="217">
        <v>0</v>
      </c>
      <c r="L102" s="103">
        <f t="shared" si="24"/>
        <v>0</v>
      </c>
      <c r="M102" s="217">
        <v>0</v>
      </c>
      <c r="N102" s="103">
        <f t="shared" si="25"/>
        <v>0</v>
      </c>
      <c r="O102" s="217">
        <v>0</v>
      </c>
      <c r="P102" s="103">
        <f t="shared" si="26"/>
        <v>0</v>
      </c>
      <c r="Q102" s="217">
        <v>0</v>
      </c>
      <c r="R102" s="103">
        <f t="shared" si="27"/>
        <v>0</v>
      </c>
      <c r="S102" s="217">
        <v>0</v>
      </c>
      <c r="T102" s="103">
        <f t="shared" si="28"/>
        <v>0</v>
      </c>
      <c r="U102" s="217">
        <v>0</v>
      </c>
      <c r="V102" s="103">
        <f t="shared" si="29"/>
        <v>0</v>
      </c>
      <c r="X102" s="245"/>
    </row>
    <row r="103" spans="1:24" ht="12.75" customHeight="1" x14ac:dyDescent="0.3">
      <c r="A103" s="145" t="s">
        <v>78</v>
      </c>
      <c r="B103" s="50"/>
      <c r="C103" s="217">
        <v>0</v>
      </c>
      <c r="D103" s="103">
        <f t="shared" si="20"/>
        <v>0</v>
      </c>
      <c r="E103" s="217">
        <v>0</v>
      </c>
      <c r="F103" s="103">
        <f t="shared" si="21"/>
        <v>0</v>
      </c>
      <c r="G103" s="217">
        <v>0</v>
      </c>
      <c r="H103" s="103">
        <f t="shared" si="22"/>
        <v>0</v>
      </c>
      <c r="I103" s="217">
        <v>0</v>
      </c>
      <c r="J103" s="103">
        <f t="shared" si="23"/>
        <v>0</v>
      </c>
      <c r="K103" s="217">
        <v>0</v>
      </c>
      <c r="L103" s="103">
        <f t="shared" si="24"/>
        <v>0</v>
      </c>
      <c r="M103" s="217">
        <v>0</v>
      </c>
      <c r="N103" s="103">
        <f t="shared" si="25"/>
        <v>0</v>
      </c>
      <c r="O103" s="217">
        <v>0</v>
      </c>
      <c r="P103" s="103">
        <f t="shared" si="26"/>
        <v>0</v>
      </c>
      <c r="Q103" s="217">
        <v>0</v>
      </c>
      <c r="R103" s="103">
        <f t="shared" si="27"/>
        <v>0</v>
      </c>
      <c r="S103" s="217">
        <v>0</v>
      </c>
      <c r="T103" s="103">
        <f t="shared" si="28"/>
        <v>0</v>
      </c>
      <c r="U103" s="217">
        <v>0</v>
      </c>
      <c r="V103" s="103">
        <f t="shared" si="29"/>
        <v>0</v>
      </c>
      <c r="X103" s="245"/>
    </row>
    <row r="104" spans="1:24" ht="12.75" customHeight="1" x14ac:dyDescent="0.3">
      <c r="A104" s="145" t="s">
        <v>78</v>
      </c>
      <c r="B104" s="26"/>
      <c r="C104" s="217">
        <v>0</v>
      </c>
      <c r="D104" s="103">
        <f t="shared" si="20"/>
        <v>0</v>
      </c>
      <c r="E104" s="217">
        <v>0</v>
      </c>
      <c r="F104" s="103">
        <f t="shared" si="21"/>
        <v>0</v>
      </c>
      <c r="G104" s="217">
        <v>0</v>
      </c>
      <c r="H104" s="103">
        <f t="shared" si="22"/>
        <v>0</v>
      </c>
      <c r="I104" s="217">
        <v>0</v>
      </c>
      <c r="J104" s="103">
        <f t="shared" si="23"/>
        <v>0</v>
      </c>
      <c r="K104" s="217">
        <v>0</v>
      </c>
      <c r="L104" s="103">
        <f t="shared" si="24"/>
        <v>0</v>
      </c>
      <c r="M104" s="217">
        <v>0</v>
      </c>
      <c r="N104" s="103">
        <f t="shared" si="25"/>
        <v>0</v>
      </c>
      <c r="O104" s="217">
        <v>0</v>
      </c>
      <c r="P104" s="103">
        <f t="shared" si="26"/>
        <v>0</v>
      </c>
      <c r="Q104" s="217">
        <v>0</v>
      </c>
      <c r="R104" s="103">
        <f t="shared" si="27"/>
        <v>0</v>
      </c>
      <c r="S104" s="217">
        <v>0</v>
      </c>
      <c r="T104" s="103">
        <f t="shared" si="28"/>
        <v>0</v>
      </c>
      <c r="U104" s="217">
        <v>0</v>
      </c>
      <c r="V104" s="103">
        <f t="shared" si="29"/>
        <v>0</v>
      </c>
      <c r="X104" s="245"/>
    </row>
    <row r="105" spans="1:24" ht="12.75" customHeight="1" x14ac:dyDescent="0.3">
      <c r="A105" s="26" t="s">
        <v>36</v>
      </c>
      <c r="B105" s="69"/>
      <c r="C105" s="105">
        <f>SUM(C52:C104)</f>
        <v>69060.144816529792</v>
      </c>
      <c r="D105" s="106">
        <f t="shared" ref="D105" si="30">IFERROR(C105/C$28,0)</f>
        <v>0.27082409731972468</v>
      </c>
      <c r="E105" s="105">
        <f>SUM(E52:E104)</f>
        <v>133583.13402019677</v>
      </c>
      <c r="F105" s="106">
        <f t="shared" ref="F105" si="31">IFERROR(E105/E$28,0)</f>
        <v>0.25738561468246007</v>
      </c>
      <c r="G105" s="105">
        <f>SUM(G52:G104)</f>
        <v>136845.10468896199</v>
      </c>
      <c r="H105" s="106">
        <f t="shared" ref="H105" si="32">IFERROR(G105/G$28,0)</f>
        <v>0.25850070778828438</v>
      </c>
      <c r="I105" s="105">
        <f>SUM(I52:I104)</f>
        <v>139460.95810583202</v>
      </c>
      <c r="J105" s="106">
        <f t="shared" ref="J105" si="33">IFERROR(I105/I$28,0)</f>
        <v>0.25827653012112584</v>
      </c>
      <c r="K105" s="105">
        <f>SUM(K52:K104)</f>
        <v>142279.1944923292</v>
      </c>
      <c r="L105" s="106">
        <f t="shared" ref="L105" si="34">IFERROR(K105/K$28,0)</f>
        <v>0.25832921524370839</v>
      </c>
      <c r="M105" s="105">
        <f>SUM(M52:M104)</f>
        <v>145154.90408127467</v>
      </c>
      <c r="N105" s="106">
        <f t="shared" ref="N105" si="35">IFERROR(M105/M$28,0)</f>
        <v>0.25838284046397497</v>
      </c>
      <c r="O105" s="105">
        <f>SUM(O52:O104)</f>
        <v>148088.5194100143</v>
      </c>
      <c r="P105" s="106">
        <f t="shared" ref="P105" si="36">IFERROR(O105/O$28,0)</f>
        <v>0.25843609751781405</v>
      </c>
      <c r="Q105" s="105">
        <f>SUM(Q52:Q104)</f>
        <v>151082.19018990552</v>
      </c>
      <c r="R105" s="106">
        <f t="shared" ref="R105" si="37">IFERROR(Q105/Q$28,0)</f>
        <v>0.25849067677581422</v>
      </c>
      <c r="S105" s="105">
        <f>SUM(S52:S104)</f>
        <v>154136.15593832161</v>
      </c>
      <c r="T105" s="106">
        <f t="shared" ref="T105" si="38">IFERROR(S105/S$28,0)</f>
        <v>0.25854489295670008</v>
      </c>
      <c r="U105" s="105">
        <f>SUM(U52:U104)</f>
        <v>157241.65698253983</v>
      </c>
      <c r="V105" s="106">
        <f t="shared" si="29"/>
        <v>0.25858235103001187</v>
      </c>
    </row>
    <row r="106" spans="1:24" ht="12.75" customHeight="1" x14ac:dyDescent="0.3">
      <c r="A106" s="26"/>
      <c r="B106" s="26"/>
      <c r="C106" s="51"/>
      <c r="D106" s="52"/>
      <c r="E106" s="51"/>
      <c r="F106" s="52"/>
      <c r="G106" s="51"/>
      <c r="H106" s="52"/>
      <c r="I106" s="51"/>
      <c r="J106" s="52"/>
      <c r="K106" s="51"/>
      <c r="L106" s="52"/>
      <c r="M106" s="51"/>
      <c r="N106" s="52"/>
      <c r="O106" s="51"/>
      <c r="P106" s="52"/>
      <c r="Q106" s="51"/>
      <c r="R106" s="52"/>
      <c r="S106" s="51"/>
      <c r="T106" s="52"/>
      <c r="U106" s="51"/>
      <c r="V106" s="52"/>
    </row>
    <row r="107" spans="1:24" ht="12.75" customHeight="1" x14ac:dyDescent="0.3">
      <c r="A107" s="26" t="s">
        <v>19</v>
      </c>
      <c r="B107" s="69"/>
      <c r="C107" s="105">
        <f>C28-C33-C46-C105</f>
        <v>-13300.632816529789</v>
      </c>
      <c r="D107" s="106">
        <f>IFERROR(C107/C$28,0)</f>
        <v>-5.2159344378548196E-2</v>
      </c>
      <c r="E107" s="105">
        <f>E28-E33-E46-E105</f>
        <v>91816.803323803208</v>
      </c>
      <c r="F107" s="106">
        <f>IFERROR(E107/E$28,0)</f>
        <v>0.17691098906320463</v>
      </c>
      <c r="G107" s="105">
        <f>G28-G33-G46-G105</f>
        <v>91041.040462077974</v>
      </c>
      <c r="H107" s="106">
        <f>IFERROR(G107/G$28,0)</f>
        <v>0.17197672836540476</v>
      </c>
      <c r="I107" s="105">
        <f>I28-I33-I46-I105</f>
        <v>91308.867050041241</v>
      </c>
      <c r="J107" s="106">
        <f>IFERROR(I107/I$28,0)</f>
        <v>0.16910064057554794</v>
      </c>
      <c r="K107" s="105">
        <f>K28-K33-K46-K105</f>
        <v>92386.188720440841</v>
      </c>
      <c r="L107" s="106">
        <f>IFERROR(K107/K$28,0)</f>
        <v>0.16774098079951763</v>
      </c>
      <c r="M107" s="105">
        <f>M28-M33-M46-M105</f>
        <v>93465.952388374659</v>
      </c>
      <c r="N107" s="106">
        <f>IFERROR(M107/M$28,0)</f>
        <v>0.16637397418730615</v>
      </c>
      <c r="O107" s="105">
        <f>O28-O33-O46-O105</f>
        <v>94548.473921467434</v>
      </c>
      <c r="P107" s="106">
        <f>IFERROR(O107/O$28,0)</f>
        <v>0.16500089759744394</v>
      </c>
      <c r="Q107" s="105">
        <f>Q28-Q33-Q46-Q105</f>
        <v>95632.355733956269</v>
      </c>
      <c r="R107" s="106">
        <f>IFERROR(Q107/Q$28,0)</f>
        <v>0.16362002909981266</v>
      </c>
      <c r="S107" s="105">
        <f>S28-S33-S46-S105</f>
        <v>96718.113947911683</v>
      </c>
      <c r="T107" s="106">
        <f>IFERROR(S107/S$28,0)</f>
        <v>0.16223302226145447</v>
      </c>
      <c r="U107" s="105">
        <f>U28-U33-U46-U105</f>
        <v>97815.26717140965</v>
      </c>
      <c r="V107" s="106">
        <f>IFERROR(U107/U$28,0)</f>
        <v>0.16085624024313366</v>
      </c>
    </row>
    <row r="108" spans="1:24" ht="12.75" customHeight="1" x14ac:dyDescent="0.3">
      <c r="A108" s="26"/>
      <c r="B108" s="26"/>
      <c r="C108" s="53"/>
      <c r="D108" s="54"/>
      <c r="E108" s="53"/>
      <c r="F108" s="54"/>
      <c r="G108" s="53"/>
      <c r="H108" s="54"/>
      <c r="I108" s="53"/>
      <c r="J108" s="54"/>
      <c r="K108" s="53"/>
      <c r="L108" s="54"/>
      <c r="M108" s="53"/>
      <c r="N108" s="54"/>
      <c r="O108" s="53"/>
      <c r="P108" s="54"/>
      <c r="Q108" s="53"/>
      <c r="R108" s="54"/>
      <c r="S108" s="53"/>
      <c r="T108" s="54"/>
      <c r="U108" s="53"/>
      <c r="V108" s="54"/>
    </row>
    <row r="109" spans="1:24" ht="12.75" customHeight="1" x14ac:dyDescent="0.3">
      <c r="A109" s="26"/>
      <c r="B109" s="26"/>
      <c r="C109" s="53"/>
      <c r="D109" s="54"/>
      <c r="E109" s="53"/>
      <c r="F109" s="54"/>
      <c r="G109" s="53"/>
      <c r="H109" s="54"/>
      <c r="I109" s="53"/>
      <c r="J109" s="54"/>
      <c r="K109" s="53"/>
      <c r="L109" s="54"/>
      <c r="M109" s="53"/>
      <c r="N109" s="54"/>
      <c r="O109" s="53"/>
      <c r="P109" s="54"/>
      <c r="Q109" s="53"/>
      <c r="R109" s="54"/>
      <c r="S109" s="53"/>
      <c r="T109" s="54"/>
      <c r="U109" s="53"/>
      <c r="V109" s="54"/>
    </row>
    <row r="110" spans="1:24" ht="12.75" customHeight="1" x14ac:dyDescent="0.3">
      <c r="A110" s="55" t="s">
        <v>49</v>
      </c>
      <c r="B110" s="55"/>
      <c r="C110" s="109" t="str">
        <f>C50</f>
        <v>FY 2018-19</v>
      </c>
      <c r="D110" s="109" t="s">
        <v>9</v>
      </c>
      <c r="E110" s="109" t="str">
        <f>E50</f>
        <v>FY 2019-20</v>
      </c>
      <c r="F110" s="109" t="s">
        <v>9</v>
      </c>
      <c r="G110" s="109" t="str">
        <f>G50</f>
        <v>FY 2020-21</v>
      </c>
      <c r="H110" s="109" t="s">
        <v>9</v>
      </c>
      <c r="I110" s="109" t="str">
        <f>I50</f>
        <v>FY 2021-22</v>
      </c>
      <c r="J110" s="109" t="s">
        <v>9</v>
      </c>
      <c r="K110" s="109" t="str">
        <f>K50</f>
        <v>FY 2022-23</v>
      </c>
      <c r="L110" s="109" t="s">
        <v>9</v>
      </c>
      <c r="M110" s="109" t="str">
        <f>M50</f>
        <v>FY 2023-24</v>
      </c>
      <c r="N110" s="109" t="s">
        <v>9</v>
      </c>
      <c r="O110" s="109" t="str">
        <f>O50</f>
        <v>FY 2024-25</v>
      </c>
      <c r="P110" s="109" t="s">
        <v>9</v>
      </c>
      <c r="Q110" s="109" t="str">
        <f>Q50</f>
        <v>FY 2025-26</v>
      </c>
      <c r="R110" s="109" t="s">
        <v>9</v>
      </c>
      <c r="S110" s="109" t="str">
        <f>S50</f>
        <v>FY 2026-27</v>
      </c>
      <c r="T110" s="109" t="s">
        <v>9</v>
      </c>
      <c r="U110" s="109" t="str">
        <f>U50</f>
        <v>FY 2027-28</v>
      </c>
      <c r="V110" s="109" t="s">
        <v>9</v>
      </c>
    </row>
    <row r="111" spans="1:24" ht="12.75" customHeight="1" x14ac:dyDescent="0.3">
      <c r="A111" s="38" t="s">
        <v>141</v>
      </c>
      <c r="B111" s="50"/>
      <c r="C111" s="102">
        <f>C59</f>
        <v>15912</v>
      </c>
      <c r="D111" s="103">
        <f t="shared" ref="D111:D116" si="39">IFERROR(C111/C$28,0)</f>
        <v>6.2399999999999997E-2</v>
      </c>
      <c r="E111" s="102">
        <f>E59</f>
        <v>32385.599999999999</v>
      </c>
      <c r="F111" s="103">
        <f t="shared" ref="F111:F116" si="40">IFERROR(E111/E$28,0)</f>
        <v>6.2399999999999997E-2</v>
      </c>
      <c r="G111" s="102">
        <f>G59</f>
        <v>33033.311999999998</v>
      </c>
      <c r="H111" s="103">
        <f t="shared" ref="H111:H116" si="41">IFERROR(G111/G$28,0)</f>
        <v>6.2399999999999997E-2</v>
      </c>
      <c r="I111" s="102">
        <f>I59</f>
        <v>33693.978239999997</v>
      </c>
      <c r="J111" s="103">
        <f t="shared" ref="J111:J116" si="42">IFERROR(I111/I$28,0)</f>
        <v>6.2399999999999997E-2</v>
      </c>
      <c r="K111" s="102">
        <f>K59</f>
        <v>34367.857804799998</v>
      </c>
      <c r="L111" s="103">
        <f t="shared" ref="L111:L116" si="43">IFERROR(K111/K$28,0)</f>
        <v>6.2400000000000004E-2</v>
      </c>
      <c r="M111" s="102">
        <f>M59</f>
        <v>35055.214960895995</v>
      </c>
      <c r="N111" s="103">
        <f t="shared" ref="N111:N116" si="44">IFERROR(M111/M$28,0)</f>
        <v>6.2399999999999997E-2</v>
      </c>
      <c r="O111" s="102">
        <f>O59</f>
        <v>35756.319260113909</v>
      </c>
      <c r="P111" s="103">
        <f t="shared" ref="P111:P116" si="45">IFERROR(O111/O$28,0)</f>
        <v>6.239999999999999E-2</v>
      </c>
      <c r="Q111" s="102">
        <f>Q59</f>
        <v>36471.445645316191</v>
      </c>
      <c r="R111" s="103">
        <f t="shared" ref="R111:R116" si="46">IFERROR(Q111/Q$28,0)</f>
        <v>6.2399999999999997E-2</v>
      </c>
      <c r="S111" s="102">
        <f>S59</f>
        <v>37200.874558222516</v>
      </c>
      <c r="T111" s="103">
        <f t="shared" ref="T111:T116" si="47">IFERROR(S111/S$28,0)</f>
        <v>6.2400000000000004E-2</v>
      </c>
      <c r="U111" s="102">
        <f>U59</f>
        <v>37944.892049386966</v>
      </c>
      <c r="V111" s="103">
        <f t="shared" ref="V111:V116" si="48">IFERROR(U111/U$28,0)</f>
        <v>6.2400000000000004E-2</v>
      </c>
    </row>
    <row r="112" spans="1:24" ht="12.75" customHeight="1" x14ac:dyDescent="0.3">
      <c r="A112" s="38" t="s">
        <v>96</v>
      </c>
      <c r="B112" s="50"/>
      <c r="C112" s="102">
        <f>C62</f>
        <v>0</v>
      </c>
      <c r="D112" s="103">
        <f t="shared" si="39"/>
        <v>0</v>
      </c>
      <c r="E112" s="102">
        <f>E62</f>
        <v>0</v>
      </c>
      <c r="F112" s="103">
        <f t="shared" si="40"/>
        <v>0</v>
      </c>
      <c r="G112" s="102">
        <f>G62</f>
        <v>0</v>
      </c>
      <c r="H112" s="103">
        <f t="shared" si="41"/>
        <v>0</v>
      </c>
      <c r="I112" s="102">
        <f>I62</f>
        <v>0</v>
      </c>
      <c r="J112" s="103">
        <f t="shared" si="42"/>
        <v>0</v>
      </c>
      <c r="K112" s="102">
        <f>K62</f>
        <v>0</v>
      </c>
      <c r="L112" s="103">
        <f t="shared" si="43"/>
        <v>0</v>
      </c>
      <c r="M112" s="102">
        <f>M62</f>
        <v>0</v>
      </c>
      <c r="N112" s="103">
        <f t="shared" si="44"/>
        <v>0</v>
      </c>
      <c r="O112" s="102">
        <f>O62</f>
        <v>0</v>
      </c>
      <c r="P112" s="103">
        <f t="shared" si="45"/>
        <v>0</v>
      </c>
      <c r="Q112" s="102">
        <f>Q62</f>
        <v>0</v>
      </c>
      <c r="R112" s="103">
        <f t="shared" si="46"/>
        <v>0</v>
      </c>
      <c r="S112" s="102">
        <f>S62</f>
        <v>0</v>
      </c>
      <c r="T112" s="103">
        <f t="shared" si="47"/>
        <v>0</v>
      </c>
      <c r="U112" s="102">
        <f>U62</f>
        <v>0</v>
      </c>
      <c r="V112" s="103">
        <f t="shared" si="48"/>
        <v>0</v>
      </c>
    </row>
    <row r="113" spans="1:22" ht="12.75" customHeight="1" x14ac:dyDescent="0.3">
      <c r="A113" s="145" t="s">
        <v>78</v>
      </c>
      <c r="B113" s="56"/>
      <c r="C113" s="136">
        <v>0</v>
      </c>
      <c r="D113" s="103">
        <f t="shared" si="39"/>
        <v>0</v>
      </c>
      <c r="E113" s="136">
        <v>0</v>
      </c>
      <c r="F113" s="103">
        <f t="shared" si="40"/>
        <v>0</v>
      </c>
      <c r="G113" s="136">
        <v>0</v>
      </c>
      <c r="H113" s="103">
        <f t="shared" si="41"/>
        <v>0</v>
      </c>
      <c r="I113" s="136">
        <v>0</v>
      </c>
      <c r="J113" s="103">
        <f t="shared" si="42"/>
        <v>0</v>
      </c>
      <c r="K113" s="136">
        <v>0</v>
      </c>
      <c r="L113" s="103">
        <f t="shared" si="43"/>
        <v>0</v>
      </c>
      <c r="M113" s="136">
        <v>0</v>
      </c>
      <c r="N113" s="103">
        <f t="shared" si="44"/>
        <v>0</v>
      </c>
      <c r="O113" s="136">
        <v>0</v>
      </c>
      <c r="P113" s="103">
        <f t="shared" si="45"/>
        <v>0</v>
      </c>
      <c r="Q113" s="136">
        <v>0</v>
      </c>
      <c r="R113" s="103">
        <f t="shared" si="46"/>
        <v>0</v>
      </c>
      <c r="S113" s="136">
        <v>0</v>
      </c>
      <c r="T113" s="103">
        <f t="shared" si="47"/>
        <v>0</v>
      </c>
      <c r="U113" s="136">
        <v>0</v>
      </c>
      <c r="V113" s="103">
        <f t="shared" si="48"/>
        <v>0</v>
      </c>
    </row>
    <row r="114" spans="1:22" ht="12.75" customHeight="1" x14ac:dyDescent="0.3">
      <c r="A114" s="145" t="s">
        <v>78</v>
      </c>
      <c r="B114" s="56"/>
      <c r="C114" s="136">
        <v>0</v>
      </c>
      <c r="D114" s="103">
        <f t="shared" si="39"/>
        <v>0</v>
      </c>
      <c r="E114" s="136">
        <v>0</v>
      </c>
      <c r="F114" s="103">
        <f t="shared" si="40"/>
        <v>0</v>
      </c>
      <c r="G114" s="136">
        <v>0</v>
      </c>
      <c r="H114" s="103">
        <f t="shared" si="41"/>
        <v>0</v>
      </c>
      <c r="I114" s="136">
        <v>0</v>
      </c>
      <c r="J114" s="103">
        <f t="shared" si="42"/>
        <v>0</v>
      </c>
      <c r="K114" s="136">
        <v>0</v>
      </c>
      <c r="L114" s="103">
        <f t="shared" si="43"/>
        <v>0</v>
      </c>
      <c r="M114" s="136">
        <v>0</v>
      </c>
      <c r="N114" s="103">
        <f t="shared" si="44"/>
        <v>0</v>
      </c>
      <c r="O114" s="136">
        <v>0</v>
      </c>
      <c r="P114" s="103">
        <f t="shared" si="45"/>
        <v>0</v>
      </c>
      <c r="Q114" s="136">
        <v>0</v>
      </c>
      <c r="R114" s="103">
        <f t="shared" si="46"/>
        <v>0</v>
      </c>
      <c r="S114" s="136">
        <v>0</v>
      </c>
      <c r="T114" s="103">
        <f t="shared" si="47"/>
        <v>0</v>
      </c>
      <c r="U114" s="136">
        <v>0</v>
      </c>
      <c r="V114" s="103">
        <f t="shared" si="48"/>
        <v>0</v>
      </c>
    </row>
    <row r="115" spans="1:22" ht="12.75" customHeight="1" x14ac:dyDescent="0.3">
      <c r="A115" s="145" t="s">
        <v>78</v>
      </c>
      <c r="B115" s="56"/>
      <c r="C115" s="137">
        <v>0</v>
      </c>
      <c r="D115" s="103">
        <f t="shared" si="39"/>
        <v>0</v>
      </c>
      <c r="E115" s="137">
        <v>0</v>
      </c>
      <c r="F115" s="103">
        <f t="shared" si="40"/>
        <v>0</v>
      </c>
      <c r="G115" s="137">
        <v>0</v>
      </c>
      <c r="H115" s="103">
        <f t="shared" si="41"/>
        <v>0</v>
      </c>
      <c r="I115" s="137">
        <v>0</v>
      </c>
      <c r="J115" s="103">
        <f t="shared" si="42"/>
        <v>0</v>
      </c>
      <c r="K115" s="137">
        <v>0</v>
      </c>
      <c r="L115" s="103">
        <f t="shared" si="43"/>
        <v>0</v>
      </c>
      <c r="M115" s="137">
        <v>0</v>
      </c>
      <c r="N115" s="103">
        <f t="shared" si="44"/>
        <v>0</v>
      </c>
      <c r="O115" s="137">
        <v>0</v>
      </c>
      <c r="P115" s="103">
        <f t="shared" si="45"/>
        <v>0</v>
      </c>
      <c r="Q115" s="137">
        <v>0</v>
      </c>
      <c r="R115" s="103">
        <f t="shared" si="46"/>
        <v>0</v>
      </c>
      <c r="S115" s="137">
        <v>0</v>
      </c>
      <c r="T115" s="103">
        <f t="shared" si="47"/>
        <v>0</v>
      </c>
      <c r="U115" s="137">
        <v>0</v>
      </c>
      <c r="V115" s="103">
        <f t="shared" si="48"/>
        <v>0</v>
      </c>
    </row>
    <row r="116" spans="1:22" ht="12.75" customHeight="1" x14ac:dyDescent="0.3">
      <c r="A116" s="55" t="s">
        <v>83</v>
      </c>
      <c r="B116" s="57"/>
      <c r="C116" s="108">
        <f>SUM(C111:C115)</f>
        <v>15912</v>
      </c>
      <c r="D116" s="106">
        <f t="shared" si="39"/>
        <v>6.2399999999999997E-2</v>
      </c>
      <c r="E116" s="108">
        <f>SUM(E111:E115)</f>
        <v>32385.599999999999</v>
      </c>
      <c r="F116" s="106">
        <f t="shared" si="40"/>
        <v>6.2399999999999997E-2</v>
      </c>
      <c r="G116" s="108">
        <f>SUM(G111:G115)</f>
        <v>33033.311999999998</v>
      </c>
      <c r="H116" s="106">
        <f t="shared" si="41"/>
        <v>6.2399999999999997E-2</v>
      </c>
      <c r="I116" s="108">
        <f>SUM(I111:I115)</f>
        <v>33693.978239999997</v>
      </c>
      <c r="J116" s="106">
        <f t="shared" si="42"/>
        <v>6.2399999999999997E-2</v>
      </c>
      <c r="K116" s="108">
        <f>SUM(K111:K115)</f>
        <v>34367.857804799998</v>
      </c>
      <c r="L116" s="106">
        <f t="shared" si="43"/>
        <v>6.2400000000000004E-2</v>
      </c>
      <c r="M116" s="108">
        <f>SUM(M111:M115)</f>
        <v>35055.214960895995</v>
      </c>
      <c r="N116" s="106">
        <f t="shared" si="44"/>
        <v>6.2399999999999997E-2</v>
      </c>
      <c r="O116" s="108">
        <f>SUM(O111:O115)</f>
        <v>35756.319260113909</v>
      </c>
      <c r="P116" s="106">
        <f t="shared" si="45"/>
        <v>6.239999999999999E-2</v>
      </c>
      <c r="Q116" s="108">
        <f>SUM(Q111:Q115)</f>
        <v>36471.445645316191</v>
      </c>
      <c r="R116" s="106">
        <f t="shared" si="46"/>
        <v>6.2399999999999997E-2</v>
      </c>
      <c r="S116" s="108">
        <f>SUM(S111:S115)</f>
        <v>37200.874558222516</v>
      </c>
      <c r="T116" s="106">
        <f t="shared" si="47"/>
        <v>6.2400000000000004E-2</v>
      </c>
      <c r="U116" s="108">
        <f>SUM(U111:U115)</f>
        <v>37944.892049386966</v>
      </c>
      <c r="V116" s="106">
        <f t="shared" si="48"/>
        <v>6.2400000000000004E-2</v>
      </c>
    </row>
    <row r="117" spans="1:22" ht="12.75" customHeight="1" x14ac:dyDescent="0.3">
      <c r="A117" s="38"/>
      <c r="B117" s="38"/>
    </row>
    <row r="118" spans="1:22" ht="12.75" customHeight="1" x14ac:dyDescent="0.3">
      <c r="A118" s="58" t="s">
        <v>8</v>
      </c>
      <c r="B118" s="5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ht="12.75" customHeight="1" x14ac:dyDescent="0.3">
      <c r="A119" s="62" t="s">
        <v>408</v>
      </c>
      <c r="B119" s="6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ht="12.75" customHeight="1" x14ac:dyDescent="0.3">
      <c r="A120" s="38"/>
      <c r="B120" s="38"/>
    </row>
    <row r="121" spans="1:22" ht="12.75" customHeight="1" x14ac:dyDescent="0.3">
      <c r="A121" s="38"/>
      <c r="B121" s="38"/>
    </row>
    <row r="122" spans="1:22" ht="12.75" customHeight="1" x14ac:dyDescent="0.3">
      <c r="A122" s="38"/>
      <c r="B122" s="38"/>
    </row>
    <row r="123" spans="1:22" ht="12.75" customHeight="1" x14ac:dyDescent="0.3">
      <c r="A123" s="38"/>
      <c r="B123" s="38"/>
    </row>
    <row r="124" spans="1:22" ht="12.75" customHeight="1" x14ac:dyDescent="0.3">
      <c r="A124" s="38"/>
      <c r="B124" s="38"/>
    </row>
    <row r="125" spans="1:22" ht="12.75" customHeight="1" x14ac:dyDescent="0.3">
      <c r="A125" s="38"/>
      <c r="B125" s="38"/>
    </row>
    <row r="126" spans="1:22" ht="12.75" customHeight="1" x14ac:dyDescent="0.3">
      <c r="A126" s="38"/>
      <c r="B126" s="38"/>
    </row>
  </sheetData>
  <pageMargins left="0.45" right="0" top="0.5" bottom="0" header="0.3" footer="0.3"/>
  <pageSetup scale="49" orientation="landscape" r:id="rId1"/>
  <rowBreaks count="1" manualBreakCount="1">
    <brk id="47" max="21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X126"/>
  <sheetViews>
    <sheetView zoomScale="78" zoomScaleNormal="78" workbookViewId="0">
      <selection activeCell="B37" sqref="B37"/>
    </sheetView>
  </sheetViews>
  <sheetFormatPr defaultColWidth="9.109375" defaultRowHeight="12.75" customHeight="1" x14ac:dyDescent="0.3"/>
  <cols>
    <col min="1" max="1" width="9.5546875" style="5" customWidth="1"/>
    <col min="2" max="2" width="39.6640625" style="5" customWidth="1"/>
    <col min="3" max="3" width="14.44140625" style="5" customWidth="1"/>
    <col min="4" max="4" width="8.6640625" style="5" customWidth="1"/>
    <col min="5" max="5" width="15.109375" style="5" customWidth="1"/>
    <col min="6" max="6" width="8.6640625" style="5" customWidth="1"/>
    <col min="7" max="7" width="12.6640625" style="5" customWidth="1"/>
    <col min="8" max="8" width="8.6640625" style="5" customWidth="1"/>
    <col min="9" max="9" width="12.6640625" style="5" customWidth="1"/>
    <col min="10" max="10" width="8.6640625" style="5" customWidth="1"/>
    <col min="11" max="11" width="12.5546875" style="5" customWidth="1"/>
    <col min="12" max="12" width="8.6640625" style="5" customWidth="1"/>
    <col min="13" max="13" width="12.6640625" style="5" customWidth="1"/>
    <col min="14" max="14" width="8.6640625" style="5" customWidth="1"/>
    <col min="15" max="15" width="12.6640625" style="5" customWidth="1"/>
    <col min="16" max="16" width="8.6640625" style="5" customWidth="1"/>
    <col min="17" max="17" width="12.6640625" style="5" customWidth="1"/>
    <col min="18" max="18" width="8.6640625" style="5" customWidth="1"/>
    <col min="19" max="19" width="12.6640625" style="5" customWidth="1"/>
    <col min="20" max="20" width="8.6640625" style="5" customWidth="1"/>
    <col min="21" max="21" width="12.5546875" style="5" customWidth="1"/>
    <col min="22" max="22" width="8.6640625" style="5" customWidth="1"/>
    <col min="23" max="16384" width="9.109375" style="5"/>
  </cols>
  <sheetData>
    <row r="1" spans="1:22" ht="12.75" customHeight="1" x14ac:dyDescent="0.3">
      <c r="A1" s="1" t="s">
        <v>338</v>
      </c>
      <c r="B1" s="12"/>
    </row>
    <row r="2" spans="1:22" ht="12.75" customHeight="1" x14ac:dyDescent="0.3">
      <c r="A2" s="45" t="s">
        <v>105</v>
      </c>
      <c r="B2" s="45"/>
      <c r="D2" s="147" t="s">
        <v>20</v>
      </c>
      <c r="G2" s="46" t="s">
        <v>391</v>
      </c>
      <c r="H2" s="47"/>
      <c r="I2" s="47"/>
      <c r="V2" s="67"/>
    </row>
    <row r="3" spans="1:22" ht="12.75" customHeight="1" x14ac:dyDescent="0.3">
      <c r="A3" s="48" t="s">
        <v>291</v>
      </c>
      <c r="B3" s="30"/>
      <c r="D3" s="146" t="s">
        <v>21</v>
      </c>
      <c r="G3" s="140" t="str">
        <f>+G2</f>
        <v>Chic Fil A BBC</v>
      </c>
      <c r="H3" s="141"/>
      <c r="I3" s="141"/>
      <c r="V3" s="67"/>
    </row>
    <row r="4" spans="1:22" ht="12.75" customHeight="1" x14ac:dyDescent="0.3">
      <c r="A4" s="48" t="s">
        <v>230</v>
      </c>
      <c r="B4" s="156" t="s">
        <v>375</v>
      </c>
      <c r="D4" s="146" t="s">
        <v>163</v>
      </c>
      <c r="G4" s="140" t="s">
        <v>410</v>
      </c>
      <c r="H4" s="141"/>
      <c r="I4" s="141"/>
      <c r="V4" s="67"/>
    </row>
    <row r="5" spans="1:22" ht="12.75" customHeight="1" x14ac:dyDescent="0.3">
      <c r="A5" s="143"/>
      <c r="B5" s="100"/>
      <c r="C5" s="45"/>
      <c r="D5" s="45"/>
      <c r="E5" s="45"/>
      <c r="F5" s="45"/>
      <c r="G5" s="67"/>
      <c r="H5" s="67"/>
      <c r="I5" s="48"/>
      <c r="J5" s="48"/>
      <c r="K5" s="48"/>
      <c r="L5" s="48"/>
      <c r="M5" s="45"/>
      <c r="N5" s="45"/>
      <c r="O5" s="45"/>
      <c r="P5" s="45"/>
      <c r="Q5" s="67"/>
      <c r="R5" s="67"/>
      <c r="S5" s="48"/>
      <c r="T5" s="48"/>
      <c r="U5" s="48"/>
      <c r="V5" s="48"/>
    </row>
    <row r="6" spans="1:22" ht="12.75" customHeight="1" x14ac:dyDescent="0.3">
      <c r="A6" s="38"/>
      <c r="B6" s="50"/>
      <c r="C6" s="109" t="s">
        <v>16</v>
      </c>
      <c r="D6" s="49"/>
      <c r="E6" s="109" t="s">
        <v>93</v>
      </c>
      <c r="F6" s="49"/>
      <c r="G6" s="109" t="s">
        <v>94</v>
      </c>
      <c r="H6" s="49"/>
      <c r="I6" s="109" t="s">
        <v>95</v>
      </c>
      <c r="J6" s="49"/>
      <c r="K6" s="109" t="s">
        <v>160</v>
      </c>
      <c r="L6" s="49"/>
      <c r="M6" s="109" t="s">
        <v>133</v>
      </c>
      <c r="N6" s="49"/>
      <c r="O6" s="109" t="s">
        <v>158</v>
      </c>
      <c r="P6" s="49"/>
      <c r="Q6" s="109" t="s">
        <v>159</v>
      </c>
      <c r="R6" s="49"/>
      <c r="S6" s="109" t="s">
        <v>161</v>
      </c>
      <c r="T6" s="49"/>
      <c r="U6" s="109" t="s">
        <v>162</v>
      </c>
      <c r="V6" s="49"/>
    </row>
    <row r="7" spans="1:22" ht="12.75" customHeight="1" x14ac:dyDescent="0.3">
      <c r="A7" s="26" t="s">
        <v>0</v>
      </c>
      <c r="B7" s="26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ht="12.75" customHeight="1" x14ac:dyDescent="0.3">
      <c r="A8" s="38" t="s">
        <v>10</v>
      </c>
      <c r="B8" s="38"/>
      <c r="C8" s="134"/>
      <c r="D8" s="38"/>
      <c r="E8" s="134">
        <v>250</v>
      </c>
      <c r="F8" s="38"/>
      <c r="G8" s="134">
        <v>250</v>
      </c>
      <c r="H8" s="38"/>
      <c r="I8" s="134">
        <v>250</v>
      </c>
      <c r="J8" s="38"/>
      <c r="K8" s="134">
        <v>250</v>
      </c>
      <c r="L8" s="38"/>
      <c r="M8" s="134">
        <v>250</v>
      </c>
      <c r="N8" s="38"/>
      <c r="O8" s="134">
        <v>250</v>
      </c>
      <c r="P8" s="38"/>
      <c r="Q8" s="134">
        <v>250</v>
      </c>
      <c r="R8" s="38"/>
      <c r="S8" s="134">
        <v>250</v>
      </c>
      <c r="T8" s="38"/>
      <c r="U8" s="134">
        <v>250</v>
      </c>
      <c r="V8" s="38"/>
    </row>
    <row r="9" spans="1:22" ht="12.75" customHeight="1" x14ac:dyDescent="0.3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ht="12.75" customHeight="1" x14ac:dyDescent="0.3">
      <c r="A10" s="38" t="s">
        <v>233</v>
      </c>
      <c r="B10" s="38"/>
      <c r="C10" s="134"/>
      <c r="D10" s="38"/>
      <c r="E10" s="257">
        <v>533.33333333333337</v>
      </c>
      <c r="F10" s="258"/>
      <c r="G10" s="257">
        <v>541.29353233830841</v>
      </c>
      <c r="H10" s="258"/>
      <c r="I10" s="257">
        <v>549.38613861386148</v>
      </c>
      <c r="J10" s="258"/>
      <c r="K10" s="257">
        <v>557.61339901477834</v>
      </c>
      <c r="L10" s="258"/>
      <c r="M10" s="257">
        <v>565.97760000000005</v>
      </c>
      <c r="N10" s="258"/>
      <c r="O10" s="257">
        <v>574.48106833170732</v>
      </c>
      <c r="P10" s="258"/>
      <c r="Q10" s="257">
        <v>583.12617178718449</v>
      </c>
      <c r="R10" s="258"/>
      <c r="S10" s="257">
        <v>591.91531988368695</v>
      </c>
      <c r="T10" s="258"/>
      <c r="U10" s="257">
        <v>600.85096461654643</v>
      </c>
      <c r="V10" s="38"/>
    </row>
    <row r="11" spans="1:22" ht="12.75" customHeigh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2" ht="12.75" customHeight="1" x14ac:dyDescent="0.3">
      <c r="A12" s="38" t="s">
        <v>231</v>
      </c>
      <c r="B12" s="38"/>
      <c r="C12" s="135"/>
      <c r="D12" s="38"/>
      <c r="E12" s="135">
        <v>6</v>
      </c>
      <c r="F12" s="38"/>
      <c r="G12" s="135">
        <v>6.03</v>
      </c>
      <c r="H12" s="38"/>
      <c r="I12" s="135">
        <v>6.06</v>
      </c>
      <c r="J12" s="38"/>
      <c r="K12" s="135">
        <v>6.09</v>
      </c>
      <c r="L12" s="38"/>
      <c r="M12" s="135">
        <v>6.12</v>
      </c>
      <c r="N12" s="38"/>
      <c r="O12" s="135">
        <v>6.15</v>
      </c>
      <c r="P12" s="38"/>
      <c r="Q12" s="135">
        <v>6.18</v>
      </c>
      <c r="R12" s="38"/>
      <c r="S12" s="135">
        <v>6.21</v>
      </c>
      <c r="T12" s="38"/>
      <c r="U12" s="135">
        <v>6.24</v>
      </c>
      <c r="V12" s="38"/>
    </row>
    <row r="13" spans="1:22" ht="12.75" customHeight="1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ht="12.75" customHeight="1" x14ac:dyDescent="0.3">
      <c r="A14" s="38" t="s">
        <v>234</v>
      </c>
      <c r="B14" s="38"/>
      <c r="C14" s="150">
        <v>0</v>
      </c>
      <c r="D14" s="38"/>
      <c r="E14" s="150">
        <v>800000</v>
      </c>
      <c r="F14" s="38"/>
      <c r="G14" s="150">
        <v>816000</v>
      </c>
      <c r="H14" s="38"/>
      <c r="I14" s="150">
        <v>832320</v>
      </c>
      <c r="J14" s="38"/>
      <c r="K14" s="150">
        <v>848966.4</v>
      </c>
      <c r="L14" s="38"/>
      <c r="M14" s="150">
        <v>865945.728</v>
      </c>
      <c r="N14" s="38"/>
      <c r="O14" s="150">
        <v>883264.64256000007</v>
      </c>
      <c r="P14" s="38"/>
      <c r="Q14" s="150">
        <v>900929.93541120004</v>
      </c>
      <c r="R14" s="38"/>
      <c r="S14" s="150">
        <v>918948.53411942406</v>
      </c>
      <c r="T14" s="38"/>
      <c r="U14" s="150">
        <v>937327.50480181258</v>
      </c>
      <c r="V14" s="38"/>
    </row>
    <row r="15" spans="1:22" ht="12.75" customHeight="1" x14ac:dyDescent="0.3">
      <c r="A15" s="54">
        <v>0.06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ht="12.75" customHeight="1" x14ac:dyDescent="0.3">
      <c r="A16" s="38"/>
      <c r="B16" s="50"/>
      <c r="C16" s="109" t="str">
        <f>C6</f>
        <v>FY 2018-19</v>
      </c>
      <c r="D16" s="109" t="s">
        <v>9</v>
      </c>
      <c r="E16" s="109" t="str">
        <f>E6</f>
        <v>FY 2019-20</v>
      </c>
      <c r="F16" s="109" t="s">
        <v>9</v>
      </c>
      <c r="G16" s="109" t="str">
        <f>G6</f>
        <v>FY 2020-21</v>
      </c>
      <c r="H16" s="109" t="s">
        <v>9</v>
      </c>
      <c r="I16" s="109" t="str">
        <f>I6</f>
        <v>FY 2021-22</v>
      </c>
      <c r="J16" s="109" t="s">
        <v>9</v>
      </c>
      <c r="K16" s="109" t="str">
        <f>K6</f>
        <v>FY 2022-23</v>
      </c>
      <c r="L16" s="109" t="s">
        <v>9</v>
      </c>
      <c r="M16" s="109" t="str">
        <f>M6</f>
        <v>FY 2023-24</v>
      </c>
      <c r="N16" s="109" t="s">
        <v>9</v>
      </c>
      <c r="O16" s="109" t="str">
        <f>O6</f>
        <v>FY 2024-25</v>
      </c>
      <c r="P16" s="109" t="s">
        <v>9</v>
      </c>
      <c r="Q16" s="109" t="str">
        <f>Q6</f>
        <v>FY 2025-26</v>
      </c>
      <c r="R16" s="109" t="s">
        <v>9</v>
      </c>
      <c r="S16" s="109" t="str">
        <f>S6</f>
        <v>FY 2026-27</v>
      </c>
      <c r="T16" s="109" t="s">
        <v>9</v>
      </c>
      <c r="U16" s="109" t="str">
        <f>U6</f>
        <v>FY 2027-28</v>
      </c>
      <c r="V16" s="109" t="s">
        <v>9</v>
      </c>
    </row>
    <row r="17" spans="1:24" ht="12.75" customHeight="1" x14ac:dyDescent="0.3">
      <c r="A17" s="26" t="s">
        <v>33</v>
      </c>
      <c r="B17" s="69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4" ht="12.75" customHeight="1" x14ac:dyDescent="0.3">
      <c r="A18" s="38" t="s">
        <v>236</v>
      </c>
      <c r="B18" s="5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X18" s="244"/>
    </row>
    <row r="19" spans="1:24" ht="12.75" customHeight="1" x14ac:dyDescent="0.3">
      <c r="A19" s="38" t="s">
        <v>237</v>
      </c>
      <c r="B19" s="50"/>
      <c r="C19" s="256">
        <v>0</v>
      </c>
      <c r="D19" s="103">
        <f>IFERROR(C19/C$28,0)</f>
        <v>0</v>
      </c>
      <c r="E19" s="256">
        <v>373839.99999999994</v>
      </c>
      <c r="F19" s="103">
        <f>IFERROR(E19/E$28,0)</f>
        <v>0.46729999999999994</v>
      </c>
      <c r="G19" s="256">
        <v>381316.79999999993</v>
      </c>
      <c r="H19" s="103">
        <f>IFERROR(G19/G$28,0)</f>
        <v>0.46729999999999994</v>
      </c>
      <c r="I19" s="256">
        <v>388943.13599999994</v>
      </c>
      <c r="J19" s="103">
        <f>IFERROR(I19/I$28,0)</f>
        <v>0.46729999999999994</v>
      </c>
      <c r="K19" s="256">
        <v>396721.99871999997</v>
      </c>
      <c r="L19" s="103">
        <f>IFERROR(K19/K$28,0)</f>
        <v>0.46729999999999994</v>
      </c>
      <c r="M19" s="256">
        <v>404656.43869439996</v>
      </c>
      <c r="N19" s="103">
        <f>IFERROR(M19/M$28,0)</f>
        <v>0.46729999999999994</v>
      </c>
      <c r="O19" s="256">
        <v>412749.56746828801</v>
      </c>
      <c r="P19" s="103">
        <f>IFERROR(O19/O$28,0)</f>
        <v>0.46729999999999999</v>
      </c>
      <c r="Q19" s="256">
        <v>421004.55881765374</v>
      </c>
      <c r="R19" s="103">
        <f>IFERROR(Q19/Q$28,0)</f>
        <v>0.46729999999999994</v>
      </c>
      <c r="S19" s="256">
        <v>429424.64999400685</v>
      </c>
      <c r="T19" s="103">
        <f>IFERROR(S19/S$28,0)</f>
        <v>0.46729999999999999</v>
      </c>
      <c r="U19" s="256">
        <v>438013.14299388701</v>
      </c>
      <c r="V19" s="103">
        <f>IFERROR(U19/U$28,0)</f>
        <v>0.46729999999999999</v>
      </c>
    </row>
    <row r="20" spans="1:24" ht="12.75" customHeight="1" x14ac:dyDescent="0.3">
      <c r="A20" s="38" t="s">
        <v>238</v>
      </c>
      <c r="B20" s="50"/>
      <c r="C20" s="136">
        <v>0</v>
      </c>
      <c r="D20" s="103">
        <f>IFERROR(C20/C$28,0)</f>
        <v>0</v>
      </c>
      <c r="E20" s="136">
        <v>426160.00000000006</v>
      </c>
      <c r="F20" s="103">
        <f>IFERROR(E20/E$28,0)</f>
        <v>0.53270000000000006</v>
      </c>
      <c r="G20" s="136">
        <v>434683.20000000007</v>
      </c>
      <c r="H20" s="103">
        <f>IFERROR(G20/G$28,0)</f>
        <v>0.53270000000000006</v>
      </c>
      <c r="I20" s="136">
        <v>443376.86400000006</v>
      </c>
      <c r="J20" s="103">
        <f>IFERROR(I20/I$28,0)</f>
        <v>0.53270000000000006</v>
      </c>
      <c r="K20" s="136">
        <v>452244.40128000005</v>
      </c>
      <c r="L20" s="103">
        <f>IFERROR(K20/K$28,0)</f>
        <v>0.53270000000000006</v>
      </c>
      <c r="M20" s="136">
        <v>461289.28930560005</v>
      </c>
      <c r="N20" s="103">
        <f>IFERROR(M20/M$28,0)</f>
        <v>0.53270000000000006</v>
      </c>
      <c r="O20" s="136">
        <v>470515.07509171206</v>
      </c>
      <c r="P20" s="103">
        <f>IFERROR(O20/O$28,0)</f>
        <v>0.53270000000000006</v>
      </c>
      <c r="Q20" s="136">
        <v>479925.3765935463</v>
      </c>
      <c r="R20" s="103">
        <f>IFERROR(Q20/Q$28,0)</f>
        <v>0.53270000000000006</v>
      </c>
      <c r="S20" s="136">
        <v>489523.88412541721</v>
      </c>
      <c r="T20" s="103">
        <f>IFERROR(S20/S$28,0)</f>
        <v>0.53270000000000006</v>
      </c>
      <c r="U20" s="136">
        <v>499314.36180792557</v>
      </c>
      <c r="V20" s="103">
        <f>IFERROR(U20/U$28,0)</f>
        <v>0.53269999999999995</v>
      </c>
    </row>
    <row r="21" spans="1:24" ht="12.75" customHeight="1" x14ac:dyDescent="0.3">
      <c r="A21" s="38" t="s">
        <v>235</v>
      </c>
      <c r="B21" s="50"/>
      <c r="C21" s="136"/>
      <c r="D21" s="103">
        <f>IFERROR(C21/C$28,0)</f>
        <v>0</v>
      </c>
      <c r="E21" s="136">
        <v>0</v>
      </c>
      <c r="F21" s="103">
        <f>IFERROR(E21/E$28,0)</f>
        <v>0</v>
      </c>
      <c r="G21" s="136">
        <v>0</v>
      </c>
      <c r="H21" s="103">
        <f>IFERROR(G21/G$28,0)</f>
        <v>0</v>
      </c>
      <c r="I21" s="136">
        <v>0</v>
      </c>
      <c r="J21" s="103">
        <f>IFERROR(I21/I$28,0)</f>
        <v>0</v>
      </c>
      <c r="K21" s="136">
        <v>0</v>
      </c>
      <c r="L21" s="103">
        <f>IFERROR(K21/K$28,0)</f>
        <v>0</v>
      </c>
      <c r="M21" s="136">
        <v>0</v>
      </c>
      <c r="N21" s="103">
        <f>IFERROR(M21/M$28,0)</f>
        <v>0</v>
      </c>
      <c r="O21" s="136">
        <v>0</v>
      </c>
      <c r="P21" s="103">
        <f>IFERROR(O21/O$28,0)</f>
        <v>0</v>
      </c>
      <c r="Q21" s="136">
        <v>0</v>
      </c>
      <c r="R21" s="103">
        <f>IFERROR(Q21/Q$28,0)</f>
        <v>0</v>
      </c>
      <c r="S21" s="136">
        <v>0</v>
      </c>
      <c r="T21" s="103">
        <f>IFERROR(S21/S$28,0)</f>
        <v>0</v>
      </c>
      <c r="U21" s="136">
        <v>0</v>
      </c>
      <c r="V21" s="103">
        <f>IFERROR(U21/U$28,0)</f>
        <v>0</v>
      </c>
    </row>
    <row r="22" spans="1:24" ht="12.75" customHeight="1" x14ac:dyDescent="0.3">
      <c r="A22" s="38" t="s">
        <v>239</v>
      </c>
      <c r="B22" s="50"/>
      <c r="C22" s="102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</row>
    <row r="23" spans="1:24" ht="12.75" customHeight="1" x14ac:dyDescent="0.3">
      <c r="A23" s="151" t="s">
        <v>240</v>
      </c>
      <c r="B23" s="152"/>
      <c r="C23" s="102"/>
      <c r="D23" s="103">
        <f t="shared" ref="D23:D28" si="0">IFERROR(C23/C$28,0)</f>
        <v>0</v>
      </c>
      <c r="E23" s="102"/>
      <c r="F23" s="103">
        <f t="shared" ref="F23:F28" si="1">IFERROR(E23/E$28,0)</f>
        <v>0</v>
      </c>
      <c r="G23" s="102"/>
      <c r="H23" s="103">
        <f t="shared" ref="H23:H28" si="2">IFERROR(G23/G$28,0)</f>
        <v>0</v>
      </c>
      <c r="I23" s="102"/>
      <c r="J23" s="103">
        <f t="shared" ref="J23:J28" si="3">IFERROR(I23/I$28,0)</f>
        <v>0</v>
      </c>
      <c r="K23" s="102"/>
      <c r="L23" s="103">
        <f t="shared" ref="L23:L28" si="4">IFERROR(K23/K$28,0)</f>
        <v>0</v>
      </c>
      <c r="M23" s="102"/>
      <c r="N23" s="103">
        <f t="shared" ref="N23:N28" si="5">IFERROR(M23/M$28,0)</f>
        <v>0</v>
      </c>
      <c r="O23" s="102"/>
      <c r="P23" s="103">
        <f t="shared" ref="P23:P28" si="6">IFERROR(O23/O$28,0)</f>
        <v>0</v>
      </c>
      <c r="Q23" s="102"/>
      <c r="R23" s="103">
        <f t="shared" ref="R23:R28" si="7">IFERROR(Q23/Q$28,0)</f>
        <v>0</v>
      </c>
      <c r="S23" s="102"/>
      <c r="T23" s="103">
        <f t="shared" ref="T23:T28" si="8">IFERROR(S23/S$28,0)</f>
        <v>0</v>
      </c>
      <c r="U23" s="102"/>
      <c r="V23" s="103">
        <f t="shared" ref="V23:V28" si="9">IFERROR(U23/U$28,0)</f>
        <v>0</v>
      </c>
    </row>
    <row r="24" spans="1:24" ht="12.75" customHeight="1" x14ac:dyDescent="0.3">
      <c r="A24" s="151" t="s">
        <v>241</v>
      </c>
      <c r="B24" s="152"/>
      <c r="C24" s="102"/>
      <c r="D24" s="103">
        <f t="shared" si="0"/>
        <v>0</v>
      </c>
      <c r="E24" s="102"/>
      <c r="F24" s="103">
        <f t="shared" si="1"/>
        <v>0</v>
      </c>
      <c r="G24" s="102"/>
      <c r="H24" s="103">
        <f t="shared" si="2"/>
        <v>0</v>
      </c>
      <c r="I24" s="102"/>
      <c r="J24" s="103">
        <f t="shared" si="3"/>
        <v>0</v>
      </c>
      <c r="K24" s="102"/>
      <c r="L24" s="103">
        <f t="shared" si="4"/>
        <v>0</v>
      </c>
      <c r="M24" s="102"/>
      <c r="N24" s="103">
        <f t="shared" si="5"/>
        <v>0</v>
      </c>
      <c r="O24" s="102"/>
      <c r="P24" s="103">
        <f t="shared" si="6"/>
        <v>0</v>
      </c>
      <c r="Q24" s="102"/>
      <c r="R24" s="103">
        <f t="shared" si="7"/>
        <v>0</v>
      </c>
      <c r="S24" s="102"/>
      <c r="T24" s="103">
        <f t="shared" si="8"/>
        <v>0</v>
      </c>
      <c r="U24" s="102"/>
      <c r="V24" s="103">
        <f t="shared" si="9"/>
        <v>0</v>
      </c>
      <c r="X24" s="102"/>
    </row>
    <row r="25" spans="1:24" ht="12.75" customHeight="1" x14ac:dyDescent="0.3">
      <c r="A25" s="38" t="s">
        <v>242</v>
      </c>
      <c r="B25" s="50"/>
      <c r="C25" s="136"/>
      <c r="D25" s="103">
        <f t="shared" si="0"/>
        <v>0</v>
      </c>
      <c r="E25" s="136"/>
      <c r="F25" s="103">
        <f t="shared" si="1"/>
        <v>0</v>
      </c>
      <c r="G25" s="136"/>
      <c r="H25" s="103">
        <f t="shared" si="2"/>
        <v>0</v>
      </c>
      <c r="I25" s="136"/>
      <c r="J25" s="103">
        <f t="shared" si="3"/>
        <v>0</v>
      </c>
      <c r="K25" s="136"/>
      <c r="L25" s="103">
        <f t="shared" si="4"/>
        <v>0</v>
      </c>
      <c r="M25" s="136"/>
      <c r="N25" s="103">
        <f t="shared" si="5"/>
        <v>0</v>
      </c>
      <c r="O25" s="136"/>
      <c r="P25" s="103">
        <f t="shared" si="6"/>
        <v>0</v>
      </c>
      <c r="Q25" s="136"/>
      <c r="R25" s="103">
        <f t="shared" si="7"/>
        <v>0</v>
      </c>
      <c r="S25" s="136"/>
      <c r="T25" s="103">
        <f t="shared" si="8"/>
        <v>0</v>
      </c>
      <c r="U25" s="136"/>
      <c r="V25" s="103">
        <f t="shared" si="9"/>
        <v>0</v>
      </c>
      <c r="X25" s="102"/>
    </row>
    <row r="26" spans="1:24" ht="12.75" customHeight="1" x14ac:dyDescent="0.3">
      <c r="A26" s="151" t="s">
        <v>243</v>
      </c>
      <c r="B26" s="50"/>
      <c r="C26" s="102"/>
      <c r="D26" s="103">
        <f t="shared" si="0"/>
        <v>0</v>
      </c>
      <c r="E26" s="102"/>
      <c r="F26" s="103">
        <f t="shared" si="1"/>
        <v>0</v>
      </c>
      <c r="G26" s="102"/>
      <c r="H26" s="103">
        <f t="shared" si="2"/>
        <v>0</v>
      </c>
      <c r="I26" s="102"/>
      <c r="J26" s="103">
        <f t="shared" si="3"/>
        <v>0</v>
      </c>
      <c r="K26" s="102"/>
      <c r="L26" s="103">
        <f t="shared" si="4"/>
        <v>0</v>
      </c>
      <c r="M26" s="102"/>
      <c r="N26" s="103">
        <f t="shared" si="5"/>
        <v>0</v>
      </c>
      <c r="O26" s="102"/>
      <c r="P26" s="103">
        <f t="shared" si="6"/>
        <v>0</v>
      </c>
      <c r="Q26" s="102"/>
      <c r="R26" s="103">
        <f t="shared" si="7"/>
        <v>0</v>
      </c>
      <c r="S26" s="102"/>
      <c r="T26" s="103">
        <f t="shared" si="8"/>
        <v>0</v>
      </c>
      <c r="U26" s="102"/>
      <c r="V26" s="103">
        <f t="shared" si="9"/>
        <v>0</v>
      </c>
    </row>
    <row r="27" spans="1:24" ht="12.75" customHeight="1" x14ac:dyDescent="0.3">
      <c r="A27" s="38" t="s">
        <v>40</v>
      </c>
      <c r="B27" s="50"/>
      <c r="C27" s="137"/>
      <c r="D27" s="103">
        <f t="shared" si="0"/>
        <v>0</v>
      </c>
      <c r="E27" s="137"/>
      <c r="F27" s="103">
        <f t="shared" si="1"/>
        <v>0</v>
      </c>
      <c r="G27" s="137"/>
      <c r="H27" s="103">
        <f t="shared" si="2"/>
        <v>0</v>
      </c>
      <c r="I27" s="137"/>
      <c r="J27" s="103">
        <f t="shared" si="3"/>
        <v>0</v>
      </c>
      <c r="K27" s="137"/>
      <c r="L27" s="103">
        <f t="shared" si="4"/>
        <v>0</v>
      </c>
      <c r="M27" s="137"/>
      <c r="N27" s="103">
        <f t="shared" si="5"/>
        <v>0</v>
      </c>
      <c r="O27" s="137"/>
      <c r="P27" s="103">
        <f t="shared" si="6"/>
        <v>0</v>
      </c>
      <c r="Q27" s="137"/>
      <c r="R27" s="103">
        <f t="shared" si="7"/>
        <v>0</v>
      </c>
      <c r="S27" s="137"/>
      <c r="T27" s="103">
        <f t="shared" si="8"/>
        <v>0</v>
      </c>
      <c r="U27" s="137"/>
      <c r="V27" s="103">
        <f t="shared" si="9"/>
        <v>0</v>
      </c>
    </row>
    <row r="28" spans="1:24" ht="12.75" customHeight="1" x14ac:dyDescent="0.3">
      <c r="A28" s="26" t="s">
        <v>1</v>
      </c>
      <c r="B28" s="69"/>
      <c r="C28" s="105">
        <f>SUM(C19:C27)</f>
        <v>0</v>
      </c>
      <c r="D28" s="106">
        <f t="shared" si="0"/>
        <v>0</v>
      </c>
      <c r="E28" s="105">
        <f>SUM(E19:E27)</f>
        <v>800000</v>
      </c>
      <c r="F28" s="106">
        <f t="shared" si="1"/>
        <v>1</v>
      </c>
      <c r="G28" s="105">
        <f>SUM(G19:G27)</f>
        <v>816000</v>
      </c>
      <c r="H28" s="106">
        <f t="shared" si="2"/>
        <v>1</v>
      </c>
      <c r="I28" s="105">
        <f>SUM(I19:I27)</f>
        <v>832320</v>
      </c>
      <c r="J28" s="106">
        <f t="shared" si="3"/>
        <v>1</v>
      </c>
      <c r="K28" s="105">
        <f>SUM(K19:K27)</f>
        <v>848966.4</v>
      </c>
      <c r="L28" s="106">
        <f t="shared" si="4"/>
        <v>1</v>
      </c>
      <c r="M28" s="105">
        <f>SUM(M19:M27)</f>
        <v>865945.728</v>
      </c>
      <c r="N28" s="106">
        <f t="shared" si="5"/>
        <v>1</v>
      </c>
      <c r="O28" s="105">
        <f>SUM(O19:O27)</f>
        <v>883264.64256000007</v>
      </c>
      <c r="P28" s="106">
        <f t="shared" si="6"/>
        <v>1</v>
      </c>
      <c r="Q28" s="105">
        <f>SUM(Q19:Q27)</f>
        <v>900929.93541120004</v>
      </c>
      <c r="R28" s="106">
        <f t="shared" si="7"/>
        <v>1</v>
      </c>
      <c r="S28" s="105">
        <f>SUM(S19:S27)</f>
        <v>918948.53411942406</v>
      </c>
      <c r="T28" s="106">
        <f t="shared" si="8"/>
        <v>1</v>
      </c>
      <c r="U28" s="105">
        <f>SUM(U19:U27)</f>
        <v>937327.50480181258</v>
      </c>
      <c r="V28" s="106">
        <f t="shared" si="9"/>
        <v>1</v>
      </c>
    </row>
    <row r="29" spans="1:24" ht="12.75" customHeight="1" x14ac:dyDescent="0.3">
      <c r="A29" s="26"/>
      <c r="B29" s="69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4" ht="12.75" customHeight="1" x14ac:dyDescent="0.3">
      <c r="A30" s="26" t="s">
        <v>34</v>
      </c>
      <c r="B30" s="69"/>
      <c r="C30" s="25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4" ht="12.75" customHeight="1" x14ac:dyDescent="0.3">
      <c r="A31" s="38" t="s">
        <v>35</v>
      </c>
      <c r="B31" s="50"/>
      <c r="C31" s="217">
        <v>0</v>
      </c>
      <c r="D31" s="103">
        <f>IFERROR(C31/C$28,0)</f>
        <v>0</v>
      </c>
      <c r="E31" s="217">
        <v>252000</v>
      </c>
      <c r="F31" s="103">
        <f>IFERROR(E31/E$28,0)</f>
        <v>0.315</v>
      </c>
      <c r="G31" s="217">
        <v>257040</v>
      </c>
      <c r="H31" s="103">
        <f>IFERROR(G31/G$28,0)</f>
        <v>0.315</v>
      </c>
      <c r="I31" s="217">
        <v>262180.8</v>
      </c>
      <c r="J31" s="103">
        <f>IFERROR(I31/I$28,0)</f>
        <v>0.315</v>
      </c>
      <c r="K31" s="217">
        <v>267424.41600000003</v>
      </c>
      <c r="L31" s="103">
        <f>IFERROR(K31/K$28,0)</f>
        <v>0.315</v>
      </c>
      <c r="M31" s="217">
        <v>272772.90432000003</v>
      </c>
      <c r="N31" s="103">
        <f>IFERROR(M31/M$28,0)</f>
        <v>0.31500000000000006</v>
      </c>
      <c r="O31" s="217">
        <v>278228.36240640003</v>
      </c>
      <c r="P31" s="103">
        <f>IFERROR(O31/O$28,0)</f>
        <v>0.315</v>
      </c>
      <c r="Q31" s="217">
        <v>283792.92965452804</v>
      </c>
      <c r="R31" s="103">
        <f>IFERROR(Q31/Q$28,0)</f>
        <v>0.315</v>
      </c>
      <c r="S31" s="217">
        <v>289468.78824761859</v>
      </c>
      <c r="T31" s="103">
        <f>IFERROR(S31/S$28,0)</f>
        <v>0.315</v>
      </c>
      <c r="U31" s="217">
        <v>295258.16401257098</v>
      </c>
      <c r="V31" s="103">
        <f>IFERROR(U31/U$28,0)</f>
        <v>0.315</v>
      </c>
    </row>
    <row r="32" spans="1:24" ht="12.75" customHeight="1" x14ac:dyDescent="0.3">
      <c r="A32" s="70" t="s">
        <v>75</v>
      </c>
      <c r="B32" s="70"/>
      <c r="C32" s="139"/>
      <c r="D32" s="103">
        <f>IFERROR(C32/C$28,0)</f>
        <v>0</v>
      </c>
      <c r="E32" s="139"/>
      <c r="F32" s="103">
        <f>IFERROR(E32/E$28,0)</f>
        <v>0</v>
      </c>
      <c r="G32" s="139"/>
      <c r="H32" s="103">
        <f>IFERROR(G32/G$28,0)</f>
        <v>0</v>
      </c>
      <c r="I32" s="139"/>
      <c r="J32" s="103">
        <f>IFERROR(I32/I$28,0)</f>
        <v>0</v>
      </c>
      <c r="K32" s="139"/>
      <c r="L32" s="103">
        <f>IFERROR(K32/K$28,0)</f>
        <v>0</v>
      </c>
      <c r="M32" s="139"/>
      <c r="N32" s="103">
        <f>IFERROR(M32/M$28,0)</f>
        <v>0</v>
      </c>
      <c r="O32" s="139"/>
      <c r="P32" s="103">
        <f>IFERROR(O32/O$28,0)</f>
        <v>0</v>
      </c>
      <c r="Q32" s="139"/>
      <c r="R32" s="103">
        <f>IFERROR(Q32/Q$28,0)</f>
        <v>0</v>
      </c>
      <c r="S32" s="139"/>
      <c r="T32" s="103">
        <f>IFERROR(S32/S$28,0)</f>
        <v>0</v>
      </c>
      <c r="U32" s="139"/>
      <c r="V32" s="103">
        <f>IFERROR(U32/U$28,0)</f>
        <v>0</v>
      </c>
    </row>
    <row r="33" spans="1:22" ht="12.75" customHeight="1" x14ac:dyDescent="0.3">
      <c r="A33" s="26" t="s">
        <v>2</v>
      </c>
      <c r="B33" s="69"/>
      <c r="C33" s="105">
        <f>SUM(C31:C32)</f>
        <v>0</v>
      </c>
      <c r="D33" s="106">
        <f>IFERROR(C33/C$28,0)</f>
        <v>0</v>
      </c>
      <c r="E33" s="105">
        <f>SUM(E31:E32)</f>
        <v>252000</v>
      </c>
      <c r="F33" s="106">
        <f>IFERROR(E33/E$28,0)</f>
        <v>0.315</v>
      </c>
      <c r="G33" s="105">
        <f>SUM(G31:G32)</f>
        <v>257040</v>
      </c>
      <c r="H33" s="106">
        <f>IFERROR(G33/G$28,0)</f>
        <v>0.315</v>
      </c>
      <c r="I33" s="105">
        <f>SUM(I31:I32)</f>
        <v>262180.8</v>
      </c>
      <c r="J33" s="106">
        <f>IFERROR(I33/I$28,0)</f>
        <v>0.315</v>
      </c>
      <c r="K33" s="105">
        <f>SUM(K31:K32)</f>
        <v>267424.41600000003</v>
      </c>
      <c r="L33" s="106">
        <f>IFERROR(K33/K$28,0)</f>
        <v>0.315</v>
      </c>
      <c r="M33" s="105">
        <f>SUM(M31:M32)</f>
        <v>272772.90432000003</v>
      </c>
      <c r="N33" s="106">
        <f>IFERROR(M33/M$28,0)</f>
        <v>0.31500000000000006</v>
      </c>
      <c r="O33" s="105">
        <f>SUM(O31:O32)</f>
        <v>278228.36240640003</v>
      </c>
      <c r="P33" s="106">
        <f>IFERROR(O33/O$28,0)</f>
        <v>0.315</v>
      </c>
      <c r="Q33" s="105">
        <f>SUM(Q31:Q32)</f>
        <v>283792.92965452804</v>
      </c>
      <c r="R33" s="106">
        <f>IFERROR(Q33/Q$28,0)</f>
        <v>0.315</v>
      </c>
      <c r="S33" s="105">
        <f>SUM(S31:S32)</f>
        <v>289468.78824761859</v>
      </c>
      <c r="T33" s="106">
        <f>IFERROR(S33/S$28,0)</f>
        <v>0.315</v>
      </c>
      <c r="U33" s="105">
        <f>SUM(U31:U32)</f>
        <v>295258.16401257098</v>
      </c>
      <c r="V33" s="106">
        <f>IFERROR(U33/U$28,0)</f>
        <v>0.315</v>
      </c>
    </row>
    <row r="34" spans="1:22" ht="12.75" customHeight="1" x14ac:dyDescent="0.3">
      <c r="A34" s="38"/>
      <c r="B34" s="5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2.75" customHeight="1" x14ac:dyDescent="0.3">
      <c r="A35" s="26" t="s">
        <v>3</v>
      </c>
      <c r="B35" s="69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2.75" customHeight="1" x14ac:dyDescent="0.3">
      <c r="A36" s="38" t="s">
        <v>22</v>
      </c>
      <c r="B36" s="50"/>
      <c r="C36" s="217"/>
      <c r="D36" s="103">
        <f t="shared" ref="D36:D46" si="10">IFERROR(C36/C$28,0)</f>
        <v>0</v>
      </c>
      <c r="E36" s="217">
        <v>71735.649999999994</v>
      </c>
      <c r="F36" s="103">
        <f t="shared" ref="F36:F46" si="11">IFERROR(E36/E$28,0)</f>
        <v>8.9669562499999994E-2</v>
      </c>
      <c r="G36" s="217">
        <v>73529.041249999995</v>
      </c>
      <c r="H36" s="103">
        <f t="shared" ref="H36:H46" si="12">IFERROR(G36/G$28,0)</f>
        <v>9.010911917892156E-2</v>
      </c>
      <c r="I36" s="217">
        <v>75367.267281249995</v>
      </c>
      <c r="J36" s="103">
        <f t="shared" ref="J36:J46" si="13">IFERROR(I36/I$28,0)</f>
        <v>9.0550830547445685E-2</v>
      </c>
      <c r="K36" s="217">
        <v>77251.448963281233</v>
      </c>
      <c r="L36" s="103">
        <f t="shared" ref="L36:L46" si="14">IFERROR(K36/K$28,0)</f>
        <v>9.0994707167776287E-2</v>
      </c>
      <c r="M36" s="217">
        <v>79182.735187363258</v>
      </c>
      <c r="N36" s="103">
        <f t="shared" ref="N36:N46" si="15">IFERROR(M36/M$28,0)</f>
        <v>9.1440759653892839E-2</v>
      </c>
      <c r="O36" s="217">
        <v>81162.303567047333</v>
      </c>
      <c r="P36" s="103">
        <f t="shared" ref="P36:P46" si="16">IFERROR(O36/O$28,0)</f>
        <v>9.1888998671804056E-2</v>
      </c>
      <c r="Q36" s="217">
        <v>83191.361156223502</v>
      </c>
      <c r="R36" s="103">
        <f t="shared" ref="R36:R46" si="17">IFERROR(Q36/Q$28,0)</f>
        <v>9.2339434939803081E-2</v>
      </c>
      <c r="S36" s="217">
        <v>85271.145185129077</v>
      </c>
      <c r="T36" s="103">
        <f t="shared" ref="T36:T46" si="18">IFERROR(S36/S$28,0)</f>
        <v>9.2792079228723678E-2</v>
      </c>
      <c r="U36" s="217">
        <v>87402.923814757291</v>
      </c>
      <c r="V36" s="103">
        <f t="shared" ref="V36:V46" si="19">IFERROR(U36/U$28,0)</f>
        <v>9.3246942362197785E-2</v>
      </c>
    </row>
    <row r="37" spans="1:22" ht="12.75" customHeight="1" x14ac:dyDescent="0.3">
      <c r="A37" s="38" t="s">
        <v>23</v>
      </c>
      <c r="B37" s="50"/>
      <c r="C37" s="217"/>
      <c r="D37" s="103">
        <f t="shared" si="10"/>
        <v>0</v>
      </c>
      <c r="E37" s="217">
        <v>119488.84800000001</v>
      </c>
      <c r="F37" s="103">
        <f t="shared" si="11"/>
        <v>0.14936106000000002</v>
      </c>
      <c r="G37" s="217">
        <v>123670.95768000001</v>
      </c>
      <c r="H37" s="103">
        <f t="shared" si="12"/>
        <v>0.1515575461764706</v>
      </c>
      <c r="I37" s="217">
        <v>127628.42832576</v>
      </c>
      <c r="J37" s="103">
        <f t="shared" si="13"/>
        <v>0.15334057613148788</v>
      </c>
      <c r="K37" s="217">
        <v>130819.13903390399</v>
      </c>
      <c r="L37" s="103">
        <f t="shared" si="14"/>
        <v>0.15409224562232851</v>
      </c>
      <c r="M37" s="217">
        <v>134089.61750975158</v>
      </c>
      <c r="N37" s="103">
        <f t="shared" si="15"/>
        <v>0.15484759976753598</v>
      </c>
      <c r="O37" s="217">
        <v>137441.85794749536</v>
      </c>
      <c r="P37" s="103">
        <f t="shared" si="16"/>
        <v>0.15560665662914153</v>
      </c>
      <c r="Q37" s="217">
        <v>140877.90439618274</v>
      </c>
      <c r="R37" s="103">
        <f t="shared" si="17"/>
        <v>0.15636943435771575</v>
      </c>
      <c r="S37" s="217">
        <v>144399.85200608728</v>
      </c>
      <c r="T37" s="103">
        <f t="shared" si="18"/>
        <v>0.15713595119280258</v>
      </c>
      <c r="U37" s="217">
        <v>148009.84830623947</v>
      </c>
      <c r="V37" s="103">
        <f t="shared" si="19"/>
        <v>0.1579062254633555</v>
      </c>
    </row>
    <row r="38" spans="1:22" ht="12.75" customHeight="1" x14ac:dyDescent="0.3">
      <c r="A38" s="38" t="s">
        <v>24</v>
      </c>
      <c r="B38" s="50"/>
      <c r="C38" s="217"/>
      <c r="D38" s="103">
        <f t="shared" si="10"/>
        <v>0</v>
      </c>
      <c r="E38" s="217">
        <v>0</v>
      </c>
      <c r="F38" s="103">
        <f t="shared" si="11"/>
        <v>0</v>
      </c>
      <c r="G38" s="217">
        <v>0</v>
      </c>
      <c r="H38" s="103">
        <f t="shared" si="12"/>
        <v>0</v>
      </c>
      <c r="I38" s="217">
        <v>0</v>
      </c>
      <c r="J38" s="103">
        <f t="shared" si="13"/>
        <v>0</v>
      </c>
      <c r="K38" s="217">
        <v>0</v>
      </c>
      <c r="L38" s="103">
        <f t="shared" si="14"/>
        <v>0</v>
      </c>
      <c r="M38" s="217">
        <v>0</v>
      </c>
      <c r="N38" s="103">
        <f t="shared" si="15"/>
        <v>0</v>
      </c>
      <c r="O38" s="217">
        <v>0</v>
      </c>
      <c r="P38" s="103">
        <f t="shared" si="16"/>
        <v>0</v>
      </c>
      <c r="Q38" s="217">
        <v>0</v>
      </c>
      <c r="R38" s="103">
        <f t="shared" si="17"/>
        <v>0</v>
      </c>
      <c r="S38" s="217">
        <v>0</v>
      </c>
      <c r="T38" s="103">
        <f t="shared" si="18"/>
        <v>0</v>
      </c>
      <c r="U38" s="217">
        <v>0</v>
      </c>
      <c r="V38" s="103">
        <f t="shared" si="19"/>
        <v>0</v>
      </c>
    </row>
    <row r="39" spans="1:22" ht="12.75" customHeight="1" x14ac:dyDescent="0.3">
      <c r="A39" s="38" t="s">
        <v>28</v>
      </c>
      <c r="B39" s="50"/>
      <c r="C39" s="217"/>
      <c r="D39" s="103">
        <f t="shared" si="10"/>
        <v>0</v>
      </c>
      <c r="E39" s="217">
        <v>0</v>
      </c>
      <c r="F39" s="103">
        <f t="shared" si="11"/>
        <v>0</v>
      </c>
      <c r="G39" s="217">
        <v>0</v>
      </c>
      <c r="H39" s="103">
        <f t="shared" si="12"/>
        <v>0</v>
      </c>
      <c r="I39" s="217">
        <v>0</v>
      </c>
      <c r="J39" s="103">
        <f t="shared" si="13"/>
        <v>0</v>
      </c>
      <c r="K39" s="217">
        <v>0</v>
      </c>
      <c r="L39" s="103">
        <f t="shared" si="14"/>
        <v>0</v>
      </c>
      <c r="M39" s="217">
        <v>0</v>
      </c>
      <c r="N39" s="103">
        <f t="shared" si="15"/>
        <v>0</v>
      </c>
      <c r="O39" s="217">
        <v>0</v>
      </c>
      <c r="P39" s="103">
        <f t="shared" si="16"/>
        <v>0</v>
      </c>
      <c r="Q39" s="217">
        <v>0</v>
      </c>
      <c r="R39" s="103">
        <f t="shared" si="17"/>
        <v>0</v>
      </c>
      <c r="S39" s="217">
        <v>0</v>
      </c>
      <c r="T39" s="103">
        <f t="shared" si="18"/>
        <v>0</v>
      </c>
      <c r="U39" s="217">
        <v>0</v>
      </c>
      <c r="V39" s="103">
        <f t="shared" si="19"/>
        <v>0</v>
      </c>
    </row>
    <row r="40" spans="1:22" ht="12.75" customHeight="1" x14ac:dyDescent="0.3">
      <c r="A40" s="38" t="s">
        <v>25</v>
      </c>
      <c r="B40" s="50"/>
      <c r="C40" s="217"/>
      <c r="D40" s="103">
        <f t="shared" si="10"/>
        <v>0</v>
      </c>
      <c r="E40" s="217">
        <v>8895.2205999999987</v>
      </c>
      <c r="F40" s="103">
        <f t="shared" si="11"/>
        <v>1.1119025749999999E-2</v>
      </c>
      <c r="G40" s="217">
        <v>9117.6011149999995</v>
      </c>
      <c r="H40" s="103">
        <f t="shared" si="12"/>
        <v>1.1173530778186273E-2</v>
      </c>
      <c r="I40" s="217">
        <v>9345.5411428749994</v>
      </c>
      <c r="J40" s="103">
        <f t="shared" si="13"/>
        <v>1.1228302987883266E-2</v>
      </c>
      <c r="K40" s="217">
        <v>9579.1796714468728</v>
      </c>
      <c r="L40" s="103">
        <f t="shared" si="14"/>
        <v>1.128334368880426E-2</v>
      </c>
      <c r="M40" s="217">
        <v>9818.6591632330437</v>
      </c>
      <c r="N40" s="103">
        <f t="shared" si="15"/>
        <v>1.1338654197082711E-2</v>
      </c>
      <c r="O40" s="217">
        <v>10064.125642313869</v>
      </c>
      <c r="P40" s="103">
        <f t="shared" si="16"/>
        <v>1.1394235835303704E-2</v>
      </c>
      <c r="Q40" s="217">
        <v>10315.728783371715</v>
      </c>
      <c r="R40" s="103">
        <f t="shared" si="17"/>
        <v>1.1450089932535584E-2</v>
      </c>
      <c r="S40" s="217">
        <v>10573.622002956006</v>
      </c>
      <c r="T40" s="103">
        <f t="shared" si="18"/>
        <v>1.1506217824361736E-2</v>
      </c>
      <c r="U40" s="217">
        <v>10837.962553029904</v>
      </c>
      <c r="V40" s="103">
        <f t="shared" si="19"/>
        <v>1.1562620852912526E-2</v>
      </c>
    </row>
    <row r="41" spans="1:22" ht="12.75" customHeight="1" x14ac:dyDescent="0.3">
      <c r="A41" s="38" t="s">
        <v>26</v>
      </c>
      <c r="B41" s="50"/>
      <c r="C41" s="217"/>
      <c r="D41" s="103">
        <f t="shared" si="10"/>
        <v>0</v>
      </c>
      <c r="E41" s="217">
        <v>14816.617152000001</v>
      </c>
      <c r="F41" s="103">
        <f t="shared" si="11"/>
        <v>1.852077144E-2</v>
      </c>
      <c r="G41" s="217">
        <v>15335.19875232</v>
      </c>
      <c r="H41" s="103">
        <f t="shared" si="12"/>
        <v>1.8793135725882353E-2</v>
      </c>
      <c r="I41" s="217">
        <v>15825.925112394239</v>
      </c>
      <c r="J41" s="103">
        <f t="shared" si="13"/>
        <v>1.9014231440304497E-2</v>
      </c>
      <c r="K41" s="217">
        <v>16221.573240204096</v>
      </c>
      <c r="L41" s="103">
        <f t="shared" si="14"/>
        <v>1.9107438457168734E-2</v>
      </c>
      <c r="M41" s="217">
        <v>16627.112571209196</v>
      </c>
      <c r="N41" s="103">
        <f t="shared" si="15"/>
        <v>1.9201102371174464E-2</v>
      </c>
      <c r="O41" s="217">
        <v>17042.790385489425</v>
      </c>
      <c r="P41" s="103">
        <f t="shared" si="16"/>
        <v>1.9295225422013552E-2</v>
      </c>
      <c r="Q41" s="217">
        <v>17468.860145126659</v>
      </c>
      <c r="R41" s="103">
        <f t="shared" si="17"/>
        <v>1.9389809860356752E-2</v>
      </c>
      <c r="S41" s="217">
        <v>17905.581648754822</v>
      </c>
      <c r="T41" s="103">
        <f t="shared" si="18"/>
        <v>1.9484857947907518E-2</v>
      </c>
      <c r="U41" s="217">
        <v>18353.221189973694</v>
      </c>
      <c r="V41" s="103">
        <f t="shared" si="19"/>
        <v>1.9580371957456082E-2</v>
      </c>
    </row>
    <row r="42" spans="1:22" ht="12.75" customHeight="1" x14ac:dyDescent="0.3">
      <c r="A42" s="38" t="s">
        <v>27</v>
      </c>
      <c r="B42" s="50"/>
      <c r="C42" s="217"/>
      <c r="D42" s="103">
        <f t="shared" si="10"/>
        <v>0</v>
      </c>
      <c r="E42" s="217"/>
      <c r="F42" s="103">
        <f t="shared" si="11"/>
        <v>0</v>
      </c>
      <c r="G42" s="217"/>
      <c r="H42" s="103">
        <f t="shared" si="12"/>
        <v>0</v>
      </c>
      <c r="I42" s="217"/>
      <c r="J42" s="103">
        <f t="shared" si="13"/>
        <v>0</v>
      </c>
      <c r="K42" s="217"/>
      <c r="L42" s="103">
        <f t="shared" si="14"/>
        <v>0</v>
      </c>
      <c r="M42" s="217"/>
      <c r="N42" s="103">
        <f t="shared" si="15"/>
        <v>0</v>
      </c>
      <c r="O42" s="217"/>
      <c r="P42" s="103">
        <f t="shared" si="16"/>
        <v>0</v>
      </c>
      <c r="Q42" s="217"/>
      <c r="R42" s="103">
        <f t="shared" si="17"/>
        <v>0</v>
      </c>
      <c r="S42" s="217"/>
      <c r="T42" s="103">
        <f t="shared" si="18"/>
        <v>0</v>
      </c>
      <c r="U42" s="217"/>
      <c r="V42" s="103">
        <f t="shared" si="19"/>
        <v>0</v>
      </c>
    </row>
    <row r="43" spans="1:22" ht="12.75" customHeight="1" x14ac:dyDescent="0.3">
      <c r="A43" s="38" t="s">
        <v>76</v>
      </c>
      <c r="B43" s="50"/>
      <c r="C43" s="217"/>
      <c r="D43" s="103">
        <f t="shared" si="10"/>
        <v>0</v>
      </c>
      <c r="E43" s="217"/>
      <c r="F43" s="103">
        <f t="shared" si="11"/>
        <v>0</v>
      </c>
      <c r="G43" s="217"/>
      <c r="H43" s="103">
        <f t="shared" si="12"/>
        <v>0</v>
      </c>
      <c r="I43" s="217"/>
      <c r="J43" s="103">
        <f t="shared" si="13"/>
        <v>0</v>
      </c>
      <c r="K43" s="217"/>
      <c r="L43" s="103">
        <f t="shared" si="14"/>
        <v>0</v>
      </c>
      <c r="M43" s="217"/>
      <c r="N43" s="103">
        <f t="shared" si="15"/>
        <v>0</v>
      </c>
      <c r="O43" s="217"/>
      <c r="P43" s="103">
        <f t="shared" si="16"/>
        <v>0</v>
      </c>
      <c r="Q43" s="217"/>
      <c r="R43" s="103">
        <f t="shared" si="17"/>
        <v>0</v>
      </c>
      <c r="S43" s="217"/>
      <c r="T43" s="103">
        <f t="shared" si="18"/>
        <v>0</v>
      </c>
      <c r="U43" s="217"/>
      <c r="V43" s="103">
        <f t="shared" si="19"/>
        <v>0</v>
      </c>
    </row>
    <row r="44" spans="1:22" ht="12.75" customHeight="1" x14ac:dyDescent="0.3">
      <c r="A44" s="38" t="s">
        <v>11</v>
      </c>
      <c r="B44" s="50"/>
      <c r="C44" s="217"/>
      <c r="D44" s="103">
        <f t="shared" si="10"/>
        <v>0</v>
      </c>
      <c r="E44" s="217"/>
      <c r="F44" s="103">
        <f t="shared" si="11"/>
        <v>0</v>
      </c>
      <c r="G44" s="217"/>
      <c r="H44" s="103">
        <f t="shared" si="12"/>
        <v>0</v>
      </c>
      <c r="I44" s="217"/>
      <c r="J44" s="103">
        <f t="shared" si="13"/>
        <v>0</v>
      </c>
      <c r="K44" s="217"/>
      <c r="L44" s="103">
        <f t="shared" si="14"/>
        <v>0</v>
      </c>
      <c r="M44" s="217"/>
      <c r="N44" s="103">
        <f t="shared" si="15"/>
        <v>0</v>
      </c>
      <c r="O44" s="217"/>
      <c r="P44" s="103">
        <f t="shared" si="16"/>
        <v>0</v>
      </c>
      <c r="Q44" s="217"/>
      <c r="R44" s="103">
        <f t="shared" si="17"/>
        <v>0</v>
      </c>
      <c r="S44" s="217"/>
      <c r="T44" s="103">
        <f t="shared" si="18"/>
        <v>0</v>
      </c>
      <c r="U44" s="217"/>
      <c r="V44" s="103">
        <f t="shared" si="19"/>
        <v>0</v>
      </c>
    </row>
    <row r="45" spans="1:22" ht="12.75" customHeight="1" x14ac:dyDescent="0.3">
      <c r="A45" s="38" t="s">
        <v>4</v>
      </c>
      <c r="B45" s="50"/>
      <c r="C45" s="220"/>
      <c r="D45" s="103">
        <f t="shared" si="10"/>
        <v>0</v>
      </c>
      <c r="E45" s="220">
        <v>17975.102812000001</v>
      </c>
      <c r="F45" s="103">
        <f t="shared" si="11"/>
        <v>2.2468878515000002E-2</v>
      </c>
      <c r="G45" s="220">
        <v>18536.799899419999</v>
      </c>
      <c r="H45" s="103">
        <f t="shared" si="12"/>
        <v>2.2716666543406861E-2</v>
      </c>
      <c r="I45" s="220">
        <v>19081.59538705894</v>
      </c>
      <c r="J45" s="103">
        <f t="shared" si="13"/>
        <v>2.2925792227819757E-2</v>
      </c>
      <c r="K45" s="220">
        <v>19558.635271735413</v>
      </c>
      <c r="L45" s="103">
        <f t="shared" si="14"/>
        <v>2.3038173562269851E-2</v>
      </c>
      <c r="M45" s="220">
        <v>20047.601153528794</v>
      </c>
      <c r="N45" s="103">
        <f t="shared" si="15"/>
        <v>2.3151105785614308E-2</v>
      </c>
      <c r="O45" s="220">
        <v>20548.791182367015</v>
      </c>
      <c r="P45" s="103">
        <f t="shared" si="16"/>
        <v>2.3264591598288888E-2</v>
      </c>
      <c r="Q45" s="220">
        <v>21062.510961926189</v>
      </c>
      <c r="R45" s="103">
        <f t="shared" si="17"/>
        <v>2.3378633713966774E-2</v>
      </c>
      <c r="S45" s="220">
        <v>21589.073735974336</v>
      </c>
      <c r="T45" s="103">
        <f t="shared" si="18"/>
        <v>2.3493234859623464E-2</v>
      </c>
      <c r="U45" s="220">
        <v>22128.800579373696</v>
      </c>
      <c r="V45" s="103">
        <f t="shared" si="19"/>
        <v>2.3608397775602013E-2</v>
      </c>
    </row>
    <row r="46" spans="1:22" ht="12.75" customHeight="1" x14ac:dyDescent="0.3">
      <c r="A46" s="26" t="s">
        <v>5</v>
      </c>
      <c r="B46" s="69"/>
      <c r="C46" s="105">
        <f>SUM(C36:C45)</f>
        <v>0</v>
      </c>
      <c r="D46" s="106">
        <f t="shared" si="10"/>
        <v>0</v>
      </c>
      <c r="E46" s="105">
        <f>SUM(E36:E45)</f>
        <v>232911.43856400001</v>
      </c>
      <c r="F46" s="106">
        <f t="shared" si="11"/>
        <v>0.29113929820500001</v>
      </c>
      <c r="G46" s="105">
        <f>SUM(G36:G45)</f>
        <v>240189.59869673999</v>
      </c>
      <c r="H46" s="106">
        <f t="shared" si="12"/>
        <v>0.29434999840286763</v>
      </c>
      <c r="I46" s="105">
        <f>SUM(I36:I45)</f>
        <v>247248.75724933817</v>
      </c>
      <c r="J46" s="106">
        <f t="shared" si="13"/>
        <v>0.29705973333494112</v>
      </c>
      <c r="K46" s="105">
        <f>SUM(K36:K45)</f>
        <v>253429.97618057163</v>
      </c>
      <c r="L46" s="106">
        <f t="shared" si="14"/>
        <v>0.29851590849834764</v>
      </c>
      <c r="M46" s="105">
        <f>SUM(M36:M45)</f>
        <v>259765.72558508586</v>
      </c>
      <c r="N46" s="106">
        <f t="shared" si="15"/>
        <v>0.29997922177530029</v>
      </c>
      <c r="O46" s="105">
        <f>SUM(O36:O45)</f>
        <v>266259.86872471299</v>
      </c>
      <c r="P46" s="106">
        <f t="shared" si="16"/>
        <v>0.3014497081565517</v>
      </c>
      <c r="Q46" s="105">
        <f>SUM(Q36:Q45)</f>
        <v>272916.36544283084</v>
      </c>
      <c r="R46" s="106">
        <f t="shared" si="17"/>
        <v>0.30292740280437797</v>
      </c>
      <c r="S46" s="105">
        <f>SUM(S36:S45)</f>
        <v>279739.27457890153</v>
      </c>
      <c r="T46" s="106">
        <f t="shared" si="18"/>
        <v>0.30441234105341897</v>
      </c>
      <c r="U46" s="105">
        <f>SUM(U36:U45)</f>
        <v>286732.75644337409</v>
      </c>
      <c r="V46" s="106">
        <f t="shared" si="19"/>
        <v>0.30590455841152397</v>
      </c>
    </row>
    <row r="47" spans="1:22" ht="12.75" customHeight="1" x14ac:dyDescent="0.3">
      <c r="A47" s="26"/>
      <c r="B47" s="26"/>
      <c r="C47" s="53"/>
      <c r="D47" s="111"/>
      <c r="E47" s="53"/>
      <c r="F47" s="111"/>
      <c r="G47" s="53"/>
      <c r="H47" s="111"/>
      <c r="I47" s="53"/>
      <c r="J47" s="111"/>
      <c r="K47" s="53"/>
      <c r="L47" s="111"/>
      <c r="M47" s="53"/>
      <c r="N47" s="111"/>
      <c r="O47" s="53"/>
      <c r="P47" s="111"/>
      <c r="Q47" s="53"/>
      <c r="R47" s="111"/>
      <c r="S47" s="53"/>
      <c r="T47" s="111"/>
      <c r="U47" s="53"/>
      <c r="V47" s="111"/>
    </row>
    <row r="48" spans="1:22" ht="12.75" customHeight="1" x14ac:dyDescent="0.3">
      <c r="A48" s="26" t="str">
        <f>A4</f>
        <v xml:space="preserve">VENDOR:  </v>
      </c>
      <c r="B48" s="46" t="str">
        <f>B4</f>
        <v>Aramark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4" ht="12.75" customHeight="1" x14ac:dyDescent="0.3">
      <c r="A49" s="26"/>
      <c r="B49" s="14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4" ht="12.75" customHeight="1" x14ac:dyDescent="0.3">
      <c r="A50" s="38"/>
      <c r="B50" s="38"/>
      <c r="C50" s="109" t="str">
        <f>C6</f>
        <v>FY 2018-19</v>
      </c>
      <c r="D50" s="109" t="s">
        <v>9</v>
      </c>
      <c r="E50" s="109" t="str">
        <f>E6</f>
        <v>FY 2019-20</v>
      </c>
      <c r="F50" s="109" t="s">
        <v>9</v>
      </c>
      <c r="G50" s="109" t="str">
        <f>G6</f>
        <v>FY 2020-21</v>
      </c>
      <c r="H50" s="109" t="s">
        <v>9</v>
      </c>
      <c r="I50" s="109" t="str">
        <f>I6</f>
        <v>FY 2021-22</v>
      </c>
      <c r="J50" s="109" t="s">
        <v>9</v>
      </c>
      <c r="K50" s="109" t="str">
        <f>K6</f>
        <v>FY 2022-23</v>
      </c>
      <c r="L50" s="109" t="s">
        <v>9</v>
      </c>
      <c r="M50" s="109" t="str">
        <f>M6</f>
        <v>FY 2023-24</v>
      </c>
      <c r="N50" s="109" t="s">
        <v>9</v>
      </c>
      <c r="O50" s="109" t="str">
        <f>O6</f>
        <v>FY 2024-25</v>
      </c>
      <c r="P50" s="109" t="s">
        <v>9</v>
      </c>
      <c r="Q50" s="109" t="str">
        <f>Q6</f>
        <v>FY 2025-26</v>
      </c>
      <c r="R50" s="109" t="s">
        <v>9</v>
      </c>
      <c r="S50" s="109" t="str">
        <f>S6</f>
        <v>FY 2026-27</v>
      </c>
      <c r="T50" s="109" t="s">
        <v>9</v>
      </c>
      <c r="U50" s="109" t="str">
        <f>U6</f>
        <v>FY 2027-28</v>
      </c>
      <c r="V50" s="109" t="s">
        <v>9</v>
      </c>
    </row>
    <row r="51" spans="1:24" ht="12.75" customHeight="1" x14ac:dyDescent="0.3">
      <c r="A51" s="26" t="s">
        <v>38</v>
      </c>
      <c r="B51" s="69"/>
      <c r="C51" s="101"/>
      <c r="D51" s="103"/>
      <c r="E51" s="101"/>
      <c r="F51" s="103"/>
      <c r="G51" s="101"/>
      <c r="H51" s="103"/>
      <c r="I51" s="101"/>
      <c r="J51" s="103"/>
      <c r="K51" s="101"/>
      <c r="L51" s="103"/>
      <c r="M51" s="101"/>
      <c r="N51" s="103"/>
      <c r="O51" s="101"/>
      <c r="P51" s="103"/>
      <c r="Q51" s="101"/>
      <c r="R51" s="103"/>
      <c r="S51" s="101"/>
      <c r="T51" s="103"/>
      <c r="U51" s="101"/>
      <c r="V51" s="103"/>
    </row>
    <row r="52" spans="1:24" ht="12.75" customHeight="1" x14ac:dyDescent="0.3">
      <c r="A52" s="38" t="s">
        <v>229</v>
      </c>
      <c r="B52" s="50"/>
      <c r="C52" s="217">
        <v>0</v>
      </c>
      <c r="D52" s="103">
        <f t="shared" ref="D52:D104" si="20">IFERROR(C52/C$28,0)</f>
        <v>0</v>
      </c>
      <c r="E52" s="217">
        <v>0</v>
      </c>
      <c r="F52" s="103">
        <f t="shared" ref="F52:F104" si="21">IFERROR(E52/E$28,0)</f>
        <v>0</v>
      </c>
      <c r="G52" s="217">
        <v>0</v>
      </c>
      <c r="H52" s="103">
        <f t="shared" ref="H52:H104" si="22">IFERROR(G52/G$28,0)</f>
        <v>0</v>
      </c>
      <c r="I52" s="217">
        <v>0</v>
      </c>
      <c r="J52" s="103">
        <f t="shared" ref="J52:J104" si="23">IFERROR(I52/I$28,0)</f>
        <v>0</v>
      </c>
      <c r="K52" s="217">
        <v>0</v>
      </c>
      <c r="L52" s="103">
        <f t="shared" ref="L52:L104" si="24">IFERROR(K52/K$28,0)</f>
        <v>0</v>
      </c>
      <c r="M52" s="217">
        <v>0</v>
      </c>
      <c r="N52" s="103">
        <f t="shared" ref="N52:N104" si="25">IFERROR(M52/M$28,0)</f>
        <v>0</v>
      </c>
      <c r="O52" s="217">
        <v>0</v>
      </c>
      <c r="P52" s="103">
        <f t="shared" ref="P52:P104" si="26">IFERROR(O52/O$28,0)</f>
        <v>0</v>
      </c>
      <c r="Q52" s="217">
        <v>0</v>
      </c>
      <c r="R52" s="103">
        <f t="shared" ref="R52:R104" si="27">IFERROR(Q52/Q$28,0)</f>
        <v>0</v>
      </c>
      <c r="S52" s="217">
        <v>0</v>
      </c>
      <c r="T52" s="103">
        <f t="shared" ref="T52:T104" si="28">IFERROR(S52/S$28,0)</f>
        <v>0</v>
      </c>
      <c r="U52" s="217">
        <v>0</v>
      </c>
      <c r="V52" s="103">
        <f t="shared" ref="V52:V105" si="29">IFERROR(U52/U$28,0)</f>
        <v>0</v>
      </c>
      <c r="X52" s="245"/>
    </row>
    <row r="53" spans="1:24" ht="12.75" customHeight="1" x14ac:dyDescent="0.3">
      <c r="A53" s="38" t="s">
        <v>97</v>
      </c>
      <c r="B53" s="50"/>
      <c r="C53" s="217">
        <v>0</v>
      </c>
      <c r="D53" s="103">
        <f t="shared" si="20"/>
        <v>0</v>
      </c>
      <c r="E53" s="217">
        <v>0</v>
      </c>
      <c r="F53" s="103">
        <f t="shared" si="21"/>
        <v>0</v>
      </c>
      <c r="G53" s="217">
        <v>0</v>
      </c>
      <c r="H53" s="103">
        <f t="shared" si="22"/>
        <v>0</v>
      </c>
      <c r="I53" s="217">
        <v>0</v>
      </c>
      <c r="J53" s="103">
        <f t="shared" si="23"/>
        <v>0</v>
      </c>
      <c r="K53" s="217">
        <v>0</v>
      </c>
      <c r="L53" s="103">
        <f t="shared" si="24"/>
        <v>0</v>
      </c>
      <c r="M53" s="217">
        <v>0</v>
      </c>
      <c r="N53" s="103">
        <f t="shared" si="25"/>
        <v>0</v>
      </c>
      <c r="O53" s="217">
        <v>0</v>
      </c>
      <c r="P53" s="103">
        <f t="shared" si="26"/>
        <v>0</v>
      </c>
      <c r="Q53" s="217">
        <v>0</v>
      </c>
      <c r="R53" s="103">
        <f t="shared" si="27"/>
        <v>0</v>
      </c>
      <c r="S53" s="217">
        <v>0</v>
      </c>
      <c r="T53" s="103">
        <f t="shared" si="28"/>
        <v>0</v>
      </c>
      <c r="U53" s="217">
        <v>0</v>
      </c>
      <c r="V53" s="103">
        <f t="shared" si="29"/>
        <v>0</v>
      </c>
      <c r="X53" s="245"/>
    </row>
    <row r="54" spans="1:24" ht="12.75" customHeight="1" x14ac:dyDescent="0.3">
      <c r="A54" s="38" t="s">
        <v>30</v>
      </c>
      <c r="B54" s="50"/>
      <c r="C54" s="217">
        <v>0</v>
      </c>
      <c r="D54" s="103">
        <f t="shared" si="20"/>
        <v>0</v>
      </c>
      <c r="E54" s="217">
        <v>560</v>
      </c>
      <c r="F54" s="103">
        <f t="shared" si="21"/>
        <v>6.9999999999999999E-4</v>
      </c>
      <c r="G54" s="217">
        <v>571.19999999999993</v>
      </c>
      <c r="H54" s="103">
        <f t="shared" si="22"/>
        <v>6.9999999999999988E-4</v>
      </c>
      <c r="I54" s="217">
        <v>582.62400000000002</v>
      </c>
      <c r="J54" s="103">
        <f t="shared" si="23"/>
        <v>6.9999999999999999E-4</v>
      </c>
      <c r="K54" s="217">
        <v>594.27648000000011</v>
      </c>
      <c r="L54" s="103">
        <f t="shared" si="24"/>
        <v>7.000000000000001E-4</v>
      </c>
      <c r="M54" s="217">
        <v>606.16200959999992</v>
      </c>
      <c r="N54" s="103">
        <f t="shared" si="25"/>
        <v>6.9999999999999988E-4</v>
      </c>
      <c r="O54" s="217">
        <v>618.28524979200006</v>
      </c>
      <c r="P54" s="103">
        <f t="shared" si="26"/>
        <v>6.9999999999999999E-4</v>
      </c>
      <c r="Q54" s="217">
        <v>630.65095478784008</v>
      </c>
      <c r="R54" s="103">
        <f t="shared" si="27"/>
        <v>7.000000000000001E-4</v>
      </c>
      <c r="S54" s="217">
        <v>643.26397388359692</v>
      </c>
      <c r="T54" s="103">
        <f t="shared" si="28"/>
        <v>7.000000000000001E-4</v>
      </c>
      <c r="U54" s="217">
        <v>656.12925336126887</v>
      </c>
      <c r="V54" s="103">
        <f t="shared" si="29"/>
        <v>7.000000000000001E-4</v>
      </c>
      <c r="X54" s="245"/>
    </row>
    <row r="55" spans="1:24" ht="12.75" customHeight="1" x14ac:dyDescent="0.3">
      <c r="A55" s="38" t="s">
        <v>153</v>
      </c>
      <c r="B55" s="50"/>
      <c r="C55" s="217">
        <v>0</v>
      </c>
      <c r="D55" s="103">
        <f t="shared" si="20"/>
        <v>0</v>
      </c>
      <c r="E55" s="217">
        <v>80000</v>
      </c>
      <c r="F55" s="103">
        <f t="shared" si="21"/>
        <v>0.1</v>
      </c>
      <c r="G55" s="217">
        <v>81600</v>
      </c>
      <c r="H55" s="103">
        <f t="shared" si="22"/>
        <v>0.1</v>
      </c>
      <c r="I55" s="217">
        <v>83232</v>
      </c>
      <c r="J55" s="103">
        <f t="shared" si="23"/>
        <v>0.1</v>
      </c>
      <c r="K55" s="217">
        <v>84896.640000000014</v>
      </c>
      <c r="L55" s="103">
        <f t="shared" si="24"/>
        <v>0.10000000000000002</v>
      </c>
      <c r="M55" s="217">
        <v>86594.572800000009</v>
      </c>
      <c r="N55" s="103">
        <f t="shared" si="25"/>
        <v>0.1</v>
      </c>
      <c r="O55" s="217">
        <v>88326.464256000007</v>
      </c>
      <c r="P55" s="103">
        <f t="shared" si="26"/>
        <v>0.1</v>
      </c>
      <c r="Q55" s="217">
        <v>90092.993541120013</v>
      </c>
      <c r="R55" s="103">
        <f t="shared" si="27"/>
        <v>0.1</v>
      </c>
      <c r="S55" s="217">
        <v>91894.853411942415</v>
      </c>
      <c r="T55" s="103">
        <f t="shared" si="28"/>
        <v>0.1</v>
      </c>
      <c r="U55" s="217">
        <v>93732.750480181261</v>
      </c>
      <c r="V55" s="103">
        <f t="shared" si="29"/>
        <v>0.1</v>
      </c>
      <c r="X55" s="245"/>
    </row>
    <row r="56" spans="1:24" ht="12.75" customHeight="1" x14ac:dyDescent="0.3">
      <c r="A56" s="38" t="s">
        <v>88</v>
      </c>
      <c r="B56" s="50"/>
      <c r="C56" s="217">
        <v>0</v>
      </c>
      <c r="D56" s="103">
        <f t="shared" si="20"/>
        <v>0</v>
      </c>
      <c r="E56" s="217">
        <v>408</v>
      </c>
      <c r="F56" s="103">
        <f t="shared" si="21"/>
        <v>5.1000000000000004E-4</v>
      </c>
      <c r="G56" s="217">
        <v>416.16</v>
      </c>
      <c r="H56" s="103">
        <f t="shared" si="22"/>
        <v>5.1000000000000004E-4</v>
      </c>
      <c r="I56" s="217">
        <v>424.48320000000001</v>
      </c>
      <c r="J56" s="103">
        <f t="shared" si="23"/>
        <v>5.1000000000000004E-4</v>
      </c>
      <c r="K56" s="217">
        <v>432.97286400000007</v>
      </c>
      <c r="L56" s="103">
        <f t="shared" si="24"/>
        <v>5.1000000000000004E-4</v>
      </c>
      <c r="M56" s="217">
        <v>441.6323212800001</v>
      </c>
      <c r="N56" s="103">
        <f t="shared" si="25"/>
        <v>5.1000000000000015E-4</v>
      </c>
      <c r="O56" s="217">
        <v>450.46496770560009</v>
      </c>
      <c r="P56" s="103">
        <f t="shared" si="26"/>
        <v>5.1000000000000004E-4</v>
      </c>
      <c r="Q56" s="217">
        <v>459.47426705971202</v>
      </c>
      <c r="R56" s="103">
        <f t="shared" si="27"/>
        <v>5.1000000000000004E-4</v>
      </c>
      <c r="S56" s="217">
        <v>468.66375240090633</v>
      </c>
      <c r="T56" s="103">
        <f t="shared" si="28"/>
        <v>5.1000000000000004E-4</v>
      </c>
      <c r="U56" s="217">
        <v>478.0370274489245</v>
      </c>
      <c r="V56" s="103">
        <f t="shared" si="29"/>
        <v>5.1000000000000015E-4</v>
      </c>
      <c r="X56" s="245"/>
    </row>
    <row r="57" spans="1:24" ht="12.75" customHeight="1" x14ac:dyDescent="0.3">
      <c r="A57" s="38" t="s">
        <v>14</v>
      </c>
      <c r="B57" s="50"/>
      <c r="C57" s="217">
        <v>0</v>
      </c>
      <c r="D57" s="103">
        <f t="shared" si="20"/>
        <v>0</v>
      </c>
      <c r="E57" s="217">
        <v>0</v>
      </c>
      <c r="F57" s="103">
        <f t="shared" si="21"/>
        <v>0</v>
      </c>
      <c r="G57" s="217">
        <v>0</v>
      </c>
      <c r="H57" s="103">
        <f t="shared" si="22"/>
        <v>0</v>
      </c>
      <c r="I57" s="217">
        <v>0</v>
      </c>
      <c r="J57" s="103">
        <f t="shared" si="23"/>
        <v>0</v>
      </c>
      <c r="K57" s="217">
        <v>0</v>
      </c>
      <c r="L57" s="103">
        <f t="shared" si="24"/>
        <v>0</v>
      </c>
      <c r="M57" s="217">
        <v>0</v>
      </c>
      <c r="N57" s="103">
        <f t="shared" si="25"/>
        <v>0</v>
      </c>
      <c r="O57" s="217">
        <v>0</v>
      </c>
      <c r="P57" s="103">
        <f t="shared" si="26"/>
        <v>0</v>
      </c>
      <c r="Q57" s="217">
        <v>0</v>
      </c>
      <c r="R57" s="103">
        <f t="shared" si="27"/>
        <v>0</v>
      </c>
      <c r="S57" s="217">
        <v>0</v>
      </c>
      <c r="T57" s="103">
        <f t="shared" si="28"/>
        <v>0</v>
      </c>
      <c r="U57" s="217">
        <v>0</v>
      </c>
      <c r="V57" s="103">
        <f t="shared" si="29"/>
        <v>0</v>
      </c>
      <c r="X57" s="245"/>
    </row>
    <row r="58" spans="1:24" ht="12.75" customHeight="1" x14ac:dyDescent="0.3">
      <c r="A58" s="38" t="s">
        <v>31</v>
      </c>
      <c r="B58" s="50"/>
      <c r="C58" s="217">
        <v>0</v>
      </c>
      <c r="D58" s="103">
        <f t="shared" si="20"/>
        <v>0</v>
      </c>
      <c r="E58" s="217">
        <v>0</v>
      </c>
      <c r="F58" s="103">
        <f t="shared" si="21"/>
        <v>0</v>
      </c>
      <c r="G58" s="217">
        <v>0</v>
      </c>
      <c r="H58" s="103">
        <f t="shared" si="22"/>
        <v>0</v>
      </c>
      <c r="I58" s="217">
        <v>0</v>
      </c>
      <c r="J58" s="103">
        <f t="shared" si="23"/>
        <v>0</v>
      </c>
      <c r="K58" s="217">
        <v>0</v>
      </c>
      <c r="L58" s="103">
        <f t="shared" si="24"/>
        <v>0</v>
      </c>
      <c r="M58" s="217">
        <v>0</v>
      </c>
      <c r="N58" s="103">
        <f t="shared" si="25"/>
        <v>0</v>
      </c>
      <c r="O58" s="217">
        <v>0</v>
      </c>
      <c r="P58" s="103">
        <f t="shared" si="26"/>
        <v>0</v>
      </c>
      <c r="Q58" s="217">
        <v>0</v>
      </c>
      <c r="R58" s="103">
        <f t="shared" si="27"/>
        <v>0</v>
      </c>
      <c r="S58" s="217">
        <v>0</v>
      </c>
      <c r="T58" s="103">
        <f t="shared" si="28"/>
        <v>0</v>
      </c>
      <c r="U58" s="217">
        <v>0</v>
      </c>
      <c r="V58" s="103">
        <f t="shared" si="29"/>
        <v>0</v>
      </c>
      <c r="X58" s="245"/>
    </row>
    <row r="59" spans="1:24" ht="12.75" customHeight="1" x14ac:dyDescent="0.3">
      <c r="A59" s="38" t="s">
        <v>141</v>
      </c>
      <c r="B59" s="50"/>
      <c r="C59" s="217">
        <v>0</v>
      </c>
      <c r="D59" s="103">
        <f t="shared" si="20"/>
        <v>0</v>
      </c>
      <c r="E59" s="217">
        <v>48000</v>
      </c>
      <c r="F59" s="103">
        <f t="shared" si="21"/>
        <v>0.06</v>
      </c>
      <c r="G59" s="217">
        <v>48960</v>
      </c>
      <c r="H59" s="103">
        <f t="shared" si="22"/>
        <v>0.06</v>
      </c>
      <c r="I59" s="217">
        <v>49939.199999999997</v>
      </c>
      <c r="J59" s="103">
        <f t="shared" si="23"/>
        <v>0.06</v>
      </c>
      <c r="K59" s="217">
        <v>50937.983999999997</v>
      </c>
      <c r="L59" s="103">
        <f t="shared" si="24"/>
        <v>0.06</v>
      </c>
      <c r="M59" s="217">
        <v>51956.74368</v>
      </c>
      <c r="N59" s="103">
        <f t="shared" si="25"/>
        <v>0.06</v>
      </c>
      <c r="O59" s="217">
        <v>52995.8785536</v>
      </c>
      <c r="P59" s="103">
        <f t="shared" si="26"/>
        <v>0.06</v>
      </c>
      <c r="Q59" s="217">
        <v>54055.796124672001</v>
      </c>
      <c r="R59" s="103">
        <f t="shared" si="27"/>
        <v>0.06</v>
      </c>
      <c r="S59" s="217">
        <v>55136.912047165439</v>
      </c>
      <c r="T59" s="103">
        <f t="shared" si="28"/>
        <v>0.06</v>
      </c>
      <c r="U59" s="217">
        <v>56239.650288108751</v>
      </c>
      <c r="V59" s="103">
        <f t="shared" si="29"/>
        <v>0.06</v>
      </c>
      <c r="X59" s="245"/>
    </row>
    <row r="60" spans="1:24" ht="12.75" customHeight="1" x14ac:dyDescent="0.3">
      <c r="A60" s="38" t="s">
        <v>149</v>
      </c>
      <c r="B60" s="50"/>
      <c r="C60" s="217">
        <v>0</v>
      </c>
      <c r="D60" s="103">
        <f t="shared" si="20"/>
        <v>0</v>
      </c>
      <c r="E60" s="217">
        <v>0</v>
      </c>
      <c r="F60" s="103">
        <f t="shared" si="21"/>
        <v>0</v>
      </c>
      <c r="G60" s="217">
        <v>0</v>
      </c>
      <c r="H60" s="103">
        <f t="shared" si="22"/>
        <v>0</v>
      </c>
      <c r="I60" s="217">
        <v>0</v>
      </c>
      <c r="J60" s="103">
        <f t="shared" si="23"/>
        <v>0</v>
      </c>
      <c r="K60" s="217">
        <v>0</v>
      </c>
      <c r="L60" s="103">
        <f t="shared" si="24"/>
        <v>0</v>
      </c>
      <c r="M60" s="217">
        <v>0</v>
      </c>
      <c r="N60" s="103">
        <f t="shared" si="25"/>
        <v>0</v>
      </c>
      <c r="O60" s="217">
        <v>0</v>
      </c>
      <c r="P60" s="103">
        <f t="shared" si="26"/>
        <v>0</v>
      </c>
      <c r="Q60" s="217">
        <v>0</v>
      </c>
      <c r="R60" s="103">
        <f t="shared" si="27"/>
        <v>0</v>
      </c>
      <c r="S60" s="217">
        <v>0</v>
      </c>
      <c r="T60" s="103">
        <f t="shared" si="28"/>
        <v>0</v>
      </c>
      <c r="U60" s="217">
        <v>0</v>
      </c>
      <c r="V60" s="103">
        <f t="shared" si="29"/>
        <v>0</v>
      </c>
      <c r="X60" s="245"/>
    </row>
    <row r="61" spans="1:24" ht="12.75" customHeight="1" x14ac:dyDescent="0.3">
      <c r="A61" s="38" t="s">
        <v>157</v>
      </c>
      <c r="B61" s="50"/>
      <c r="C61" s="217">
        <v>0</v>
      </c>
      <c r="D61" s="103">
        <f t="shared" si="20"/>
        <v>0</v>
      </c>
      <c r="E61" s="217">
        <v>0</v>
      </c>
      <c r="F61" s="103">
        <f t="shared" si="21"/>
        <v>0</v>
      </c>
      <c r="G61" s="217">
        <v>0</v>
      </c>
      <c r="H61" s="103">
        <f t="shared" si="22"/>
        <v>0</v>
      </c>
      <c r="I61" s="217">
        <v>0</v>
      </c>
      <c r="J61" s="103">
        <f t="shared" si="23"/>
        <v>0</v>
      </c>
      <c r="K61" s="217">
        <v>0</v>
      </c>
      <c r="L61" s="103">
        <f t="shared" si="24"/>
        <v>0</v>
      </c>
      <c r="M61" s="217">
        <v>0</v>
      </c>
      <c r="N61" s="103">
        <f t="shared" si="25"/>
        <v>0</v>
      </c>
      <c r="O61" s="217">
        <v>0</v>
      </c>
      <c r="P61" s="103">
        <f t="shared" si="26"/>
        <v>0</v>
      </c>
      <c r="Q61" s="217">
        <v>0</v>
      </c>
      <c r="R61" s="103">
        <f t="shared" si="27"/>
        <v>0</v>
      </c>
      <c r="S61" s="217">
        <v>0</v>
      </c>
      <c r="T61" s="103">
        <f t="shared" si="28"/>
        <v>0</v>
      </c>
      <c r="U61" s="217">
        <v>0</v>
      </c>
      <c r="V61" s="103">
        <f t="shared" si="29"/>
        <v>0</v>
      </c>
      <c r="X61" s="245"/>
    </row>
    <row r="62" spans="1:24" ht="12.75" customHeight="1" x14ac:dyDescent="0.3">
      <c r="A62" s="38" t="s">
        <v>294</v>
      </c>
      <c r="B62" s="50"/>
      <c r="C62" s="217">
        <v>0</v>
      </c>
      <c r="D62" s="103">
        <f t="shared" si="20"/>
        <v>0</v>
      </c>
      <c r="E62" s="217">
        <v>0</v>
      </c>
      <c r="F62" s="103">
        <f t="shared" si="21"/>
        <v>0</v>
      </c>
      <c r="G62" s="217">
        <v>0</v>
      </c>
      <c r="H62" s="103">
        <f t="shared" si="22"/>
        <v>0</v>
      </c>
      <c r="I62" s="217">
        <v>0</v>
      </c>
      <c r="J62" s="103">
        <f t="shared" si="23"/>
        <v>0</v>
      </c>
      <c r="K62" s="217">
        <v>0</v>
      </c>
      <c r="L62" s="103">
        <f t="shared" si="24"/>
        <v>0</v>
      </c>
      <c r="M62" s="217">
        <v>0</v>
      </c>
      <c r="N62" s="103">
        <f t="shared" si="25"/>
        <v>0</v>
      </c>
      <c r="O62" s="217">
        <v>0</v>
      </c>
      <c r="P62" s="103">
        <f t="shared" si="26"/>
        <v>0</v>
      </c>
      <c r="Q62" s="217">
        <v>0</v>
      </c>
      <c r="R62" s="103">
        <f t="shared" si="27"/>
        <v>0</v>
      </c>
      <c r="S62" s="217">
        <v>0</v>
      </c>
      <c r="T62" s="103">
        <f t="shared" si="28"/>
        <v>0</v>
      </c>
      <c r="U62" s="217">
        <v>0</v>
      </c>
      <c r="V62" s="103">
        <f t="shared" si="29"/>
        <v>0</v>
      </c>
      <c r="X62" s="245"/>
    </row>
    <row r="63" spans="1:24" ht="12.75" customHeight="1" x14ac:dyDescent="0.3">
      <c r="A63" s="38" t="s">
        <v>29</v>
      </c>
      <c r="B63" s="50"/>
      <c r="C63" s="217">
        <v>0</v>
      </c>
      <c r="D63" s="103">
        <f t="shared" si="20"/>
        <v>0</v>
      </c>
      <c r="E63" s="217">
        <v>8023.9331554478504</v>
      </c>
      <c r="F63" s="103">
        <f t="shared" si="21"/>
        <v>1.0029916444309813E-2</v>
      </c>
      <c r="G63" s="217">
        <v>8980.9794140516315</v>
      </c>
      <c r="H63" s="103">
        <f t="shared" si="22"/>
        <v>1.100610222310249E-2</v>
      </c>
      <c r="I63" s="217">
        <v>8880.1589887089813</v>
      </c>
      <c r="J63" s="103">
        <f t="shared" si="23"/>
        <v>1.066916449047119E-2</v>
      </c>
      <c r="K63" s="217">
        <v>9062.1335105271191</v>
      </c>
      <c r="L63" s="103">
        <f t="shared" si="24"/>
        <v>1.0674313507021149E-2</v>
      </c>
      <c r="M63" s="217">
        <v>9248.4472404118223</v>
      </c>
      <c r="N63" s="103">
        <f t="shared" si="25"/>
        <v>1.06801696011275E-2</v>
      </c>
      <c r="O63" s="217">
        <v>9438.0566503459704</v>
      </c>
      <c r="P63" s="103">
        <f t="shared" si="26"/>
        <v>1.0685423366423098E-2</v>
      </c>
      <c r="Q63" s="217">
        <v>9632.5302730534859</v>
      </c>
      <c r="R63" s="103">
        <f t="shared" si="27"/>
        <v>1.0691764025642052E-2</v>
      </c>
      <c r="S63" s="217">
        <v>9830.456670838741</v>
      </c>
      <c r="T63" s="103">
        <f t="shared" si="28"/>
        <v>1.0697505144027142E-2</v>
      </c>
      <c r="U63" s="217">
        <v>10016.516546830213</v>
      </c>
      <c r="V63" s="103">
        <f t="shared" si="29"/>
        <v>1.0686250531982515E-2</v>
      </c>
      <c r="X63" s="245"/>
    </row>
    <row r="64" spans="1:24" ht="12.75" customHeight="1" x14ac:dyDescent="0.3">
      <c r="A64" s="38" t="s">
        <v>148</v>
      </c>
      <c r="B64" s="50"/>
      <c r="C64" s="217">
        <v>0</v>
      </c>
      <c r="D64" s="103">
        <f t="shared" si="20"/>
        <v>0</v>
      </c>
      <c r="E64" s="217">
        <v>3840</v>
      </c>
      <c r="F64" s="103">
        <f t="shared" si="21"/>
        <v>4.7999999999999996E-3</v>
      </c>
      <c r="G64" s="217">
        <v>3916.7999999999993</v>
      </c>
      <c r="H64" s="103">
        <f t="shared" si="22"/>
        <v>4.7999999999999987E-3</v>
      </c>
      <c r="I64" s="217">
        <v>3995.1359999999995</v>
      </c>
      <c r="J64" s="103">
        <f t="shared" si="23"/>
        <v>4.7999999999999996E-3</v>
      </c>
      <c r="K64" s="217">
        <v>4075.0387199999996</v>
      </c>
      <c r="L64" s="103">
        <f t="shared" si="24"/>
        <v>4.7999999999999996E-3</v>
      </c>
      <c r="M64" s="217">
        <v>4156.5394943999991</v>
      </c>
      <c r="N64" s="103">
        <f t="shared" si="25"/>
        <v>4.7999999999999987E-3</v>
      </c>
      <c r="O64" s="217">
        <v>4239.6702842880004</v>
      </c>
      <c r="P64" s="103">
        <f t="shared" si="26"/>
        <v>4.8000000000000004E-3</v>
      </c>
      <c r="Q64" s="217">
        <v>4324.4636899737598</v>
      </c>
      <c r="R64" s="103">
        <f t="shared" si="27"/>
        <v>4.7999999999999996E-3</v>
      </c>
      <c r="S64" s="217">
        <v>4410.9529637732348</v>
      </c>
      <c r="T64" s="103">
        <f t="shared" si="28"/>
        <v>4.7999999999999996E-3</v>
      </c>
      <c r="U64" s="217">
        <v>4499.1720230487008</v>
      </c>
      <c r="V64" s="103">
        <f t="shared" si="29"/>
        <v>4.8000000000000004E-3</v>
      </c>
      <c r="X64" s="245"/>
    </row>
    <row r="65" spans="1:24" ht="12.75" customHeight="1" x14ac:dyDescent="0.3">
      <c r="A65" s="38" t="s">
        <v>39</v>
      </c>
      <c r="B65" s="50"/>
      <c r="C65" s="217">
        <v>0</v>
      </c>
      <c r="D65" s="103">
        <f t="shared" si="20"/>
        <v>0</v>
      </c>
      <c r="E65" s="217">
        <v>400</v>
      </c>
      <c r="F65" s="103">
        <f t="shared" si="21"/>
        <v>5.0000000000000001E-4</v>
      </c>
      <c r="G65" s="217">
        <v>408</v>
      </c>
      <c r="H65" s="103">
        <f t="shared" si="22"/>
        <v>5.0000000000000001E-4</v>
      </c>
      <c r="I65" s="217">
        <v>416.15999999999997</v>
      </c>
      <c r="J65" s="103">
        <f t="shared" si="23"/>
        <v>5.0000000000000001E-4</v>
      </c>
      <c r="K65" s="217">
        <v>424.48320000000007</v>
      </c>
      <c r="L65" s="103">
        <f t="shared" si="24"/>
        <v>5.0000000000000012E-4</v>
      </c>
      <c r="M65" s="217">
        <v>432.97286400000002</v>
      </c>
      <c r="N65" s="103">
        <f t="shared" si="25"/>
        <v>5.0000000000000001E-4</v>
      </c>
      <c r="O65" s="217">
        <v>441.63232128000004</v>
      </c>
      <c r="P65" s="103">
        <f t="shared" si="26"/>
        <v>5.0000000000000001E-4</v>
      </c>
      <c r="Q65" s="217">
        <v>450.46496770560003</v>
      </c>
      <c r="R65" s="103">
        <f t="shared" si="27"/>
        <v>5.0000000000000001E-4</v>
      </c>
      <c r="S65" s="217">
        <v>459.47426705971208</v>
      </c>
      <c r="T65" s="103">
        <f t="shared" si="28"/>
        <v>5.0000000000000001E-4</v>
      </c>
      <c r="U65" s="217">
        <v>468.66375240090628</v>
      </c>
      <c r="V65" s="103">
        <f t="shared" si="29"/>
        <v>5.0000000000000001E-4</v>
      </c>
      <c r="X65" s="245"/>
    </row>
    <row r="66" spans="1:24" ht="12.75" customHeight="1" x14ac:dyDescent="0.3">
      <c r="A66" s="38" t="s">
        <v>147</v>
      </c>
      <c r="B66" s="50"/>
      <c r="C66" s="217">
        <v>0</v>
      </c>
      <c r="D66" s="103">
        <f t="shared" si="20"/>
        <v>0</v>
      </c>
      <c r="E66" s="217">
        <v>2240</v>
      </c>
      <c r="F66" s="103">
        <f t="shared" si="21"/>
        <v>2.8E-3</v>
      </c>
      <c r="G66" s="217">
        <v>2284.7999999999997</v>
      </c>
      <c r="H66" s="103">
        <f t="shared" si="22"/>
        <v>2.7999999999999995E-3</v>
      </c>
      <c r="I66" s="217">
        <v>2330.4960000000001</v>
      </c>
      <c r="J66" s="103">
        <f t="shared" si="23"/>
        <v>2.8E-3</v>
      </c>
      <c r="K66" s="217">
        <v>2377.1059200000004</v>
      </c>
      <c r="L66" s="103">
        <f t="shared" si="24"/>
        <v>2.8000000000000004E-3</v>
      </c>
      <c r="M66" s="217">
        <v>2424.6480383999997</v>
      </c>
      <c r="N66" s="103">
        <f t="shared" si="25"/>
        <v>2.7999999999999995E-3</v>
      </c>
      <c r="O66" s="217">
        <v>2473.1409991680002</v>
      </c>
      <c r="P66" s="103">
        <f t="shared" si="26"/>
        <v>2.8E-3</v>
      </c>
      <c r="Q66" s="217">
        <v>2522.6038191513603</v>
      </c>
      <c r="R66" s="103">
        <f t="shared" si="27"/>
        <v>2.8000000000000004E-3</v>
      </c>
      <c r="S66" s="217">
        <v>2573.0558955343877</v>
      </c>
      <c r="T66" s="103">
        <f t="shared" si="28"/>
        <v>2.8000000000000004E-3</v>
      </c>
      <c r="U66" s="217">
        <v>2624.5170134450755</v>
      </c>
      <c r="V66" s="103">
        <f t="shared" si="29"/>
        <v>2.8000000000000004E-3</v>
      </c>
      <c r="X66" s="245"/>
    </row>
    <row r="67" spans="1:24" ht="12.75" customHeight="1" x14ac:dyDescent="0.3">
      <c r="A67" s="38" t="s">
        <v>140</v>
      </c>
      <c r="B67" s="50"/>
      <c r="C67" s="217">
        <v>0</v>
      </c>
      <c r="D67" s="103">
        <f t="shared" si="20"/>
        <v>0</v>
      </c>
      <c r="E67" s="217">
        <v>12000</v>
      </c>
      <c r="F67" s="103">
        <f t="shared" si="21"/>
        <v>1.4999999999999999E-2</v>
      </c>
      <c r="G67" s="217">
        <v>12239.999999999998</v>
      </c>
      <c r="H67" s="103">
        <f t="shared" si="22"/>
        <v>1.4999999999999998E-2</v>
      </c>
      <c r="I67" s="217">
        <v>12484.8</v>
      </c>
      <c r="J67" s="103">
        <f t="shared" si="23"/>
        <v>1.4999999999999999E-2</v>
      </c>
      <c r="K67" s="217">
        <v>12734.495999999999</v>
      </c>
      <c r="L67" s="103">
        <f t="shared" si="24"/>
        <v>1.4999999999999999E-2</v>
      </c>
      <c r="M67" s="217">
        <v>12989.18592</v>
      </c>
      <c r="N67" s="103">
        <f t="shared" si="25"/>
        <v>1.4999999999999999E-2</v>
      </c>
      <c r="O67" s="217">
        <v>13248.969638400002</v>
      </c>
      <c r="P67" s="103">
        <f t="shared" si="26"/>
        <v>1.5000000000000001E-2</v>
      </c>
      <c r="Q67" s="217">
        <v>13513.949031168</v>
      </c>
      <c r="R67" s="103">
        <f t="shared" si="27"/>
        <v>1.4999999999999999E-2</v>
      </c>
      <c r="S67" s="217">
        <v>13784.228011791361</v>
      </c>
      <c r="T67" s="103">
        <f t="shared" si="28"/>
        <v>1.5000000000000001E-2</v>
      </c>
      <c r="U67" s="217">
        <v>14059.912572027188</v>
      </c>
      <c r="V67" s="103">
        <f t="shared" si="29"/>
        <v>1.4999999999999999E-2</v>
      </c>
      <c r="X67" s="245"/>
    </row>
    <row r="68" spans="1:24" ht="12.75" customHeight="1" x14ac:dyDescent="0.3">
      <c r="A68" s="38" t="s">
        <v>6</v>
      </c>
      <c r="B68" s="50"/>
      <c r="C68" s="217">
        <v>0</v>
      </c>
      <c r="D68" s="103">
        <f t="shared" si="20"/>
        <v>0</v>
      </c>
      <c r="E68" s="217">
        <v>1359.9999999999998</v>
      </c>
      <c r="F68" s="103">
        <f t="shared" si="21"/>
        <v>1.6999999999999997E-3</v>
      </c>
      <c r="G68" s="217">
        <v>1387.1999999999998</v>
      </c>
      <c r="H68" s="103">
        <f t="shared" si="22"/>
        <v>1.6999999999999997E-3</v>
      </c>
      <c r="I68" s="217">
        <v>1414.944</v>
      </c>
      <c r="J68" s="103">
        <f t="shared" si="23"/>
        <v>1.6999999999999999E-3</v>
      </c>
      <c r="K68" s="217">
        <v>1443.24288</v>
      </c>
      <c r="L68" s="103">
        <f t="shared" si="24"/>
        <v>1.6999999999999999E-3</v>
      </c>
      <c r="M68" s="217">
        <v>1472.1077376000001</v>
      </c>
      <c r="N68" s="103">
        <f t="shared" si="25"/>
        <v>1.7000000000000001E-3</v>
      </c>
      <c r="O68" s="217">
        <v>1501.5498923520001</v>
      </c>
      <c r="P68" s="103">
        <f t="shared" si="26"/>
        <v>1.7000000000000001E-3</v>
      </c>
      <c r="Q68" s="217">
        <v>1531.5808901990401</v>
      </c>
      <c r="R68" s="103">
        <f t="shared" si="27"/>
        <v>1.7000000000000001E-3</v>
      </c>
      <c r="S68" s="217">
        <v>1562.2125080030207</v>
      </c>
      <c r="T68" s="103">
        <f t="shared" si="28"/>
        <v>1.6999999999999999E-3</v>
      </c>
      <c r="U68" s="217">
        <v>1593.4567581630813</v>
      </c>
      <c r="V68" s="103">
        <f t="shared" si="29"/>
        <v>1.6999999999999999E-3</v>
      </c>
      <c r="X68" s="245"/>
    </row>
    <row r="69" spans="1:24" ht="12.75" customHeight="1" x14ac:dyDescent="0.3">
      <c r="A69" s="38" t="s">
        <v>142</v>
      </c>
      <c r="B69" s="50"/>
      <c r="C69" s="217">
        <v>0</v>
      </c>
      <c r="D69" s="103">
        <f t="shared" si="20"/>
        <v>0</v>
      </c>
      <c r="E69" s="217">
        <v>0</v>
      </c>
      <c r="F69" s="103">
        <f t="shared" si="21"/>
        <v>0</v>
      </c>
      <c r="G69" s="217">
        <v>0</v>
      </c>
      <c r="H69" s="103">
        <f t="shared" si="22"/>
        <v>0</v>
      </c>
      <c r="I69" s="217">
        <v>0</v>
      </c>
      <c r="J69" s="103">
        <f t="shared" si="23"/>
        <v>0</v>
      </c>
      <c r="K69" s="217">
        <v>0</v>
      </c>
      <c r="L69" s="103">
        <f t="shared" si="24"/>
        <v>0</v>
      </c>
      <c r="M69" s="217">
        <v>0</v>
      </c>
      <c r="N69" s="103">
        <f t="shared" si="25"/>
        <v>0</v>
      </c>
      <c r="O69" s="217">
        <v>0</v>
      </c>
      <c r="P69" s="103">
        <f t="shared" si="26"/>
        <v>0</v>
      </c>
      <c r="Q69" s="217">
        <v>0</v>
      </c>
      <c r="R69" s="103">
        <f t="shared" si="27"/>
        <v>0</v>
      </c>
      <c r="S69" s="217">
        <v>0</v>
      </c>
      <c r="T69" s="103">
        <f t="shared" si="28"/>
        <v>0</v>
      </c>
      <c r="U69" s="217">
        <v>0</v>
      </c>
      <c r="V69" s="103">
        <f t="shared" si="29"/>
        <v>0</v>
      </c>
      <c r="X69" s="245"/>
    </row>
    <row r="70" spans="1:24" ht="12.75" customHeight="1" x14ac:dyDescent="0.3">
      <c r="A70" s="38" t="s">
        <v>32</v>
      </c>
      <c r="B70" s="50"/>
      <c r="C70" s="217">
        <v>0</v>
      </c>
      <c r="D70" s="103">
        <f t="shared" si="20"/>
        <v>0</v>
      </c>
      <c r="E70" s="217">
        <v>80</v>
      </c>
      <c r="F70" s="103">
        <f t="shared" si="21"/>
        <v>1E-4</v>
      </c>
      <c r="G70" s="217">
        <v>81.600000000000009</v>
      </c>
      <c r="H70" s="103">
        <f t="shared" si="22"/>
        <v>1E-4</v>
      </c>
      <c r="I70" s="217">
        <v>83.231999999999999</v>
      </c>
      <c r="J70" s="103">
        <f t="shared" si="23"/>
        <v>1E-4</v>
      </c>
      <c r="K70" s="217">
        <v>84.896640000000005</v>
      </c>
      <c r="L70" s="103">
        <f t="shared" si="24"/>
        <v>1E-4</v>
      </c>
      <c r="M70" s="217">
        <v>86.594572799999995</v>
      </c>
      <c r="N70" s="103">
        <f t="shared" si="25"/>
        <v>9.9999999999999991E-5</v>
      </c>
      <c r="O70" s="217">
        <v>88.326464256000023</v>
      </c>
      <c r="P70" s="103">
        <f t="shared" si="26"/>
        <v>1.0000000000000002E-4</v>
      </c>
      <c r="Q70" s="217">
        <v>90.092993541120009</v>
      </c>
      <c r="R70" s="103">
        <f t="shared" si="27"/>
        <v>1E-4</v>
      </c>
      <c r="S70" s="217">
        <v>91.894853411942407</v>
      </c>
      <c r="T70" s="103">
        <f t="shared" si="28"/>
        <v>1E-4</v>
      </c>
      <c r="U70" s="217">
        <v>93.732750480181267</v>
      </c>
      <c r="V70" s="103">
        <f t="shared" si="29"/>
        <v>1E-4</v>
      </c>
      <c r="X70" s="245"/>
    </row>
    <row r="71" spans="1:24" ht="12.75" customHeight="1" x14ac:dyDescent="0.3">
      <c r="A71" s="38" t="s">
        <v>138</v>
      </c>
      <c r="B71" s="50"/>
      <c r="C71" s="217">
        <v>0</v>
      </c>
      <c r="D71" s="103">
        <f t="shared" si="20"/>
        <v>0</v>
      </c>
      <c r="E71" s="217">
        <v>0</v>
      </c>
      <c r="F71" s="103">
        <f t="shared" si="21"/>
        <v>0</v>
      </c>
      <c r="G71" s="217">
        <v>0</v>
      </c>
      <c r="H71" s="103">
        <f t="shared" si="22"/>
        <v>0</v>
      </c>
      <c r="I71" s="217">
        <v>0</v>
      </c>
      <c r="J71" s="103">
        <f t="shared" si="23"/>
        <v>0</v>
      </c>
      <c r="K71" s="217">
        <v>0</v>
      </c>
      <c r="L71" s="103">
        <f t="shared" si="24"/>
        <v>0</v>
      </c>
      <c r="M71" s="217">
        <v>0</v>
      </c>
      <c r="N71" s="103">
        <f t="shared" si="25"/>
        <v>0</v>
      </c>
      <c r="O71" s="217">
        <v>0</v>
      </c>
      <c r="P71" s="103">
        <f t="shared" si="26"/>
        <v>0</v>
      </c>
      <c r="Q71" s="217">
        <v>0</v>
      </c>
      <c r="R71" s="103">
        <f t="shared" si="27"/>
        <v>0</v>
      </c>
      <c r="S71" s="217">
        <v>0</v>
      </c>
      <c r="T71" s="103">
        <f t="shared" si="28"/>
        <v>0</v>
      </c>
      <c r="U71" s="217">
        <v>0</v>
      </c>
      <c r="V71" s="103">
        <f t="shared" si="29"/>
        <v>0</v>
      </c>
      <c r="X71" s="245"/>
    </row>
    <row r="72" spans="1:24" ht="12.75" customHeight="1" x14ac:dyDescent="0.3">
      <c r="A72" s="38" t="s">
        <v>154</v>
      </c>
      <c r="B72" s="50"/>
      <c r="C72" s="217">
        <v>0</v>
      </c>
      <c r="D72" s="103">
        <f t="shared" si="20"/>
        <v>0</v>
      </c>
      <c r="E72" s="217">
        <v>0</v>
      </c>
      <c r="F72" s="103">
        <f t="shared" si="21"/>
        <v>0</v>
      </c>
      <c r="G72" s="217">
        <v>0</v>
      </c>
      <c r="H72" s="103">
        <f t="shared" si="22"/>
        <v>0</v>
      </c>
      <c r="I72" s="217">
        <v>0</v>
      </c>
      <c r="J72" s="103">
        <f t="shared" si="23"/>
        <v>0</v>
      </c>
      <c r="K72" s="217">
        <v>0</v>
      </c>
      <c r="L72" s="103">
        <f t="shared" si="24"/>
        <v>0</v>
      </c>
      <c r="M72" s="217">
        <v>0</v>
      </c>
      <c r="N72" s="103">
        <f t="shared" si="25"/>
        <v>0</v>
      </c>
      <c r="O72" s="217">
        <v>0</v>
      </c>
      <c r="P72" s="103">
        <f t="shared" si="26"/>
        <v>0</v>
      </c>
      <c r="Q72" s="217">
        <v>0</v>
      </c>
      <c r="R72" s="103">
        <f t="shared" si="27"/>
        <v>0</v>
      </c>
      <c r="S72" s="217">
        <v>0</v>
      </c>
      <c r="T72" s="103">
        <f t="shared" si="28"/>
        <v>0</v>
      </c>
      <c r="U72" s="217">
        <v>0</v>
      </c>
      <c r="V72" s="103">
        <f t="shared" si="29"/>
        <v>0</v>
      </c>
      <c r="X72" s="245"/>
    </row>
    <row r="73" spans="1:24" ht="12.75" customHeight="1" x14ac:dyDescent="0.3">
      <c r="A73" s="38" t="s">
        <v>145</v>
      </c>
      <c r="B73" s="50"/>
      <c r="C73" s="217">
        <v>0</v>
      </c>
      <c r="D73" s="103">
        <f t="shared" si="20"/>
        <v>0</v>
      </c>
      <c r="E73" s="217">
        <v>0</v>
      </c>
      <c r="F73" s="103">
        <f t="shared" si="21"/>
        <v>0</v>
      </c>
      <c r="G73" s="217">
        <v>0</v>
      </c>
      <c r="H73" s="103">
        <f t="shared" si="22"/>
        <v>0</v>
      </c>
      <c r="I73" s="217">
        <v>0</v>
      </c>
      <c r="J73" s="103">
        <f t="shared" si="23"/>
        <v>0</v>
      </c>
      <c r="K73" s="217">
        <v>0</v>
      </c>
      <c r="L73" s="103">
        <f t="shared" si="24"/>
        <v>0</v>
      </c>
      <c r="M73" s="217">
        <v>0</v>
      </c>
      <c r="N73" s="103">
        <f t="shared" si="25"/>
        <v>0</v>
      </c>
      <c r="O73" s="217">
        <v>0</v>
      </c>
      <c r="P73" s="103">
        <f t="shared" si="26"/>
        <v>0</v>
      </c>
      <c r="Q73" s="217">
        <v>0</v>
      </c>
      <c r="R73" s="103">
        <f t="shared" si="27"/>
        <v>0</v>
      </c>
      <c r="S73" s="217">
        <v>0</v>
      </c>
      <c r="T73" s="103">
        <f t="shared" si="28"/>
        <v>0</v>
      </c>
      <c r="U73" s="217">
        <v>0</v>
      </c>
      <c r="V73" s="103">
        <f t="shared" si="29"/>
        <v>0</v>
      </c>
      <c r="X73" s="245"/>
    </row>
    <row r="74" spans="1:24" ht="12.75" customHeight="1" x14ac:dyDescent="0.3">
      <c r="A74" s="38" t="s">
        <v>134</v>
      </c>
      <c r="B74" s="50"/>
      <c r="C74" s="217">
        <v>0</v>
      </c>
      <c r="D74" s="103">
        <f t="shared" si="20"/>
        <v>0</v>
      </c>
      <c r="E74" s="217">
        <v>0</v>
      </c>
      <c r="F74" s="103">
        <f t="shared" si="21"/>
        <v>0</v>
      </c>
      <c r="G74" s="217">
        <v>0</v>
      </c>
      <c r="H74" s="103">
        <f t="shared" si="22"/>
        <v>0</v>
      </c>
      <c r="I74" s="217">
        <v>0</v>
      </c>
      <c r="J74" s="103">
        <f t="shared" si="23"/>
        <v>0</v>
      </c>
      <c r="K74" s="217">
        <v>0</v>
      </c>
      <c r="L74" s="103">
        <f t="shared" si="24"/>
        <v>0</v>
      </c>
      <c r="M74" s="217">
        <v>0</v>
      </c>
      <c r="N74" s="103">
        <f t="shared" si="25"/>
        <v>0</v>
      </c>
      <c r="O74" s="217">
        <v>0</v>
      </c>
      <c r="P74" s="103">
        <f t="shared" si="26"/>
        <v>0</v>
      </c>
      <c r="Q74" s="217">
        <v>0</v>
      </c>
      <c r="R74" s="103">
        <f t="shared" si="27"/>
        <v>0</v>
      </c>
      <c r="S74" s="217">
        <v>0</v>
      </c>
      <c r="T74" s="103">
        <f t="shared" si="28"/>
        <v>0</v>
      </c>
      <c r="U74" s="217">
        <v>0</v>
      </c>
      <c r="V74" s="103">
        <f t="shared" si="29"/>
        <v>0</v>
      </c>
      <c r="X74" s="245"/>
    </row>
    <row r="75" spans="1:24" ht="12.75" customHeight="1" x14ac:dyDescent="0.3">
      <c r="A75" s="38" t="s">
        <v>151</v>
      </c>
      <c r="B75" s="50"/>
      <c r="C75" s="217">
        <v>0</v>
      </c>
      <c r="D75" s="103">
        <f t="shared" si="20"/>
        <v>0</v>
      </c>
      <c r="E75" s="217">
        <v>8000</v>
      </c>
      <c r="F75" s="103">
        <f t="shared" si="21"/>
        <v>0.01</v>
      </c>
      <c r="G75" s="217">
        <v>8160</v>
      </c>
      <c r="H75" s="103">
        <f t="shared" si="22"/>
        <v>0.01</v>
      </c>
      <c r="I75" s="217">
        <v>8323.1999999999989</v>
      </c>
      <c r="J75" s="103">
        <f t="shared" si="23"/>
        <v>9.9999999999999985E-3</v>
      </c>
      <c r="K75" s="217">
        <v>8489.6640000000007</v>
      </c>
      <c r="L75" s="103">
        <f t="shared" si="24"/>
        <v>0.01</v>
      </c>
      <c r="M75" s="217">
        <v>8659.4572800000005</v>
      </c>
      <c r="N75" s="103">
        <f t="shared" si="25"/>
        <v>0.01</v>
      </c>
      <c r="O75" s="217">
        <v>8832.6464255999999</v>
      </c>
      <c r="P75" s="103">
        <f t="shared" si="26"/>
        <v>9.9999999999999985E-3</v>
      </c>
      <c r="Q75" s="217">
        <v>9009.2993541119995</v>
      </c>
      <c r="R75" s="103">
        <f t="shared" si="27"/>
        <v>9.9999999999999985E-3</v>
      </c>
      <c r="S75" s="217">
        <v>9189.4853411942404</v>
      </c>
      <c r="T75" s="103">
        <f t="shared" si="28"/>
        <v>0.01</v>
      </c>
      <c r="U75" s="217">
        <v>9373.2750480181257</v>
      </c>
      <c r="V75" s="103">
        <f t="shared" si="29"/>
        <v>0.01</v>
      </c>
      <c r="X75" s="245"/>
    </row>
    <row r="76" spans="1:24" ht="12.75" customHeight="1" x14ac:dyDescent="0.3">
      <c r="A76" s="38" t="s">
        <v>137</v>
      </c>
      <c r="B76" s="50"/>
      <c r="C76" s="217">
        <v>0</v>
      </c>
      <c r="D76" s="103">
        <f t="shared" si="20"/>
        <v>0</v>
      </c>
      <c r="E76" s="217">
        <v>320</v>
      </c>
      <c r="F76" s="103">
        <f t="shared" si="21"/>
        <v>4.0000000000000002E-4</v>
      </c>
      <c r="G76" s="217">
        <v>326.40000000000003</v>
      </c>
      <c r="H76" s="103">
        <f t="shared" si="22"/>
        <v>4.0000000000000002E-4</v>
      </c>
      <c r="I76" s="217">
        <v>332.928</v>
      </c>
      <c r="J76" s="103">
        <f t="shared" si="23"/>
        <v>4.0000000000000002E-4</v>
      </c>
      <c r="K76" s="217">
        <v>339.58656000000002</v>
      </c>
      <c r="L76" s="103">
        <f t="shared" si="24"/>
        <v>4.0000000000000002E-4</v>
      </c>
      <c r="M76" s="217">
        <v>346.37829119999998</v>
      </c>
      <c r="N76" s="103">
        <f t="shared" si="25"/>
        <v>3.9999999999999996E-4</v>
      </c>
      <c r="O76" s="217">
        <v>353.30585702400009</v>
      </c>
      <c r="P76" s="103">
        <f t="shared" si="26"/>
        <v>4.0000000000000007E-4</v>
      </c>
      <c r="Q76" s="217">
        <v>360.37197416448004</v>
      </c>
      <c r="R76" s="103">
        <f t="shared" si="27"/>
        <v>4.0000000000000002E-4</v>
      </c>
      <c r="S76" s="217">
        <v>367.57941364776963</v>
      </c>
      <c r="T76" s="103">
        <f t="shared" si="28"/>
        <v>4.0000000000000002E-4</v>
      </c>
      <c r="U76" s="217">
        <v>374.93100192072507</v>
      </c>
      <c r="V76" s="103">
        <f t="shared" si="29"/>
        <v>4.0000000000000002E-4</v>
      </c>
      <c r="X76" s="245"/>
    </row>
    <row r="77" spans="1:24" ht="12.75" customHeight="1" x14ac:dyDescent="0.3">
      <c r="A77" s="38" t="s">
        <v>136</v>
      </c>
      <c r="B77" s="50"/>
      <c r="C77" s="217">
        <v>0</v>
      </c>
      <c r="D77" s="103">
        <f t="shared" si="20"/>
        <v>0</v>
      </c>
      <c r="E77" s="217">
        <v>1039.9999999999998</v>
      </c>
      <c r="F77" s="103">
        <f t="shared" si="21"/>
        <v>1.2999999999999997E-3</v>
      </c>
      <c r="G77" s="217">
        <v>1060.8</v>
      </c>
      <c r="H77" s="103">
        <f t="shared" si="22"/>
        <v>1.2999999999999999E-3</v>
      </c>
      <c r="I77" s="217">
        <v>1082.0159999999998</v>
      </c>
      <c r="J77" s="103">
        <f t="shared" si="23"/>
        <v>1.2999999999999997E-3</v>
      </c>
      <c r="K77" s="217">
        <v>1103.6563199999998</v>
      </c>
      <c r="L77" s="103">
        <f t="shared" si="24"/>
        <v>1.2999999999999997E-3</v>
      </c>
      <c r="M77" s="217">
        <v>1125.7294463999999</v>
      </c>
      <c r="N77" s="103">
        <f t="shared" si="25"/>
        <v>1.2999999999999999E-3</v>
      </c>
      <c r="O77" s="217">
        <v>1148.2440353279999</v>
      </c>
      <c r="P77" s="103">
        <f t="shared" si="26"/>
        <v>1.2999999999999997E-3</v>
      </c>
      <c r="Q77" s="217">
        <v>1171.2089160345599</v>
      </c>
      <c r="R77" s="103">
        <f t="shared" si="27"/>
        <v>1.2999999999999999E-3</v>
      </c>
      <c r="S77" s="217">
        <v>1194.6330943552514</v>
      </c>
      <c r="T77" s="103">
        <f t="shared" si="28"/>
        <v>1.3000000000000002E-3</v>
      </c>
      <c r="U77" s="217">
        <v>1218.5257562423562</v>
      </c>
      <c r="V77" s="103">
        <f t="shared" si="29"/>
        <v>1.2999999999999999E-3</v>
      </c>
      <c r="X77" s="245"/>
    </row>
    <row r="78" spans="1:24" ht="12.75" customHeight="1" x14ac:dyDescent="0.3">
      <c r="A78" s="38" t="s">
        <v>135</v>
      </c>
      <c r="B78" s="50"/>
      <c r="C78" s="217">
        <v>0</v>
      </c>
      <c r="D78" s="103">
        <f t="shared" si="20"/>
        <v>0</v>
      </c>
      <c r="E78" s="217">
        <v>17599.999999999996</v>
      </c>
      <c r="F78" s="103">
        <f t="shared" si="21"/>
        <v>2.1999999999999995E-2</v>
      </c>
      <c r="G78" s="217">
        <v>17952</v>
      </c>
      <c r="H78" s="103">
        <f t="shared" si="22"/>
        <v>2.1999999999999999E-2</v>
      </c>
      <c r="I78" s="217">
        <v>18311.039999999997</v>
      </c>
      <c r="J78" s="103">
        <f t="shared" si="23"/>
        <v>2.1999999999999995E-2</v>
      </c>
      <c r="K78" s="217">
        <v>18677.2608</v>
      </c>
      <c r="L78" s="103">
        <f t="shared" si="24"/>
        <v>2.1999999999999999E-2</v>
      </c>
      <c r="M78" s="217">
        <v>19050.806015999999</v>
      </c>
      <c r="N78" s="103">
        <f t="shared" si="25"/>
        <v>2.1999999999999999E-2</v>
      </c>
      <c r="O78" s="217">
        <v>19431.822136320003</v>
      </c>
      <c r="P78" s="103">
        <f t="shared" si="26"/>
        <v>2.2000000000000002E-2</v>
      </c>
      <c r="Q78" s="217">
        <v>19820.458579046401</v>
      </c>
      <c r="R78" s="103">
        <f t="shared" si="27"/>
        <v>2.1999999999999999E-2</v>
      </c>
      <c r="S78" s="217">
        <v>20216.867750627331</v>
      </c>
      <c r="T78" s="103">
        <f t="shared" si="28"/>
        <v>2.2000000000000002E-2</v>
      </c>
      <c r="U78" s="217">
        <v>20621.205105639874</v>
      </c>
      <c r="V78" s="103">
        <f t="shared" si="29"/>
        <v>2.1999999999999999E-2</v>
      </c>
      <c r="X78" s="245"/>
    </row>
    <row r="79" spans="1:24" ht="12.75" customHeight="1" x14ac:dyDescent="0.3">
      <c r="A79" s="38" t="s">
        <v>100</v>
      </c>
      <c r="B79" s="50"/>
      <c r="C79" s="217">
        <v>0</v>
      </c>
      <c r="D79" s="103">
        <f t="shared" si="20"/>
        <v>0</v>
      </c>
      <c r="E79" s="217">
        <v>0</v>
      </c>
      <c r="F79" s="103">
        <f t="shared" si="21"/>
        <v>0</v>
      </c>
      <c r="G79" s="217">
        <v>0</v>
      </c>
      <c r="H79" s="103">
        <f t="shared" si="22"/>
        <v>0</v>
      </c>
      <c r="I79" s="217">
        <v>0</v>
      </c>
      <c r="J79" s="103">
        <f t="shared" si="23"/>
        <v>0</v>
      </c>
      <c r="K79" s="217">
        <v>0</v>
      </c>
      <c r="L79" s="103">
        <f t="shared" si="24"/>
        <v>0</v>
      </c>
      <c r="M79" s="217">
        <v>0</v>
      </c>
      <c r="N79" s="103">
        <f t="shared" si="25"/>
        <v>0</v>
      </c>
      <c r="O79" s="217">
        <v>0</v>
      </c>
      <c r="P79" s="103">
        <f t="shared" si="26"/>
        <v>0</v>
      </c>
      <c r="Q79" s="217">
        <v>0</v>
      </c>
      <c r="R79" s="103">
        <f t="shared" si="27"/>
        <v>0</v>
      </c>
      <c r="S79" s="217">
        <v>0</v>
      </c>
      <c r="T79" s="103">
        <f t="shared" si="28"/>
        <v>0</v>
      </c>
      <c r="U79" s="217">
        <v>0</v>
      </c>
      <c r="V79" s="103">
        <f t="shared" si="29"/>
        <v>0</v>
      </c>
      <c r="X79" s="245"/>
    </row>
    <row r="80" spans="1:24" ht="12.75" customHeight="1" x14ac:dyDescent="0.3">
      <c r="A80" s="38" t="s">
        <v>101</v>
      </c>
      <c r="B80" s="50"/>
      <c r="C80" s="217">
        <v>0</v>
      </c>
      <c r="D80" s="103">
        <f t="shared" si="20"/>
        <v>0</v>
      </c>
      <c r="E80" s="217">
        <v>0</v>
      </c>
      <c r="F80" s="103">
        <f t="shared" si="21"/>
        <v>0</v>
      </c>
      <c r="G80" s="217">
        <v>0</v>
      </c>
      <c r="H80" s="103">
        <f t="shared" si="22"/>
        <v>0</v>
      </c>
      <c r="I80" s="217">
        <v>0</v>
      </c>
      <c r="J80" s="103">
        <f t="shared" si="23"/>
        <v>0</v>
      </c>
      <c r="K80" s="217">
        <v>0</v>
      </c>
      <c r="L80" s="103">
        <f t="shared" si="24"/>
        <v>0</v>
      </c>
      <c r="M80" s="217">
        <v>0</v>
      </c>
      <c r="N80" s="103">
        <f t="shared" si="25"/>
        <v>0</v>
      </c>
      <c r="O80" s="217">
        <v>0</v>
      </c>
      <c r="P80" s="103">
        <f t="shared" si="26"/>
        <v>0</v>
      </c>
      <c r="Q80" s="217">
        <v>0</v>
      </c>
      <c r="R80" s="103">
        <f t="shared" si="27"/>
        <v>0</v>
      </c>
      <c r="S80" s="217">
        <v>0</v>
      </c>
      <c r="T80" s="103">
        <f t="shared" si="28"/>
        <v>0</v>
      </c>
      <c r="U80" s="217">
        <v>0</v>
      </c>
      <c r="V80" s="103">
        <f t="shared" si="29"/>
        <v>0</v>
      </c>
      <c r="X80" s="245"/>
    </row>
    <row r="81" spans="1:24" ht="12.75" customHeight="1" x14ac:dyDescent="0.3">
      <c r="A81" s="38" t="s">
        <v>139</v>
      </c>
      <c r="B81" s="50"/>
      <c r="C81" s="217">
        <v>0</v>
      </c>
      <c r="D81" s="103">
        <f t="shared" si="20"/>
        <v>0</v>
      </c>
      <c r="E81" s="217">
        <v>0</v>
      </c>
      <c r="F81" s="103">
        <f t="shared" si="21"/>
        <v>0</v>
      </c>
      <c r="G81" s="217">
        <v>0</v>
      </c>
      <c r="H81" s="103">
        <f t="shared" si="22"/>
        <v>0</v>
      </c>
      <c r="I81" s="217">
        <v>0</v>
      </c>
      <c r="J81" s="103">
        <f t="shared" si="23"/>
        <v>0</v>
      </c>
      <c r="K81" s="217">
        <v>0</v>
      </c>
      <c r="L81" s="103">
        <f t="shared" si="24"/>
        <v>0</v>
      </c>
      <c r="M81" s="217">
        <v>0</v>
      </c>
      <c r="N81" s="103">
        <f t="shared" si="25"/>
        <v>0</v>
      </c>
      <c r="O81" s="217">
        <v>0</v>
      </c>
      <c r="P81" s="103">
        <f t="shared" si="26"/>
        <v>0</v>
      </c>
      <c r="Q81" s="217">
        <v>0</v>
      </c>
      <c r="R81" s="103">
        <f t="shared" si="27"/>
        <v>0</v>
      </c>
      <c r="S81" s="217">
        <v>0</v>
      </c>
      <c r="T81" s="103">
        <f t="shared" si="28"/>
        <v>0</v>
      </c>
      <c r="U81" s="217">
        <v>0</v>
      </c>
      <c r="V81" s="103">
        <f t="shared" si="29"/>
        <v>0</v>
      </c>
      <c r="X81" s="245"/>
    </row>
    <row r="82" spans="1:24" ht="12.75" customHeight="1" x14ac:dyDescent="0.3">
      <c r="A82" s="38" t="s">
        <v>155</v>
      </c>
      <c r="B82" s="50"/>
      <c r="C82" s="217">
        <v>0</v>
      </c>
      <c r="D82" s="103">
        <f t="shared" si="20"/>
        <v>0</v>
      </c>
      <c r="E82" s="217">
        <v>0</v>
      </c>
      <c r="F82" s="103">
        <f t="shared" si="21"/>
        <v>0</v>
      </c>
      <c r="G82" s="217">
        <v>0</v>
      </c>
      <c r="H82" s="103">
        <f t="shared" si="22"/>
        <v>0</v>
      </c>
      <c r="I82" s="217">
        <v>0</v>
      </c>
      <c r="J82" s="103">
        <f t="shared" si="23"/>
        <v>0</v>
      </c>
      <c r="K82" s="217">
        <v>0</v>
      </c>
      <c r="L82" s="103">
        <f t="shared" si="24"/>
        <v>0</v>
      </c>
      <c r="M82" s="217">
        <v>0</v>
      </c>
      <c r="N82" s="103">
        <f t="shared" si="25"/>
        <v>0</v>
      </c>
      <c r="O82" s="217">
        <v>0</v>
      </c>
      <c r="P82" s="103">
        <f t="shared" si="26"/>
        <v>0</v>
      </c>
      <c r="Q82" s="217">
        <v>0</v>
      </c>
      <c r="R82" s="103">
        <f t="shared" si="27"/>
        <v>0</v>
      </c>
      <c r="S82" s="217">
        <v>0</v>
      </c>
      <c r="T82" s="103">
        <f t="shared" si="28"/>
        <v>0</v>
      </c>
      <c r="U82" s="217">
        <v>0</v>
      </c>
      <c r="V82" s="103">
        <f t="shared" si="29"/>
        <v>0</v>
      </c>
      <c r="X82" s="245"/>
    </row>
    <row r="83" spans="1:24" ht="12.75" customHeight="1" x14ac:dyDescent="0.3">
      <c r="A83" s="38" t="s">
        <v>77</v>
      </c>
      <c r="B83" s="50"/>
      <c r="C83" s="217">
        <v>0</v>
      </c>
      <c r="D83" s="103">
        <f t="shared" si="20"/>
        <v>0</v>
      </c>
      <c r="E83" s="217">
        <v>0</v>
      </c>
      <c r="F83" s="103">
        <f t="shared" si="21"/>
        <v>0</v>
      </c>
      <c r="G83" s="217">
        <v>0</v>
      </c>
      <c r="H83" s="103">
        <f t="shared" si="22"/>
        <v>0</v>
      </c>
      <c r="I83" s="217">
        <v>0</v>
      </c>
      <c r="J83" s="103">
        <f t="shared" si="23"/>
        <v>0</v>
      </c>
      <c r="K83" s="217">
        <v>0</v>
      </c>
      <c r="L83" s="103">
        <f t="shared" si="24"/>
        <v>0</v>
      </c>
      <c r="M83" s="217">
        <v>0</v>
      </c>
      <c r="N83" s="103">
        <f t="shared" si="25"/>
        <v>0</v>
      </c>
      <c r="O83" s="217">
        <v>0</v>
      </c>
      <c r="P83" s="103">
        <f t="shared" si="26"/>
        <v>0</v>
      </c>
      <c r="Q83" s="217">
        <v>0</v>
      </c>
      <c r="R83" s="103">
        <f t="shared" si="27"/>
        <v>0</v>
      </c>
      <c r="S83" s="217">
        <v>0</v>
      </c>
      <c r="T83" s="103">
        <f t="shared" si="28"/>
        <v>0</v>
      </c>
      <c r="U83" s="217">
        <v>0</v>
      </c>
      <c r="V83" s="103">
        <f t="shared" si="29"/>
        <v>0</v>
      </c>
      <c r="X83" s="245"/>
    </row>
    <row r="84" spans="1:24" ht="12.75" customHeight="1" x14ac:dyDescent="0.3">
      <c r="A84" s="38" t="s">
        <v>98</v>
      </c>
      <c r="B84" s="50"/>
      <c r="C84" s="217">
        <v>0</v>
      </c>
      <c r="D84" s="103">
        <f t="shared" si="20"/>
        <v>0</v>
      </c>
      <c r="E84" s="217">
        <v>0</v>
      </c>
      <c r="F84" s="103">
        <f t="shared" si="21"/>
        <v>0</v>
      </c>
      <c r="G84" s="217">
        <v>0</v>
      </c>
      <c r="H84" s="103">
        <f t="shared" si="22"/>
        <v>0</v>
      </c>
      <c r="I84" s="217">
        <v>0</v>
      </c>
      <c r="J84" s="103">
        <f t="shared" si="23"/>
        <v>0</v>
      </c>
      <c r="K84" s="217">
        <v>0</v>
      </c>
      <c r="L84" s="103">
        <f t="shared" si="24"/>
        <v>0</v>
      </c>
      <c r="M84" s="217">
        <v>0</v>
      </c>
      <c r="N84" s="103">
        <f t="shared" si="25"/>
        <v>0</v>
      </c>
      <c r="O84" s="217">
        <v>0</v>
      </c>
      <c r="P84" s="103">
        <f t="shared" si="26"/>
        <v>0</v>
      </c>
      <c r="Q84" s="217">
        <v>0</v>
      </c>
      <c r="R84" s="103">
        <f t="shared" si="27"/>
        <v>0</v>
      </c>
      <c r="S84" s="217">
        <v>0</v>
      </c>
      <c r="T84" s="103">
        <f t="shared" si="28"/>
        <v>0</v>
      </c>
      <c r="U84" s="217">
        <v>0</v>
      </c>
      <c r="V84" s="103">
        <f t="shared" si="29"/>
        <v>0</v>
      </c>
      <c r="X84" s="245"/>
    </row>
    <row r="85" spans="1:24" ht="12.75" customHeight="1" x14ac:dyDescent="0.3">
      <c r="A85" s="38" t="s">
        <v>79</v>
      </c>
      <c r="B85" s="50"/>
      <c r="C85" s="217">
        <v>0</v>
      </c>
      <c r="D85" s="103">
        <f t="shared" si="20"/>
        <v>0</v>
      </c>
      <c r="E85" s="217">
        <v>0</v>
      </c>
      <c r="F85" s="103">
        <f t="shared" si="21"/>
        <v>0</v>
      </c>
      <c r="G85" s="217">
        <v>0</v>
      </c>
      <c r="H85" s="103">
        <f t="shared" si="22"/>
        <v>0</v>
      </c>
      <c r="I85" s="217">
        <v>0</v>
      </c>
      <c r="J85" s="103">
        <f t="shared" si="23"/>
        <v>0</v>
      </c>
      <c r="K85" s="217">
        <v>0</v>
      </c>
      <c r="L85" s="103">
        <f t="shared" si="24"/>
        <v>0</v>
      </c>
      <c r="M85" s="217">
        <v>0</v>
      </c>
      <c r="N85" s="103">
        <f t="shared" si="25"/>
        <v>0</v>
      </c>
      <c r="O85" s="217">
        <v>0</v>
      </c>
      <c r="P85" s="103">
        <f t="shared" si="26"/>
        <v>0</v>
      </c>
      <c r="Q85" s="217">
        <v>0</v>
      </c>
      <c r="R85" s="103">
        <f t="shared" si="27"/>
        <v>0</v>
      </c>
      <c r="S85" s="217">
        <v>0</v>
      </c>
      <c r="T85" s="103">
        <f t="shared" si="28"/>
        <v>0</v>
      </c>
      <c r="U85" s="217">
        <v>0</v>
      </c>
      <c r="V85" s="103">
        <f t="shared" si="29"/>
        <v>0</v>
      </c>
      <c r="X85" s="245"/>
    </row>
    <row r="86" spans="1:24" ht="12.75" customHeight="1" x14ac:dyDescent="0.3">
      <c r="A86" s="38" t="s">
        <v>15</v>
      </c>
      <c r="B86" s="50"/>
      <c r="C86" s="217">
        <v>0</v>
      </c>
      <c r="D86" s="103">
        <f t="shared" si="20"/>
        <v>0</v>
      </c>
      <c r="E86" s="217">
        <v>3200</v>
      </c>
      <c r="F86" s="103">
        <f t="shared" si="21"/>
        <v>4.0000000000000001E-3</v>
      </c>
      <c r="G86" s="217">
        <v>3264</v>
      </c>
      <c r="H86" s="103">
        <f t="shared" si="22"/>
        <v>4.0000000000000001E-3</v>
      </c>
      <c r="I86" s="217">
        <v>3329.2799999999997</v>
      </c>
      <c r="J86" s="103">
        <f t="shared" si="23"/>
        <v>4.0000000000000001E-3</v>
      </c>
      <c r="K86" s="217">
        <v>3395.8656000000005</v>
      </c>
      <c r="L86" s="103">
        <f t="shared" si="24"/>
        <v>4.000000000000001E-3</v>
      </c>
      <c r="M86" s="217">
        <v>3463.7829120000001</v>
      </c>
      <c r="N86" s="103">
        <f t="shared" si="25"/>
        <v>4.0000000000000001E-3</v>
      </c>
      <c r="O86" s="217">
        <v>3533.0585702400003</v>
      </c>
      <c r="P86" s="103">
        <f t="shared" si="26"/>
        <v>4.0000000000000001E-3</v>
      </c>
      <c r="Q86" s="217">
        <v>3603.7197416448003</v>
      </c>
      <c r="R86" s="103">
        <f t="shared" si="27"/>
        <v>4.0000000000000001E-3</v>
      </c>
      <c r="S86" s="217">
        <v>3675.7941364776966</v>
      </c>
      <c r="T86" s="103">
        <f t="shared" si="28"/>
        <v>4.0000000000000001E-3</v>
      </c>
      <c r="U86" s="217">
        <v>3749.3100192072502</v>
      </c>
      <c r="V86" s="103">
        <f t="shared" si="29"/>
        <v>4.0000000000000001E-3</v>
      </c>
      <c r="X86" s="245"/>
    </row>
    <row r="87" spans="1:24" ht="12.75" customHeight="1" x14ac:dyDescent="0.3">
      <c r="A87" s="38" t="s">
        <v>152</v>
      </c>
      <c r="B87" s="50"/>
      <c r="C87" s="217">
        <v>0</v>
      </c>
      <c r="D87" s="103">
        <f t="shared" si="20"/>
        <v>0</v>
      </c>
      <c r="E87" s="217">
        <v>0</v>
      </c>
      <c r="F87" s="103">
        <f t="shared" si="21"/>
        <v>0</v>
      </c>
      <c r="G87" s="217">
        <v>0</v>
      </c>
      <c r="H87" s="103">
        <f t="shared" si="22"/>
        <v>0</v>
      </c>
      <c r="I87" s="217">
        <v>0</v>
      </c>
      <c r="J87" s="103">
        <f t="shared" si="23"/>
        <v>0</v>
      </c>
      <c r="K87" s="217">
        <v>0</v>
      </c>
      <c r="L87" s="103">
        <f t="shared" si="24"/>
        <v>0</v>
      </c>
      <c r="M87" s="217">
        <v>0</v>
      </c>
      <c r="N87" s="103">
        <f t="shared" si="25"/>
        <v>0</v>
      </c>
      <c r="O87" s="217">
        <v>0</v>
      </c>
      <c r="P87" s="103">
        <f t="shared" si="26"/>
        <v>0</v>
      </c>
      <c r="Q87" s="217">
        <v>0</v>
      </c>
      <c r="R87" s="103">
        <f t="shared" si="27"/>
        <v>0</v>
      </c>
      <c r="S87" s="217">
        <v>0</v>
      </c>
      <c r="T87" s="103">
        <f t="shared" si="28"/>
        <v>0</v>
      </c>
      <c r="U87" s="217">
        <v>0</v>
      </c>
      <c r="V87" s="103">
        <f t="shared" si="29"/>
        <v>0</v>
      </c>
      <c r="X87" s="245"/>
    </row>
    <row r="88" spans="1:24" ht="12.75" customHeight="1" x14ac:dyDescent="0.3">
      <c r="A88" s="38" t="s">
        <v>12</v>
      </c>
      <c r="B88" s="50"/>
      <c r="C88" s="217">
        <v>0</v>
      </c>
      <c r="D88" s="103">
        <f t="shared" si="20"/>
        <v>0</v>
      </c>
      <c r="E88" s="217">
        <v>4080.0000000000005</v>
      </c>
      <c r="F88" s="103">
        <f t="shared" si="21"/>
        <v>5.1000000000000004E-3</v>
      </c>
      <c r="G88" s="217">
        <v>4161.6000000000004</v>
      </c>
      <c r="H88" s="103">
        <f t="shared" si="22"/>
        <v>5.1000000000000004E-3</v>
      </c>
      <c r="I88" s="217">
        <v>4244.8320000000003</v>
      </c>
      <c r="J88" s="103">
        <f t="shared" si="23"/>
        <v>5.1000000000000004E-3</v>
      </c>
      <c r="K88" s="217">
        <v>4329.7286400000003</v>
      </c>
      <c r="L88" s="103">
        <f t="shared" si="24"/>
        <v>5.1000000000000004E-3</v>
      </c>
      <c r="M88" s="217">
        <v>4416.3232128</v>
      </c>
      <c r="N88" s="103">
        <f t="shared" si="25"/>
        <v>5.1000000000000004E-3</v>
      </c>
      <c r="O88" s="217">
        <v>4504.6496770560007</v>
      </c>
      <c r="P88" s="103">
        <f t="shared" si="26"/>
        <v>5.1000000000000004E-3</v>
      </c>
      <c r="Q88" s="217">
        <v>4594.7426705971211</v>
      </c>
      <c r="R88" s="103">
        <f t="shared" si="27"/>
        <v>5.1000000000000012E-3</v>
      </c>
      <c r="S88" s="217">
        <v>4686.6375240090638</v>
      </c>
      <c r="T88" s="103">
        <f t="shared" si="28"/>
        <v>5.1000000000000012E-3</v>
      </c>
      <c r="U88" s="217">
        <v>4780.3702744892453</v>
      </c>
      <c r="V88" s="103">
        <f t="shared" si="29"/>
        <v>5.1000000000000012E-3</v>
      </c>
      <c r="X88" s="245"/>
    </row>
    <row r="89" spans="1:24" ht="12.75" customHeight="1" x14ac:dyDescent="0.3">
      <c r="A89" s="38" t="s">
        <v>172</v>
      </c>
      <c r="B89" s="50"/>
      <c r="C89" s="217">
        <v>0</v>
      </c>
      <c r="D89" s="103">
        <f t="shared" si="20"/>
        <v>0</v>
      </c>
      <c r="E89" s="217">
        <v>0</v>
      </c>
      <c r="F89" s="103">
        <f t="shared" si="21"/>
        <v>0</v>
      </c>
      <c r="G89" s="217">
        <v>0</v>
      </c>
      <c r="H89" s="103">
        <f t="shared" si="22"/>
        <v>0</v>
      </c>
      <c r="I89" s="217">
        <v>0</v>
      </c>
      <c r="J89" s="103">
        <f t="shared" si="23"/>
        <v>0</v>
      </c>
      <c r="K89" s="217">
        <v>0</v>
      </c>
      <c r="L89" s="103">
        <f t="shared" si="24"/>
        <v>0</v>
      </c>
      <c r="M89" s="217">
        <v>0</v>
      </c>
      <c r="N89" s="103">
        <f t="shared" si="25"/>
        <v>0</v>
      </c>
      <c r="O89" s="217">
        <v>0</v>
      </c>
      <c r="P89" s="103">
        <f t="shared" si="26"/>
        <v>0</v>
      </c>
      <c r="Q89" s="217">
        <v>0</v>
      </c>
      <c r="R89" s="103">
        <f t="shared" si="27"/>
        <v>0</v>
      </c>
      <c r="S89" s="217">
        <v>0</v>
      </c>
      <c r="T89" s="103">
        <f t="shared" si="28"/>
        <v>0</v>
      </c>
      <c r="U89" s="217">
        <v>0</v>
      </c>
      <c r="V89" s="103">
        <f t="shared" si="29"/>
        <v>0</v>
      </c>
      <c r="X89" s="245"/>
    </row>
    <row r="90" spans="1:24" ht="12.75" customHeight="1" x14ac:dyDescent="0.3">
      <c r="A90" s="38" t="s">
        <v>17</v>
      </c>
      <c r="B90" s="50"/>
      <c r="C90" s="217">
        <v>0</v>
      </c>
      <c r="D90" s="103">
        <f t="shared" si="20"/>
        <v>0</v>
      </c>
      <c r="E90" s="217">
        <v>160</v>
      </c>
      <c r="F90" s="103">
        <f t="shared" si="21"/>
        <v>2.0000000000000001E-4</v>
      </c>
      <c r="G90" s="217">
        <v>163.20000000000002</v>
      </c>
      <c r="H90" s="103">
        <f t="shared" si="22"/>
        <v>2.0000000000000001E-4</v>
      </c>
      <c r="I90" s="217">
        <v>166.464</v>
      </c>
      <c r="J90" s="103">
        <f t="shared" si="23"/>
        <v>2.0000000000000001E-4</v>
      </c>
      <c r="K90" s="217">
        <v>169.79328000000001</v>
      </c>
      <c r="L90" s="103">
        <f t="shared" si="24"/>
        <v>2.0000000000000001E-4</v>
      </c>
      <c r="M90" s="217">
        <v>173.18914559999999</v>
      </c>
      <c r="N90" s="103">
        <f t="shared" si="25"/>
        <v>1.9999999999999998E-4</v>
      </c>
      <c r="O90" s="217">
        <v>176.65292851200005</v>
      </c>
      <c r="P90" s="103">
        <f t="shared" si="26"/>
        <v>2.0000000000000004E-4</v>
      </c>
      <c r="Q90" s="217">
        <v>180.18598708224002</v>
      </c>
      <c r="R90" s="103">
        <f t="shared" si="27"/>
        <v>2.0000000000000001E-4</v>
      </c>
      <c r="S90" s="217">
        <v>183.78970682388481</v>
      </c>
      <c r="T90" s="103">
        <f t="shared" si="28"/>
        <v>2.0000000000000001E-4</v>
      </c>
      <c r="U90" s="217">
        <v>187.46550096036253</v>
      </c>
      <c r="V90" s="103">
        <f t="shared" si="29"/>
        <v>2.0000000000000001E-4</v>
      </c>
      <c r="X90" s="245"/>
    </row>
    <row r="91" spans="1:24" ht="12.75" customHeight="1" x14ac:dyDescent="0.3">
      <c r="A91" s="38" t="s">
        <v>143</v>
      </c>
      <c r="B91" s="38"/>
      <c r="C91" s="217">
        <v>0</v>
      </c>
      <c r="D91" s="103">
        <f t="shared" si="20"/>
        <v>0</v>
      </c>
      <c r="E91" s="217">
        <v>0</v>
      </c>
      <c r="F91" s="103">
        <f t="shared" si="21"/>
        <v>0</v>
      </c>
      <c r="G91" s="217">
        <v>0</v>
      </c>
      <c r="H91" s="103">
        <f t="shared" si="22"/>
        <v>0</v>
      </c>
      <c r="I91" s="217">
        <v>0</v>
      </c>
      <c r="J91" s="103">
        <f t="shared" si="23"/>
        <v>0</v>
      </c>
      <c r="K91" s="217">
        <v>0</v>
      </c>
      <c r="L91" s="103">
        <f t="shared" si="24"/>
        <v>0</v>
      </c>
      <c r="M91" s="217">
        <v>0</v>
      </c>
      <c r="N91" s="103">
        <f t="shared" si="25"/>
        <v>0</v>
      </c>
      <c r="O91" s="217">
        <v>0</v>
      </c>
      <c r="P91" s="103">
        <f t="shared" si="26"/>
        <v>0</v>
      </c>
      <c r="Q91" s="217">
        <v>0</v>
      </c>
      <c r="R91" s="103">
        <f t="shared" si="27"/>
        <v>0</v>
      </c>
      <c r="S91" s="217">
        <v>0</v>
      </c>
      <c r="T91" s="103">
        <f t="shared" si="28"/>
        <v>0</v>
      </c>
      <c r="U91" s="217">
        <v>0</v>
      </c>
      <c r="V91" s="103">
        <f t="shared" si="29"/>
        <v>0</v>
      </c>
      <c r="X91" s="245"/>
    </row>
    <row r="92" spans="1:24" ht="12.75" customHeight="1" x14ac:dyDescent="0.3">
      <c r="A92" s="38" t="s">
        <v>13</v>
      </c>
      <c r="B92" s="50"/>
      <c r="C92" s="217">
        <v>0</v>
      </c>
      <c r="D92" s="103">
        <f t="shared" si="20"/>
        <v>0</v>
      </c>
      <c r="E92" s="217">
        <v>4159.9999999999991</v>
      </c>
      <c r="F92" s="103">
        <f t="shared" si="21"/>
        <v>5.1999999999999989E-3</v>
      </c>
      <c r="G92" s="217">
        <v>4243.2</v>
      </c>
      <c r="H92" s="103">
        <f t="shared" si="22"/>
        <v>5.1999999999999998E-3</v>
      </c>
      <c r="I92" s="217">
        <v>4328.0639999999994</v>
      </c>
      <c r="J92" s="103">
        <f t="shared" si="23"/>
        <v>5.1999999999999989E-3</v>
      </c>
      <c r="K92" s="217">
        <v>4414.6252799999993</v>
      </c>
      <c r="L92" s="103">
        <f t="shared" si="24"/>
        <v>5.1999999999999989E-3</v>
      </c>
      <c r="M92" s="217">
        <v>4502.9177855999997</v>
      </c>
      <c r="N92" s="103">
        <f t="shared" si="25"/>
        <v>5.1999999999999998E-3</v>
      </c>
      <c r="O92" s="217">
        <v>4592.9761413119995</v>
      </c>
      <c r="P92" s="103">
        <f t="shared" si="26"/>
        <v>5.1999999999999989E-3</v>
      </c>
      <c r="Q92" s="217">
        <v>4684.8356641382397</v>
      </c>
      <c r="R92" s="103">
        <f t="shared" si="27"/>
        <v>5.1999999999999998E-3</v>
      </c>
      <c r="S92" s="217">
        <v>4778.5323774210055</v>
      </c>
      <c r="T92" s="103">
        <f t="shared" si="28"/>
        <v>5.2000000000000006E-3</v>
      </c>
      <c r="U92" s="217">
        <v>4874.103024969425</v>
      </c>
      <c r="V92" s="103">
        <f t="shared" si="29"/>
        <v>5.1999999999999998E-3</v>
      </c>
      <c r="X92" s="245"/>
    </row>
    <row r="93" spans="1:24" ht="12.75" customHeight="1" x14ac:dyDescent="0.3">
      <c r="A93" s="38" t="s">
        <v>144</v>
      </c>
      <c r="B93" s="50"/>
      <c r="C93" s="217">
        <v>0</v>
      </c>
      <c r="D93" s="103">
        <f t="shared" si="20"/>
        <v>0</v>
      </c>
      <c r="E93" s="217">
        <v>0</v>
      </c>
      <c r="F93" s="103">
        <f t="shared" si="21"/>
        <v>0</v>
      </c>
      <c r="G93" s="217">
        <v>0</v>
      </c>
      <c r="H93" s="103">
        <f t="shared" si="22"/>
        <v>0</v>
      </c>
      <c r="I93" s="217">
        <v>0</v>
      </c>
      <c r="J93" s="103">
        <f t="shared" si="23"/>
        <v>0</v>
      </c>
      <c r="K93" s="217">
        <v>0</v>
      </c>
      <c r="L93" s="103">
        <f t="shared" si="24"/>
        <v>0</v>
      </c>
      <c r="M93" s="217">
        <v>0</v>
      </c>
      <c r="N93" s="103">
        <f t="shared" si="25"/>
        <v>0</v>
      </c>
      <c r="O93" s="217">
        <v>0</v>
      </c>
      <c r="P93" s="103">
        <f t="shared" si="26"/>
        <v>0</v>
      </c>
      <c r="Q93" s="217">
        <v>0</v>
      </c>
      <c r="R93" s="103">
        <f t="shared" si="27"/>
        <v>0</v>
      </c>
      <c r="S93" s="217">
        <v>0</v>
      </c>
      <c r="T93" s="103">
        <f t="shared" si="28"/>
        <v>0</v>
      </c>
      <c r="U93" s="217">
        <v>0</v>
      </c>
      <c r="V93" s="103">
        <f t="shared" si="29"/>
        <v>0</v>
      </c>
      <c r="X93" s="245"/>
    </row>
    <row r="94" spans="1:24" ht="12.75" customHeight="1" x14ac:dyDescent="0.3">
      <c r="A94" s="38" t="s">
        <v>156</v>
      </c>
      <c r="B94" s="50"/>
      <c r="C94" s="217">
        <v>0</v>
      </c>
      <c r="D94" s="103">
        <f t="shared" si="20"/>
        <v>0</v>
      </c>
      <c r="E94" s="217">
        <v>0</v>
      </c>
      <c r="F94" s="103">
        <f t="shared" si="21"/>
        <v>0</v>
      </c>
      <c r="G94" s="217">
        <v>0</v>
      </c>
      <c r="H94" s="103">
        <f t="shared" si="22"/>
        <v>0</v>
      </c>
      <c r="I94" s="217">
        <v>0</v>
      </c>
      <c r="J94" s="103">
        <f t="shared" si="23"/>
        <v>0</v>
      </c>
      <c r="K94" s="217">
        <v>0</v>
      </c>
      <c r="L94" s="103">
        <f t="shared" si="24"/>
        <v>0</v>
      </c>
      <c r="M94" s="217">
        <v>0</v>
      </c>
      <c r="N94" s="103">
        <f t="shared" si="25"/>
        <v>0</v>
      </c>
      <c r="O94" s="217">
        <v>0</v>
      </c>
      <c r="P94" s="103">
        <f t="shared" si="26"/>
        <v>0</v>
      </c>
      <c r="Q94" s="217">
        <v>0</v>
      </c>
      <c r="R94" s="103">
        <f t="shared" si="27"/>
        <v>0</v>
      </c>
      <c r="S94" s="217">
        <v>0</v>
      </c>
      <c r="T94" s="103">
        <f t="shared" si="28"/>
        <v>0</v>
      </c>
      <c r="U94" s="217">
        <v>0</v>
      </c>
      <c r="V94" s="103">
        <f t="shared" si="29"/>
        <v>0</v>
      </c>
      <c r="X94" s="245"/>
    </row>
    <row r="95" spans="1:24" ht="12.75" customHeight="1" x14ac:dyDescent="0.3">
      <c r="A95" s="38" t="s">
        <v>150</v>
      </c>
      <c r="B95" s="50"/>
      <c r="C95" s="217">
        <v>0</v>
      </c>
      <c r="D95" s="103">
        <f t="shared" si="20"/>
        <v>0</v>
      </c>
      <c r="E95" s="217">
        <v>0</v>
      </c>
      <c r="F95" s="103">
        <f t="shared" si="21"/>
        <v>0</v>
      </c>
      <c r="G95" s="217">
        <v>0</v>
      </c>
      <c r="H95" s="103">
        <f t="shared" si="22"/>
        <v>0</v>
      </c>
      <c r="I95" s="217">
        <v>0</v>
      </c>
      <c r="J95" s="103">
        <f t="shared" si="23"/>
        <v>0</v>
      </c>
      <c r="K95" s="217">
        <v>0</v>
      </c>
      <c r="L95" s="103">
        <f t="shared" si="24"/>
        <v>0</v>
      </c>
      <c r="M95" s="217">
        <v>0</v>
      </c>
      <c r="N95" s="103">
        <f t="shared" si="25"/>
        <v>0</v>
      </c>
      <c r="O95" s="217">
        <v>0</v>
      </c>
      <c r="P95" s="103">
        <f t="shared" si="26"/>
        <v>0</v>
      </c>
      <c r="Q95" s="217">
        <v>0</v>
      </c>
      <c r="R95" s="103">
        <f t="shared" si="27"/>
        <v>0</v>
      </c>
      <c r="S95" s="217">
        <v>0</v>
      </c>
      <c r="T95" s="103">
        <f t="shared" si="28"/>
        <v>0</v>
      </c>
      <c r="U95" s="217">
        <v>0</v>
      </c>
      <c r="V95" s="103">
        <f t="shared" si="29"/>
        <v>0</v>
      </c>
      <c r="X95" s="245"/>
    </row>
    <row r="96" spans="1:24" ht="12.75" customHeight="1" x14ac:dyDescent="0.3">
      <c r="A96" s="38" t="s">
        <v>146</v>
      </c>
      <c r="B96" s="50"/>
      <c r="C96" s="217">
        <v>0</v>
      </c>
      <c r="D96" s="103">
        <f t="shared" si="20"/>
        <v>0</v>
      </c>
      <c r="E96" s="217">
        <v>0</v>
      </c>
      <c r="F96" s="103">
        <f t="shared" si="21"/>
        <v>0</v>
      </c>
      <c r="G96" s="217">
        <v>0</v>
      </c>
      <c r="H96" s="103">
        <f t="shared" si="22"/>
        <v>0</v>
      </c>
      <c r="I96" s="217">
        <v>0</v>
      </c>
      <c r="J96" s="103">
        <f t="shared" si="23"/>
        <v>0</v>
      </c>
      <c r="K96" s="217">
        <v>0</v>
      </c>
      <c r="L96" s="103">
        <f t="shared" si="24"/>
        <v>0</v>
      </c>
      <c r="M96" s="217">
        <v>0</v>
      </c>
      <c r="N96" s="103">
        <f t="shared" si="25"/>
        <v>0</v>
      </c>
      <c r="O96" s="217">
        <v>0</v>
      </c>
      <c r="P96" s="103">
        <f t="shared" si="26"/>
        <v>0</v>
      </c>
      <c r="Q96" s="217">
        <v>0</v>
      </c>
      <c r="R96" s="103">
        <f t="shared" si="27"/>
        <v>0</v>
      </c>
      <c r="S96" s="217">
        <v>0</v>
      </c>
      <c r="T96" s="103">
        <f t="shared" si="28"/>
        <v>0</v>
      </c>
      <c r="U96" s="217">
        <v>0</v>
      </c>
      <c r="V96" s="103">
        <f t="shared" si="29"/>
        <v>0</v>
      </c>
      <c r="X96" s="245"/>
    </row>
    <row r="97" spans="1:24" ht="12.75" customHeight="1" x14ac:dyDescent="0.3">
      <c r="A97" s="38" t="s">
        <v>7</v>
      </c>
      <c r="B97" s="50"/>
      <c r="C97" s="217">
        <v>0</v>
      </c>
      <c r="D97" s="103">
        <f t="shared" si="20"/>
        <v>0</v>
      </c>
      <c r="E97" s="217">
        <v>8471.2452614000013</v>
      </c>
      <c r="F97" s="103">
        <f t="shared" si="21"/>
        <v>1.0589056576750001E-2</v>
      </c>
      <c r="G97" s="217">
        <v>8735.9599525989997</v>
      </c>
      <c r="H97" s="103">
        <f t="shared" si="22"/>
        <v>1.0705833275243873E-2</v>
      </c>
      <c r="I97" s="217">
        <v>8992.7093153905425</v>
      </c>
      <c r="J97" s="103">
        <f t="shared" si="23"/>
        <v>1.0804389315876756E-2</v>
      </c>
      <c r="K97" s="217">
        <v>9217.5270482753058</v>
      </c>
      <c r="L97" s="103">
        <f t="shared" si="24"/>
        <v>1.0857352008601643E-2</v>
      </c>
      <c r="M97" s="217">
        <v>9447.9652244821864</v>
      </c>
      <c r="N97" s="103">
        <f t="shared" si="25"/>
        <v>1.0910574322369295E-2</v>
      </c>
      <c r="O97" s="217">
        <v>9684.1643550942408</v>
      </c>
      <c r="P97" s="103">
        <f t="shared" si="26"/>
        <v>1.0964057529831889E-2</v>
      </c>
      <c r="Q97" s="217">
        <v>9926.2684639715972</v>
      </c>
      <c r="R97" s="103">
        <f t="shared" si="27"/>
        <v>1.1017802909880085E-2</v>
      </c>
      <c r="S97" s="217">
        <v>10174.425175570885</v>
      </c>
      <c r="T97" s="103">
        <f t="shared" si="28"/>
        <v>1.1071811747673613E-2</v>
      </c>
      <c r="U97" s="217">
        <v>10428.785804960156</v>
      </c>
      <c r="V97" s="103">
        <f t="shared" si="29"/>
        <v>1.1126085334672011E-2</v>
      </c>
      <c r="X97" s="245"/>
    </row>
    <row r="98" spans="1:24" ht="12.75" customHeight="1" x14ac:dyDescent="0.3">
      <c r="A98" s="145" t="s">
        <v>245</v>
      </c>
      <c r="B98" s="50"/>
      <c r="C98" s="217">
        <v>0</v>
      </c>
      <c r="D98" s="103">
        <f t="shared" si="20"/>
        <v>0</v>
      </c>
      <c r="E98" s="217">
        <v>960</v>
      </c>
      <c r="F98" s="103">
        <f t="shared" si="21"/>
        <v>1.1999999999999999E-3</v>
      </c>
      <c r="G98" s="217">
        <v>979.19999999999982</v>
      </c>
      <c r="H98" s="103">
        <f t="shared" si="22"/>
        <v>1.1999999999999997E-3</v>
      </c>
      <c r="I98" s="217">
        <v>998.78399999999988</v>
      </c>
      <c r="J98" s="103">
        <f t="shared" si="23"/>
        <v>1.1999999999999999E-3</v>
      </c>
      <c r="K98" s="217">
        <v>1018.7596799999999</v>
      </c>
      <c r="L98" s="103">
        <f t="shared" si="24"/>
        <v>1.1999999999999999E-3</v>
      </c>
      <c r="M98" s="217">
        <v>1039.1348735999998</v>
      </c>
      <c r="N98" s="103">
        <f t="shared" si="25"/>
        <v>1.1999999999999997E-3</v>
      </c>
      <c r="O98" s="217">
        <v>1059.9175710720001</v>
      </c>
      <c r="P98" s="103">
        <f t="shared" si="26"/>
        <v>1.2000000000000001E-3</v>
      </c>
      <c r="Q98" s="217">
        <v>1081.1159224934399</v>
      </c>
      <c r="R98" s="103">
        <f t="shared" si="27"/>
        <v>1.1999999999999999E-3</v>
      </c>
      <c r="S98" s="217">
        <v>1102.7382409433087</v>
      </c>
      <c r="T98" s="103">
        <f t="shared" si="28"/>
        <v>1.1999999999999999E-3</v>
      </c>
      <c r="U98" s="217">
        <v>1124.7930057621752</v>
      </c>
      <c r="V98" s="103">
        <f t="shared" si="29"/>
        <v>1.2000000000000001E-3</v>
      </c>
      <c r="X98" s="245"/>
    </row>
    <row r="99" spans="1:24" ht="12.75" customHeight="1" x14ac:dyDescent="0.3">
      <c r="A99" s="145" t="s">
        <v>245</v>
      </c>
      <c r="B99" s="50"/>
      <c r="C99" s="217">
        <v>0</v>
      </c>
      <c r="D99" s="103">
        <f t="shared" si="20"/>
        <v>0</v>
      </c>
      <c r="E99" s="217">
        <v>0</v>
      </c>
      <c r="F99" s="103">
        <f t="shared" si="21"/>
        <v>0</v>
      </c>
      <c r="G99" s="217">
        <v>0</v>
      </c>
      <c r="H99" s="103">
        <f t="shared" si="22"/>
        <v>0</v>
      </c>
      <c r="I99" s="217">
        <v>0</v>
      </c>
      <c r="J99" s="103">
        <f t="shared" si="23"/>
        <v>0</v>
      </c>
      <c r="K99" s="217">
        <v>0</v>
      </c>
      <c r="L99" s="103">
        <f t="shared" si="24"/>
        <v>0</v>
      </c>
      <c r="M99" s="217">
        <v>0</v>
      </c>
      <c r="N99" s="103">
        <f t="shared" si="25"/>
        <v>0</v>
      </c>
      <c r="O99" s="217">
        <v>0</v>
      </c>
      <c r="P99" s="103">
        <f t="shared" si="26"/>
        <v>0</v>
      </c>
      <c r="Q99" s="217">
        <v>0</v>
      </c>
      <c r="R99" s="103">
        <f t="shared" si="27"/>
        <v>0</v>
      </c>
      <c r="S99" s="217">
        <v>0</v>
      </c>
      <c r="T99" s="103">
        <f t="shared" si="28"/>
        <v>0</v>
      </c>
      <c r="U99" s="217">
        <v>0</v>
      </c>
      <c r="V99" s="103">
        <f t="shared" si="29"/>
        <v>0</v>
      </c>
      <c r="X99" s="245"/>
    </row>
    <row r="100" spans="1:24" ht="12.75" customHeight="1" x14ac:dyDescent="0.3">
      <c r="A100" s="145" t="s">
        <v>245</v>
      </c>
      <c r="B100" s="50"/>
      <c r="C100" s="217">
        <v>0</v>
      </c>
      <c r="D100" s="103">
        <f t="shared" si="20"/>
        <v>0</v>
      </c>
      <c r="E100" s="217">
        <v>0</v>
      </c>
      <c r="F100" s="103">
        <f t="shared" si="21"/>
        <v>0</v>
      </c>
      <c r="G100" s="217">
        <v>0</v>
      </c>
      <c r="H100" s="103">
        <f t="shared" si="22"/>
        <v>0</v>
      </c>
      <c r="I100" s="217">
        <v>0</v>
      </c>
      <c r="J100" s="103">
        <f t="shared" si="23"/>
        <v>0</v>
      </c>
      <c r="K100" s="217">
        <v>0</v>
      </c>
      <c r="L100" s="103">
        <f t="shared" si="24"/>
        <v>0</v>
      </c>
      <c r="M100" s="217">
        <v>0</v>
      </c>
      <c r="N100" s="103">
        <f t="shared" si="25"/>
        <v>0</v>
      </c>
      <c r="O100" s="217">
        <v>0</v>
      </c>
      <c r="P100" s="103">
        <f t="shared" si="26"/>
        <v>0</v>
      </c>
      <c r="Q100" s="217">
        <v>0</v>
      </c>
      <c r="R100" s="103">
        <f t="shared" si="27"/>
        <v>0</v>
      </c>
      <c r="S100" s="217">
        <v>0</v>
      </c>
      <c r="T100" s="103">
        <f t="shared" si="28"/>
        <v>0</v>
      </c>
      <c r="U100" s="217">
        <v>0</v>
      </c>
      <c r="V100" s="103">
        <f t="shared" si="29"/>
        <v>0</v>
      </c>
      <c r="X100" s="245"/>
    </row>
    <row r="101" spans="1:24" ht="12.75" customHeight="1" x14ac:dyDescent="0.3">
      <c r="A101" s="38" t="s">
        <v>99</v>
      </c>
      <c r="B101" s="50"/>
      <c r="C101" s="217"/>
      <c r="D101" s="103">
        <f t="shared" si="20"/>
        <v>0</v>
      </c>
      <c r="E101" s="217"/>
      <c r="F101" s="103">
        <f t="shared" si="21"/>
        <v>0</v>
      </c>
      <c r="G101" s="217"/>
      <c r="H101" s="103">
        <f t="shared" si="22"/>
        <v>0</v>
      </c>
      <c r="I101" s="217">
        <v>0</v>
      </c>
      <c r="J101" s="103">
        <f t="shared" si="23"/>
        <v>0</v>
      </c>
      <c r="K101" s="217">
        <v>0</v>
      </c>
      <c r="L101" s="103">
        <f t="shared" si="24"/>
        <v>0</v>
      </c>
      <c r="M101" s="217">
        <v>0</v>
      </c>
      <c r="N101" s="103">
        <f t="shared" si="25"/>
        <v>0</v>
      </c>
      <c r="O101" s="217">
        <v>0</v>
      </c>
      <c r="P101" s="103">
        <f t="shared" si="26"/>
        <v>0</v>
      </c>
      <c r="Q101" s="217">
        <v>0</v>
      </c>
      <c r="R101" s="103">
        <f t="shared" si="27"/>
        <v>0</v>
      </c>
      <c r="S101" s="217">
        <v>0</v>
      </c>
      <c r="T101" s="103">
        <f t="shared" si="28"/>
        <v>0</v>
      </c>
      <c r="U101" s="217">
        <v>0</v>
      </c>
      <c r="V101" s="103">
        <f t="shared" si="29"/>
        <v>0</v>
      </c>
      <c r="X101" s="245"/>
    </row>
    <row r="102" spans="1:24" ht="12.75" customHeight="1" x14ac:dyDescent="0.3">
      <c r="A102" s="145" t="s">
        <v>78</v>
      </c>
      <c r="B102" s="50"/>
      <c r="C102" s="217">
        <v>0</v>
      </c>
      <c r="D102" s="103">
        <f t="shared" si="20"/>
        <v>0</v>
      </c>
      <c r="E102" s="217">
        <v>0</v>
      </c>
      <c r="F102" s="103">
        <f t="shared" si="21"/>
        <v>0</v>
      </c>
      <c r="G102" s="217">
        <v>0</v>
      </c>
      <c r="H102" s="103">
        <f t="shared" si="22"/>
        <v>0</v>
      </c>
      <c r="I102" s="217">
        <v>0</v>
      </c>
      <c r="J102" s="103">
        <f t="shared" si="23"/>
        <v>0</v>
      </c>
      <c r="K102" s="217">
        <v>0</v>
      </c>
      <c r="L102" s="103">
        <f t="shared" si="24"/>
        <v>0</v>
      </c>
      <c r="M102" s="217">
        <v>0</v>
      </c>
      <c r="N102" s="103">
        <f t="shared" si="25"/>
        <v>0</v>
      </c>
      <c r="O102" s="217">
        <v>0</v>
      </c>
      <c r="P102" s="103">
        <f t="shared" si="26"/>
        <v>0</v>
      </c>
      <c r="Q102" s="217">
        <v>0</v>
      </c>
      <c r="R102" s="103">
        <f t="shared" si="27"/>
        <v>0</v>
      </c>
      <c r="S102" s="217">
        <v>0</v>
      </c>
      <c r="T102" s="103">
        <f t="shared" si="28"/>
        <v>0</v>
      </c>
      <c r="U102" s="217">
        <v>0</v>
      </c>
      <c r="V102" s="103">
        <f t="shared" si="29"/>
        <v>0</v>
      </c>
      <c r="X102" s="245"/>
    </row>
    <row r="103" spans="1:24" ht="12.75" customHeight="1" x14ac:dyDescent="0.3">
      <c r="A103" s="145" t="s">
        <v>78</v>
      </c>
      <c r="B103" s="50"/>
      <c r="C103" s="217">
        <v>0</v>
      </c>
      <c r="D103" s="103">
        <f t="shared" si="20"/>
        <v>0</v>
      </c>
      <c r="E103" s="217">
        <v>0</v>
      </c>
      <c r="F103" s="103">
        <f t="shared" si="21"/>
        <v>0</v>
      </c>
      <c r="G103" s="217">
        <v>0</v>
      </c>
      <c r="H103" s="103">
        <f t="shared" si="22"/>
        <v>0</v>
      </c>
      <c r="I103" s="217">
        <v>0</v>
      </c>
      <c r="J103" s="103">
        <f t="shared" si="23"/>
        <v>0</v>
      </c>
      <c r="K103" s="217">
        <v>0</v>
      </c>
      <c r="L103" s="103">
        <f t="shared" si="24"/>
        <v>0</v>
      </c>
      <c r="M103" s="217">
        <v>0</v>
      </c>
      <c r="N103" s="103">
        <f t="shared" si="25"/>
        <v>0</v>
      </c>
      <c r="O103" s="217">
        <v>0</v>
      </c>
      <c r="P103" s="103">
        <f t="shared" si="26"/>
        <v>0</v>
      </c>
      <c r="Q103" s="217">
        <v>0</v>
      </c>
      <c r="R103" s="103">
        <f t="shared" si="27"/>
        <v>0</v>
      </c>
      <c r="S103" s="217">
        <v>0</v>
      </c>
      <c r="T103" s="103">
        <f t="shared" si="28"/>
        <v>0</v>
      </c>
      <c r="U103" s="217">
        <v>0</v>
      </c>
      <c r="V103" s="103">
        <f t="shared" si="29"/>
        <v>0</v>
      </c>
      <c r="X103" s="245"/>
    </row>
    <row r="104" spans="1:24" ht="12.75" customHeight="1" x14ac:dyDescent="0.3">
      <c r="A104" s="145" t="s">
        <v>78</v>
      </c>
      <c r="B104" s="26"/>
      <c r="C104" s="217">
        <v>0</v>
      </c>
      <c r="D104" s="103">
        <f t="shared" si="20"/>
        <v>0</v>
      </c>
      <c r="E104" s="217">
        <v>0</v>
      </c>
      <c r="F104" s="103">
        <f t="shared" si="21"/>
        <v>0</v>
      </c>
      <c r="G104" s="217">
        <v>0</v>
      </c>
      <c r="H104" s="103">
        <f t="shared" si="22"/>
        <v>0</v>
      </c>
      <c r="I104" s="217">
        <v>0</v>
      </c>
      <c r="J104" s="103">
        <f t="shared" si="23"/>
        <v>0</v>
      </c>
      <c r="K104" s="217">
        <v>0</v>
      </c>
      <c r="L104" s="103">
        <f t="shared" si="24"/>
        <v>0</v>
      </c>
      <c r="M104" s="217">
        <v>0</v>
      </c>
      <c r="N104" s="103">
        <f t="shared" si="25"/>
        <v>0</v>
      </c>
      <c r="O104" s="217">
        <v>0</v>
      </c>
      <c r="P104" s="103">
        <f t="shared" si="26"/>
        <v>0</v>
      </c>
      <c r="Q104" s="217">
        <v>0</v>
      </c>
      <c r="R104" s="103">
        <f t="shared" si="27"/>
        <v>0</v>
      </c>
      <c r="S104" s="217">
        <v>0</v>
      </c>
      <c r="T104" s="103">
        <f t="shared" si="28"/>
        <v>0</v>
      </c>
      <c r="U104" s="217">
        <v>0</v>
      </c>
      <c r="V104" s="103">
        <f t="shared" si="29"/>
        <v>0</v>
      </c>
      <c r="X104" s="245"/>
    </row>
    <row r="105" spans="1:24" ht="12.75" customHeight="1" x14ac:dyDescent="0.3">
      <c r="A105" s="26" t="s">
        <v>36</v>
      </c>
      <c r="B105" s="69"/>
      <c r="C105" s="105">
        <f>SUM(C52:C104)</f>
        <v>0</v>
      </c>
      <c r="D105" s="106">
        <f t="shared" ref="D105" si="30">IFERROR(C105/C$28,0)</f>
        <v>0</v>
      </c>
      <c r="E105" s="105">
        <f>SUM(E52:E104)</f>
        <v>204903.17841684786</v>
      </c>
      <c r="F105" s="106">
        <f t="shared" ref="F105" si="31">IFERROR(E105/E$28,0)</f>
        <v>0.2561289730210598</v>
      </c>
      <c r="G105" s="105">
        <f>SUM(G52:G104)</f>
        <v>209893.09936665063</v>
      </c>
      <c r="H105" s="106">
        <f t="shared" ref="H105" si="32">IFERROR(G105/G$28,0)</f>
        <v>0.25722193549834638</v>
      </c>
      <c r="I105" s="105">
        <f>SUM(I52:I104)</f>
        <v>213892.55150409954</v>
      </c>
      <c r="J105" s="106">
        <f t="shared" ref="J105" si="33">IFERROR(I105/I$28,0)</f>
        <v>0.25698355380634796</v>
      </c>
      <c r="K105" s="105">
        <f>SUM(K52:K104)</f>
        <v>218219.7374228024</v>
      </c>
      <c r="L105" s="106">
        <f t="shared" ref="L105" si="34">IFERROR(K105/K$28,0)</f>
        <v>0.25704166551562274</v>
      </c>
      <c r="M105" s="105">
        <f>SUM(M52:M104)</f>
        <v>222635.29086617398</v>
      </c>
      <c r="N105" s="106">
        <f t="shared" ref="N105" si="35">IFERROR(M105/M$28,0)</f>
        <v>0.25710074392349674</v>
      </c>
      <c r="O105" s="105">
        <f>SUM(O52:O104)</f>
        <v>227139.87697474589</v>
      </c>
      <c r="P105" s="106">
        <f t="shared" ref="P105" si="36">IFERROR(O105/O$28,0)</f>
        <v>0.25715948089625507</v>
      </c>
      <c r="Q105" s="105">
        <f>SUM(Q52:Q104)</f>
        <v>231736.80782571682</v>
      </c>
      <c r="R105" s="106">
        <f t="shared" ref="R105" si="37">IFERROR(Q105/Q$28,0)</f>
        <v>0.25721956693552217</v>
      </c>
      <c r="S105" s="105">
        <f>SUM(S52:S104)</f>
        <v>236426.45111687522</v>
      </c>
      <c r="T105" s="106">
        <f t="shared" ref="T105" si="38">IFERROR(S105/S$28,0)</f>
        <v>0.2572793168917008</v>
      </c>
      <c r="U105" s="105">
        <f>SUM(U52:U104)</f>
        <v>241195.30300766526</v>
      </c>
      <c r="V105" s="106">
        <f t="shared" si="29"/>
        <v>0.25732233586665454</v>
      </c>
    </row>
    <row r="106" spans="1:24" ht="12.75" customHeight="1" x14ac:dyDescent="0.3">
      <c r="A106" s="26"/>
      <c r="B106" s="26"/>
      <c r="C106" s="51"/>
      <c r="D106" s="52"/>
      <c r="E106" s="51"/>
      <c r="F106" s="52"/>
      <c r="G106" s="51"/>
      <c r="H106" s="52"/>
      <c r="I106" s="51"/>
      <c r="J106" s="52"/>
      <c r="K106" s="51"/>
      <c r="L106" s="52"/>
      <c r="M106" s="51"/>
      <c r="N106" s="52"/>
      <c r="O106" s="51"/>
      <c r="P106" s="52"/>
      <c r="Q106" s="51"/>
      <c r="R106" s="52"/>
      <c r="S106" s="51"/>
      <c r="T106" s="52"/>
      <c r="U106" s="51"/>
      <c r="V106" s="52"/>
    </row>
    <row r="107" spans="1:24" ht="12.75" customHeight="1" x14ac:dyDescent="0.3">
      <c r="A107" s="26" t="s">
        <v>19</v>
      </c>
      <c r="B107" s="69"/>
      <c r="C107" s="105">
        <f>C28-C33-C46-C105</f>
        <v>0</v>
      </c>
      <c r="D107" s="106">
        <f>IFERROR(C107/C$28,0)</f>
        <v>0</v>
      </c>
      <c r="E107" s="105">
        <f>E28-E33-E46-E105</f>
        <v>110185.38301915213</v>
      </c>
      <c r="F107" s="106">
        <f>IFERROR(E107/E$28,0)</f>
        <v>0.13773172877394016</v>
      </c>
      <c r="G107" s="105">
        <f>G28-G33-G46-G105</f>
        <v>108877.30193660938</v>
      </c>
      <c r="H107" s="106">
        <f>IFERROR(G107/G$28,0)</f>
        <v>0.13342806609878599</v>
      </c>
      <c r="I107" s="105">
        <f>I28-I33-I46-I105</f>
        <v>108997.89124656221</v>
      </c>
      <c r="J107" s="106">
        <f>IFERROR(I107/I$28,0)</f>
        <v>0.13095671285871086</v>
      </c>
      <c r="K107" s="105">
        <f>K28-K33-K46-K105</f>
        <v>109892.27039662594</v>
      </c>
      <c r="L107" s="106">
        <f>IFERROR(K107/K$28,0)</f>
        <v>0.12944242598602954</v>
      </c>
      <c r="M107" s="105">
        <f>M28-M33-M46-M105</f>
        <v>110771.80722874007</v>
      </c>
      <c r="N107" s="106">
        <f>IFERROR(M107/M$28,0)</f>
        <v>0.12792003430120286</v>
      </c>
      <c r="O107" s="105">
        <f>O28-O33-O46-O105</f>
        <v>111636.53445414116</v>
      </c>
      <c r="P107" s="106">
        <f>IFERROR(O107/O$28,0)</f>
        <v>0.12639081094719321</v>
      </c>
      <c r="Q107" s="105">
        <f>Q28-Q33-Q46-Q105</f>
        <v>112483.83248812435</v>
      </c>
      <c r="R107" s="106">
        <f>IFERROR(Q107/Q$28,0)</f>
        <v>0.12485303026009983</v>
      </c>
      <c r="S107" s="105">
        <f>S28-S33-S46-S105</f>
        <v>113314.02017602872</v>
      </c>
      <c r="T107" s="106">
        <f>IFERROR(S107/S$28,0)</f>
        <v>0.12330834205488023</v>
      </c>
      <c r="U107" s="105">
        <f>U28-U33-U46-U105</f>
        <v>114141.28133820224</v>
      </c>
      <c r="V107" s="106">
        <f>IFERROR(U107/U$28,0)</f>
        <v>0.12177310572182147</v>
      </c>
    </row>
    <row r="108" spans="1:24" ht="12.75" customHeight="1" x14ac:dyDescent="0.3">
      <c r="A108" s="26"/>
      <c r="B108" s="26"/>
      <c r="C108" s="53"/>
      <c r="D108" s="54"/>
      <c r="E108" s="53"/>
      <c r="F108" s="54"/>
      <c r="G108" s="53"/>
      <c r="H108" s="54"/>
      <c r="I108" s="53"/>
      <c r="J108" s="54"/>
      <c r="K108" s="53"/>
      <c r="L108" s="54"/>
      <c r="M108" s="53"/>
      <c r="N108" s="54"/>
      <c r="O108" s="53"/>
      <c r="P108" s="54"/>
      <c r="Q108" s="53"/>
      <c r="R108" s="54"/>
      <c r="S108" s="53"/>
      <c r="T108" s="54"/>
      <c r="U108" s="53"/>
      <c r="V108" s="54"/>
    </row>
    <row r="109" spans="1:24" ht="12.75" customHeight="1" x14ac:dyDescent="0.3">
      <c r="A109" s="26"/>
      <c r="B109" s="26"/>
      <c r="C109" s="53"/>
      <c r="D109" s="54"/>
      <c r="E109" s="53"/>
      <c r="F109" s="54"/>
      <c r="G109" s="53"/>
      <c r="H109" s="54"/>
      <c r="I109" s="53"/>
      <c r="J109" s="54"/>
      <c r="K109" s="53"/>
      <c r="L109" s="54"/>
      <c r="M109" s="53"/>
      <c r="N109" s="54"/>
      <c r="O109" s="53"/>
      <c r="P109" s="54"/>
      <c r="Q109" s="53"/>
      <c r="R109" s="54"/>
      <c r="S109" s="53"/>
      <c r="T109" s="54"/>
      <c r="U109" s="53"/>
      <c r="V109" s="54"/>
    </row>
    <row r="110" spans="1:24" ht="12.75" customHeight="1" x14ac:dyDescent="0.3">
      <c r="A110" s="55" t="s">
        <v>49</v>
      </c>
      <c r="B110" s="55"/>
      <c r="C110" s="109" t="str">
        <f>C50</f>
        <v>FY 2018-19</v>
      </c>
      <c r="D110" s="109" t="s">
        <v>9</v>
      </c>
      <c r="E110" s="109" t="str">
        <f>E50</f>
        <v>FY 2019-20</v>
      </c>
      <c r="F110" s="109" t="s">
        <v>9</v>
      </c>
      <c r="G110" s="109" t="str">
        <f>G50</f>
        <v>FY 2020-21</v>
      </c>
      <c r="H110" s="109" t="s">
        <v>9</v>
      </c>
      <c r="I110" s="109" t="str">
        <f>I50</f>
        <v>FY 2021-22</v>
      </c>
      <c r="J110" s="109" t="s">
        <v>9</v>
      </c>
      <c r="K110" s="109" t="str">
        <f>K50</f>
        <v>FY 2022-23</v>
      </c>
      <c r="L110" s="109" t="s">
        <v>9</v>
      </c>
      <c r="M110" s="109" t="str">
        <f>M50</f>
        <v>FY 2023-24</v>
      </c>
      <c r="N110" s="109" t="s">
        <v>9</v>
      </c>
      <c r="O110" s="109" t="str">
        <f>O50</f>
        <v>FY 2024-25</v>
      </c>
      <c r="P110" s="109" t="s">
        <v>9</v>
      </c>
      <c r="Q110" s="109" t="str">
        <f>Q50</f>
        <v>FY 2025-26</v>
      </c>
      <c r="R110" s="109" t="s">
        <v>9</v>
      </c>
      <c r="S110" s="109" t="str">
        <f>S50</f>
        <v>FY 2026-27</v>
      </c>
      <c r="T110" s="109" t="s">
        <v>9</v>
      </c>
      <c r="U110" s="109" t="str">
        <f>U50</f>
        <v>FY 2027-28</v>
      </c>
      <c r="V110" s="109" t="s">
        <v>9</v>
      </c>
    </row>
    <row r="111" spans="1:24" ht="12.75" customHeight="1" x14ac:dyDescent="0.3">
      <c r="A111" s="38" t="s">
        <v>141</v>
      </c>
      <c r="B111" s="50"/>
      <c r="C111" s="102">
        <f>C59</f>
        <v>0</v>
      </c>
      <c r="D111" s="103">
        <f t="shared" ref="D111:D116" si="39">IFERROR(C111/C$28,0)</f>
        <v>0</v>
      </c>
      <c r="E111" s="102">
        <f>E59</f>
        <v>48000</v>
      </c>
      <c r="F111" s="103">
        <f t="shared" ref="F111:F116" si="40">IFERROR(E111/E$28,0)</f>
        <v>0.06</v>
      </c>
      <c r="G111" s="102">
        <f>G59</f>
        <v>48960</v>
      </c>
      <c r="H111" s="103">
        <f t="shared" ref="H111:H116" si="41">IFERROR(G111/G$28,0)</f>
        <v>0.06</v>
      </c>
      <c r="I111" s="102">
        <f>I59</f>
        <v>49939.199999999997</v>
      </c>
      <c r="J111" s="103">
        <f t="shared" ref="J111:J116" si="42">IFERROR(I111/I$28,0)</f>
        <v>0.06</v>
      </c>
      <c r="K111" s="102">
        <f>K59</f>
        <v>50937.983999999997</v>
      </c>
      <c r="L111" s="103">
        <f t="shared" ref="L111:L116" si="43">IFERROR(K111/K$28,0)</f>
        <v>0.06</v>
      </c>
      <c r="M111" s="102">
        <f>M59</f>
        <v>51956.74368</v>
      </c>
      <c r="N111" s="103">
        <f t="shared" ref="N111:N116" si="44">IFERROR(M111/M$28,0)</f>
        <v>0.06</v>
      </c>
      <c r="O111" s="102">
        <f>O59</f>
        <v>52995.8785536</v>
      </c>
      <c r="P111" s="103">
        <f t="shared" ref="P111:P116" si="45">IFERROR(O111/O$28,0)</f>
        <v>0.06</v>
      </c>
      <c r="Q111" s="102">
        <f>Q59</f>
        <v>54055.796124672001</v>
      </c>
      <c r="R111" s="103">
        <f t="shared" ref="R111:R116" si="46">IFERROR(Q111/Q$28,0)</f>
        <v>0.06</v>
      </c>
      <c r="S111" s="102">
        <f>S59</f>
        <v>55136.912047165439</v>
      </c>
      <c r="T111" s="103">
        <f t="shared" ref="T111:T116" si="47">IFERROR(S111/S$28,0)</f>
        <v>0.06</v>
      </c>
      <c r="U111" s="102">
        <f>U59</f>
        <v>56239.650288108751</v>
      </c>
      <c r="V111" s="103">
        <f t="shared" ref="V111:V116" si="48">IFERROR(U111/U$28,0)</f>
        <v>0.06</v>
      </c>
    </row>
    <row r="112" spans="1:24" ht="12.75" customHeight="1" x14ac:dyDescent="0.3">
      <c r="A112" s="38" t="s">
        <v>96</v>
      </c>
      <c r="B112" s="50"/>
      <c r="C112" s="102">
        <f>C62</f>
        <v>0</v>
      </c>
      <c r="D112" s="103">
        <f t="shared" si="39"/>
        <v>0</v>
      </c>
      <c r="E112" s="102">
        <f>E62</f>
        <v>0</v>
      </c>
      <c r="F112" s="103">
        <f t="shared" si="40"/>
        <v>0</v>
      </c>
      <c r="G112" s="102">
        <f>G62</f>
        <v>0</v>
      </c>
      <c r="H112" s="103">
        <f t="shared" si="41"/>
        <v>0</v>
      </c>
      <c r="I112" s="102">
        <f>I62</f>
        <v>0</v>
      </c>
      <c r="J112" s="103">
        <f t="shared" si="42"/>
        <v>0</v>
      </c>
      <c r="K112" s="102">
        <f>K62</f>
        <v>0</v>
      </c>
      <c r="L112" s="103">
        <f t="shared" si="43"/>
        <v>0</v>
      </c>
      <c r="M112" s="102">
        <f>M62</f>
        <v>0</v>
      </c>
      <c r="N112" s="103">
        <f t="shared" si="44"/>
        <v>0</v>
      </c>
      <c r="O112" s="102">
        <f>O62</f>
        <v>0</v>
      </c>
      <c r="P112" s="103">
        <f t="shared" si="45"/>
        <v>0</v>
      </c>
      <c r="Q112" s="102">
        <f>Q62</f>
        <v>0</v>
      </c>
      <c r="R112" s="103">
        <f t="shared" si="46"/>
        <v>0</v>
      </c>
      <c r="S112" s="102">
        <f>S62</f>
        <v>0</v>
      </c>
      <c r="T112" s="103">
        <f t="shared" si="47"/>
        <v>0</v>
      </c>
      <c r="U112" s="102">
        <f>U62</f>
        <v>0</v>
      </c>
      <c r="V112" s="103">
        <f t="shared" si="48"/>
        <v>0</v>
      </c>
    </row>
    <row r="113" spans="1:22" ht="12.75" customHeight="1" x14ac:dyDescent="0.3">
      <c r="A113" s="145" t="s">
        <v>78</v>
      </c>
      <c r="B113" s="56"/>
      <c r="C113" s="136">
        <v>0</v>
      </c>
      <c r="D113" s="103">
        <f t="shared" si="39"/>
        <v>0</v>
      </c>
      <c r="E113" s="136">
        <v>0</v>
      </c>
      <c r="F113" s="103">
        <f t="shared" si="40"/>
        <v>0</v>
      </c>
      <c r="G113" s="136">
        <v>0</v>
      </c>
      <c r="H113" s="103">
        <f t="shared" si="41"/>
        <v>0</v>
      </c>
      <c r="I113" s="136">
        <v>0</v>
      </c>
      <c r="J113" s="103">
        <f t="shared" si="42"/>
        <v>0</v>
      </c>
      <c r="K113" s="136">
        <v>0</v>
      </c>
      <c r="L113" s="103">
        <f t="shared" si="43"/>
        <v>0</v>
      </c>
      <c r="M113" s="136">
        <v>0</v>
      </c>
      <c r="N113" s="103">
        <f t="shared" si="44"/>
        <v>0</v>
      </c>
      <c r="O113" s="136">
        <v>0</v>
      </c>
      <c r="P113" s="103">
        <f t="shared" si="45"/>
        <v>0</v>
      </c>
      <c r="Q113" s="136">
        <v>0</v>
      </c>
      <c r="R113" s="103">
        <f t="shared" si="46"/>
        <v>0</v>
      </c>
      <c r="S113" s="136">
        <v>0</v>
      </c>
      <c r="T113" s="103">
        <f t="shared" si="47"/>
        <v>0</v>
      </c>
      <c r="U113" s="136">
        <v>0</v>
      </c>
      <c r="V113" s="103">
        <f t="shared" si="48"/>
        <v>0</v>
      </c>
    </row>
    <row r="114" spans="1:22" ht="12.75" customHeight="1" x14ac:dyDescent="0.3">
      <c r="A114" s="145" t="s">
        <v>78</v>
      </c>
      <c r="B114" s="56"/>
      <c r="C114" s="136">
        <v>0</v>
      </c>
      <c r="D114" s="103">
        <f t="shared" si="39"/>
        <v>0</v>
      </c>
      <c r="E114" s="136">
        <v>0</v>
      </c>
      <c r="F114" s="103">
        <f t="shared" si="40"/>
        <v>0</v>
      </c>
      <c r="G114" s="136">
        <v>0</v>
      </c>
      <c r="H114" s="103">
        <f t="shared" si="41"/>
        <v>0</v>
      </c>
      <c r="I114" s="136">
        <v>0</v>
      </c>
      <c r="J114" s="103">
        <f t="shared" si="42"/>
        <v>0</v>
      </c>
      <c r="K114" s="136">
        <v>0</v>
      </c>
      <c r="L114" s="103">
        <f t="shared" si="43"/>
        <v>0</v>
      </c>
      <c r="M114" s="136">
        <v>0</v>
      </c>
      <c r="N114" s="103">
        <f t="shared" si="44"/>
        <v>0</v>
      </c>
      <c r="O114" s="136">
        <v>0</v>
      </c>
      <c r="P114" s="103">
        <f t="shared" si="45"/>
        <v>0</v>
      </c>
      <c r="Q114" s="136">
        <v>0</v>
      </c>
      <c r="R114" s="103">
        <f t="shared" si="46"/>
        <v>0</v>
      </c>
      <c r="S114" s="136">
        <v>0</v>
      </c>
      <c r="T114" s="103">
        <f t="shared" si="47"/>
        <v>0</v>
      </c>
      <c r="U114" s="136">
        <v>0</v>
      </c>
      <c r="V114" s="103">
        <f t="shared" si="48"/>
        <v>0</v>
      </c>
    </row>
    <row r="115" spans="1:22" ht="12.75" customHeight="1" x14ac:dyDescent="0.3">
      <c r="A115" s="145" t="s">
        <v>78</v>
      </c>
      <c r="B115" s="56"/>
      <c r="C115" s="137">
        <v>0</v>
      </c>
      <c r="D115" s="103">
        <f t="shared" si="39"/>
        <v>0</v>
      </c>
      <c r="E115" s="137">
        <v>0</v>
      </c>
      <c r="F115" s="103">
        <f t="shared" si="40"/>
        <v>0</v>
      </c>
      <c r="G115" s="137">
        <v>0</v>
      </c>
      <c r="H115" s="103">
        <f t="shared" si="41"/>
        <v>0</v>
      </c>
      <c r="I115" s="137">
        <v>0</v>
      </c>
      <c r="J115" s="103">
        <f t="shared" si="42"/>
        <v>0</v>
      </c>
      <c r="K115" s="137">
        <v>0</v>
      </c>
      <c r="L115" s="103">
        <f t="shared" si="43"/>
        <v>0</v>
      </c>
      <c r="M115" s="137">
        <v>0</v>
      </c>
      <c r="N115" s="103">
        <f t="shared" si="44"/>
        <v>0</v>
      </c>
      <c r="O115" s="137">
        <v>0</v>
      </c>
      <c r="P115" s="103">
        <f t="shared" si="45"/>
        <v>0</v>
      </c>
      <c r="Q115" s="137">
        <v>0</v>
      </c>
      <c r="R115" s="103">
        <f t="shared" si="46"/>
        <v>0</v>
      </c>
      <c r="S115" s="137">
        <v>0</v>
      </c>
      <c r="T115" s="103">
        <f t="shared" si="47"/>
        <v>0</v>
      </c>
      <c r="U115" s="137">
        <v>0</v>
      </c>
      <c r="V115" s="103">
        <f t="shared" si="48"/>
        <v>0</v>
      </c>
    </row>
    <row r="116" spans="1:22" ht="12.75" customHeight="1" x14ac:dyDescent="0.3">
      <c r="A116" s="55" t="s">
        <v>83</v>
      </c>
      <c r="B116" s="57"/>
      <c r="C116" s="108">
        <f>SUM(C111:C115)</f>
        <v>0</v>
      </c>
      <c r="D116" s="106">
        <f t="shared" si="39"/>
        <v>0</v>
      </c>
      <c r="E116" s="108">
        <f>SUM(E111:E115)</f>
        <v>48000</v>
      </c>
      <c r="F116" s="106">
        <f t="shared" si="40"/>
        <v>0.06</v>
      </c>
      <c r="G116" s="108">
        <f>SUM(G111:G115)</f>
        <v>48960</v>
      </c>
      <c r="H116" s="106">
        <f t="shared" si="41"/>
        <v>0.06</v>
      </c>
      <c r="I116" s="108">
        <f>SUM(I111:I115)</f>
        <v>49939.199999999997</v>
      </c>
      <c r="J116" s="106">
        <f t="shared" si="42"/>
        <v>0.06</v>
      </c>
      <c r="K116" s="108">
        <f>SUM(K111:K115)</f>
        <v>50937.983999999997</v>
      </c>
      <c r="L116" s="106">
        <f t="shared" si="43"/>
        <v>0.06</v>
      </c>
      <c r="M116" s="108">
        <f>SUM(M111:M115)</f>
        <v>51956.74368</v>
      </c>
      <c r="N116" s="106">
        <f t="shared" si="44"/>
        <v>0.06</v>
      </c>
      <c r="O116" s="108">
        <f>SUM(O111:O115)</f>
        <v>52995.8785536</v>
      </c>
      <c r="P116" s="106">
        <f t="shared" si="45"/>
        <v>0.06</v>
      </c>
      <c r="Q116" s="108">
        <f>SUM(Q111:Q115)</f>
        <v>54055.796124672001</v>
      </c>
      <c r="R116" s="106">
        <f t="shared" si="46"/>
        <v>0.06</v>
      </c>
      <c r="S116" s="108">
        <f>SUM(S111:S115)</f>
        <v>55136.912047165439</v>
      </c>
      <c r="T116" s="106">
        <f t="shared" si="47"/>
        <v>0.06</v>
      </c>
      <c r="U116" s="108">
        <f>SUM(U111:U115)</f>
        <v>56239.650288108751</v>
      </c>
      <c r="V116" s="106">
        <f t="shared" si="48"/>
        <v>0.06</v>
      </c>
    </row>
    <row r="117" spans="1:22" ht="12.75" customHeight="1" x14ac:dyDescent="0.3">
      <c r="A117" s="38"/>
      <c r="B117" s="38"/>
    </row>
    <row r="118" spans="1:22" ht="12.75" customHeight="1" x14ac:dyDescent="0.3">
      <c r="A118" s="58" t="s">
        <v>8</v>
      </c>
      <c r="B118" s="5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ht="12.75" customHeight="1" x14ac:dyDescent="0.3">
      <c r="A119" s="62" t="s">
        <v>37</v>
      </c>
      <c r="B119" s="6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ht="12.75" customHeight="1" x14ac:dyDescent="0.3">
      <c r="A120" s="38"/>
      <c r="B120" s="38"/>
    </row>
    <row r="121" spans="1:22" ht="12.75" customHeight="1" x14ac:dyDescent="0.3">
      <c r="A121" s="38"/>
      <c r="B121" s="38"/>
    </row>
    <row r="122" spans="1:22" ht="12.75" customHeight="1" x14ac:dyDescent="0.3">
      <c r="A122" s="38"/>
      <c r="B122" s="38"/>
    </row>
    <row r="123" spans="1:22" ht="12.75" customHeight="1" x14ac:dyDescent="0.3">
      <c r="A123" s="38"/>
      <c r="B123" s="38"/>
    </row>
    <row r="124" spans="1:22" ht="12.75" customHeight="1" x14ac:dyDescent="0.3">
      <c r="A124" s="38"/>
      <c r="B124" s="38"/>
    </row>
    <row r="125" spans="1:22" ht="12.75" customHeight="1" x14ac:dyDescent="0.3">
      <c r="A125" s="38"/>
      <c r="B125" s="38"/>
    </row>
    <row r="126" spans="1:22" ht="12.75" customHeight="1" x14ac:dyDescent="0.3">
      <c r="A126" s="38"/>
      <c r="B126" s="38"/>
    </row>
  </sheetData>
  <pageMargins left="0.45" right="0" top="0.5" bottom="0" header="0.3" footer="0.3"/>
  <pageSetup scale="49" orientation="landscape" r:id="rId1"/>
  <rowBreaks count="1" manualBreakCount="1">
    <brk id="47" max="21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X126"/>
  <sheetViews>
    <sheetView topLeftCell="A7" zoomScaleNormal="100" workbookViewId="0">
      <selection activeCell="U24" sqref="U24"/>
    </sheetView>
  </sheetViews>
  <sheetFormatPr defaultColWidth="9.109375" defaultRowHeight="12.75" customHeight="1" x14ac:dyDescent="0.3"/>
  <cols>
    <col min="1" max="1" width="9.5546875" style="5" customWidth="1"/>
    <col min="2" max="2" width="42.109375" style="5" customWidth="1"/>
    <col min="3" max="3" width="14.44140625" style="5" customWidth="1"/>
    <col min="4" max="4" width="8.6640625" style="5" customWidth="1"/>
    <col min="5" max="5" width="15.44140625" style="5" customWidth="1"/>
    <col min="6" max="6" width="8.6640625" style="5" customWidth="1"/>
    <col min="7" max="7" width="17.6640625" style="5" bestFit="1" customWidth="1"/>
    <col min="8" max="8" width="8.6640625" style="5" customWidth="1"/>
    <col min="9" max="9" width="15.44140625" style="5" customWidth="1"/>
    <col min="10" max="10" width="8.6640625" style="5" customWidth="1"/>
    <col min="11" max="11" width="12.5546875" style="5" customWidth="1"/>
    <col min="12" max="12" width="8.6640625" style="5" customWidth="1"/>
    <col min="13" max="13" width="12.6640625" style="5" customWidth="1"/>
    <col min="14" max="14" width="8.6640625" style="5" customWidth="1"/>
    <col min="15" max="15" width="12.6640625" style="5" customWidth="1"/>
    <col min="16" max="16" width="8.6640625" style="5" customWidth="1"/>
    <col min="17" max="17" width="12.6640625" style="5" customWidth="1"/>
    <col min="18" max="18" width="8.6640625" style="5" customWidth="1"/>
    <col min="19" max="19" width="12.6640625" style="5" customWidth="1"/>
    <col min="20" max="20" width="8.6640625" style="5" customWidth="1"/>
    <col min="21" max="21" width="12.5546875" style="5" customWidth="1"/>
    <col min="22" max="22" width="8.6640625" style="5" customWidth="1"/>
    <col min="23" max="16384" width="9.109375" style="5"/>
  </cols>
  <sheetData>
    <row r="1" spans="1:22" ht="12.75" customHeight="1" x14ac:dyDescent="0.3">
      <c r="A1" s="1" t="s">
        <v>338</v>
      </c>
      <c r="B1" s="12"/>
    </row>
    <row r="2" spans="1:22" ht="12.75" customHeight="1" x14ac:dyDescent="0.3">
      <c r="A2" s="45" t="s">
        <v>105</v>
      </c>
      <c r="B2" s="45"/>
      <c r="D2" s="147" t="s">
        <v>20</v>
      </c>
      <c r="G2" s="46" t="s">
        <v>392</v>
      </c>
      <c r="H2" s="47"/>
      <c r="I2" s="47"/>
      <c r="V2" s="67"/>
    </row>
    <row r="3" spans="1:22" ht="12.75" customHeight="1" x14ac:dyDescent="0.3">
      <c r="A3" s="48" t="s">
        <v>291</v>
      </c>
      <c r="B3" s="30"/>
      <c r="D3" s="146" t="s">
        <v>21</v>
      </c>
      <c r="G3" s="140" t="str">
        <f>+G2</f>
        <v>Market Pavillion</v>
      </c>
      <c r="H3" s="141"/>
      <c r="I3" s="141"/>
      <c r="V3" s="67"/>
    </row>
    <row r="4" spans="1:22" ht="12.75" customHeight="1" x14ac:dyDescent="0.3">
      <c r="A4" s="48" t="s">
        <v>230</v>
      </c>
      <c r="B4" s="156" t="s">
        <v>375</v>
      </c>
      <c r="D4" s="146" t="s">
        <v>163</v>
      </c>
      <c r="G4" s="140" t="s">
        <v>410</v>
      </c>
      <c r="H4" s="141"/>
      <c r="I4" s="141"/>
      <c r="V4" s="67"/>
    </row>
    <row r="5" spans="1:22" ht="12.75" customHeight="1" x14ac:dyDescent="0.3">
      <c r="A5" s="143"/>
      <c r="B5" s="100"/>
      <c r="C5" s="45"/>
      <c r="D5" s="45"/>
      <c r="E5" s="45"/>
      <c r="F5" s="45"/>
      <c r="G5" s="67"/>
      <c r="H5" s="67"/>
      <c r="I5" s="48"/>
      <c r="J5" s="48"/>
      <c r="K5" s="48"/>
      <c r="L5" s="48"/>
      <c r="M5" s="45"/>
      <c r="N5" s="45"/>
      <c r="O5" s="45"/>
      <c r="P5" s="45"/>
      <c r="Q5" s="67"/>
      <c r="R5" s="67"/>
      <c r="S5" s="48"/>
      <c r="T5" s="48"/>
      <c r="U5" s="48"/>
      <c r="V5" s="48"/>
    </row>
    <row r="6" spans="1:22" ht="12.75" customHeight="1" x14ac:dyDescent="0.3">
      <c r="A6" s="38"/>
      <c r="B6" s="50"/>
      <c r="C6" s="109" t="s">
        <v>16</v>
      </c>
      <c r="D6" s="49"/>
      <c r="E6" s="109" t="s">
        <v>93</v>
      </c>
      <c r="F6" s="49"/>
      <c r="G6" s="109" t="s">
        <v>94</v>
      </c>
      <c r="H6" s="49"/>
      <c r="I6" s="109" t="s">
        <v>95</v>
      </c>
      <c r="J6" s="49"/>
      <c r="K6" s="109" t="s">
        <v>160</v>
      </c>
      <c r="L6" s="49"/>
      <c r="M6" s="109" t="s">
        <v>133</v>
      </c>
      <c r="N6" s="49"/>
      <c r="O6" s="109" t="s">
        <v>158</v>
      </c>
      <c r="P6" s="49"/>
      <c r="Q6" s="109" t="s">
        <v>159</v>
      </c>
      <c r="R6" s="49"/>
      <c r="S6" s="109" t="s">
        <v>161</v>
      </c>
      <c r="T6" s="49"/>
      <c r="U6" s="109" t="s">
        <v>162</v>
      </c>
      <c r="V6" s="49"/>
    </row>
    <row r="7" spans="1:22" ht="12.75" customHeight="1" x14ac:dyDescent="0.3">
      <c r="A7" s="26" t="s">
        <v>0</v>
      </c>
      <c r="B7" s="26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ht="12.75" customHeight="1" x14ac:dyDescent="0.3">
      <c r="A8" s="38" t="s">
        <v>10</v>
      </c>
      <c r="B8" s="38"/>
      <c r="C8" s="134">
        <v>228</v>
      </c>
      <c r="D8" s="38"/>
      <c r="E8" s="134">
        <v>160</v>
      </c>
      <c r="F8" s="38"/>
      <c r="G8" s="134">
        <v>160</v>
      </c>
      <c r="H8" s="38"/>
      <c r="I8" s="134">
        <v>160</v>
      </c>
      <c r="J8" s="38"/>
      <c r="K8" s="134">
        <v>160</v>
      </c>
      <c r="L8" s="38"/>
      <c r="M8" s="134">
        <v>160</v>
      </c>
      <c r="N8" s="38"/>
      <c r="O8" s="134">
        <v>160</v>
      </c>
      <c r="P8" s="38"/>
      <c r="Q8" s="134">
        <v>160</v>
      </c>
      <c r="R8" s="38"/>
      <c r="S8" s="134">
        <v>160</v>
      </c>
      <c r="T8" s="38"/>
      <c r="U8" s="134">
        <v>160</v>
      </c>
      <c r="V8" s="38"/>
    </row>
    <row r="9" spans="1:22" ht="12.75" customHeight="1" x14ac:dyDescent="0.3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ht="12.75" customHeight="1" x14ac:dyDescent="0.3">
      <c r="A10" s="38" t="s">
        <v>233</v>
      </c>
      <c r="B10" s="38"/>
      <c r="C10" s="134"/>
      <c r="D10" s="38"/>
      <c r="E10" s="257">
        <v>715.625</v>
      </c>
      <c r="F10" s="258"/>
      <c r="G10" s="257">
        <v>788.49502487562188</v>
      </c>
      <c r="H10" s="258"/>
      <c r="I10" s="257">
        <v>792.4375</v>
      </c>
      <c r="J10" s="258"/>
      <c r="K10" s="257">
        <v>812.18988300492617</v>
      </c>
      <c r="L10" s="258"/>
      <c r="M10" s="257">
        <v>832.45481685049037</v>
      </c>
      <c r="N10" s="258"/>
      <c r="O10" s="257">
        <v>853.24588349573185</v>
      </c>
      <c r="P10" s="258"/>
      <c r="Q10" s="257">
        <v>874.57703058312507</v>
      </c>
      <c r="R10" s="258"/>
      <c r="S10" s="257">
        <v>896.46258139675126</v>
      </c>
      <c r="T10" s="258"/>
      <c r="U10" s="257">
        <v>918.91724509423716</v>
      </c>
      <c r="V10" s="38"/>
    </row>
    <row r="11" spans="1:22" ht="12.75" customHeigh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2" ht="12.75" customHeight="1" x14ac:dyDescent="0.3">
      <c r="A12" s="38" t="s">
        <v>231</v>
      </c>
      <c r="B12" s="38"/>
      <c r="C12" s="135"/>
      <c r="D12" s="38"/>
      <c r="E12" s="135">
        <v>10</v>
      </c>
      <c r="F12" s="38"/>
      <c r="G12" s="135">
        <v>10.050000000000001</v>
      </c>
      <c r="H12" s="38"/>
      <c r="I12" s="135">
        <v>10.1</v>
      </c>
      <c r="J12" s="38"/>
      <c r="K12" s="135">
        <v>10.15</v>
      </c>
      <c r="L12" s="38"/>
      <c r="M12" s="135">
        <v>10.199999999999999</v>
      </c>
      <c r="N12" s="38"/>
      <c r="O12" s="135">
        <v>10.25</v>
      </c>
      <c r="P12" s="38"/>
      <c r="Q12" s="135">
        <v>10.3</v>
      </c>
      <c r="R12" s="38"/>
      <c r="S12" s="135">
        <v>10.35</v>
      </c>
      <c r="T12" s="38"/>
      <c r="U12" s="135">
        <v>10.4</v>
      </c>
      <c r="V12" s="38"/>
    </row>
    <row r="13" spans="1:22" ht="12.75" customHeight="1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ht="12.75" customHeight="1" x14ac:dyDescent="0.3">
      <c r="A14" s="38" t="s">
        <v>234</v>
      </c>
      <c r="B14" s="38"/>
      <c r="C14" s="150"/>
      <c r="D14" s="38"/>
      <c r="E14" s="253">
        <v>1145000</v>
      </c>
      <c r="F14" s="38"/>
      <c r="G14" s="253">
        <v>1267900</v>
      </c>
      <c r="H14" s="38"/>
      <c r="I14" s="253">
        <v>1280579</v>
      </c>
      <c r="J14" s="255"/>
      <c r="K14" s="253">
        <v>1318996.3700000001</v>
      </c>
      <c r="L14" s="255"/>
      <c r="M14" s="253">
        <v>1358566.2611000002</v>
      </c>
      <c r="N14" s="255"/>
      <c r="O14" s="253">
        <v>1399323.2489330003</v>
      </c>
      <c r="P14" s="255"/>
      <c r="Q14" s="253">
        <v>1441302.9464009902</v>
      </c>
      <c r="R14" s="255"/>
      <c r="S14" s="253">
        <v>1484542.03479302</v>
      </c>
      <c r="T14" s="255"/>
      <c r="U14" s="253">
        <v>1529078.2958368107</v>
      </c>
      <c r="V14" s="38"/>
    </row>
    <row r="15" spans="1:22" ht="12.75" customHeight="1" x14ac:dyDescent="0.3">
      <c r="A15" s="54">
        <v>0.15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ht="12.75" customHeight="1" x14ac:dyDescent="0.3">
      <c r="A16" s="38"/>
      <c r="B16" s="50"/>
      <c r="C16" s="109" t="str">
        <f>C6</f>
        <v>FY 2018-19</v>
      </c>
      <c r="D16" s="109" t="s">
        <v>9</v>
      </c>
      <c r="E16" s="109" t="str">
        <f>E6</f>
        <v>FY 2019-20</v>
      </c>
      <c r="F16" s="109" t="s">
        <v>9</v>
      </c>
      <c r="G16" s="109" t="str">
        <f>G6</f>
        <v>FY 2020-21</v>
      </c>
      <c r="H16" s="109" t="s">
        <v>9</v>
      </c>
      <c r="I16" s="109" t="str">
        <f>I6</f>
        <v>FY 2021-22</v>
      </c>
      <c r="J16" s="109" t="s">
        <v>9</v>
      </c>
      <c r="K16" s="109" t="str">
        <f>K6</f>
        <v>FY 2022-23</v>
      </c>
      <c r="L16" s="109" t="s">
        <v>9</v>
      </c>
      <c r="M16" s="109" t="str">
        <f>M6</f>
        <v>FY 2023-24</v>
      </c>
      <c r="N16" s="109" t="s">
        <v>9</v>
      </c>
      <c r="O16" s="109" t="str">
        <f>O6</f>
        <v>FY 2024-25</v>
      </c>
      <c r="P16" s="109" t="s">
        <v>9</v>
      </c>
      <c r="Q16" s="109" t="str">
        <f>Q6</f>
        <v>FY 2025-26</v>
      </c>
      <c r="R16" s="109" t="s">
        <v>9</v>
      </c>
      <c r="S16" s="109" t="str">
        <f>S6</f>
        <v>FY 2026-27</v>
      </c>
      <c r="T16" s="109" t="s">
        <v>9</v>
      </c>
      <c r="U16" s="109" t="str">
        <f>U6</f>
        <v>FY 2027-28</v>
      </c>
      <c r="V16" s="109" t="s">
        <v>9</v>
      </c>
    </row>
    <row r="17" spans="1:24" ht="12.75" customHeight="1" x14ac:dyDescent="0.3">
      <c r="A17" s="26" t="s">
        <v>33</v>
      </c>
      <c r="B17" s="69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4" ht="12.75" customHeight="1" x14ac:dyDescent="0.3">
      <c r="A18" s="38" t="s">
        <v>236</v>
      </c>
      <c r="B18" s="5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X18" s="244"/>
    </row>
    <row r="19" spans="1:24" ht="12.75" customHeight="1" x14ac:dyDescent="0.3">
      <c r="A19" s="38" t="s">
        <v>237</v>
      </c>
      <c r="B19" s="50"/>
      <c r="C19" s="256">
        <v>0</v>
      </c>
      <c r="D19" s="103">
        <f>IFERROR(C19/C$28,0)</f>
        <v>0</v>
      </c>
      <c r="E19" s="256">
        <v>363308.49999999988</v>
      </c>
      <c r="F19" s="103">
        <f>IFERROR(E19/E$28,0)</f>
        <v>0.31729999999999992</v>
      </c>
      <c r="G19" s="256">
        <v>467773.49999999988</v>
      </c>
      <c r="H19" s="103">
        <f>IFERROR(G19/G$28,0)</f>
        <v>0.36893564161211445</v>
      </c>
      <c r="I19" s="256">
        <v>478550.64999999991</v>
      </c>
      <c r="J19" s="103">
        <f>IFERROR(I19/I$28,0)</f>
        <v>0.37369865506149946</v>
      </c>
      <c r="K19" s="256">
        <v>511205.41449999996</v>
      </c>
      <c r="L19" s="103">
        <f>IFERROR(K19/K$28,0)</f>
        <v>0.38757150976844612</v>
      </c>
      <c r="M19" s="256">
        <v>544839.82193500013</v>
      </c>
      <c r="N19" s="103">
        <f>IFERROR(M19/M$28,0)</f>
        <v>0.40104030074606417</v>
      </c>
      <c r="O19" s="256">
        <v>579483.26159305009</v>
      </c>
      <c r="P19" s="103">
        <f>IFERROR(O19/O$28,0)</f>
        <v>0.41411679684083902</v>
      </c>
      <c r="Q19" s="256">
        <v>615166.00444084161</v>
      </c>
      <c r="R19" s="103">
        <f>IFERROR(Q19/Q$28,0)</f>
        <v>0.42681242411731946</v>
      </c>
      <c r="S19" s="256">
        <v>651919.22957406682</v>
      </c>
      <c r="T19" s="103">
        <f>IFERROR(S19/S$28,0)</f>
        <v>0.43913827584205767</v>
      </c>
      <c r="U19" s="256">
        <v>689775.05146128894</v>
      </c>
      <c r="V19" s="103">
        <f>IFERROR(U19/U$28,0)</f>
        <v>0.45110512217675508</v>
      </c>
    </row>
    <row r="20" spans="1:24" ht="12.75" customHeight="1" x14ac:dyDescent="0.3">
      <c r="A20" s="38" t="s">
        <v>238</v>
      </c>
      <c r="B20" s="50"/>
      <c r="C20" s="136">
        <v>0</v>
      </c>
      <c r="D20" s="103">
        <f>IFERROR(C20/C$28,0)</f>
        <v>0</v>
      </c>
      <c r="E20" s="136">
        <v>609941.50000000012</v>
      </c>
      <c r="F20" s="103">
        <f>IFERROR(E20/E$28,0)</f>
        <v>0.53270000000000006</v>
      </c>
      <c r="G20" s="136">
        <v>609941.50000000012</v>
      </c>
      <c r="H20" s="103">
        <f>IFERROR(G20/G$28,0)</f>
        <v>0.48106435838788558</v>
      </c>
      <c r="I20" s="136">
        <v>609941.50000000012</v>
      </c>
      <c r="J20" s="103">
        <f>IFERROR(I20/I$28,0)</f>
        <v>0.47630134493850057</v>
      </c>
      <c r="K20" s="136">
        <v>609941.50000000012</v>
      </c>
      <c r="L20" s="103">
        <f>IFERROR(K20/K$28,0)</f>
        <v>0.46242849023155397</v>
      </c>
      <c r="M20" s="136">
        <v>609941.50000000012</v>
      </c>
      <c r="N20" s="103">
        <f>IFERROR(M20/M$28,0)</f>
        <v>0.4489596992539357</v>
      </c>
      <c r="O20" s="136">
        <v>609941.50000000012</v>
      </c>
      <c r="P20" s="103">
        <f>IFERROR(O20/O$28,0)</f>
        <v>0.43588320315916096</v>
      </c>
      <c r="Q20" s="136">
        <v>609941.50000000012</v>
      </c>
      <c r="R20" s="103">
        <f>IFERROR(Q20/Q$28,0)</f>
        <v>0.42318757588268052</v>
      </c>
      <c r="S20" s="136">
        <v>609941.50000000012</v>
      </c>
      <c r="T20" s="103">
        <f>IFERROR(S20/S$28,0)</f>
        <v>0.41086172415794225</v>
      </c>
      <c r="U20" s="136">
        <v>609941.50000000012</v>
      </c>
      <c r="V20" s="103">
        <f>IFERROR(U20/U$28,0)</f>
        <v>0.3988948778232449</v>
      </c>
    </row>
    <row r="21" spans="1:24" ht="12.75" customHeight="1" x14ac:dyDescent="0.3">
      <c r="A21" s="38" t="s">
        <v>235</v>
      </c>
      <c r="B21" s="50"/>
      <c r="C21" s="136"/>
      <c r="D21" s="103">
        <f>IFERROR(C21/C$28,0)</f>
        <v>0</v>
      </c>
      <c r="E21" s="136">
        <v>171750</v>
      </c>
      <c r="F21" s="103">
        <f>IFERROR(E21/E$28,0)</f>
        <v>0.15</v>
      </c>
      <c r="G21" s="136">
        <v>190185</v>
      </c>
      <c r="H21" s="103">
        <f>IFERROR(G21/G$28,0)</f>
        <v>0.15</v>
      </c>
      <c r="I21" s="136">
        <v>192086.85</v>
      </c>
      <c r="J21" s="103">
        <f>IFERROR(I21/I$28,0)</f>
        <v>0.15</v>
      </c>
      <c r="K21" s="136">
        <v>197849.45550000001</v>
      </c>
      <c r="L21" s="103">
        <f>IFERROR(K21/K$28,0)</f>
        <v>0.15000000000000002</v>
      </c>
      <c r="M21" s="136">
        <v>203784.93916500002</v>
      </c>
      <c r="N21" s="103">
        <f>IFERROR(M21/M$28,0)</f>
        <v>0.14999999999999997</v>
      </c>
      <c r="O21" s="136">
        <v>209898.48733995002</v>
      </c>
      <c r="P21" s="103">
        <f>IFERROR(O21/O$28,0)</f>
        <v>0.15</v>
      </c>
      <c r="Q21" s="136">
        <v>216195.44196014854</v>
      </c>
      <c r="R21" s="103">
        <f>IFERROR(Q21/Q$28,0)</f>
        <v>0.15</v>
      </c>
      <c r="S21" s="136">
        <v>222681.305218953</v>
      </c>
      <c r="T21" s="103">
        <f>IFERROR(S21/S$28,0)</f>
        <v>0.15</v>
      </c>
      <c r="U21" s="136">
        <v>229361.74437552161</v>
      </c>
      <c r="V21" s="103">
        <f>IFERROR(U21/U$28,0)</f>
        <v>0.15</v>
      </c>
    </row>
    <row r="22" spans="1:24" ht="12.75" customHeight="1" x14ac:dyDescent="0.3">
      <c r="A22" s="38" t="s">
        <v>239</v>
      </c>
      <c r="B22" s="50"/>
      <c r="C22" s="102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</row>
    <row r="23" spans="1:24" ht="12.75" customHeight="1" x14ac:dyDescent="0.3">
      <c r="A23" s="151" t="s">
        <v>240</v>
      </c>
      <c r="B23" s="152"/>
      <c r="C23" s="102"/>
      <c r="D23" s="103">
        <f t="shared" ref="D23:D28" si="0">IFERROR(C23/C$28,0)</f>
        <v>0</v>
      </c>
      <c r="E23" s="102"/>
      <c r="F23" s="103">
        <f t="shared" ref="F23:F28" si="1">IFERROR(E23/E$28,0)</f>
        <v>0</v>
      </c>
      <c r="G23" s="102"/>
      <c r="H23" s="103">
        <f t="shared" ref="H23:H28" si="2">IFERROR(G23/G$28,0)</f>
        <v>0</v>
      </c>
      <c r="I23" s="102"/>
      <c r="J23" s="103">
        <f t="shared" ref="J23:J28" si="3">IFERROR(I23/I$28,0)</f>
        <v>0</v>
      </c>
      <c r="K23" s="102"/>
      <c r="L23" s="103">
        <f t="shared" ref="L23:L28" si="4">IFERROR(K23/K$28,0)</f>
        <v>0</v>
      </c>
      <c r="M23" s="102"/>
      <c r="N23" s="103">
        <f t="shared" ref="N23:N28" si="5">IFERROR(M23/M$28,0)</f>
        <v>0</v>
      </c>
      <c r="O23" s="102"/>
      <c r="P23" s="103">
        <f t="shared" ref="P23:P28" si="6">IFERROR(O23/O$28,0)</f>
        <v>0</v>
      </c>
      <c r="Q23" s="102"/>
      <c r="R23" s="103">
        <f t="shared" ref="R23:R28" si="7">IFERROR(Q23/Q$28,0)</f>
        <v>0</v>
      </c>
      <c r="S23" s="102"/>
      <c r="T23" s="103">
        <f t="shared" ref="T23:T28" si="8">IFERROR(S23/S$28,0)</f>
        <v>0</v>
      </c>
      <c r="U23" s="102"/>
      <c r="V23" s="103">
        <f t="shared" ref="V23:V28" si="9">IFERROR(U23/U$28,0)</f>
        <v>0</v>
      </c>
    </row>
    <row r="24" spans="1:24" ht="12.75" customHeight="1" x14ac:dyDescent="0.3">
      <c r="A24" s="151" t="s">
        <v>241</v>
      </c>
      <c r="B24" s="152"/>
      <c r="C24" s="102"/>
      <c r="D24" s="103">
        <f t="shared" si="0"/>
        <v>0</v>
      </c>
      <c r="E24" s="102"/>
      <c r="F24" s="103">
        <f t="shared" si="1"/>
        <v>0</v>
      </c>
      <c r="G24" s="102"/>
      <c r="H24" s="103">
        <f t="shared" si="2"/>
        <v>0</v>
      </c>
      <c r="I24" s="102"/>
      <c r="J24" s="103">
        <f t="shared" si="3"/>
        <v>0</v>
      </c>
      <c r="K24" s="102"/>
      <c r="L24" s="103">
        <f t="shared" si="4"/>
        <v>0</v>
      </c>
      <c r="M24" s="102"/>
      <c r="N24" s="103">
        <f t="shared" si="5"/>
        <v>0</v>
      </c>
      <c r="O24" s="102"/>
      <c r="P24" s="103">
        <f t="shared" si="6"/>
        <v>0</v>
      </c>
      <c r="Q24" s="102"/>
      <c r="R24" s="103">
        <f t="shared" si="7"/>
        <v>0</v>
      </c>
      <c r="S24" s="102"/>
      <c r="T24" s="103">
        <f t="shared" si="8"/>
        <v>0</v>
      </c>
      <c r="U24" s="102"/>
      <c r="V24" s="103">
        <f t="shared" si="9"/>
        <v>0</v>
      </c>
      <c r="X24" s="102"/>
    </row>
    <row r="25" spans="1:24" ht="12.75" customHeight="1" x14ac:dyDescent="0.3">
      <c r="A25" s="38" t="s">
        <v>242</v>
      </c>
      <c r="B25" s="50"/>
      <c r="C25" s="136"/>
      <c r="D25" s="103">
        <f t="shared" si="0"/>
        <v>0</v>
      </c>
      <c r="E25" s="136"/>
      <c r="F25" s="103">
        <f t="shared" si="1"/>
        <v>0</v>
      </c>
      <c r="G25" s="136"/>
      <c r="H25" s="103">
        <f t="shared" si="2"/>
        <v>0</v>
      </c>
      <c r="I25" s="136"/>
      <c r="J25" s="103">
        <f t="shared" si="3"/>
        <v>0</v>
      </c>
      <c r="K25" s="136"/>
      <c r="L25" s="103">
        <f t="shared" si="4"/>
        <v>0</v>
      </c>
      <c r="M25" s="136"/>
      <c r="N25" s="103">
        <f t="shared" si="5"/>
        <v>0</v>
      </c>
      <c r="O25" s="136"/>
      <c r="P25" s="103">
        <f t="shared" si="6"/>
        <v>0</v>
      </c>
      <c r="Q25" s="136"/>
      <c r="R25" s="103">
        <f t="shared" si="7"/>
        <v>0</v>
      </c>
      <c r="S25" s="136"/>
      <c r="T25" s="103">
        <f t="shared" si="8"/>
        <v>0</v>
      </c>
      <c r="U25" s="136"/>
      <c r="V25" s="103">
        <f t="shared" si="9"/>
        <v>0</v>
      </c>
      <c r="X25" s="102"/>
    </row>
    <row r="26" spans="1:24" ht="12.75" customHeight="1" x14ac:dyDescent="0.3">
      <c r="A26" s="151" t="s">
        <v>243</v>
      </c>
      <c r="B26" s="50"/>
      <c r="C26" s="102"/>
      <c r="D26" s="103">
        <f t="shared" si="0"/>
        <v>0</v>
      </c>
      <c r="E26" s="102"/>
      <c r="F26" s="103">
        <f t="shared" si="1"/>
        <v>0</v>
      </c>
      <c r="G26" s="102"/>
      <c r="H26" s="103">
        <f t="shared" si="2"/>
        <v>0</v>
      </c>
      <c r="I26" s="102"/>
      <c r="J26" s="103">
        <f t="shared" si="3"/>
        <v>0</v>
      </c>
      <c r="K26" s="102"/>
      <c r="L26" s="103">
        <f t="shared" si="4"/>
        <v>0</v>
      </c>
      <c r="M26" s="102"/>
      <c r="N26" s="103">
        <f t="shared" si="5"/>
        <v>0</v>
      </c>
      <c r="O26" s="102"/>
      <c r="P26" s="103">
        <f t="shared" si="6"/>
        <v>0</v>
      </c>
      <c r="Q26" s="102"/>
      <c r="R26" s="103">
        <f t="shared" si="7"/>
        <v>0</v>
      </c>
      <c r="S26" s="102"/>
      <c r="T26" s="103">
        <f t="shared" si="8"/>
        <v>0</v>
      </c>
      <c r="U26" s="102"/>
      <c r="V26" s="103">
        <f t="shared" si="9"/>
        <v>0</v>
      </c>
    </row>
    <row r="27" spans="1:24" ht="12.75" customHeight="1" x14ac:dyDescent="0.3">
      <c r="A27" s="38" t="s">
        <v>40</v>
      </c>
      <c r="B27" s="50"/>
      <c r="C27" s="137"/>
      <c r="D27" s="103">
        <f t="shared" si="0"/>
        <v>0</v>
      </c>
      <c r="E27" s="137"/>
      <c r="F27" s="103">
        <f t="shared" si="1"/>
        <v>0</v>
      </c>
      <c r="G27" s="137"/>
      <c r="H27" s="103">
        <f t="shared" si="2"/>
        <v>0</v>
      </c>
      <c r="I27" s="137"/>
      <c r="J27" s="103">
        <f t="shared" si="3"/>
        <v>0</v>
      </c>
      <c r="K27" s="137"/>
      <c r="L27" s="103">
        <f t="shared" si="4"/>
        <v>0</v>
      </c>
      <c r="M27" s="137"/>
      <c r="N27" s="103">
        <f t="shared" si="5"/>
        <v>0</v>
      </c>
      <c r="O27" s="137"/>
      <c r="P27" s="103">
        <f t="shared" si="6"/>
        <v>0</v>
      </c>
      <c r="Q27" s="137"/>
      <c r="R27" s="103">
        <f t="shared" si="7"/>
        <v>0</v>
      </c>
      <c r="S27" s="137"/>
      <c r="T27" s="103">
        <f t="shared" si="8"/>
        <v>0</v>
      </c>
      <c r="U27" s="137"/>
      <c r="V27" s="103">
        <f t="shared" si="9"/>
        <v>0</v>
      </c>
    </row>
    <row r="28" spans="1:24" ht="12.75" customHeight="1" x14ac:dyDescent="0.3">
      <c r="A28" s="26" t="s">
        <v>1</v>
      </c>
      <c r="B28" s="69"/>
      <c r="C28" s="105">
        <f>SUM(C19:C27)</f>
        <v>0</v>
      </c>
      <c r="D28" s="106">
        <f t="shared" si="0"/>
        <v>0</v>
      </c>
      <c r="E28" s="105">
        <f>SUM(E19:E27)</f>
        <v>1145000</v>
      </c>
      <c r="F28" s="106">
        <f t="shared" si="1"/>
        <v>1</v>
      </c>
      <c r="G28" s="105">
        <f>SUM(G19:G27)</f>
        <v>1267900</v>
      </c>
      <c r="H28" s="106">
        <f t="shared" si="2"/>
        <v>1</v>
      </c>
      <c r="I28" s="105">
        <f>SUM(I19:I27)</f>
        <v>1280579</v>
      </c>
      <c r="J28" s="106">
        <f t="shared" si="3"/>
        <v>1</v>
      </c>
      <c r="K28" s="105">
        <f>SUM(K19:K27)</f>
        <v>1318996.3699999999</v>
      </c>
      <c r="L28" s="106">
        <f t="shared" si="4"/>
        <v>1</v>
      </c>
      <c r="M28" s="105">
        <f>SUM(M19:M27)</f>
        <v>1358566.2611000005</v>
      </c>
      <c r="N28" s="106">
        <f t="shared" si="5"/>
        <v>1</v>
      </c>
      <c r="O28" s="105">
        <f>SUM(O19:O27)</f>
        <v>1399323.2489330003</v>
      </c>
      <c r="P28" s="106">
        <f t="shared" si="6"/>
        <v>1</v>
      </c>
      <c r="Q28" s="105">
        <f>SUM(Q19:Q27)</f>
        <v>1441302.9464009902</v>
      </c>
      <c r="R28" s="106">
        <f t="shared" si="7"/>
        <v>1</v>
      </c>
      <c r="S28" s="105">
        <f>SUM(S19:S27)</f>
        <v>1484542.03479302</v>
      </c>
      <c r="T28" s="106">
        <f t="shared" si="8"/>
        <v>1</v>
      </c>
      <c r="U28" s="105">
        <f>SUM(U19:U27)</f>
        <v>1529078.2958368107</v>
      </c>
      <c r="V28" s="106">
        <f t="shared" si="9"/>
        <v>1</v>
      </c>
    </row>
    <row r="29" spans="1:24" ht="12.75" customHeight="1" x14ac:dyDescent="0.3">
      <c r="A29" s="26"/>
      <c r="B29" s="69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4" ht="12.75" customHeight="1" x14ac:dyDescent="0.3">
      <c r="A30" s="26" t="s">
        <v>34</v>
      </c>
      <c r="B30" s="69"/>
      <c r="C30" s="25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4" ht="12.75" customHeight="1" x14ac:dyDescent="0.3">
      <c r="A31" s="38" t="s">
        <v>35</v>
      </c>
      <c r="B31" s="50"/>
      <c r="C31" s="217">
        <v>0</v>
      </c>
      <c r="D31" s="103">
        <f>IFERROR(C31/C$28,0)</f>
        <v>0</v>
      </c>
      <c r="E31" s="217">
        <v>377850</v>
      </c>
      <c r="F31" s="103">
        <f>IFERROR(E31/E$28,0)</f>
        <v>0.33</v>
      </c>
      <c r="G31" s="217">
        <v>418407</v>
      </c>
      <c r="H31" s="103">
        <f>IFERROR(G31/G$28,0)</f>
        <v>0.33</v>
      </c>
      <c r="I31" s="217">
        <v>422591.07</v>
      </c>
      <c r="J31" s="103">
        <f>IFERROR(I31/I$28,0)</f>
        <v>0.33</v>
      </c>
      <c r="K31" s="217">
        <v>435268.80210000003</v>
      </c>
      <c r="L31" s="103">
        <f>IFERROR(K31/K$28,0)</f>
        <v>0.33000000000000007</v>
      </c>
      <c r="M31" s="217">
        <v>448326.86616300012</v>
      </c>
      <c r="N31" s="103">
        <f>IFERROR(M31/M$28,0)</f>
        <v>0.32999999999999996</v>
      </c>
      <c r="O31" s="217">
        <v>461776.67214789009</v>
      </c>
      <c r="P31" s="103">
        <f>IFERROR(O31/O$28,0)</f>
        <v>0.33</v>
      </c>
      <c r="Q31" s="217">
        <v>475629.97231232678</v>
      </c>
      <c r="R31" s="103">
        <f>IFERROR(Q31/Q$28,0)</f>
        <v>0.33</v>
      </c>
      <c r="S31" s="217">
        <v>489898.87148169661</v>
      </c>
      <c r="T31" s="103">
        <f>IFERROR(S31/S$28,0)</f>
        <v>0.33</v>
      </c>
      <c r="U31" s="217">
        <v>504595.83762614755</v>
      </c>
      <c r="V31" s="103">
        <f>IFERROR(U31/U$28,0)</f>
        <v>0.33</v>
      </c>
    </row>
    <row r="32" spans="1:24" ht="12.75" customHeight="1" x14ac:dyDescent="0.3">
      <c r="A32" s="70" t="s">
        <v>75</v>
      </c>
      <c r="B32" s="70"/>
      <c r="C32" s="139"/>
      <c r="D32" s="103">
        <f>IFERROR(C32/C$28,0)</f>
        <v>0</v>
      </c>
      <c r="E32" s="139"/>
      <c r="F32" s="103">
        <f>IFERROR(E32/E$28,0)</f>
        <v>0</v>
      </c>
      <c r="G32" s="139"/>
      <c r="H32" s="103">
        <f>IFERROR(G32/G$28,0)</f>
        <v>0</v>
      </c>
      <c r="I32" s="139"/>
      <c r="J32" s="103">
        <f>IFERROR(I32/I$28,0)</f>
        <v>0</v>
      </c>
      <c r="K32" s="139"/>
      <c r="L32" s="103">
        <f>IFERROR(K32/K$28,0)</f>
        <v>0</v>
      </c>
      <c r="M32" s="139"/>
      <c r="N32" s="103">
        <f>IFERROR(M32/M$28,0)</f>
        <v>0</v>
      </c>
      <c r="O32" s="139"/>
      <c r="P32" s="103">
        <f>IFERROR(O32/O$28,0)</f>
        <v>0</v>
      </c>
      <c r="Q32" s="139"/>
      <c r="R32" s="103">
        <f>IFERROR(Q32/Q$28,0)</f>
        <v>0</v>
      </c>
      <c r="S32" s="139"/>
      <c r="T32" s="103">
        <f>IFERROR(S32/S$28,0)</f>
        <v>0</v>
      </c>
      <c r="U32" s="139"/>
      <c r="V32" s="103">
        <f>IFERROR(U32/U$28,0)</f>
        <v>0</v>
      </c>
    </row>
    <row r="33" spans="1:22" ht="12.75" customHeight="1" x14ac:dyDescent="0.3">
      <c r="A33" s="26" t="s">
        <v>2</v>
      </c>
      <c r="B33" s="69"/>
      <c r="C33" s="105">
        <f>SUM(C31:C32)</f>
        <v>0</v>
      </c>
      <c r="D33" s="106">
        <f>IFERROR(C33/C$28,0)</f>
        <v>0</v>
      </c>
      <c r="E33" s="105">
        <f>SUM(E31:E32)</f>
        <v>377850</v>
      </c>
      <c r="F33" s="106">
        <f>IFERROR(E33/E$28,0)</f>
        <v>0.33</v>
      </c>
      <c r="G33" s="105">
        <f>SUM(G31:G32)</f>
        <v>418407</v>
      </c>
      <c r="H33" s="106">
        <f>IFERROR(G33/G$28,0)</f>
        <v>0.33</v>
      </c>
      <c r="I33" s="105">
        <f>SUM(I31:I32)</f>
        <v>422591.07</v>
      </c>
      <c r="J33" s="106">
        <f>IFERROR(I33/I$28,0)</f>
        <v>0.33</v>
      </c>
      <c r="K33" s="105">
        <f>SUM(K31:K32)</f>
        <v>435268.80210000003</v>
      </c>
      <c r="L33" s="106">
        <f>IFERROR(K33/K$28,0)</f>
        <v>0.33000000000000007</v>
      </c>
      <c r="M33" s="105">
        <f>SUM(M31:M32)</f>
        <v>448326.86616300012</v>
      </c>
      <c r="N33" s="106">
        <f>IFERROR(M33/M$28,0)</f>
        <v>0.32999999999999996</v>
      </c>
      <c r="O33" s="105">
        <f>SUM(O31:O32)</f>
        <v>461776.67214789009</v>
      </c>
      <c r="P33" s="106">
        <f>IFERROR(O33/O$28,0)</f>
        <v>0.33</v>
      </c>
      <c r="Q33" s="105">
        <f>SUM(Q31:Q32)</f>
        <v>475629.97231232678</v>
      </c>
      <c r="R33" s="106">
        <f>IFERROR(Q33/Q$28,0)</f>
        <v>0.33</v>
      </c>
      <c r="S33" s="105">
        <f>SUM(S31:S32)</f>
        <v>489898.87148169661</v>
      </c>
      <c r="T33" s="106">
        <f>IFERROR(S33/S$28,0)</f>
        <v>0.33</v>
      </c>
      <c r="U33" s="105">
        <f>SUM(U31:U32)</f>
        <v>504595.83762614755</v>
      </c>
      <c r="V33" s="106">
        <f>IFERROR(U33/U$28,0)</f>
        <v>0.33</v>
      </c>
    </row>
    <row r="34" spans="1:22" ht="12.75" customHeight="1" x14ac:dyDescent="0.3">
      <c r="A34" s="38"/>
      <c r="B34" s="5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2.75" customHeight="1" x14ac:dyDescent="0.3">
      <c r="A35" s="26" t="s">
        <v>3</v>
      </c>
      <c r="B35" s="69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2.75" customHeight="1" x14ac:dyDescent="0.3">
      <c r="A36" s="38" t="s">
        <v>22</v>
      </c>
      <c r="B36" s="50"/>
      <c r="C36" s="217"/>
      <c r="D36" s="103">
        <f t="shared" ref="D36:D46" si="10">IFERROR(C36/C$28,0)</f>
        <v>0</v>
      </c>
      <c r="E36" s="217">
        <v>55000</v>
      </c>
      <c r="F36" s="103">
        <f t="shared" ref="F36:F46" si="11">IFERROR(E36/E$28,0)</f>
        <v>4.8034934497816595E-2</v>
      </c>
      <c r="G36" s="217">
        <v>56100</v>
      </c>
      <c r="H36" s="103">
        <f t="shared" ref="H36:H46" si="12">IFERROR(G36/G$28,0)</f>
        <v>4.4246391671267447E-2</v>
      </c>
      <c r="I36" s="217">
        <v>57222</v>
      </c>
      <c r="J36" s="103">
        <f t="shared" ref="J36:J46" si="13">IFERROR(I36/I$28,0)</f>
        <v>4.4684474757121583E-2</v>
      </c>
      <c r="K36" s="217">
        <v>58366.44</v>
      </c>
      <c r="L36" s="103">
        <f t="shared" ref="L36:L46" si="14">IFERROR(K36/K$28,0)</f>
        <v>4.42506449051107E-2</v>
      </c>
      <c r="M36" s="217">
        <v>59533.768800000005</v>
      </c>
      <c r="N36" s="103">
        <f t="shared" ref="N36:N46" si="15">IFERROR(M36/M$28,0)</f>
        <v>4.3821026993410582E-2</v>
      </c>
      <c r="O36" s="217">
        <v>60724.444176000005</v>
      </c>
      <c r="P36" s="103">
        <f t="shared" ref="P36:P46" si="16">IFERROR(O36/O$28,0)</f>
        <v>4.3395580129396892E-2</v>
      </c>
      <c r="Q36" s="217">
        <v>61938.933059520008</v>
      </c>
      <c r="R36" s="103">
        <f t="shared" ref="R36:R46" si="17">IFERROR(Q36/Q$28,0)</f>
        <v>4.2974263817461E-2</v>
      </c>
      <c r="S36" s="217">
        <v>63177.711720710409</v>
      </c>
      <c r="T36" s="103">
        <f t="shared" ref="T36:T46" si="18">IFERROR(S36/S$28,0)</f>
        <v>4.2557037955155551E-2</v>
      </c>
      <c r="U36" s="217">
        <v>64441.265955124618</v>
      </c>
      <c r="V36" s="103">
        <f t="shared" ref="V36:V46" si="19">IFERROR(U36/U$28,0)</f>
        <v>4.2143862829377342E-2</v>
      </c>
    </row>
    <row r="37" spans="1:22" ht="12.75" customHeight="1" x14ac:dyDescent="0.3">
      <c r="A37" s="38" t="s">
        <v>23</v>
      </c>
      <c r="B37" s="50"/>
      <c r="C37" s="217"/>
      <c r="D37" s="103">
        <f t="shared" si="10"/>
        <v>0</v>
      </c>
      <c r="E37" s="217">
        <v>144000</v>
      </c>
      <c r="F37" s="103">
        <f t="shared" si="11"/>
        <v>0.125764192139738</v>
      </c>
      <c r="G37" s="217">
        <v>149040</v>
      </c>
      <c r="H37" s="103">
        <f t="shared" si="12"/>
        <v>0.11754870257906774</v>
      </c>
      <c r="I37" s="217">
        <v>153809.28</v>
      </c>
      <c r="J37" s="103">
        <f t="shared" si="13"/>
        <v>0.12010916936791873</v>
      </c>
      <c r="K37" s="217">
        <v>157654.51199999999</v>
      </c>
      <c r="L37" s="103">
        <f t="shared" si="14"/>
        <v>0.11952611514768612</v>
      </c>
      <c r="M37" s="217">
        <v>161595.87479999996</v>
      </c>
      <c r="N37" s="103">
        <f t="shared" si="15"/>
        <v>0.11894589128774583</v>
      </c>
      <c r="O37" s="217">
        <v>165635.77166999996</v>
      </c>
      <c r="P37" s="103">
        <f t="shared" si="16"/>
        <v>0.11836848404848493</v>
      </c>
      <c r="Q37" s="217">
        <v>169776.66596174994</v>
      </c>
      <c r="R37" s="103">
        <f t="shared" si="17"/>
        <v>0.11779387975698742</v>
      </c>
      <c r="S37" s="217">
        <v>174021.08261079367</v>
      </c>
      <c r="T37" s="103">
        <f t="shared" si="18"/>
        <v>0.11722206480671078</v>
      </c>
      <c r="U37" s="217">
        <v>178371.6096760635</v>
      </c>
      <c r="V37" s="103">
        <f t="shared" si="19"/>
        <v>0.11665302565716361</v>
      </c>
    </row>
    <row r="38" spans="1:22" ht="12.75" customHeight="1" x14ac:dyDescent="0.3">
      <c r="A38" s="38" t="s">
        <v>24</v>
      </c>
      <c r="B38" s="50"/>
      <c r="C38" s="217"/>
      <c r="D38" s="103">
        <f t="shared" si="10"/>
        <v>0</v>
      </c>
      <c r="E38" s="217">
        <v>46000</v>
      </c>
      <c r="F38" s="103">
        <f t="shared" si="11"/>
        <v>4.017467248908297E-2</v>
      </c>
      <c r="G38" s="217">
        <v>47609.999999999993</v>
      </c>
      <c r="H38" s="103">
        <f t="shared" si="12"/>
        <v>3.7550279990535528E-2</v>
      </c>
      <c r="I38" s="217">
        <v>49133.52</v>
      </c>
      <c r="J38" s="103">
        <f t="shared" si="13"/>
        <v>3.8368206881418482E-2</v>
      </c>
      <c r="K38" s="217">
        <v>50361.857999999993</v>
      </c>
      <c r="L38" s="103">
        <f t="shared" si="14"/>
        <v>3.8181953449955286E-2</v>
      </c>
      <c r="M38" s="217">
        <v>51620.904449999987</v>
      </c>
      <c r="N38" s="103">
        <f t="shared" si="15"/>
        <v>3.7996604161363245E-2</v>
      </c>
      <c r="O38" s="217">
        <v>52911.427061249982</v>
      </c>
      <c r="P38" s="103">
        <f t="shared" si="16"/>
        <v>3.7812154626599349E-2</v>
      </c>
      <c r="Q38" s="217">
        <v>54234.212737781228</v>
      </c>
      <c r="R38" s="103">
        <f t="shared" si="17"/>
        <v>3.7628600477926537E-2</v>
      </c>
      <c r="S38" s="217">
        <v>55590.068056225755</v>
      </c>
      <c r="T38" s="103">
        <f t="shared" si="18"/>
        <v>3.7445937368810384E-2</v>
      </c>
      <c r="U38" s="217">
        <v>56979.819757631391</v>
      </c>
      <c r="V38" s="103">
        <f t="shared" si="19"/>
        <v>3.726416097381615E-2</v>
      </c>
    </row>
    <row r="39" spans="1:22" ht="12.75" customHeight="1" x14ac:dyDescent="0.3">
      <c r="A39" s="38" t="s">
        <v>28</v>
      </c>
      <c r="B39" s="50"/>
      <c r="C39" s="217"/>
      <c r="D39" s="103">
        <f t="shared" si="10"/>
        <v>0</v>
      </c>
      <c r="E39" s="217">
        <v>20000</v>
      </c>
      <c r="F39" s="103">
        <f t="shared" si="11"/>
        <v>1.7467248908296942E-2</v>
      </c>
      <c r="G39" s="217">
        <v>20700</v>
      </c>
      <c r="H39" s="103">
        <f t="shared" si="12"/>
        <v>1.6326208691537187E-2</v>
      </c>
      <c r="I39" s="217">
        <v>21362.400000000001</v>
      </c>
      <c r="J39" s="103">
        <f t="shared" si="13"/>
        <v>1.6681829078877601E-2</v>
      </c>
      <c r="K39" s="217">
        <v>21896.46</v>
      </c>
      <c r="L39" s="103">
        <f t="shared" si="14"/>
        <v>1.6600849326067518E-2</v>
      </c>
      <c r="M39" s="217">
        <v>22443.871499999997</v>
      </c>
      <c r="N39" s="103">
        <f t="shared" si="15"/>
        <v>1.6520262678853589E-2</v>
      </c>
      <c r="O39" s="217">
        <v>23004.968287499996</v>
      </c>
      <c r="P39" s="103">
        <f t="shared" si="16"/>
        <v>1.6440067228956242E-2</v>
      </c>
      <c r="Q39" s="217">
        <v>23580.092494687495</v>
      </c>
      <c r="R39" s="103">
        <f t="shared" si="17"/>
        <v>1.6360261077359366E-2</v>
      </c>
      <c r="S39" s="217">
        <v>24169.59480705468</v>
      </c>
      <c r="T39" s="103">
        <f t="shared" si="18"/>
        <v>1.6280842334265386E-2</v>
      </c>
      <c r="U39" s="217">
        <v>24773.834677231043</v>
      </c>
      <c r="V39" s="103">
        <f t="shared" si="19"/>
        <v>1.6201809119050503E-2</v>
      </c>
    </row>
    <row r="40" spans="1:22" ht="12.75" customHeight="1" x14ac:dyDescent="0.3">
      <c r="A40" s="38" t="s">
        <v>25</v>
      </c>
      <c r="B40" s="50"/>
      <c r="C40" s="217">
        <v>0</v>
      </c>
      <c r="D40" s="103">
        <f t="shared" si="10"/>
        <v>0</v>
      </c>
      <c r="E40" s="217">
        <v>6820</v>
      </c>
      <c r="F40" s="103">
        <f t="shared" si="11"/>
        <v>5.9563318777292578E-3</v>
      </c>
      <c r="G40" s="217">
        <v>6956.4</v>
      </c>
      <c r="H40" s="103">
        <f t="shared" si="12"/>
        <v>5.4865525672371639E-3</v>
      </c>
      <c r="I40" s="217">
        <v>7095.5280000000002</v>
      </c>
      <c r="J40" s="103">
        <f t="shared" si="13"/>
        <v>5.5408748698830765E-3</v>
      </c>
      <c r="K40" s="217">
        <v>7237.4385600000005</v>
      </c>
      <c r="L40" s="103">
        <f t="shared" si="14"/>
        <v>5.4870799682337273E-3</v>
      </c>
      <c r="M40" s="217">
        <v>7382.1873312000007</v>
      </c>
      <c r="N40" s="103">
        <f t="shared" si="15"/>
        <v>5.4338073471829115E-3</v>
      </c>
      <c r="O40" s="217">
        <v>7529.8310778240002</v>
      </c>
      <c r="P40" s="103">
        <f t="shared" si="16"/>
        <v>5.381051936045214E-3</v>
      </c>
      <c r="Q40" s="217">
        <v>7680.4276993804806</v>
      </c>
      <c r="R40" s="103">
        <f t="shared" si="17"/>
        <v>5.3288087133651638E-3</v>
      </c>
      <c r="S40" s="217">
        <v>7834.0362533680909</v>
      </c>
      <c r="T40" s="103">
        <f t="shared" si="18"/>
        <v>5.2770727064392889E-3</v>
      </c>
      <c r="U40" s="217">
        <v>7990.7169784354528</v>
      </c>
      <c r="V40" s="103">
        <f t="shared" si="19"/>
        <v>5.2258389908427906E-3</v>
      </c>
    </row>
    <row r="41" spans="1:22" ht="12.75" customHeight="1" x14ac:dyDescent="0.3">
      <c r="A41" s="38" t="s">
        <v>26</v>
      </c>
      <c r="B41" s="50"/>
      <c r="C41" s="217">
        <v>0</v>
      </c>
      <c r="D41" s="103">
        <f t="shared" si="10"/>
        <v>0</v>
      </c>
      <c r="E41" s="217">
        <v>17856</v>
      </c>
      <c r="F41" s="103">
        <f t="shared" si="11"/>
        <v>1.5594759825327511E-2</v>
      </c>
      <c r="G41" s="217">
        <v>18480.96</v>
      </c>
      <c r="H41" s="103">
        <f t="shared" si="12"/>
        <v>1.45760391198044E-2</v>
      </c>
      <c r="I41" s="217">
        <v>19072.350719999999</v>
      </c>
      <c r="J41" s="103">
        <f t="shared" si="13"/>
        <v>1.4893537001621921E-2</v>
      </c>
      <c r="K41" s="217">
        <v>19549.159487999998</v>
      </c>
      <c r="L41" s="103">
        <f t="shared" si="14"/>
        <v>1.4821238278313078E-2</v>
      </c>
      <c r="M41" s="217">
        <v>20037.888475199994</v>
      </c>
      <c r="N41" s="103">
        <f t="shared" si="15"/>
        <v>1.4749290519680481E-2</v>
      </c>
      <c r="O41" s="217">
        <v>20538.835687079994</v>
      </c>
      <c r="P41" s="103">
        <f t="shared" si="16"/>
        <v>1.4677692022012133E-2</v>
      </c>
      <c r="Q41" s="217">
        <v>21052.306579256991</v>
      </c>
      <c r="R41" s="103">
        <f t="shared" si="17"/>
        <v>1.460644108986644E-2</v>
      </c>
      <c r="S41" s="217">
        <v>21578.614243738415</v>
      </c>
      <c r="T41" s="103">
        <f t="shared" si="18"/>
        <v>1.4535536036032136E-2</v>
      </c>
      <c r="U41" s="217">
        <v>22118.079599831872</v>
      </c>
      <c r="V41" s="103">
        <f t="shared" si="19"/>
        <v>1.4464975181488288E-2</v>
      </c>
    </row>
    <row r="42" spans="1:22" ht="12.75" customHeight="1" x14ac:dyDescent="0.3">
      <c r="A42" s="38" t="s">
        <v>27</v>
      </c>
      <c r="B42" s="50"/>
      <c r="C42" s="217"/>
      <c r="D42" s="103">
        <f t="shared" si="10"/>
        <v>0</v>
      </c>
      <c r="E42" s="217"/>
      <c r="F42" s="103">
        <f t="shared" si="11"/>
        <v>0</v>
      </c>
      <c r="G42" s="217"/>
      <c r="H42" s="103">
        <f t="shared" si="12"/>
        <v>0</v>
      </c>
      <c r="I42" s="217"/>
      <c r="J42" s="103">
        <f t="shared" si="13"/>
        <v>0</v>
      </c>
      <c r="K42" s="217"/>
      <c r="L42" s="103">
        <f t="shared" si="14"/>
        <v>0</v>
      </c>
      <c r="M42" s="217"/>
      <c r="N42" s="103">
        <f t="shared" si="15"/>
        <v>0</v>
      </c>
      <c r="O42" s="217"/>
      <c r="P42" s="103">
        <f t="shared" si="16"/>
        <v>0</v>
      </c>
      <c r="Q42" s="217"/>
      <c r="R42" s="103">
        <f t="shared" si="17"/>
        <v>0</v>
      </c>
      <c r="S42" s="217"/>
      <c r="T42" s="103">
        <f t="shared" si="18"/>
        <v>0</v>
      </c>
      <c r="U42" s="217"/>
      <c r="V42" s="103">
        <f t="shared" si="19"/>
        <v>0</v>
      </c>
    </row>
    <row r="43" spans="1:22" ht="12.75" customHeight="1" x14ac:dyDescent="0.3">
      <c r="A43" s="38" t="s">
        <v>76</v>
      </c>
      <c r="B43" s="50"/>
      <c r="C43" s="217"/>
      <c r="D43" s="103">
        <f t="shared" si="10"/>
        <v>0</v>
      </c>
      <c r="E43" s="217"/>
      <c r="F43" s="103">
        <f t="shared" si="11"/>
        <v>0</v>
      </c>
      <c r="G43" s="217"/>
      <c r="H43" s="103">
        <f t="shared" si="12"/>
        <v>0</v>
      </c>
      <c r="I43" s="217"/>
      <c r="J43" s="103">
        <f t="shared" si="13"/>
        <v>0</v>
      </c>
      <c r="K43" s="217"/>
      <c r="L43" s="103">
        <f t="shared" si="14"/>
        <v>0</v>
      </c>
      <c r="M43" s="217"/>
      <c r="N43" s="103">
        <f t="shared" si="15"/>
        <v>0</v>
      </c>
      <c r="O43" s="217"/>
      <c r="P43" s="103">
        <f t="shared" si="16"/>
        <v>0</v>
      </c>
      <c r="Q43" s="217"/>
      <c r="R43" s="103">
        <f t="shared" si="17"/>
        <v>0</v>
      </c>
      <c r="S43" s="217"/>
      <c r="T43" s="103">
        <f t="shared" si="18"/>
        <v>0</v>
      </c>
      <c r="U43" s="217"/>
      <c r="V43" s="103">
        <f t="shared" si="19"/>
        <v>0</v>
      </c>
    </row>
    <row r="44" spans="1:22" ht="12.75" customHeight="1" x14ac:dyDescent="0.3">
      <c r="A44" s="38" t="s">
        <v>11</v>
      </c>
      <c r="B44" s="50"/>
      <c r="C44" s="217"/>
      <c r="D44" s="103">
        <f t="shared" si="10"/>
        <v>0</v>
      </c>
      <c r="E44" s="217"/>
      <c r="F44" s="103">
        <f t="shared" si="11"/>
        <v>0</v>
      </c>
      <c r="G44" s="217"/>
      <c r="H44" s="103">
        <f t="shared" si="12"/>
        <v>0</v>
      </c>
      <c r="I44" s="217"/>
      <c r="J44" s="103">
        <f t="shared" si="13"/>
        <v>0</v>
      </c>
      <c r="K44" s="217"/>
      <c r="L44" s="103">
        <f t="shared" si="14"/>
        <v>0</v>
      </c>
      <c r="M44" s="217"/>
      <c r="N44" s="103">
        <f t="shared" si="15"/>
        <v>0</v>
      </c>
      <c r="O44" s="217"/>
      <c r="P44" s="103">
        <f t="shared" si="16"/>
        <v>0</v>
      </c>
      <c r="Q44" s="217"/>
      <c r="R44" s="103">
        <f t="shared" si="17"/>
        <v>0</v>
      </c>
      <c r="S44" s="217"/>
      <c r="T44" s="103">
        <f t="shared" si="18"/>
        <v>0</v>
      </c>
      <c r="U44" s="217"/>
      <c r="V44" s="103">
        <f t="shared" si="19"/>
        <v>0</v>
      </c>
    </row>
    <row r="45" spans="1:22" ht="12.75" customHeight="1" x14ac:dyDescent="0.3">
      <c r="A45" s="38" t="s">
        <v>4</v>
      </c>
      <c r="B45" s="50"/>
      <c r="C45" s="220">
        <v>0</v>
      </c>
      <c r="D45" s="103">
        <f t="shared" si="10"/>
        <v>0</v>
      </c>
      <c r="E45" s="220">
        <v>24910</v>
      </c>
      <c r="F45" s="103">
        <f t="shared" si="11"/>
        <v>2.1755458515283842E-2</v>
      </c>
      <c r="G45" s="220">
        <v>25704.3</v>
      </c>
      <c r="H45" s="103">
        <f t="shared" si="12"/>
        <v>2.0273128795646345E-2</v>
      </c>
      <c r="I45" s="220">
        <v>26463.556800000002</v>
      </c>
      <c r="J45" s="103">
        <f t="shared" si="13"/>
        <v>2.0665305928021623E-2</v>
      </c>
      <c r="K45" s="220">
        <v>27098.251380000002</v>
      </c>
      <c r="L45" s="103">
        <f t="shared" si="14"/>
        <v>2.0544598905909046E-2</v>
      </c>
      <c r="M45" s="220">
        <v>27748.275437699995</v>
      </c>
      <c r="N45" s="103">
        <f t="shared" si="15"/>
        <v>2.0424675801409085E-2</v>
      </c>
      <c r="O45" s="220">
        <v>28414.001452306489</v>
      </c>
      <c r="P45" s="103">
        <f t="shared" si="16"/>
        <v>2.0305530887143115E-2</v>
      </c>
      <c r="Q45" s="220">
        <v>29095.810999851434</v>
      </c>
      <c r="R45" s="103">
        <f t="shared" si="17"/>
        <v>2.0187158482195027E-2</v>
      </c>
      <c r="S45" s="220">
        <v>29794.094976309745</v>
      </c>
      <c r="T45" s="103">
        <f t="shared" si="18"/>
        <v>2.0069552951704556E-2</v>
      </c>
      <c r="U45" s="220">
        <v>30509.253826208751</v>
      </c>
      <c r="V45" s="103">
        <f t="shared" si="19"/>
        <v>1.9952708706464314E-2</v>
      </c>
    </row>
    <row r="46" spans="1:22" ht="12.75" customHeight="1" x14ac:dyDescent="0.3">
      <c r="A46" s="26" t="s">
        <v>5</v>
      </c>
      <c r="B46" s="69"/>
      <c r="C46" s="105">
        <f>SUM(C36:C45)</f>
        <v>0</v>
      </c>
      <c r="D46" s="106">
        <f t="shared" si="10"/>
        <v>0</v>
      </c>
      <c r="E46" s="105">
        <f>SUM(E36:E45)</f>
        <v>314586</v>
      </c>
      <c r="F46" s="106">
        <f t="shared" si="11"/>
        <v>0.2747475982532751</v>
      </c>
      <c r="G46" s="105">
        <f>SUM(G36:G45)</f>
        <v>324591.66000000003</v>
      </c>
      <c r="H46" s="106">
        <f t="shared" si="12"/>
        <v>0.25600730341509587</v>
      </c>
      <c r="I46" s="105">
        <f>SUM(I36:I45)</f>
        <v>334158.63552000001</v>
      </c>
      <c r="J46" s="106">
        <f t="shared" si="13"/>
        <v>0.26094339788486304</v>
      </c>
      <c r="K46" s="105">
        <f>SUM(K36:K45)</f>
        <v>342164.11942799995</v>
      </c>
      <c r="L46" s="106">
        <f t="shared" si="14"/>
        <v>0.25941247998127542</v>
      </c>
      <c r="M46" s="105">
        <f>SUM(M36:M45)</f>
        <v>350362.7707940999</v>
      </c>
      <c r="N46" s="106">
        <f t="shared" si="15"/>
        <v>0.2578915587896457</v>
      </c>
      <c r="O46" s="105">
        <f>SUM(O36:O45)</f>
        <v>358759.27941196039</v>
      </c>
      <c r="P46" s="106">
        <f t="shared" si="16"/>
        <v>0.25638056087863786</v>
      </c>
      <c r="Q46" s="105">
        <f>SUM(Q36:Q45)</f>
        <v>367358.44953222759</v>
      </c>
      <c r="R46" s="106">
        <f t="shared" si="17"/>
        <v>0.25487941341516096</v>
      </c>
      <c r="S46" s="105">
        <f>SUM(S36:S45)</f>
        <v>376165.20266820077</v>
      </c>
      <c r="T46" s="106">
        <f t="shared" si="18"/>
        <v>0.25338804415911809</v>
      </c>
      <c r="U46" s="105">
        <f>SUM(U36:U45)</f>
        <v>385184.58047052665</v>
      </c>
      <c r="V46" s="106">
        <f t="shared" si="19"/>
        <v>0.25190638145820304</v>
      </c>
    </row>
    <row r="47" spans="1:22" ht="12.75" customHeight="1" x14ac:dyDescent="0.3">
      <c r="A47" s="26"/>
      <c r="B47" s="26"/>
      <c r="C47" s="53"/>
      <c r="D47" s="111"/>
      <c r="E47" s="53"/>
      <c r="F47" s="111"/>
      <c r="G47" s="53"/>
      <c r="H47" s="111"/>
      <c r="I47" s="53"/>
      <c r="J47" s="111"/>
      <c r="K47" s="53"/>
      <c r="L47" s="111"/>
      <c r="M47" s="53"/>
      <c r="N47" s="111"/>
      <c r="O47" s="53"/>
      <c r="P47" s="111"/>
      <c r="Q47" s="53"/>
      <c r="R47" s="111"/>
      <c r="S47" s="53"/>
      <c r="T47" s="111"/>
      <c r="U47" s="53"/>
      <c r="V47" s="111"/>
    </row>
    <row r="48" spans="1:22" ht="12.75" customHeight="1" x14ac:dyDescent="0.3">
      <c r="A48" s="26" t="str">
        <f>A4</f>
        <v xml:space="preserve">VENDOR:  </v>
      </c>
      <c r="B48" s="46" t="str">
        <f>B4</f>
        <v>Aramark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4" ht="12.75" customHeight="1" x14ac:dyDescent="0.3">
      <c r="A49" s="26"/>
      <c r="B49" s="14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4" ht="12.75" customHeight="1" x14ac:dyDescent="0.3">
      <c r="A50" s="38"/>
      <c r="B50" s="38"/>
      <c r="C50" s="109" t="str">
        <f>C6</f>
        <v>FY 2018-19</v>
      </c>
      <c r="D50" s="109" t="s">
        <v>9</v>
      </c>
      <c r="E50" s="109" t="str">
        <f>E6</f>
        <v>FY 2019-20</v>
      </c>
      <c r="F50" s="109" t="s">
        <v>9</v>
      </c>
      <c r="G50" s="109" t="str">
        <f>G6</f>
        <v>FY 2020-21</v>
      </c>
      <c r="H50" s="109" t="s">
        <v>9</v>
      </c>
      <c r="I50" s="109" t="str">
        <f>I6</f>
        <v>FY 2021-22</v>
      </c>
      <c r="J50" s="109" t="s">
        <v>9</v>
      </c>
      <c r="K50" s="109" t="str">
        <f>K6</f>
        <v>FY 2022-23</v>
      </c>
      <c r="L50" s="109" t="s">
        <v>9</v>
      </c>
      <c r="M50" s="109" t="str">
        <f>M6</f>
        <v>FY 2023-24</v>
      </c>
      <c r="N50" s="109" t="s">
        <v>9</v>
      </c>
      <c r="O50" s="109" t="str">
        <f>O6</f>
        <v>FY 2024-25</v>
      </c>
      <c r="P50" s="109" t="s">
        <v>9</v>
      </c>
      <c r="Q50" s="109" t="str">
        <f>Q6</f>
        <v>FY 2025-26</v>
      </c>
      <c r="R50" s="109" t="s">
        <v>9</v>
      </c>
      <c r="S50" s="109" t="str">
        <f>S6</f>
        <v>FY 2026-27</v>
      </c>
      <c r="T50" s="109" t="s">
        <v>9</v>
      </c>
      <c r="U50" s="109" t="str">
        <f>U6</f>
        <v>FY 2027-28</v>
      </c>
      <c r="V50" s="109" t="s">
        <v>9</v>
      </c>
    </row>
    <row r="51" spans="1:24" ht="12.75" customHeight="1" x14ac:dyDescent="0.3">
      <c r="A51" s="26" t="s">
        <v>38</v>
      </c>
      <c r="B51" s="69"/>
      <c r="C51" s="101"/>
      <c r="D51" s="103"/>
      <c r="E51" s="101"/>
      <c r="F51" s="103"/>
      <c r="G51" s="101"/>
      <c r="H51" s="103"/>
      <c r="I51" s="101"/>
      <c r="J51" s="103"/>
      <c r="K51" s="101"/>
      <c r="L51" s="103"/>
      <c r="M51" s="101"/>
      <c r="N51" s="103"/>
      <c r="O51" s="101"/>
      <c r="P51" s="103"/>
      <c r="Q51" s="101"/>
      <c r="R51" s="103"/>
      <c r="S51" s="101"/>
      <c r="T51" s="103"/>
      <c r="U51" s="101"/>
      <c r="V51" s="103"/>
    </row>
    <row r="52" spans="1:24" ht="12.75" customHeight="1" x14ac:dyDescent="0.3">
      <c r="A52" s="38" t="s">
        <v>229</v>
      </c>
      <c r="B52" s="50"/>
      <c r="C52" s="217">
        <v>0</v>
      </c>
      <c r="D52" s="103">
        <f t="shared" ref="D52:D104" si="20">IFERROR(C52/C$28,0)</f>
        <v>0</v>
      </c>
      <c r="E52" s="217">
        <v>0</v>
      </c>
      <c r="F52" s="103">
        <f t="shared" ref="F52:F104" si="21">IFERROR(E52/E$28,0)</f>
        <v>0</v>
      </c>
      <c r="G52" s="217">
        <v>0</v>
      </c>
      <c r="H52" s="103">
        <f t="shared" ref="H52:H104" si="22">IFERROR(G52/G$28,0)</f>
        <v>0</v>
      </c>
      <c r="I52" s="217">
        <v>0</v>
      </c>
      <c r="J52" s="103">
        <f t="shared" ref="J52:J104" si="23">IFERROR(I52/I$28,0)</f>
        <v>0</v>
      </c>
      <c r="K52" s="217">
        <v>0</v>
      </c>
      <c r="L52" s="103">
        <f t="shared" ref="L52:L104" si="24">IFERROR(K52/K$28,0)</f>
        <v>0</v>
      </c>
      <c r="M52" s="217">
        <v>0</v>
      </c>
      <c r="N52" s="103">
        <f t="shared" ref="N52:N104" si="25">IFERROR(M52/M$28,0)</f>
        <v>0</v>
      </c>
      <c r="O52" s="217">
        <v>0</v>
      </c>
      <c r="P52" s="103">
        <f t="shared" ref="P52:P104" si="26">IFERROR(O52/O$28,0)</f>
        <v>0</v>
      </c>
      <c r="Q52" s="217">
        <v>0</v>
      </c>
      <c r="R52" s="103">
        <f t="shared" ref="R52:R104" si="27">IFERROR(Q52/Q$28,0)</f>
        <v>0</v>
      </c>
      <c r="S52" s="217">
        <v>0</v>
      </c>
      <c r="T52" s="103">
        <f t="shared" ref="T52:T104" si="28">IFERROR(S52/S$28,0)</f>
        <v>0</v>
      </c>
      <c r="U52" s="217">
        <v>0</v>
      </c>
      <c r="V52" s="103">
        <f t="shared" ref="V52:V105" si="29">IFERROR(U52/U$28,0)</f>
        <v>0</v>
      </c>
      <c r="X52" s="245"/>
    </row>
    <row r="53" spans="1:24" ht="12.75" customHeight="1" x14ac:dyDescent="0.3">
      <c r="A53" s="38" t="s">
        <v>97</v>
      </c>
      <c r="B53" s="50"/>
      <c r="C53" s="217">
        <v>0</v>
      </c>
      <c r="D53" s="103">
        <f t="shared" si="20"/>
        <v>0</v>
      </c>
      <c r="E53" s="217">
        <v>0</v>
      </c>
      <c r="F53" s="103">
        <f t="shared" si="21"/>
        <v>0</v>
      </c>
      <c r="G53" s="217">
        <v>0</v>
      </c>
      <c r="H53" s="103">
        <f t="shared" si="22"/>
        <v>0</v>
      </c>
      <c r="I53" s="217">
        <v>0</v>
      </c>
      <c r="J53" s="103">
        <f t="shared" si="23"/>
        <v>0</v>
      </c>
      <c r="K53" s="217">
        <v>0</v>
      </c>
      <c r="L53" s="103">
        <f t="shared" si="24"/>
        <v>0</v>
      </c>
      <c r="M53" s="217">
        <v>0</v>
      </c>
      <c r="N53" s="103">
        <f t="shared" si="25"/>
        <v>0</v>
      </c>
      <c r="O53" s="217">
        <v>0</v>
      </c>
      <c r="P53" s="103">
        <f t="shared" si="26"/>
        <v>0</v>
      </c>
      <c r="Q53" s="217">
        <v>0</v>
      </c>
      <c r="R53" s="103">
        <f t="shared" si="27"/>
        <v>0</v>
      </c>
      <c r="S53" s="217">
        <v>0</v>
      </c>
      <c r="T53" s="103">
        <f t="shared" si="28"/>
        <v>0</v>
      </c>
      <c r="U53" s="217">
        <v>0</v>
      </c>
      <c r="V53" s="103">
        <f t="shared" si="29"/>
        <v>0</v>
      </c>
      <c r="X53" s="245"/>
    </row>
    <row r="54" spans="1:24" ht="12.75" customHeight="1" x14ac:dyDescent="0.3">
      <c r="A54" s="38" t="s">
        <v>30</v>
      </c>
      <c r="B54" s="50"/>
      <c r="C54" s="217">
        <v>0</v>
      </c>
      <c r="D54" s="103">
        <f t="shared" si="20"/>
        <v>0</v>
      </c>
      <c r="E54" s="217">
        <v>801.5</v>
      </c>
      <c r="F54" s="103">
        <f t="shared" si="21"/>
        <v>6.9999999999999999E-4</v>
      </c>
      <c r="G54" s="217">
        <v>887.53</v>
      </c>
      <c r="H54" s="103">
        <f t="shared" si="22"/>
        <v>6.9999999999999999E-4</v>
      </c>
      <c r="I54" s="217">
        <v>896.40530000000001</v>
      </c>
      <c r="J54" s="103">
        <f t="shared" si="23"/>
        <v>6.9999999999999999E-4</v>
      </c>
      <c r="K54" s="217">
        <v>923.29745900000023</v>
      </c>
      <c r="L54" s="103">
        <f t="shared" si="24"/>
        <v>7.0000000000000021E-4</v>
      </c>
      <c r="M54" s="217">
        <v>950.9963827700002</v>
      </c>
      <c r="N54" s="103">
        <f t="shared" si="25"/>
        <v>6.9999999999999988E-4</v>
      </c>
      <c r="O54" s="217">
        <v>979.52627425310027</v>
      </c>
      <c r="P54" s="103">
        <f t="shared" si="26"/>
        <v>7.000000000000001E-4</v>
      </c>
      <c r="Q54" s="217">
        <v>1008.9120624806932</v>
      </c>
      <c r="R54" s="103">
        <f t="shared" si="27"/>
        <v>6.9999999999999999E-4</v>
      </c>
      <c r="S54" s="217">
        <v>1039.179424355114</v>
      </c>
      <c r="T54" s="103">
        <f t="shared" si="28"/>
        <v>6.9999999999999999E-4</v>
      </c>
      <c r="U54" s="217">
        <v>1070.3548070857676</v>
      </c>
      <c r="V54" s="103">
        <f t="shared" si="29"/>
        <v>6.9999999999999999E-4</v>
      </c>
      <c r="X54" s="245"/>
    </row>
    <row r="55" spans="1:24" ht="12.75" customHeight="1" x14ac:dyDescent="0.3">
      <c r="A55" s="38" t="s">
        <v>153</v>
      </c>
      <c r="B55" s="50"/>
      <c r="C55" s="217">
        <v>0</v>
      </c>
      <c r="D55" s="103">
        <f t="shared" si="20"/>
        <v>0</v>
      </c>
      <c r="E55" s="217"/>
      <c r="F55" s="103">
        <f t="shared" si="21"/>
        <v>0</v>
      </c>
      <c r="G55" s="217"/>
      <c r="H55" s="103">
        <f t="shared" si="22"/>
        <v>0</v>
      </c>
      <c r="I55" s="217"/>
      <c r="J55" s="103">
        <f t="shared" si="23"/>
        <v>0</v>
      </c>
      <c r="K55" s="217"/>
      <c r="L55" s="103">
        <f t="shared" si="24"/>
        <v>0</v>
      </c>
      <c r="M55" s="217"/>
      <c r="N55" s="103">
        <f t="shared" si="25"/>
        <v>0</v>
      </c>
      <c r="O55" s="217"/>
      <c r="P55" s="103">
        <f t="shared" si="26"/>
        <v>0</v>
      </c>
      <c r="Q55" s="217"/>
      <c r="R55" s="103">
        <f t="shared" si="27"/>
        <v>0</v>
      </c>
      <c r="S55" s="217"/>
      <c r="T55" s="103">
        <f t="shared" si="28"/>
        <v>0</v>
      </c>
      <c r="U55" s="217"/>
      <c r="V55" s="103">
        <f t="shared" si="29"/>
        <v>0</v>
      </c>
      <c r="X55" s="245"/>
    </row>
    <row r="56" spans="1:24" ht="12.75" customHeight="1" x14ac:dyDescent="0.3">
      <c r="A56" s="38" t="s">
        <v>88</v>
      </c>
      <c r="B56" s="50"/>
      <c r="C56" s="217">
        <v>0</v>
      </c>
      <c r="D56" s="103">
        <f t="shared" si="20"/>
        <v>0</v>
      </c>
      <c r="E56" s="217">
        <v>583.95000000000005</v>
      </c>
      <c r="F56" s="103">
        <f t="shared" si="21"/>
        <v>5.1000000000000004E-4</v>
      </c>
      <c r="G56" s="217">
        <v>646.62900000000002</v>
      </c>
      <c r="H56" s="103">
        <f t="shared" si="22"/>
        <v>5.1000000000000004E-4</v>
      </c>
      <c r="I56" s="217">
        <v>653.09529000000009</v>
      </c>
      <c r="J56" s="103">
        <f t="shared" si="23"/>
        <v>5.1000000000000004E-4</v>
      </c>
      <c r="K56" s="217">
        <v>672.68814870000017</v>
      </c>
      <c r="L56" s="103">
        <f t="shared" si="24"/>
        <v>5.1000000000000015E-4</v>
      </c>
      <c r="M56" s="217">
        <v>692.86879316100033</v>
      </c>
      <c r="N56" s="103">
        <f t="shared" si="25"/>
        <v>5.1000000000000004E-4</v>
      </c>
      <c r="O56" s="217">
        <v>713.65485695583027</v>
      </c>
      <c r="P56" s="103">
        <f t="shared" si="26"/>
        <v>5.1000000000000015E-4</v>
      </c>
      <c r="Q56" s="217">
        <v>735.06450266450508</v>
      </c>
      <c r="R56" s="103">
        <f t="shared" si="27"/>
        <v>5.1000000000000004E-4</v>
      </c>
      <c r="S56" s="217">
        <v>757.11643774444019</v>
      </c>
      <c r="T56" s="103">
        <f t="shared" si="28"/>
        <v>5.1000000000000004E-4</v>
      </c>
      <c r="U56" s="217">
        <v>779.82993087677357</v>
      </c>
      <c r="V56" s="103">
        <f t="shared" si="29"/>
        <v>5.1000000000000004E-4</v>
      </c>
      <c r="X56" s="245"/>
    </row>
    <row r="57" spans="1:24" ht="12.75" customHeight="1" x14ac:dyDescent="0.3">
      <c r="A57" s="38" t="s">
        <v>14</v>
      </c>
      <c r="B57" s="50"/>
      <c r="C57" s="217">
        <v>0</v>
      </c>
      <c r="D57" s="103">
        <f t="shared" si="20"/>
        <v>0</v>
      </c>
      <c r="E57" s="217">
        <v>0</v>
      </c>
      <c r="F57" s="103">
        <f t="shared" si="21"/>
        <v>0</v>
      </c>
      <c r="G57" s="217">
        <v>0</v>
      </c>
      <c r="H57" s="103">
        <f t="shared" si="22"/>
        <v>0</v>
      </c>
      <c r="I57" s="217">
        <v>0</v>
      </c>
      <c r="J57" s="103">
        <f t="shared" si="23"/>
        <v>0</v>
      </c>
      <c r="K57" s="217">
        <v>0</v>
      </c>
      <c r="L57" s="103">
        <f t="shared" si="24"/>
        <v>0</v>
      </c>
      <c r="M57" s="217">
        <v>0</v>
      </c>
      <c r="N57" s="103">
        <f t="shared" si="25"/>
        <v>0</v>
      </c>
      <c r="O57" s="217">
        <v>0</v>
      </c>
      <c r="P57" s="103">
        <f t="shared" si="26"/>
        <v>0</v>
      </c>
      <c r="Q57" s="217">
        <v>0</v>
      </c>
      <c r="R57" s="103">
        <f t="shared" si="27"/>
        <v>0</v>
      </c>
      <c r="S57" s="217">
        <v>0</v>
      </c>
      <c r="T57" s="103">
        <f t="shared" si="28"/>
        <v>0</v>
      </c>
      <c r="U57" s="217">
        <v>0</v>
      </c>
      <c r="V57" s="103">
        <f t="shared" si="29"/>
        <v>0</v>
      </c>
      <c r="X57" s="245"/>
    </row>
    <row r="58" spans="1:24" ht="12.75" customHeight="1" x14ac:dyDescent="0.3">
      <c r="A58" s="38" t="s">
        <v>31</v>
      </c>
      <c r="B58" s="50"/>
      <c r="C58" s="217">
        <v>0</v>
      </c>
      <c r="D58" s="103">
        <f t="shared" si="20"/>
        <v>0</v>
      </c>
      <c r="E58" s="217">
        <v>0</v>
      </c>
      <c r="F58" s="103">
        <f t="shared" si="21"/>
        <v>0</v>
      </c>
      <c r="G58" s="217">
        <v>0</v>
      </c>
      <c r="H58" s="103">
        <f t="shared" si="22"/>
        <v>0</v>
      </c>
      <c r="I58" s="217">
        <v>0</v>
      </c>
      <c r="J58" s="103">
        <f t="shared" si="23"/>
        <v>0</v>
      </c>
      <c r="K58" s="217">
        <v>0</v>
      </c>
      <c r="L58" s="103">
        <f t="shared" si="24"/>
        <v>0</v>
      </c>
      <c r="M58" s="217">
        <v>0</v>
      </c>
      <c r="N58" s="103">
        <f t="shared" si="25"/>
        <v>0</v>
      </c>
      <c r="O58" s="217">
        <v>0</v>
      </c>
      <c r="P58" s="103">
        <f t="shared" si="26"/>
        <v>0</v>
      </c>
      <c r="Q58" s="217">
        <v>0</v>
      </c>
      <c r="R58" s="103">
        <f t="shared" si="27"/>
        <v>0</v>
      </c>
      <c r="S58" s="217">
        <v>0</v>
      </c>
      <c r="T58" s="103">
        <f t="shared" si="28"/>
        <v>0</v>
      </c>
      <c r="U58" s="217">
        <v>0</v>
      </c>
      <c r="V58" s="103">
        <f t="shared" si="29"/>
        <v>0</v>
      </c>
      <c r="X58" s="245"/>
    </row>
    <row r="59" spans="1:24" ht="12.75" customHeight="1" x14ac:dyDescent="0.3">
      <c r="A59" s="38" t="s">
        <v>141</v>
      </c>
      <c r="B59" s="50"/>
      <c r="C59" s="217">
        <v>0</v>
      </c>
      <c r="D59" s="103">
        <f t="shared" si="20"/>
        <v>0</v>
      </c>
      <c r="E59" s="217">
        <v>171750</v>
      </c>
      <c r="F59" s="103">
        <f t="shared" si="21"/>
        <v>0.15</v>
      </c>
      <c r="G59" s="217">
        <v>190185</v>
      </c>
      <c r="H59" s="103">
        <f t="shared" si="22"/>
        <v>0.15</v>
      </c>
      <c r="I59" s="217">
        <v>192086.85</v>
      </c>
      <c r="J59" s="103">
        <f t="shared" si="23"/>
        <v>0.15</v>
      </c>
      <c r="K59" s="217">
        <v>197849.45550000001</v>
      </c>
      <c r="L59" s="103">
        <f t="shared" si="24"/>
        <v>0.15000000000000002</v>
      </c>
      <c r="M59" s="217">
        <v>203784.93916500002</v>
      </c>
      <c r="N59" s="103">
        <f t="shared" si="25"/>
        <v>0.14999999999999997</v>
      </c>
      <c r="O59" s="217">
        <v>209898.48733995002</v>
      </c>
      <c r="P59" s="103">
        <f t="shared" si="26"/>
        <v>0.15</v>
      </c>
      <c r="Q59" s="217">
        <v>216195.44196014854</v>
      </c>
      <c r="R59" s="103">
        <f t="shared" si="27"/>
        <v>0.15</v>
      </c>
      <c r="S59" s="217">
        <v>222681.305218953</v>
      </c>
      <c r="T59" s="103">
        <f t="shared" si="28"/>
        <v>0.15</v>
      </c>
      <c r="U59" s="217">
        <v>229361.74437552161</v>
      </c>
      <c r="V59" s="103">
        <f t="shared" si="29"/>
        <v>0.15</v>
      </c>
      <c r="X59" s="245"/>
    </row>
    <row r="60" spans="1:24" ht="12.75" customHeight="1" x14ac:dyDescent="0.3">
      <c r="A60" s="38" t="s">
        <v>149</v>
      </c>
      <c r="B60" s="50"/>
      <c r="C60" s="217">
        <v>0</v>
      </c>
      <c r="D60" s="103">
        <f t="shared" si="20"/>
        <v>0</v>
      </c>
      <c r="E60" s="217">
        <v>0</v>
      </c>
      <c r="F60" s="103">
        <f t="shared" si="21"/>
        <v>0</v>
      </c>
      <c r="G60" s="217">
        <v>0</v>
      </c>
      <c r="H60" s="103">
        <f t="shared" si="22"/>
        <v>0</v>
      </c>
      <c r="I60" s="217">
        <v>0</v>
      </c>
      <c r="J60" s="103">
        <f t="shared" si="23"/>
        <v>0</v>
      </c>
      <c r="K60" s="217">
        <v>0</v>
      </c>
      <c r="L60" s="103">
        <f t="shared" si="24"/>
        <v>0</v>
      </c>
      <c r="M60" s="217">
        <v>0</v>
      </c>
      <c r="N60" s="103">
        <f t="shared" si="25"/>
        <v>0</v>
      </c>
      <c r="O60" s="217">
        <v>0</v>
      </c>
      <c r="P60" s="103">
        <f t="shared" si="26"/>
        <v>0</v>
      </c>
      <c r="Q60" s="217">
        <v>0</v>
      </c>
      <c r="R60" s="103">
        <f t="shared" si="27"/>
        <v>0</v>
      </c>
      <c r="S60" s="217">
        <v>0</v>
      </c>
      <c r="T60" s="103">
        <f t="shared" si="28"/>
        <v>0</v>
      </c>
      <c r="U60" s="217">
        <v>0</v>
      </c>
      <c r="V60" s="103">
        <f t="shared" si="29"/>
        <v>0</v>
      </c>
      <c r="X60" s="245"/>
    </row>
    <row r="61" spans="1:24" ht="12.75" customHeight="1" x14ac:dyDescent="0.3">
      <c r="A61" s="38" t="s">
        <v>157</v>
      </c>
      <c r="B61" s="50"/>
      <c r="C61" s="217">
        <v>0</v>
      </c>
      <c r="D61" s="103">
        <f t="shared" si="20"/>
        <v>0</v>
      </c>
      <c r="E61" s="217">
        <v>0</v>
      </c>
      <c r="F61" s="103">
        <f t="shared" si="21"/>
        <v>0</v>
      </c>
      <c r="G61" s="217">
        <v>0</v>
      </c>
      <c r="H61" s="103">
        <f t="shared" si="22"/>
        <v>0</v>
      </c>
      <c r="I61" s="217">
        <v>0</v>
      </c>
      <c r="J61" s="103">
        <f t="shared" si="23"/>
        <v>0</v>
      </c>
      <c r="K61" s="217">
        <v>0</v>
      </c>
      <c r="L61" s="103">
        <f t="shared" si="24"/>
        <v>0</v>
      </c>
      <c r="M61" s="217">
        <v>0</v>
      </c>
      <c r="N61" s="103">
        <f t="shared" si="25"/>
        <v>0</v>
      </c>
      <c r="O61" s="217">
        <v>0</v>
      </c>
      <c r="P61" s="103">
        <f t="shared" si="26"/>
        <v>0</v>
      </c>
      <c r="Q61" s="217">
        <v>0</v>
      </c>
      <c r="R61" s="103">
        <f t="shared" si="27"/>
        <v>0</v>
      </c>
      <c r="S61" s="217">
        <v>0</v>
      </c>
      <c r="T61" s="103">
        <f t="shared" si="28"/>
        <v>0</v>
      </c>
      <c r="U61" s="217">
        <v>0</v>
      </c>
      <c r="V61" s="103">
        <f t="shared" si="29"/>
        <v>0</v>
      </c>
      <c r="X61" s="245"/>
    </row>
    <row r="62" spans="1:24" ht="12.75" customHeight="1" x14ac:dyDescent="0.3">
      <c r="A62" s="38" t="s">
        <v>294</v>
      </c>
      <c r="B62" s="50"/>
      <c r="C62" s="217">
        <v>0</v>
      </c>
      <c r="D62" s="103">
        <f t="shared" si="20"/>
        <v>0</v>
      </c>
      <c r="E62" s="217">
        <v>0</v>
      </c>
      <c r="F62" s="103">
        <f t="shared" si="21"/>
        <v>0</v>
      </c>
      <c r="G62" s="217">
        <v>0</v>
      </c>
      <c r="H62" s="103">
        <f t="shared" si="22"/>
        <v>0</v>
      </c>
      <c r="I62" s="217">
        <v>0</v>
      </c>
      <c r="J62" s="103">
        <f t="shared" si="23"/>
        <v>0</v>
      </c>
      <c r="K62" s="217">
        <v>0</v>
      </c>
      <c r="L62" s="103">
        <f t="shared" si="24"/>
        <v>0</v>
      </c>
      <c r="M62" s="217">
        <v>0</v>
      </c>
      <c r="N62" s="103">
        <f t="shared" si="25"/>
        <v>0</v>
      </c>
      <c r="O62" s="217">
        <v>0</v>
      </c>
      <c r="P62" s="103">
        <f t="shared" si="26"/>
        <v>0</v>
      </c>
      <c r="Q62" s="217">
        <v>0</v>
      </c>
      <c r="R62" s="103">
        <f t="shared" si="27"/>
        <v>0</v>
      </c>
      <c r="S62" s="217">
        <v>0</v>
      </c>
      <c r="T62" s="103">
        <f t="shared" si="28"/>
        <v>0</v>
      </c>
      <c r="U62" s="217">
        <v>0</v>
      </c>
      <c r="V62" s="103">
        <f t="shared" si="29"/>
        <v>0</v>
      </c>
      <c r="X62" s="245"/>
    </row>
    <row r="63" spans="1:24" ht="12.75" customHeight="1" x14ac:dyDescent="0.3">
      <c r="A63" s="38" t="s">
        <v>29</v>
      </c>
      <c r="B63" s="50"/>
      <c r="C63" s="217">
        <v>0</v>
      </c>
      <c r="D63" s="103">
        <f t="shared" si="20"/>
        <v>0</v>
      </c>
      <c r="E63" s="217">
        <v>11484.254328734736</v>
      </c>
      <c r="F63" s="103">
        <f t="shared" si="21"/>
        <v>1.0029916444309813E-2</v>
      </c>
      <c r="G63" s="217">
        <v>13954.637008671647</v>
      </c>
      <c r="H63" s="103">
        <f t="shared" si="22"/>
        <v>1.100610222310249E-2</v>
      </c>
      <c r="I63" s="217">
        <v>13662.707994043109</v>
      </c>
      <c r="J63" s="103">
        <f t="shared" si="23"/>
        <v>1.0669164490471192E-2</v>
      </c>
      <c r="K63" s="217">
        <v>14079.380768002866</v>
      </c>
      <c r="L63" s="103">
        <f t="shared" si="24"/>
        <v>1.067431350702115E-2</v>
      </c>
      <c r="M63" s="217">
        <v>14509.718082917669</v>
      </c>
      <c r="N63" s="103">
        <f t="shared" si="25"/>
        <v>1.0680169601127498E-2</v>
      </c>
      <c r="O63" s="217">
        <v>14952.361341327765</v>
      </c>
      <c r="P63" s="103">
        <f t="shared" si="26"/>
        <v>1.0685423366423098E-2</v>
      </c>
      <c r="Q63" s="217">
        <v>15410.070992382001</v>
      </c>
      <c r="R63" s="103">
        <f t="shared" si="27"/>
        <v>1.0691764025642052E-2</v>
      </c>
      <c r="S63" s="217">
        <v>15880.896053722852</v>
      </c>
      <c r="T63" s="103">
        <f t="shared" si="28"/>
        <v>1.0697505144027142E-2</v>
      </c>
      <c r="U63" s="217">
        <v>16340.113752329038</v>
      </c>
      <c r="V63" s="103">
        <f t="shared" si="29"/>
        <v>1.0686250531982517E-2</v>
      </c>
      <c r="X63" s="245"/>
    </row>
    <row r="64" spans="1:24" ht="12.75" customHeight="1" x14ac:dyDescent="0.3">
      <c r="A64" s="38" t="s">
        <v>148</v>
      </c>
      <c r="B64" s="50"/>
      <c r="C64" s="217">
        <v>0</v>
      </c>
      <c r="D64" s="103">
        <f t="shared" si="20"/>
        <v>0</v>
      </c>
      <c r="E64" s="217">
        <v>5496</v>
      </c>
      <c r="F64" s="103">
        <f t="shared" si="21"/>
        <v>4.7999999999999996E-3</v>
      </c>
      <c r="G64" s="217">
        <v>6085.9199999999992</v>
      </c>
      <c r="H64" s="103">
        <f t="shared" si="22"/>
        <v>4.7999999999999996E-3</v>
      </c>
      <c r="I64" s="217">
        <v>6146.779199999999</v>
      </c>
      <c r="J64" s="103">
        <f t="shared" si="23"/>
        <v>4.7999999999999996E-3</v>
      </c>
      <c r="K64" s="217">
        <v>6331.1825760000002</v>
      </c>
      <c r="L64" s="103">
        <f t="shared" si="24"/>
        <v>4.8000000000000004E-3</v>
      </c>
      <c r="M64" s="217">
        <v>6521.1180532800008</v>
      </c>
      <c r="N64" s="103">
        <f t="shared" si="25"/>
        <v>4.7999999999999987E-3</v>
      </c>
      <c r="O64" s="217">
        <v>6716.7515948784012</v>
      </c>
      <c r="P64" s="103">
        <f t="shared" si="26"/>
        <v>4.7999999999999996E-3</v>
      </c>
      <c r="Q64" s="217">
        <v>6918.2541427247525</v>
      </c>
      <c r="R64" s="103">
        <f t="shared" si="27"/>
        <v>4.7999999999999996E-3</v>
      </c>
      <c r="S64" s="217">
        <v>7125.8017670064946</v>
      </c>
      <c r="T64" s="103">
        <f t="shared" si="28"/>
        <v>4.7999999999999987E-3</v>
      </c>
      <c r="U64" s="217">
        <v>7339.575820016692</v>
      </c>
      <c r="V64" s="103">
        <f t="shared" si="29"/>
        <v>4.8000000000000004E-3</v>
      </c>
      <c r="X64" s="245"/>
    </row>
    <row r="65" spans="1:24" ht="12.75" customHeight="1" x14ac:dyDescent="0.3">
      <c r="A65" s="38" t="s">
        <v>39</v>
      </c>
      <c r="B65" s="50"/>
      <c r="C65" s="217">
        <v>0</v>
      </c>
      <c r="D65" s="103">
        <f t="shared" si="20"/>
        <v>0</v>
      </c>
      <c r="E65" s="217">
        <v>572.5</v>
      </c>
      <c r="F65" s="103">
        <f t="shared" si="21"/>
        <v>5.0000000000000001E-4</v>
      </c>
      <c r="G65" s="217">
        <v>633.95000000000005</v>
      </c>
      <c r="H65" s="103">
        <f t="shared" si="22"/>
        <v>5.0000000000000001E-4</v>
      </c>
      <c r="I65" s="217">
        <v>640.28949999999998</v>
      </c>
      <c r="J65" s="103">
        <f t="shared" si="23"/>
        <v>5.0000000000000001E-4</v>
      </c>
      <c r="K65" s="217">
        <v>659.49818500000015</v>
      </c>
      <c r="L65" s="103">
        <f t="shared" si="24"/>
        <v>5.0000000000000012E-4</v>
      </c>
      <c r="M65" s="217">
        <v>679.28313055000012</v>
      </c>
      <c r="N65" s="103">
        <f t="shared" si="25"/>
        <v>4.999999999999999E-4</v>
      </c>
      <c r="O65" s="217">
        <v>699.66162446650014</v>
      </c>
      <c r="P65" s="103">
        <f t="shared" si="26"/>
        <v>5.0000000000000001E-4</v>
      </c>
      <c r="Q65" s="217">
        <v>720.65147320049516</v>
      </c>
      <c r="R65" s="103">
        <f t="shared" si="27"/>
        <v>5.0000000000000001E-4</v>
      </c>
      <c r="S65" s="217">
        <v>742.27101739650993</v>
      </c>
      <c r="T65" s="103">
        <f t="shared" si="28"/>
        <v>5.0000000000000001E-4</v>
      </c>
      <c r="U65" s="217">
        <v>764.53914791840532</v>
      </c>
      <c r="V65" s="103">
        <f t="shared" si="29"/>
        <v>5.0000000000000001E-4</v>
      </c>
      <c r="X65" s="245"/>
    </row>
    <row r="66" spans="1:24" ht="12.75" customHeight="1" x14ac:dyDescent="0.3">
      <c r="A66" s="38" t="s">
        <v>147</v>
      </c>
      <c r="B66" s="50"/>
      <c r="C66" s="217">
        <v>0</v>
      </c>
      <c r="D66" s="103">
        <f t="shared" si="20"/>
        <v>0</v>
      </c>
      <c r="E66" s="217">
        <v>3206</v>
      </c>
      <c r="F66" s="103">
        <f t="shared" si="21"/>
        <v>2.8E-3</v>
      </c>
      <c r="G66" s="217">
        <v>3550.12</v>
      </c>
      <c r="H66" s="103">
        <f t="shared" si="22"/>
        <v>2.8E-3</v>
      </c>
      <c r="I66" s="217">
        <v>3585.6212</v>
      </c>
      <c r="J66" s="103">
        <f t="shared" si="23"/>
        <v>2.8E-3</v>
      </c>
      <c r="K66" s="217">
        <v>3693.1898360000009</v>
      </c>
      <c r="L66" s="103">
        <f t="shared" si="24"/>
        <v>2.8000000000000008E-3</v>
      </c>
      <c r="M66" s="217">
        <v>3803.9855310800008</v>
      </c>
      <c r="N66" s="103">
        <f t="shared" si="25"/>
        <v>2.7999999999999995E-3</v>
      </c>
      <c r="O66" s="217">
        <v>3918.1050970124011</v>
      </c>
      <c r="P66" s="103">
        <f t="shared" si="26"/>
        <v>2.8000000000000004E-3</v>
      </c>
      <c r="Q66" s="217">
        <v>4035.6482499227727</v>
      </c>
      <c r="R66" s="103">
        <f t="shared" si="27"/>
        <v>2.8E-3</v>
      </c>
      <c r="S66" s="217">
        <v>4156.7176974204558</v>
      </c>
      <c r="T66" s="103">
        <f t="shared" si="28"/>
        <v>2.8E-3</v>
      </c>
      <c r="U66" s="217">
        <v>4281.4192283430702</v>
      </c>
      <c r="V66" s="103">
        <f t="shared" si="29"/>
        <v>2.8E-3</v>
      </c>
      <c r="X66" s="245"/>
    </row>
    <row r="67" spans="1:24" ht="12.75" customHeight="1" x14ac:dyDescent="0.3">
      <c r="A67" s="38" t="s">
        <v>140</v>
      </c>
      <c r="B67" s="50"/>
      <c r="C67" s="217">
        <v>0</v>
      </c>
      <c r="D67" s="103">
        <f t="shared" si="20"/>
        <v>0</v>
      </c>
      <c r="E67" s="217">
        <v>17175</v>
      </c>
      <c r="F67" s="103">
        <f t="shared" si="21"/>
        <v>1.4999999999999999E-2</v>
      </c>
      <c r="G67" s="217">
        <v>19018.499999999996</v>
      </c>
      <c r="H67" s="103">
        <f t="shared" si="22"/>
        <v>1.4999999999999998E-2</v>
      </c>
      <c r="I67" s="217">
        <v>19208.684999999998</v>
      </c>
      <c r="J67" s="103">
        <f t="shared" si="23"/>
        <v>1.4999999999999998E-2</v>
      </c>
      <c r="K67" s="217">
        <v>19784.94555</v>
      </c>
      <c r="L67" s="103">
        <f t="shared" si="24"/>
        <v>1.5000000000000001E-2</v>
      </c>
      <c r="M67" s="217">
        <v>20378.493916500007</v>
      </c>
      <c r="N67" s="103">
        <f t="shared" si="25"/>
        <v>1.4999999999999999E-2</v>
      </c>
      <c r="O67" s="217">
        <v>20989.848733995004</v>
      </c>
      <c r="P67" s="103">
        <f t="shared" si="26"/>
        <v>1.4999999999999999E-2</v>
      </c>
      <c r="Q67" s="217">
        <v>21619.544196014853</v>
      </c>
      <c r="R67" s="103">
        <f t="shared" si="27"/>
        <v>1.4999999999999999E-2</v>
      </c>
      <c r="S67" s="217">
        <v>22268.130521895298</v>
      </c>
      <c r="T67" s="103">
        <f t="shared" si="28"/>
        <v>1.4999999999999999E-2</v>
      </c>
      <c r="U67" s="217">
        <v>22936.174437552163</v>
      </c>
      <c r="V67" s="103">
        <f t="shared" si="29"/>
        <v>1.5000000000000001E-2</v>
      </c>
      <c r="X67" s="245"/>
    </row>
    <row r="68" spans="1:24" ht="12.75" customHeight="1" x14ac:dyDescent="0.3">
      <c r="A68" s="38" t="s">
        <v>6</v>
      </c>
      <c r="B68" s="50"/>
      <c r="C68" s="217">
        <v>0</v>
      </c>
      <c r="D68" s="103">
        <f t="shared" si="20"/>
        <v>0</v>
      </c>
      <c r="E68" s="217">
        <v>1946.4999999999998</v>
      </c>
      <c r="F68" s="103">
        <f t="shared" si="21"/>
        <v>1.6999999999999999E-3</v>
      </c>
      <c r="G68" s="217">
        <v>2155.4299999999998</v>
      </c>
      <c r="H68" s="103">
        <f t="shared" si="22"/>
        <v>1.6999999999999999E-3</v>
      </c>
      <c r="I68" s="217">
        <v>2176.9843000000001</v>
      </c>
      <c r="J68" s="103">
        <f t="shared" si="23"/>
        <v>1.7000000000000001E-3</v>
      </c>
      <c r="K68" s="217">
        <v>2242.2938290000002</v>
      </c>
      <c r="L68" s="103">
        <f t="shared" si="24"/>
        <v>1.7000000000000003E-3</v>
      </c>
      <c r="M68" s="217">
        <v>2309.5626438700006</v>
      </c>
      <c r="N68" s="103">
        <f t="shared" si="25"/>
        <v>1.6999999999999999E-3</v>
      </c>
      <c r="O68" s="217">
        <v>2378.8495231861002</v>
      </c>
      <c r="P68" s="103">
        <f t="shared" si="26"/>
        <v>1.6999999999999999E-3</v>
      </c>
      <c r="Q68" s="217">
        <v>2450.2150088816834</v>
      </c>
      <c r="R68" s="103">
        <f t="shared" si="27"/>
        <v>1.6999999999999999E-3</v>
      </c>
      <c r="S68" s="217">
        <v>2523.7214591481338</v>
      </c>
      <c r="T68" s="103">
        <f t="shared" si="28"/>
        <v>1.6999999999999999E-3</v>
      </c>
      <c r="U68" s="217">
        <v>2599.4331029225782</v>
      </c>
      <c r="V68" s="103">
        <f t="shared" si="29"/>
        <v>1.6999999999999999E-3</v>
      </c>
      <c r="X68" s="245"/>
    </row>
    <row r="69" spans="1:24" ht="12.75" customHeight="1" x14ac:dyDescent="0.3">
      <c r="A69" s="38" t="s">
        <v>142</v>
      </c>
      <c r="B69" s="50"/>
      <c r="C69" s="217">
        <v>0</v>
      </c>
      <c r="D69" s="103">
        <f t="shared" si="20"/>
        <v>0</v>
      </c>
      <c r="E69" s="217">
        <v>0</v>
      </c>
      <c r="F69" s="103">
        <f t="shared" si="21"/>
        <v>0</v>
      </c>
      <c r="G69" s="217">
        <v>0</v>
      </c>
      <c r="H69" s="103">
        <f t="shared" si="22"/>
        <v>0</v>
      </c>
      <c r="I69" s="217">
        <v>0</v>
      </c>
      <c r="J69" s="103">
        <f t="shared" si="23"/>
        <v>0</v>
      </c>
      <c r="K69" s="217">
        <v>0</v>
      </c>
      <c r="L69" s="103">
        <f t="shared" si="24"/>
        <v>0</v>
      </c>
      <c r="M69" s="217">
        <v>0</v>
      </c>
      <c r="N69" s="103">
        <f t="shared" si="25"/>
        <v>0</v>
      </c>
      <c r="O69" s="217">
        <v>0</v>
      </c>
      <c r="P69" s="103">
        <f t="shared" si="26"/>
        <v>0</v>
      </c>
      <c r="Q69" s="217">
        <v>0</v>
      </c>
      <c r="R69" s="103">
        <f t="shared" si="27"/>
        <v>0</v>
      </c>
      <c r="S69" s="217">
        <v>0</v>
      </c>
      <c r="T69" s="103">
        <f t="shared" si="28"/>
        <v>0</v>
      </c>
      <c r="U69" s="217">
        <v>0</v>
      </c>
      <c r="V69" s="103">
        <f t="shared" si="29"/>
        <v>0</v>
      </c>
      <c r="X69" s="245"/>
    </row>
    <row r="70" spans="1:24" ht="12.75" customHeight="1" x14ac:dyDescent="0.3">
      <c r="A70" s="38" t="s">
        <v>32</v>
      </c>
      <c r="B70" s="50"/>
      <c r="C70" s="217">
        <v>0</v>
      </c>
      <c r="D70" s="103">
        <f t="shared" si="20"/>
        <v>0</v>
      </c>
      <c r="E70" s="217">
        <v>114.5</v>
      </c>
      <c r="F70" s="103">
        <f t="shared" si="21"/>
        <v>1E-4</v>
      </c>
      <c r="G70" s="217">
        <v>126.79</v>
      </c>
      <c r="H70" s="103">
        <f t="shared" si="22"/>
        <v>1E-4</v>
      </c>
      <c r="I70" s="217">
        <v>128.05790000000002</v>
      </c>
      <c r="J70" s="103">
        <f t="shared" si="23"/>
        <v>1.0000000000000002E-4</v>
      </c>
      <c r="K70" s="217">
        <v>131.89963700000004</v>
      </c>
      <c r="L70" s="103">
        <f t="shared" si="24"/>
        <v>1.0000000000000005E-4</v>
      </c>
      <c r="M70" s="217">
        <v>135.85662611000004</v>
      </c>
      <c r="N70" s="103">
        <f t="shared" si="25"/>
        <v>9.9999999999999991E-5</v>
      </c>
      <c r="O70" s="217">
        <v>139.93232489330003</v>
      </c>
      <c r="P70" s="103">
        <f t="shared" si="26"/>
        <v>1E-4</v>
      </c>
      <c r="Q70" s="217">
        <v>144.13029464009904</v>
      </c>
      <c r="R70" s="103">
        <f t="shared" si="27"/>
        <v>1E-4</v>
      </c>
      <c r="S70" s="217">
        <v>148.45420347930198</v>
      </c>
      <c r="T70" s="103">
        <f t="shared" si="28"/>
        <v>9.9999999999999991E-5</v>
      </c>
      <c r="U70" s="217">
        <v>152.90782958368109</v>
      </c>
      <c r="V70" s="103">
        <f t="shared" si="29"/>
        <v>1.0000000000000002E-4</v>
      </c>
      <c r="X70" s="245"/>
    </row>
    <row r="71" spans="1:24" ht="12.75" customHeight="1" x14ac:dyDescent="0.3">
      <c r="A71" s="38" t="s">
        <v>138</v>
      </c>
      <c r="B71" s="50"/>
      <c r="C71" s="217">
        <v>0</v>
      </c>
      <c r="D71" s="103">
        <f t="shared" si="20"/>
        <v>0</v>
      </c>
      <c r="E71" s="217">
        <v>0</v>
      </c>
      <c r="F71" s="103">
        <f t="shared" si="21"/>
        <v>0</v>
      </c>
      <c r="G71" s="217">
        <v>0</v>
      </c>
      <c r="H71" s="103">
        <f t="shared" si="22"/>
        <v>0</v>
      </c>
      <c r="I71" s="217">
        <v>0</v>
      </c>
      <c r="J71" s="103">
        <f t="shared" si="23"/>
        <v>0</v>
      </c>
      <c r="K71" s="217">
        <v>0</v>
      </c>
      <c r="L71" s="103">
        <f t="shared" si="24"/>
        <v>0</v>
      </c>
      <c r="M71" s="217">
        <v>0</v>
      </c>
      <c r="N71" s="103">
        <f t="shared" si="25"/>
        <v>0</v>
      </c>
      <c r="O71" s="217">
        <v>0</v>
      </c>
      <c r="P71" s="103">
        <f t="shared" si="26"/>
        <v>0</v>
      </c>
      <c r="Q71" s="217">
        <v>0</v>
      </c>
      <c r="R71" s="103">
        <f t="shared" si="27"/>
        <v>0</v>
      </c>
      <c r="S71" s="217">
        <v>0</v>
      </c>
      <c r="T71" s="103">
        <f t="shared" si="28"/>
        <v>0</v>
      </c>
      <c r="U71" s="217">
        <v>0</v>
      </c>
      <c r="V71" s="103">
        <f t="shared" si="29"/>
        <v>0</v>
      </c>
      <c r="X71" s="245"/>
    </row>
    <row r="72" spans="1:24" ht="12.75" customHeight="1" x14ac:dyDescent="0.3">
      <c r="A72" s="38" t="s">
        <v>154</v>
      </c>
      <c r="B72" s="50"/>
      <c r="C72" s="217">
        <v>0</v>
      </c>
      <c r="D72" s="103">
        <f t="shared" si="20"/>
        <v>0</v>
      </c>
      <c r="E72" s="217">
        <v>0</v>
      </c>
      <c r="F72" s="103">
        <f t="shared" si="21"/>
        <v>0</v>
      </c>
      <c r="G72" s="217">
        <v>0</v>
      </c>
      <c r="H72" s="103">
        <f t="shared" si="22"/>
        <v>0</v>
      </c>
      <c r="I72" s="217">
        <v>0</v>
      </c>
      <c r="J72" s="103">
        <f t="shared" si="23"/>
        <v>0</v>
      </c>
      <c r="K72" s="217">
        <v>0</v>
      </c>
      <c r="L72" s="103">
        <f t="shared" si="24"/>
        <v>0</v>
      </c>
      <c r="M72" s="217">
        <v>0</v>
      </c>
      <c r="N72" s="103">
        <f t="shared" si="25"/>
        <v>0</v>
      </c>
      <c r="O72" s="217">
        <v>0</v>
      </c>
      <c r="P72" s="103">
        <f t="shared" si="26"/>
        <v>0</v>
      </c>
      <c r="Q72" s="217">
        <v>0</v>
      </c>
      <c r="R72" s="103">
        <f t="shared" si="27"/>
        <v>0</v>
      </c>
      <c r="S72" s="217">
        <v>0</v>
      </c>
      <c r="T72" s="103">
        <f t="shared" si="28"/>
        <v>0</v>
      </c>
      <c r="U72" s="217">
        <v>0</v>
      </c>
      <c r="V72" s="103">
        <f t="shared" si="29"/>
        <v>0</v>
      </c>
      <c r="X72" s="245"/>
    </row>
    <row r="73" spans="1:24" ht="12.75" customHeight="1" x14ac:dyDescent="0.3">
      <c r="A73" s="38" t="s">
        <v>145</v>
      </c>
      <c r="B73" s="50"/>
      <c r="C73" s="217">
        <v>0</v>
      </c>
      <c r="D73" s="103">
        <f t="shared" si="20"/>
        <v>0</v>
      </c>
      <c r="E73" s="217">
        <v>0</v>
      </c>
      <c r="F73" s="103">
        <f t="shared" si="21"/>
        <v>0</v>
      </c>
      <c r="G73" s="217">
        <v>0</v>
      </c>
      <c r="H73" s="103">
        <f t="shared" si="22"/>
        <v>0</v>
      </c>
      <c r="I73" s="217">
        <v>0</v>
      </c>
      <c r="J73" s="103">
        <f t="shared" si="23"/>
        <v>0</v>
      </c>
      <c r="K73" s="217">
        <v>0</v>
      </c>
      <c r="L73" s="103">
        <f t="shared" si="24"/>
        <v>0</v>
      </c>
      <c r="M73" s="217">
        <v>0</v>
      </c>
      <c r="N73" s="103">
        <f t="shared" si="25"/>
        <v>0</v>
      </c>
      <c r="O73" s="217">
        <v>0</v>
      </c>
      <c r="P73" s="103">
        <f t="shared" si="26"/>
        <v>0</v>
      </c>
      <c r="Q73" s="217">
        <v>0</v>
      </c>
      <c r="R73" s="103">
        <f t="shared" si="27"/>
        <v>0</v>
      </c>
      <c r="S73" s="217">
        <v>0</v>
      </c>
      <c r="T73" s="103">
        <f t="shared" si="28"/>
        <v>0</v>
      </c>
      <c r="U73" s="217">
        <v>0</v>
      </c>
      <c r="V73" s="103">
        <f t="shared" si="29"/>
        <v>0</v>
      </c>
      <c r="X73" s="245"/>
    </row>
    <row r="74" spans="1:24" ht="12.75" customHeight="1" x14ac:dyDescent="0.3">
      <c r="A74" s="38" t="s">
        <v>134</v>
      </c>
      <c r="B74" s="50"/>
      <c r="C74" s="217">
        <v>0</v>
      </c>
      <c r="D74" s="103">
        <f t="shared" si="20"/>
        <v>0</v>
      </c>
      <c r="E74" s="217">
        <v>0</v>
      </c>
      <c r="F74" s="103">
        <f t="shared" si="21"/>
        <v>0</v>
      </c>
      <c r="G74" s="217">
        <v>0</v>
      </c>
      <c r="H74" s="103">
        <f t="shared" si="22"/>
        <v>0</v>
      </c>
      <c r="I74" s="217">
        <v>0</v>
      </c>
      <c r="J74" s="103">
        <f t="shared" si="23"/>
        <v>0</v>
      </c>
      <c r="K74" s="217">
        <v>0</v>
      </c>
      <c r="L74" s="103">
        <f t="shared" si="24"/>
        <v>0</v>
      </c>
      <c r="M74" s="217">
        <v>0</v>
      </c>
      <c r="N74" s="103">
        <f t="shared" si="25"/>
        <v>0</v>
      </c>
      <c r="O74" s="217">
        <v>0</v>
      </c>
      <c r="P74" s="103">
        <f t="shared" si="26"/>
        <v>0</v>
      </c>
      <c r="Q74" s="217">
        <v>0</v>
      </c>
      <c r="R74" s="103">
        <f t="shared" si="27"/>
        <v>0</v>
      </c>
      <c r="S74" s="217">
        <v>0</v>
      </c>
      <c r="T74" s="103">
        <f t="shared" si="28"/>
        <v>0</v>
      </c>
      <c r="U74" s="217">
        <v>0</v>
      </c>
      <c r="V74" s="103">
        <f t="shared" si="29"/>
        <v>0</v>
      </c>
      <c r="X74" s="245"/>
    </row>
    <row r="75" spans="1:24" ht="12.75" customHeight="1" x14ac:dyDescent="0.3">
      <c r="A75" s="38" t="s">
        <v>151</v>
      </c>
      <c r="B75" s="50"/>
      <c r="C75" s="217">
        <v>0</v>
      </c>
      <c r="D75" s="103">
        <f t="shared" si="20"/>
        <v>0</v>
      </c>
      <c r="E75" s="217">
        <v>11450</v>
      </c>
      <c r="F75" s="103">
        <f t="shared" si="21"/>
        <v>0.01</v>
      </c>
      <c r="G75" s="217">
        <v>12679</v>
      </c>
      <c r="H75" s="103">
        <f t="shared" si="22"/>
        <v>0.01</v>
      </c>
      <c r="I75" s="217">
        <v>12805.789999999999</v>
      </c>
      <c r="J75" s="103">
        <f t="shared" si="23"/>
        <v>9.9999999999999985E-3</v>
      </c>
      <c r="K75" s="217">
        <v>13189.963700000002</v>
      </c>
      <c r="L75" s="103">
        <f t="shared" si="24"/>
        <v>1.0000000000000002E-2</v>
      </c>
      <c r="M75" s="217">
        <v>13585.662611000003</v>
      </c>
      <c r="N75" s="103">
        <f t="shared" si="25"/>
        <v>9.9999999999999985E-3</v>
      </c>
      <c r="O75" s="217">
        <v>13993.232489330003</v>
      </c>
      <c r="P75" s="103">
        <f t="shared" si="26"/>
        <v>0.01</v>
      </c>
      <c r="Q75" s="217">
        <v>14413.029464009902</v>
      </c>
      <c r="R75" s="103">
        <f t="shared" si="27"/>
        <v>0.01</v>
      </c>
      <c r="S75" s="217">
        <v>14845.4203479302</v>
      </c>
      <c r="T75" s="103">
        <f t="shared" si="28"/>
        <v>0.01</v>
      </c>
      <c r="U75" s="217">
        <v>15290.782958368109</v>
      </c>
      <c r="V75" s="103">
        <f t="shared" si="29"/>
        <v>0.01</v>
      </c>
      <c r="X75" s="245"/>
    </row>
    <row r="76" spans="1:24" ht="12.75" customHeight="1" x14ac:dyDescent="0.3">
      <c r="A76" s="38" t="s">
        <v>137</v>
      </c>
      <c r="B76" s="50"/>
      <c r="C76" s="217">
        <v>0</v>
      </c>
      <c r="D76" s="103">
        <f t="shared" si="20"/>
        <v>0</v>
      </c>
      <c r="E76" s="217">
        <v>458</v>
      </c>
      <c r="F76" s="103">
        <f t="shared" si="21"/>
        <v>4.0000000000000002E-4</v>
      </c>
      <c r="G76" s="217">
        <v>507.16</v>
      </c>
      <c r="H76" s="103">
        <f t="shared" si="22"/>
        <v>4.0000000000000002E-4</v>
      </c>
      <c r="I76" s="217">
        <v>512.23160000000007</v>
      </c>
      <c r="J76" s="103">
        <f t="shared" si="23"/>
        <v>4.0000000000000007E-4</v>
      </c>
      <c r="K76" s="217">
        <v>527.59854800000016</v>
      </c>
      <c r="L76" s="103">
        <f t="shared" si="24"/>
        <v>4.0000000000000018E-4</v>
      </c>
      <c r="M76" s="217">
        <v>543.42650444000014</v>
      </c>
      <c r="N76" s="103">
        <f t="shared" si="25"/>
        <v>3.9999999999999996E-4</v>
      </c>
      <c r="O76" s="217">
        <v>559.72929957320014</v>
      </c>
      <c r="P76" s="103">
        <f t="shared" si="26"/>
        <v>4.0000000000000002E-4</v>
      </c>
      <c r="Q76" s="217">
        <v>576.52117856039615</v>
      </c>
      <c r="R76" s="103">
        <f t="shared" si="27"/>
        <v>4.0000000000000002E-4</v>
      </c>
      <c r="S76" s="217">
        <v>593.81681391720792</v>
      </c>
      <c r="T76" s="103">
        <f t="shared" si="28"/>
        <v>3.9999999999999996E-4</v>
      </c>
      <c r="U76" s="217">
        <v>611.63131833472437</v>
      </c>
      <c r="V76" s="103">
        <f t="shared" si="29"/>
        <v>4.0000000000000007E-4</v>
      </c>
      <c r="X76" s="245"/>
    </row>
    <row r="77" spans="1:24" ht="12.75" customHeight="1" x14ac:dyDescent="0.3">
      <c r="A77" s="38" t="s">
        <v>136</v>
      </c>
      <c r="B77" s="50"/>
      <c r="C77" s="217">
        <v>0</v>
      </c>
      <c r="D77" s="103">
        <f t="shared" si="20"/>
        <v>0</v>
      </c>
      <c r="E77" s="217">
        <v>1488.4999999999998</v>
      </c>
      <c r="F77" s="103">
        <f t="shared" si="21"/>
        <v>1.2999999999999997E-3</v>
      </c>
      <c r="G77" s="217">
        <v>1648.2699999999998</v>
      </c>
      <c r="H77" s="103">
        <f t="shared" si="22"/>
        <v>1.2999999999999997E-3</v>
      </c>
      <c r="I77" s="217">
        <v>1664.7526999999998</v>
      </c>
      <c r="J77" s="103">
        <f t="shared" si="23"/>
        <v>1.2999999999999997E-3</v>
      </c>
      <c r="K77" s="217">
        <v>1714.695281</v>
      </c>
      <c r="L77" s="103">
        <f t="shared" si="24"/>
        <v>1.3000000000000002E-3</v>
      </c>
      <c r="M77" s="217">
        <v>1766.1361394300004</v>
      </c>
      <c r="N77" s="103">
        <f t="shared" si="25"/>
        <v>1.2999999999999999E-3</v>
      </c>
      <c r="O77" s="217">
        <v>1819.1202236129002</v>
      </c>
      <c r="P77" s="103">
        <f t="shared" si="26"/>
        <v>1.2999999999999999E-3</v>
      </c>
      <c r="Q77" s="217">
        <v>1873.6938303212871</v>
      </c>
      <c r="R77" s="103">
        <f t="shared" si="27"/>
        <v>1.2999999999999999E-3</v>
      </c>
      <c r="S77" s="217">
        <v>1929.904645230926</v>
      </c>
      <c r="T77" s="103">
        <f t="shared" si="28"/>
        <v>1.2999999999999999E-3</v>
      </c>
      <c r="U77" s="217">
        <v>1987.8017845878539</v>
      </c>
      <c r="V77" s="103">
        <f t="shared" si="29"/>
        <v>1.2999999999999999E-3</v>
      </c>
      <c r="X77" s="245"/>
    </row>
    <row r="78" spans="1:24" ht="12.75" customHeight="1" x14ac:dyDescent="0.3">
      <c r="A78" s="38" t="s">
        <v>135</v>
      </c>
      <c r="B78" s="50"/>
      <c r="C78" s="217">
        <v>0</v>
      </c>
      <c r="D78" s="103">
        <f t="shared" si="20"/>
        <v>0</v>
      </c>
      <c r="E78" s="217">
        <v>25189.999999999996</v>
      </c>
      <c r="F78" s="103">
        <f t="shared" si="21"/>
        <v>2.1999999999999995E-2</v>
      </c>
      <c r="G78" s="217">
        <v>27893.8</v>
      </c>
      <c r="H78" s="103">
        <f t="shared" si="22"/>
        <v>2.1999999999999999E-2</v>
      </c>
      <c r="I78" s="217">
        <v>28172.737999999998</v>
      </c>
      <c r="J78" s="103">
        <f t="shared" si="23"/>
        <v>2.1999999999999999E-2</v>
      </c>
      <c r="K78" s="217">
        <v>29017.920140000002</v>
      </c>
      <c r="L78" s="103">
        <f t="shared" si="24"/>
        <v>2.2000000000000002E-2</v>
      </c>
      <c r="M78" s="217">
        <v>29888.457744200005</v>
      </c>
      <c r="N78" s="103">
        <f t="shared" si="25"/>
        <v>2.1999999999999995E-2</v>
      </c>
      <c r="O78" s="217">
        <v>30785.111476526006</v>
      </c>
      <c r="P78" s="103">
        <f t="shared" si="26"/>
        <v>2.1999999999999999E-2</v>
      </c>
      <c r="Q78" s="217">
        <v>31708.664820821781</v>
      </c>
      <c r="R78" s="103">
        <f t="shared" si="27"/>
        <v>2.1999999999999999E-2</v>
      </c>
      <c r="S78" s="217">
        <v>32659.924765446438</v>
      </c>
      <c r="T78" s="103">
        <f t="shared" si="28"/>
        <v>2.1999999999999999E-2</v>
      </c>
      <c r="U78" s="217">
        <v>33639.722508409839</v>
      </c>
      <c r="V78" s="103">
        <f t="shared" si="29"/>
        <v>2.2000000000000002E-2</v>
      </c>
      <c r="X78" s="245"/>
    </row>
    <row r="79" spans="1:24" ht="12.75" customHeight="1" x14ac:dyDescent="0.3">
      <c r="A79" s="38" t="s">
        <v>100</v>
      </c>
      <c r="B79" s="50"/>
      <c r="C79" s="217">
        <v>0</v>
      </c>
      <c r="D79" s="103">
        <f t="shared" si="20"/>
        <v>0</v>
      </c>
      <c r="E79" s="217">
        <v>0</v>
      </c>
      <c r="F79" s="103">
        <f t="shared" si="21"/>
        <v>0</v>
      </c>
      <c r="G79" s="217">
        <v>0</v>
      </c>
      <c r="H79" s="103">
        <f t="shared" si="22"/>
        <v>0</v>
      </c>
      <c r="I79" s="217">
        <v>0</v>
      </c>
      <c r="J79" s="103">
        <f t="shared" si="23"/>
        <v>0</v>
      </c>
      <c r="K79" s="217">
        <v>0</v>
      </c>
      <c r="L79" s="103">
        <f t="shared" si="24"/>
        <v>0</v>
      </c>
      <c r="M79" s="217">
        <v>0</v>
      </c>
      <c r="N79" s="103">
        <f t="shared" si="25"/>
        <v>0</v>
      </c>
      <c r="O79" s="217">
        <v>0</v>
      </c>
      <c r="P79" s="103">
        <f t="shared" si="26"/>
        <v>0</v>
      </c>
      <c r="Q79" s="217">
        <v>0</v>
      </c>
      <c r="R79" s="103">
        <f t="shared" si="27"/>
        <v>0</v>
      </c>
      <c r="S79" s="217">
        <v>0</v>
      </c>
      <c r="T79" s="103">
        <f t="shared" si="28"/>
        <v>0</v>
      </c>
      <c r="U79" s="217">
        <v>0</v>
      </c>
      <c r="V79" s="103">
        <f t="shared" si="29"/>
        <v>0</v>
      </c>
      <c r="X79" s="245"/>
    </row>
    <row r="80" spans="1:24" ht="12.75" customHeight="1" x14ac:dyDescent="0.3">
      <c r="A80" s="38" t="s">
        <v>101</v>
      </c>
      <c r="B80" s="50"/>
      <c r="C80" s="217">
        <v>0</v>
      </c>
      <c r="D80" s="103">
        <f t="shared" si="20"/>
        <v>0</v>
      </c>
      <c r="E80" s="217">
        <v>0</v>
      </c>
      <c r="F80" s="103">
        <f t="shared" si="21"/>
        <v>0</v>
      </c>
      <c r="G80" s="217">
        <v>0</v>
      </c>
      <c r="H80" s="103">
        <f t="shared" si="22"/>
        <v>0</v>
      </c>
      <c r="I80" s="217">
        <v>0</v>
      </c>
      <c r="J80" s="103">
        <f t="shared" si="23"/>
        <v>0</v>
      </c>
      <c r="K80" s="217">
        <v>0</v>
      </c>
      <c r="L80" s="103">
        <f t="shared" si="24"/>
        <v>0</v>
      </c>
      <c r="M80" s="217">
        <v>0</v>
      </c>
      <c r="N80" s="103">
        <f t="shared" si="25"/>
        <v>0</v>
      </c>
      <c r="O80" s="217">
        <v>0</v>
      </c>
      <c r="P80" s="103">
        <f t="shared" si="26"/>
        <v>0</v>
      </c>
      <c r="Q80" s="217">
        <v>0</v>
      </c>
      <c r="R80" s="103">
        <f t="shared" si="27"/>
        <v>0</v>
      </c>
      <c r="S80" s="217">
        <v>0</v>
      </c>
      <c r="T80" s="103">
        <f t="shared" si="28"/>
        <v>0</v>
      </c>
      <c r="U80" s="217">
        <v>0</v>
      </c>
      <c r="V80" s="103">
        <f t="shared" si="29"/>
        <v>0</v>
      </c>
      <c r="X80" s="245"/>
    </row>
    <row r="81" spans="1:24" ht="12.75" customHeight="1" x14ac:dyDescent="0.3">
      <c r="A81" s="38" t="s">
        <v>139</v>
      </c>
      <c r="B81" s="50"/>
      <c r="C81" s="217">
        <v>0</v>
      </c>
      <c r="D81" s="103">
        <f t="shared" si="20"/>
        <v>0</v>
      </c>
      <c r="E81" s="217">
        <v>0</v>
      </c>
      <c r="F81" s="103">
        <f t="shared" si="21"/>
        <v>0</v>
      </c>
      <c r="G81" s="217">
        <v>0</v>
      </c>
      <c r="H81" s="103">
        <f t="shared" si="22"/>
        <v>0</v>
      </c>
      <c r="I81" s="217">
        <v>0</v>
      </c>
      <c r="J81" s="103">
        <f t="shared" si="23"/>
        <v>0</v>
      </c>
      <c r="K81" s="217">
        <v>0</v>
      </c>
      <c r="L81" s="103">
        <f t="shared" si="24"/>
        <v>0</v>
      </c>
      <c r="M81" s="217">
        <v>0</v>
      </c>
      <c r="N81" s="103">
        <f t="shared" si="25"/>
        <v>0</v>
      </c>
      <c r="O81" s="217">
        <v>0</v>
      </c>
      <c r="P81" s="103">
        <f t="shared" si="26"/>
        <v>0</v>
      </c>
      <c r="Q81" s="217">
        <v>0</v>
      </c>
      <c r="R81" s="103">
        <f t="shared" si="27"/>
        <v>0</v>
      </c>
      <c r="S81" s="217">
        <v>0</v>
      </c>
      <c r="T81" s="103">
        <f t="shared" si="28"/>
        <v>0</v>
      </c>
      <c r="U81" s="217">
        <v>0</v>
      </c>
      <c r="V81" s="103">
        <f t="shared" si="29"/>
        <v>0</v>
      </c>
      <c r="X81" s="245"/>
    </row>
    <row r="82" spans="1:24" ht="12.75" customHeight="1" x14ac:dyDescent="0.3">
      <c r="A82" s="38" t="s">
        <v>155</v>
      </c>
      <c r="B82" s="50"/>
      <c r="C82" s="217">
        <v>0</v>
      </c>
      <c r="D82" s="103">
        <f t="shared" si="20"/>
        <v>0</v>
      </c>
      <c r="E82" s="217">
        <v>0</v>
      </c>
      <c r="F82" s="103">
        <f t="shared" si="21"/>
        <v>0</v>
      </c>
      <c r="G82" s="217">
        <v>0</v>
      </c>
      <c r="H82" s="103">
        <f t="shared" si="22"/>
        <v>0</v>
      </c>
      <c r="I82" s="217">
        <v>0</v>
      </c>
      <c r="J82" s="103">
        <f t="shared" si="23"/>
        <v>0</v>
      </c>
      <c r="K82" s="217">
        <v>0</v>
      </c>
      <c r="L82" s="103">
        <f t="shared" si="24"/>
        <v>0</v>
      </c>
      <c r="M82" s="217">
        <v>0</v>
      </c>
      <c r="N82" s="103">
        <f t="shared" si="25"/>
        <v>0</v>
      </c>
      <c r="O82" s="217">
        <v>0</v>
      </c>
      <c r="P82" s="103">
        <f t="shared" si="26"/>
        <v>0</v>
      </c>
      <c r="Q82" s="217">
        <v>0</v>
      </c>
      <c r="R82" s="103">
        <f t="shared" si="27"/>
        <v>0</v>
      </c>
      <c r="S82" s="217">
        <v>0</v>
      </c>
      <c r="T82" s="103">
        <f t="shared" si="28"/>
        <v>0</v>
      </c>
      <c r="U82" s="217">
        <v>0</v>
      </c>
      <c r="V82" s="103">
        <f t="shared" si="29"/>
        <v>0</v>
      </c>
      <c r="X82" s="245"/>
    </row>
    <row r="83" spans="1:24" ht="12.75" customHeight="1" x14ac:dyDescent="0.3">
      <c r="A83" s="38" t="s">
        <v>77</v>
      </c>
      <c r="B83" s="50"/>
      <c r="C83" s="217">
        <v>0</v>
      </c>
      <c r="D83" s="103">
        <f t="shared" si="20"/>
        <v>0</v>
      </c>
      <c r="E83" s="217">
        <v>0</v>
      </c>
      <c r="F83" s="103">
        <f t="shared" si="21"/>
        <v>0</v>
      </c>
      <c r="G83" s="217">
        <v>0</v>
      </c>
      <c r="H83" s="103">
        <f t="shared" si="22"/>
        <v>0</v>
      </c>
      <c r="I83" s="217">
        <v>0</v>
      </c>
      <c r="J83" s="103">
        <f t="shared" si="23"/>
        <v>0</v>
      </c>
      <c r="K83" s="217">
        <v>0</v>
      </c>
      <c r="L83" s="103">
        <f t="shared" si="24"/>
        <v>0</v>
      </c>
      <c r="M83" s="217">
        <v>0</v>
      </c>
      <c r="N83" s="103">
        <f t="shared" si="25"/>
        <v>0</v>
      </c>
      <c r="O83" s="217">
        <v>0</v>
      </c>
      <c r="P83" s="103">
        <f t="shared" si="26"/>
        <v>0</v>
      </c>
      <c r="Q83" s="217">
        <v>0</v>
      </c>
      <c r="R83" s="103">
        <f t="shared" si="27"/>
        <v>0</v>
      </c>
      <c r="S83" s="217">
        <v>0</v>
      </c>
      <c r="T83" s="103">
        <f t="shared" si="28"/>
        <v>0</v>
      </c>
      <c r="U83" s="217">
        <v>0</v>
      </c>
      <c r="V83" s="103">
        <f t="shared" si="29"/>
        <v>0</v>
      </c>
      <c r="X83" s="245"/>
    </row>
    <row r="84" spans="1:24" ht="12.75" customHeight="1" x14ac:dyDescent="0.3">
      <c r="A84" s="38" t="s">
        <v>98</v>
      </c>
      <c r="B84" s="50"/>
      <c r="C84" s="217">
        <v>0</v>
      </c>
      <c r="D84" s="103">
        <f t="shared" si="20"/>
        <v>0</v>
      </c>
      <c r="E84" s="217">
        <v>0</v>
      </c>
      <c r="F84" s="103">
        <f t="shared" si="21"/>
        <v>0</v>
      </c>
      <c r="G84" s="217">
        <v>0</v>
      </c>
      <c r="H84" s="103">
        <f t="shared" si="22"/>
        <v>0</v>
      </c>
      <c r="I84" s="217">
        <v>0</v>
      </c>
      <c r="J84" s="103">
        <f t="shared" si="23"/>
        <v>0</v>
      </c>
      <c r="K84" s="217">
        <v>0</v>
      </c>
      <c r="L84" s="103">
        <f t="shared" si="24"/>
        <v>0</v>
      </c>
      <c r="M84" s="217">
        <v>0</v>
      </c>
      <c r="N84" s="103">
        <f t="shared" si="25"/>
        <v>0</v>
      </c>
      <c r="O84" s="217">
        <v>0</v>
      </c>
      <c r="P84" s="103">
        <f t="shared" si="26"/>
        <v>0</v>
      </c>
      <c r="Q84" s="217">
        <v>0</v>
      </c>
      <c r="R84" s="103">
        <f t="shared" si="27"/>
        <v>0</v>
      </c>
      <c r="S84" s="217">
        <v>0</v>
      </c>
      <c r="T84" s="103">
        <f t="shared" si="28"/>
        <v>0</v>
      </c>
      <c r="U84" s="217">
        <v>0</v>
      </c>
      <c r="V84" s="103">
        <f t="shared" si="29"/>
        <v>0</v>
      </c>
      <c r="X84" s="245"/>
    </row>
    <row r="85" spans="1:24" ht="12.75" customHeight="1" x14ac:dyDescent="0.3">
      <c r="A85" s="38" t="s">
        <v>79</v>
      </c>
      <c r="B85" s="50"/>
      <c r="C85" s="217">
        <v>0</v>
      </c>
      <c r="D85" s="103">
        <f t="shared" si="20"/>
        <v>0</v>
      </c>
      <c r="E85" s="217">
        <v>0</v>
      </c>
      <c r="F85" s="103">
        <f t="shared" si="21"/>
        <v>0</v>
      </c>
      <c r="G85" s="217">
        <v>0</v>
      </c>
      <c r="H85" s="103">
        <f t="shared" si="22"/>
        <v>0</v>
      </c>
      <c r="I85" s="217">
        <v>0</v>
      </c>
      <c r="J85" s="103">
        <f t="shared" si="23"/>
        <v>0</v>
      </c>
      <c r="K85" s="217">
        <v>0</v>
      </c>
      <c r="L85" s="103">
        <f t="shared" si="24"/>
        <v>0</v>
      </c>
      <c r="M85" s="217">
        <v>0</v>
      </c>
      <c r="N85" s="103">
        <f t="shared" si="25"/>
        <v>0</v>
      </c>
      <c r="O85" s="217">
        <v>0</v>
      </c>
      <c r="P85" s="103">
        <f t="shared" si="26"/>
        <v>0</v>
      </c>
      <c r="Q85" s="217">
        <v>0</v>
      </c>
      <c r="R85" s="103">
        <f t="shared" si="27"/>
        <v>0</v>
      </c>
      <c r="S85" s="217">
        <v>0</v>
      </c>
      <c r="T85" s="103">
        <f t="shared" si="28"/>
        <v>0</v>
      </c>
      <c r="U85" s="217">
        <v>0</v>
      </c>
      <c r="V85" s="103">
        <f t="shared" si="29"/>
        <v>0</v>
      </c>
      <c r="X85" s="245"/>
    </row>
    <row r="86" spans="1:24" ht="12.75" customHeight="1" x14ac:dyDescent="0.3">
      <c r="A86" s="38" t="s">
        <v>15</v>
      </c>
      <c r="B86" s="50"/>
      <c r="C86" s="217">
        <v>0</v>
      </c>
      <c r="D86" s="103">
        <f t="shared" si="20"/>
        <v>0</v>
      </c>
      <c r="E86" s="217">
        <v>4580</v>
      </c>
      <c r="F86" s="103">
        <f t="shared" si="21"/>
        <v>4.0000000000000001E-3</v>
      </c>
      <c r="G86" s="217">
        <v>5071.6000000000004</v>
      </c>
      <c r="H86" s="103">
        <f t="shared" si="22"/>
        <v>4.0000000000000001E-3</v>
      </c>
      <c r="I86" s="217">
        <v>5122.3159999999998</v>
      </c>
      <c r="J86" s="103">
        <f t="shared" si="23"/>
        <v>4.0000000000000001E-3</v>
      </c>
      <c r="K86" s="217">
        <v>5275.9854800000012</v>
      </c>
      <c r="L86" s="103">
        <f t="shared" si="24"/>
        <v>4.000000000000001E-3</v>
      </c>
      <c r="M86" s="217">
        <v>5434.265044400001</v>
      </c>
      <c r="N86" s="103">
        <f t="shared" si="25"/>
        <v>3.9999999999999992E-3</v>
      </c>
      <c r="O86" s="217">
        <v>5597.2929957320011</v>
      </c>
      <c r="P86" s="103">
        <f t="shared" si="26"/>
        <v>4.0000000000000001E-3</v>
      </c>
      <c r="Q86" s="217">
        <v>5765.2117856039613</v>
      </c>
      <c r="R86" s="103">
        <f t="shared" si="27"/>
        <v>4.0000000000000001E-3</v>
      </c>
      <c r="S86" s="217">
        <v>5938.1681391720795</v>
      </c>
      <c r="T86" s="103">
        <f t="shared" si="28"/>
        <v>4.0000000000000001E-3</v>
      </c>
      <c r="U86" s="217">
        <v>6116.3131833472426</v>
      </c>
      <c r="V86" s="103">
        <f t="shared" si="29"/>
        <v>4.0000000000000001E-3</v>
      </c>
      <c r="X86" s="245"/>
    </row>
    <row r="87" spans="1:24" ht="12.75" customHeight="1" x14ac:dyDescent="0.3">
      <c r="A87" s="38" t="s">
        <v>152</v>
      </c>
      <c r="B87" s="50"/>
      <c r="C87" s="217">
        <v>0</v>
      </c>
      <c r="D87" s="103">
        <f t="shared" si="20"/>
        <v>0</v>
      </c>
      <c r="E87" s="217">
        <v>0</v>
      </c>
      <c r="F87" s="103">
        <f t="shared" si="21"/>
        <v>0</v>
      </c>
      <c r="G87" s="217">
        <v>0</v>
      </c>
      <c r="H87" s="103">
        <f t="shared" si="22"/>
        <v>0</v>
      </c>
      <c r="I87" s="217">
        <v>0</v>
      </c>
      <c r="J87" s="103">
        <f t="shared" si="23"/>
        <v>0</v>
      </c>
      <c r="K87" s="217">
        <v>0</v>
      </c>
      <c r="L87" s="103">
        <f t="shared" si="24"/>
        <v>0</v>
      </c>
      <c r="M87" s="217">
        <v>0</v>
      </c>
      <c r="N87" s="103">
        <f t="shared" si="25"/>
        <v>0</v>
      </c>
      <c r="O87" s="217">
        <v>0</v>
      </c>
      <c r="P87" s="103">
        <f t="shared" si="26"/>
        <v>0</v>
      </c>
      <c r="Q87" s="217">
        <v>0</v>
      </c>
      <c r="R87" s="103">
        <f t="shared" si="27"/>
        <v>0</v>
      </c>
      <c r="S87" s="217">
        <v>0</v>
      </c>
      <c r="T87" s="103">
        <f t="shared" si="28"/>
        <v>0</v>
      </c>
      <c r="U87" s="217">
        <v>0</v>
      </c>
      <c r="V87" s="103">
        <f t="shared" si="29"/>
        <v>0</v>
      </c>
      <c r="X87" s="245"/>
    </row>
    <row r="88" spans="1:24" ht="12.75" customHeight="1" x14ac:dyDescent="0.3">
      <c r="A88" s="38" t="s">
        <v>12</v>
      </c>
      <c r="B88" s="50"/>
      <c r="C88" s="217">
        <v>0</v>
      </c>
      <c r="D88" s="103">
        <f t="shared" si="20"/>
        <v>0</v>
      </c>
      <c r="E88" s="217">
        <v>5839.5000000000009</v>
      </c>
      <c r="F88" s="103">
        <f t="shared" si="21"/>
        <v>5.1000000000000004E-3</v>
      </c>
      <c r="G88" s="217">
        <v>6466.2900000000009</v>
      </c>
      <c r="H88" s="103">
        <f t="shared" si="22"/>
        <v>5.1000000000000004E-3</v>
      </c>
      <c r="I88" s="217">
        <v>6530.9529000000011</v>
      </c>
      <c r="J88" s="103">
        <f t="shared" si="23"/>
        <v>5.1000000000000012E-3</v>
      </c>
      <c r="K88" s="217">
        <v>6726.8814870000015</v>
      </c>
      <c r="L88" s="103">
        <f t="shared" si="24"/>
        <v>5.1000000000000012E-3</v>
      </c>
      <c r="M88" s="217">
        <v>6928.6879316100021</v>
      </c>
      <c r="N88" s="103">
        <f t="shared" si="25"/>
        <v>5.0999999999999995E-3</v>
      </c>
      <c r="O88" s="217">
        <v>7136.548569558302</v>
      </c>
      <c r="P88" s="103">
        <f t="shared" si="26"/>
        <v>5.1000000000000004E-3</v>
      </c>
      <c r="Q88" s="217">
        <v>7350.6450266450511</v>
      </c>
      <c r="R88" s="103">
        <f t="shared" si="27"/>
        <v>5.1000000000000004E-3</v>
      </c>
      <c r="S88" s="217">
        <v>7571.1643774444019</v>
      </c>
      <c r="T88" s="103">
        <f t="shared" si="28"/>
        <v>5.1000000000000004E-3</v>
      </c>
      <c r="U88" s="217">
        <v>7798.299308767736</v>
      </c>
      <c r="V88" s="103">
        <f t="shared" si="29"/>
        <v>5.1000000000000012E-3</v>
      </c>
      <c r="X88" s="245"/>
    </row>
    <row r="89" spans="1:24" ht="12.75" customHeight="1" x14ac:dyDescent="0.3">
      <c r="A89" s="38" t="s">
        <v>172</v>
      </c>
      <c r="B89" s="50"/>
      <c r="C89" s="217">
        <v>0</v>
      </c>
      <c r="D89" s="103">
        <f t="shared" si="20"/>
        <v>0</v>
      </c>
      <c r="E89" s="217">
        <v>0</v>
      </c>
      <c r="F89" s="103">
        <f t="shared" si="21"/>
        <v>0</v>
      </c>
      <c r="G89" s="217">
        <v>0</v>
      </c>
      <c r="H89" s="103">
        <f t="shared" si="22"/>
        <v>0</v>
      </c>
      <c r="I89" s="217">
        <v>0</v>
      </c>
      <c r="J89" s="103">
        <f t="shared" si="23"/>
        <v>0</v>
      </c>
      <c r="K89" s="217">
        <v>0</v>
      </c>
      <c r="L89" s="103">
        <f t="shared" si="24"/>
        <v>0</v>
      </c>
      <c r="M89" s="217">
        <v>0</v>
      </c>
      <c r="N89" s="103">
        <f t="shared" si="25"/>
        <v>0</v>
      </c>
      <c r="O89" s="217">
        <v>0</v>
      </c>
      <c r="P89" s="103">
        <f t="shared" si="26"/>
        <v>0</v>
      </c>
      <c r="Q89" s="217">
        <v>0</v>
      </c>
      <c r="R89" s="103">
        <f t="shared" si="27"/>
        <v>0</v>
      </c>
      <c r="S89" s="217">
        <v>0</v>
      </c>
      <c r="T89" s="103">
        <f t="shared" si="28"/>
        <v>0</v>
      </c>
      <c r="U89" s="217">
        <v>0</v>
      </c>
      <c r="V89" s="103">
        <f t="shared" si="29"/>
        <v>0</v>
      </c>
      <c r="X89" s="245"/>
    </row>
    <row r="90" spans="1:24" ht="12.75" customHeight="1" x14ac:dyDescent="0.3">
      <c r="A90" s="38" t="s">
        <v>17</v>
      </c>
      <c r="B90" s="50"/>
      <c r="C90" s="217">
        <v>0</v>
      </c>
      <c r="D90" s="103">
        <f t="shared" si="20"/>
        <v>0</v>
      </c>
      <c r="E90" s="217">
        <v>229</v>
      </c>
      <c r="F90" s="103">
        <f t="shared" si="21"/>
        <v>2.0000000000000001E-4</v>
      </c>
      <c r="G90" s="217">
        <v>253.58</v>
      </c>
      <c r="H90" s="103">
        <f t="shared" si="22"/>
        <v>2.0000000000000001E-4</v>
      </c>
      <c r="I90" s="217">
        <v>256.11580000000004</v>
      </c>
      <c r="J90" s="103">
        <f t="shared" si="23"/>
        <v>2.0000000000000004E-4</v>
      </c>
      <c r="K90" s="217">
        <v>263.79927400000008</v>
      </c>
      <c r="L90" s="103">
        <f t="shared" si="24"/>
        <v>2.0000000000000009E-4</v>
      </c>
      <c r="M90" s="217">
        <v>271.71325222000007</v>
      </c>
      <c r="N90" s="103">
        <f t="shared" si="25"/>
        <v>1.9999999999999998E-4</v>
      </c>
      <c r="O90" s="217">
        <v>279.86464978660007</v>
      </c>
      <c r="P90" s="103">
        <f t="shared" si="26"/>
        <v>2.0000000000000001E-4</v>
      </c>
      <c r="Q90" s="217">
        <v>288.26058928019808</v>
      </c>
      <c r="R90" s="103">
        <f t="shared" si="27"/>
        <v>2.0000000000000001E-4</v>
      </c>
      <c r="S90" s="217">
        <v>296.90840695860396</v>
      </c>
      <c r="T90" s="103">
        <f t="shared" si="28"/>
        <v>1.9999999999999998E-4</v>
      </c>
      <c r="U90" s="217">
        <v>305.81565916736218</v>
      </c>
      <c r="V90" s="103">
        <f t="shared" si="29"/>
        <v>2.0000000000000004E-4</v>
      </c>
      <c r="X90" s="245"/>
    </row>
    <row r="91" spans="1:24" ht="12.75" customHeight="1" x14ac:dyDescent="0.3">
      <c r="A91" s="38" t="s">
        <v>143</v>
      </c>
      <c r="B91" s="38"/>
      <c r="C91" s="217">
        <v>0</v>
      </c>
      <c r="D91" s="103">
        <f t="shared" si="20"/>
        <v>0</v>
      </c>
      <c r="E91" s="217">
        <v>0</v>
      </c>
      <c r="F91" s="103">
        <f t="shared" si="21"/>
        <v>0</v>
      </c>
      <c r="G91" s="217">
        <v>0</v>
      </c>
      <c r="H91" s="103">
        <f t="shared" si="22"/>
        <v>0</v>
      </c>
      <c r="I91" s="217">
        <v>0</v>
      </c>
      <c r="J91" s="103">
        <f t="shared" si="23"/>
        <v>0</v>
      </c>
      <c r="K91" s="217">
        <v>0</v>
      </c>
      <c r="L91" s="103">
        <f t="shared" si="24"/>
        <v>0</v>
      </c>
      <c r="M91" s="217">
        <v>0</v>
      </c>
      <c r="N91" s="103">
        <f t="shared" si="25"/>
        <v>0</v>
      </c>
      <c r="O91" s="217">
        <v>0</v>
      </c>
      <c r="P91" s="103">
        <f t="shared" si="26"/>
        <v>0</v>
      </c>
      <c r="Q91" s="217">
        <v>0</v>
      </c>
      <c r="R91" s="103">
        <f t="shared" si="27"/>
        <v>0</v>
      </c>
      <c r="S91" s="217">
        <v>0</v>
      </c>
      <c r="T91" s="103">
        <f t="shared" si="28"/>
        <v>0</v>
      </c>
      <c r="U91" s="217">
        <v>0</v>
      </c>
      <c r="V91" s="103">
        <f t="shared" si="29"/>
        <v>0</v>
      </c>
      <c r="X91" s="245"/>
    </row>
    <row r="92" spans="1:24" ht="12.75" customHeight="1" x14ac:dyDescent="0.3">
      <c r="A92" s="38" t="s">
        <v>13</v>
      </c>
      <c r="B92" s="50"/>
      <c r="C92" s="217">
        <v>0</v>
      </c>
      <c r="D92" s="103">
        <f t="shared" si="20"/>
        <v>0</v>
      </c>
      <c r="E92" s="217">
        <v>5953.9999999999991</v>
      </c>
      <c r="F92" s="103">
        <f t="shared" si="21"/>
        <v>5.1999999999999989E-3</v>
      </c>
      <c r="G92" s="217">
        <v>6593.079999999999</v>
      </c>
      <c r="H92" s="103">
        <f t="shared" si="22"/>
        <v>5.1999999999999989E-3</v>
      </c>
      <c r="I92" s="217">
        <v>6659.0107999999991</v>
      </c>
      <c r="J92" s="103">
        <f t="shared" si="23"/>
        <v>5.1999999999999989E-3</v>
      </c>
      <c r="K92" s="217">
        <v>6858.7811240000001</v>
      </c>
      <c r="L92" s="103">
        <f t="shared" si="24"/>
        <v>5.2000000000000006E-3</v>
      </c>
      <c r="M92" s="217">
        <v>7064.5445577200016</v>
      </c>
      <c r="N92" s="103">
        <f t="shared" si="25"/>
        <v>5.1999999999999998E-3</v>
      </c>
      <c r="O92" s="217">
        <v>7276.4808944516008</v>
      </c>
      <c r="P92" s="103">
        <f t="shared" si="26"/>
        <v>5.1999999999999998E-3</v>
      </c>
      <c r="Q92" s="217">
        <v>7494.7753212851485</v>
      </c>
      <c r="R92" s="103">
        <f t="shared" si="27"/>
        <v>5.1999999999999998E-3</v>
      </c>
      <c r="S92" s="217">
        <v>7719.618580923704</v>
      </c>
      <c r="T92" s="103">
        <f t="shared" si="28"/>
        <v>5.1999999999999998E-3</v>
      </c>
      <c r="U92" s="217">
        <v>7951.2071383514158</v>
      </c>
      <c r="V92" s="103">
        <f t="shared" si="29"/>
        <v>5.1999999999999998E-3</v>
      </c>
      <c r="X92" s="245"/>
    </row>
    <row r="93" spans="1:24" ht="12.75" customHeight="1" x14ac:dyDescent="0.3">
      <c r="A93" s="38" t="s">
        <v>144</v>
      </c>
      <c r="B93" s="50"/>
      <c r="C93" s="217">
        <v>0</v>
      </c>
      <c r="D93" s="103">
        <f t="shared" si="20"/>
        <v>0</v>
      </c>
      <c r="E93" s="217">
        <v>0</v>
      </c>
      <c r="F93" s="103">
        <f t="shared" si="21"/>
        <v>0</v>
      </c>
      <c r="G93" s="217">
        <v>0</v>
      </c>
      <c r="H93" s="103">
        <f t="shared" si="22"/>
        <v>0</v>
      </c>
      <c r="I93" s="217">
        <v>0</v>
      </c>
      <c r="J93" s="103">
        <f t="shared" si="23"/>
        <v>0</v>
      </c>
      <c r="K93" s="217">
        <v>0</v>
      </c>
      <c r="L93" s="103">
        <f t="shared" si="24"/>
        <v>0</v>
      </c>
      <c r="M93" s="217">
        <v>0</v>
      </c>
      <c r="N93" s="103">
        <f t="shared" si="25"/>
        <v>0</v>
      </c>
      <c r="O93" s="217">
        <v>0</v>
      </c>
      <c r="P93" s="103">
        <f t="shared" si="26"/>
        <v>0</v>
      </c>
      <c r="Q93" s="217">
        <v>0</v>
      </c>
      <c r="R93" s="103">
        <f t="shared" si="27"/>
        <v>0</v>
      </c>
      <c r="S93" s="217">
        <v>0</v>
      </c>
      <c r="T93" s="103">
        <f t="shared" si="28"/>
        <v>0</v>
      </c>
      <c r="U93" s="217">
        <v>0</v>
      </c>
      <c r="V93" s="103">
        <f t="shared" si="29"/>
        <v>0</v>
      </c>
      <c r="X93" s="245"/>
    </row>
    <row r="94" spans="1:24" ht="12.75" customHeight="1" x14ac:dyDescent="0.3">
      <c r="A94" s="38" t="s">
        <v>156</v>
      </c>
      <c r="B94" s="50"/>
      <c r="C94" s="217">
        <v>0</v>
      </c>
      <c r="D94" s="103">
        <f t="shared" si="20"/>
        <v>0</v>
      </c>
      <c r="E94" s="217">
        <v>0</v>
      </c>
      <c r="F94" s="103">
        <f t="shared" si="21"/>
        <v>0</v>
      </c>
      <c r="G94" s="217">
        <v>0</v>
      </c>
      <c r="H94" s="103">
        <f t="shared" si="22"/>
        <v>0</v>
      </c>
      <c r="I94" s="217">
        <v>0</v>
      </c>
      <c r="J94" s="103">
        <f t="shared" si="23"/>
        <v>0</v>
      </c>
      <c r="K94" s="217">
        <v>0</v>
      </c>
      <c r="L94" s="103">
        <f t="shared" si="24"/>
        <v>0</v>
      </c>
      <c r="M94" s="217">
        <v>0</v>
      </c>
      <c r="N94" s="103">
        <f t="shared" si="25"/>
        <v>0</v>
      </c>
      <c r="O94" s="217">
        <v>0</v>
      </c>
      <c r="P94" s="103">
        <f t="shared" si="26"/>
        <v>0</v>
      </c>
      <c r="Q94" s="217">
        <v>0</v>
      </c>
      <c r="R94" s="103">
        <f t="shared" si="27"/>
        <v>0</v>
      </c>
      <c r="S94" s="217">
        <v>0</v>
      </c>
      <c r="T94" s="103">
        <f t="shared" si="28"/>
        <v>0</v>
      </c>
      <c r="U94" s="217">
        <v>0</v>
      </c>
      <c r="V94" s="103">
        <f t="shared" si="29"/>
        <v>0</v>
      </c>
      <c r="X94" s="245"/>
    </row>
    <row r="95" spans="1:24" ht="12.75" customHeight="1" x14ac:dyDescent="0.3">
      <c r="A95" s="38" t="s">
        <v>150</v>
      </c>
      <c r="B95" s="50"/>
      <c r="C95" s="217">
        <v>0</v>
      </c>
      <c r="D95" s="103">
        <f t="shared" si="20"/>
        <v>0</v>
      </c>
      <c r="E95" s="217">
        <v>0</v>
      </c>
      <c r="F95" s="103">
        <f t="shared" si="21"/>
        <v>0</v>
      </c>
      <c r="G95" s="217">
        <v>0</v>
      </c>
      <c r="H95" s="103">
        <f t="shared" si="22"/>
        <v>0</v>
      </c>
      <c r="I95" s="217">
        <v>0</v>
      </c>
      <c r="J95" s="103">
        <f t="shared" si="23"/>
        <v>0</v>
      </c>
      <c r="K95" s="217">
        <v>0</v>
      </c>
      <c r="L95" s="103">
        <f t="shared" si="24"/>
        <v>0</v>
      </c>
      <c r="M95" s="217">
        <v>0</v>
      </c>
      <c r="N95" s="103">
        <f t="shared" si="25"/>
        <v>0</v>
      </c>
      <c r="O95" s="217">
        <v>0</v>
      </c>
      <c r="P95" s="103">
        <f t="shared" si="26"/>
        <v>0</v>
      </c>
      <c r="Q95" s="217">
        <v>0</v>
      </c>
      <c r="R95" s="103">
        <f t="shared" si="27"/>
        <v>0</v>
      </c>
      <c r="S95" s="217">
        <v>0</v>
      </c>
      <c r="T95" s="103">
        <f t="shared" si="28"/>
        <v>0</v>
      </c>
      <c r="U95" s="217">
        <v>0</v>
      </c>
      <c r="V95" s="103">
        <f t="shared" si="29"/>
        <v>0</v>
      </c>
      <c r="X95" s="245"/>
    </row>
    <row r="96" spans="1:24" ht="12.75" customHeight="1" x14ac:dyDescent="0.3">
      <c r="A96" s="38" t="s">
        <v>146</v>
      </c>
      <c r="B96" s="50"/>
      <c r="C96" s="217">
        <v>0</v>
      </c>
      <c r="D96" s="103">
        <f t="shared" si="20"/>
        <v>0</v>
      </c>
      <c r="E96" s="217">
        <v>0</v>
      </c>
      <c r="F96" s="103">
        <f t="shared" si="21"/>
        <v>0</v>
      </c>
      <c r="G96" s="217">
        <v>0</v>
      </c>
      <c r="H96" s="103">
        <f t="shared" si="22"/>
        <v>0</v>
      </c>
      <c r="I96" s="217">
        <v>0</v>
      </c>
      <c r="J96" s="103">
        <f t="shared" si="23"/>
        <v>0</v>
      </c>
      <c r="K96" s="217">
        <v>0</v>
      </c>
      <c r="L96" s="103">
        <f t="shared" si="24"/>
        <v>0</v>
      </c>
      <c r="M96" s="217">
        <v>0</v>
      </c>
      <c r="N96" s="103">
        <f t="shared" si="25"/>
        <v>0</v>
      </c>
      <c r="O96" s="217">
        <v>0</v>
      </c>
      <c r="P96" s="103">
        <f t="shared" si="26"/>
        <v>0</v>
      </c>
      <c r="Q96" s="217">
        <v>0</v>
      </c>
      <c r="R96" s="103">
        <f t="shared" si="27"/>
        <v>0</v>
      </c>
      <c r="S96" s="217">
        <v>0</v>
      </c>
      <c r="T96" s="103">
        <f t="shared" si="28"/>
        <v>0</v>
      </c>
      <c r="U96" s="217">
        <v>0</v>
      </c>
      <c r="V96" s="103">
        <f t="shared" si="29"/>
        <v>0</v>
      </c>
      <c r="X96" s="245"/>
    </row>
    <row r="97" spans="1:24" ht="12.75" customHeight="1" x14ac:dyDescent="0.3">
      <c r="A97" s="38" t="s">
        <v>7</v>
      </c>
      <c r="B97" s="50"/>
      <c r="C97" s="217">
        <v>0</v>
      </c>
      <c r="D97" s="103">
        <f t="shared" si="20"/>
        <v>0</v>
      </c>
      <c r="E97" s="217">
        <v>11739.5</v>
      </c>
      <c r="F97" s="103">
        <f t="shared" si="21"/>
        <v>1.0252838427947598E-2</v>
      </c>
      <c r="G97" s="217">
        <v>12113.834999999999</v>
      </c>
      <c r="H97" s="103">
        <f t="shared" si="22"/>
        <v>9.5542511239056702E-3</v>
      </c>
      <c r="I97" s="217">
        <v>12471.65496</v>
      </c>
      <c r="J97" s="103">
        <f t="shared" si="23"/>
        <v>9.7390750277804028E-3</v>
      </c>
      <c r="K97" s="217">
        <v>12770.771661000001</v>
      </c>
      <c r="L97" s="103">
        <f t="shared" si="24"/>
        <v>9.6821886333167094E-3</v>
      </c>
      <c r="M97" s="217">
        <v>13077.112786064998</v>
      </c>
      <c r="N97" s="103">
        <f t="shared" si="25"/>
        <v>9.6256716808768347E-3</v>
      </c>
      <c r="O97" s="217">
        <v>13390.85387592742</v>
      </c>
      <c r="P97" s="103">
        <f t="shared" si="26"/>
        <v>9.5695214712812754E-3</v>
      </c>
      <c r="Q97" s="217">
        <v>13712.174758440622</v>
      </c>
      <c r="R97" s="103">
        <f t="shared" si="27"/>
        <v>9.5137353272472299E-3</v>
      </c>
      <c r="S97" s="217">
        <v>14041.259653728956</v>
      </c>
      <c r="T97" s="103">
        <f t="shared" si="28"/>
        <v>9.4583105931969353E-3</v>
      </c>
      <c r="U97" s="217">
        <v>14378.297281926038</v>
      </c>
      <c r="V97" s="103">
        <f t="shared" si="29"/>
        <v>9.4032446350677569E-3</v>
      </c>
      <c r="X97" s="245"/>
    </row>
    <row r="98" spans="1:24" ht="12.75" customHeight="1" x14ac:dyDescent="0.3">
      <c r="A98" s="145" t="s">
        <v>245</v>
      </c>
      <c r="B98" s="50"/>
      <c r="C98" s="217">
        <v>0</v>
      </c>
      <c r="D98" s="103">
        <f t="shared" si="20"/>
        <v>0</v>
      </c>
      <c r="E98" s="217">
        <v>1374</v>
      </c>
      <c r="F98" s="103">
        <f t="shared" si="21"/>
        <v>1.1999999999999999E-3</v>
      </c>
      <c r="G98" s="217">
        <v>1521.4799999999998</v>
      </c>
      <c r="H98" s="103">
        <f t="shared" si="22"/>
        <v>1.1999999999999999E-3</v>
      </c>
      <c r="I98" s="217">
        <v>1536.6947999999998</v>
      </c>
      <c r="J98" s="103">
        <f t="shared" si="23"/>
        <v>1.1999999999999999E-3</v>
      </c>
      <c r="K98" s="217">
        <v>1582.795644</v>
      </c>
      <c r="L98" s="103">
        <f t="shared" si="24"/>
        <v>1.2000000000000001E-3</v>
      </c>
      <c r="M98" s="217">
        <v>1630.2795133200002</v>
      </c>
      <c r="N98" s="103">
        <f t="shared" si="25"/>
        <v>1.1999999999999997E-3</v>
      </c>
      <c r="O98" s="217">
        <v>1679.1878987196003</v>
      </c>
      <c r="P98" s="103">
        <f t="shared" si="26"/>
        <v>1.1999999999999999E-3</v>
      </c>
      <c r="Q98" s="217">
        <v>1729.5635356811881</v>
      </c>
      <c r="R98" s="103">
        <f t="shared" si="27"/>
        <v>1.1999999999999999E-3</v>
      </c>
      <c r="S98" s="217">
        <v>1781.4504417516237</v>
      </c>
      <c r="T98" s="103">
        <f t="shared" si="28"/>
        <v>1.1999999999999997E-3</v>
      </c>
      <c r="U98" s="217">
        <v>1834.893955004173</v>
      </c>
      <c r="V98" s="103">
        <f t="shared" si="29"/>
        <v>1.2000000000000001E-3</v>
      </c>
      <c r="X98" s="245"/>
    </row>
    <row r="99" spans="1:24" ht="12.75" customHeight="1" x14ac:dyDescent="0.3">
      <c r="A99" s="145" t="s">
        <v>245</v>
      </c>
      <c r="B99" s="50"/>
      <c r="C99" s="217">
        <v>0</v>
      </c>
      <c r="D99" s="103">
        <f t="shared" si="20"/>
        <v>0</v>
      </c>
      <c r="E99" s="217">
        <v>0</v>
      </c>
      <c r="F99" s="103">
        <f t="shared" si="21"/>
        <v>0</v>
      </c>
      <c r="G99" s="217">
        <v>0</v>
      </c>
      <c r="H99" s="103">
        <f t="shared" si="22"/>
        <v>0</v>
      </c>
      <c r="I99" s="217">
        <v>0</v>
      </c>
      <c r="J99" s="103">
        <f t="shared" si="23"/>
        <v>0</v>
      </c>
      <c r="K99" s="217">
        <v>0</v>
      </c>
      <c r="L99" s="103">
        <f t="shared" si="24"/>
        <v>0</v>
      </c>
      <c r="M99" s="217">
        <v>0</v>
      </c>
      <c r="N99" s="103">
        <f t="shared" si="25"/>
        <v>0</v>
      </c>
      <c r="O99" s="217">
        <v>0</v>
      </c>
      <c r="P99" s="103">
        <f t="shared" si="26"/>
        <v>0</v>
      </c>
      <c r="Q99" s="217">
        <v>0</v>
      </c>
      <c r="R99" s="103">
        <f t="shared" si="27"/>
        <v>0</v>
      </c>
      <c r="S99" s="217">
        <v>0</v>
      </c>
      <c r="T99" s="103">
        <f t="shared" si="28"/>
        <v>0</v>
      </c>
      <c r="U99" s="217">
        <v>0</v>
      </c>
      <c r="V99" s="103">
        <f t="shared" si="29"/>
        <v>0</v>
      </c>
      <c r="X99" s="245"/>
    </row>
    <row r="100" spans="1:24" ht="12.75" customHeight="1" x14ac:dyDescent="0.3">
      <c r="A100" s="145" t="s">
        <v>245</v>
      </c>
      <c r="B100" s="50"/>
      <c r="C100" s="217">
        <v>0</v>
      </c>
      <c r="D100" s="103">
        <f t="shared" si="20"/>
        <v>0</v>
      </c>
      <c r="E100" s="217">
        <v>0</v>
      </c>
      <c r="F100" s="103">
        <f t="shared" si="21"/>
        <v>0</v>
      </c>
      <c r="G100" s="217">
        <v>0</v>
      </c>
      <c r="H100" s="103">
        <f t="shared" si="22"/>
        <v>0</v>
      </c>
      <c r="I100" s="217">
        <v>0</v>
      </c>
      <c r="J100" s="103">
        <f t="shared" si="23"/>
        <v>0</v>
      </c>
      <c r="K100" s="217">
        <v>0</v>
      </c>
      <c r="L100" s="103">
        <f t="shared" si="24"/>
        <v>0</v>
      </c>
      <c r="M100" s="217">
        <v>0</v>
      </c>
      <c r="N100" s="103">
        <f t="shared" si="25"/>
        <v>0</v>
      </c>
      <c r="O100" s="217">
        <v>0</v>
      </c>
      <c r="P100" s="103">
        <f t="shared" si="26"/>
        <v>0</v>
      </c>
      <c r="Q100" s="217">
        <v>0</v>
      </c>
      <c r="R100" s="103">
        <f t="shared" si="27"/>
        <v>0</v>
      </c>
      <c r="S100" s="217">
        <v>0</v>
      </c>
      <c r="T100" s="103">
        <f t="shared" si="28"/>
        <v>0</v>
      </c>
      <c r="U100" s="217">
        <v>0</v>
      </c>
      <c r="V100" s="103">
        <f t="shared" si="29"/>
        <v>0</v>
      </c>
      <c r="X100" s="245"/>
    </row>
    <row r="101" spans="1:24" ht="12.75" customHeight="1" x14ac:dyDescent="0.3">
      <c r="A101" s="38" t="s">
        <v>99</v>
      </c>
      <c r="B101" s="50"/>
      <c r="C101" s="217"/>
      <c r="D101" s="103">
        <f t="shared" si="20"/>
        <v>0</v>
      </c>
      <c r="E101" s="217"/>
      <c r="F101" s="103">
        <f t="shared" si="21"/>
        <v>0</v>
      </c>
      <c r="G101" s="217"/>
      <c r="H101" s="103">
        <f t="shared" si="22"/>
        <v>0</v>
      </c>
      <c r="I101" s="217">
        <v>0</v>
      </c>
      <c r="J101" s="103">
        <f t="shared" si="23"/>
        <v>0</v>
      </c>
      <c r="K101" s="217">
        <v>0</v>
      </c>
      <c r="L101" s="103">
        <f t="shared" si="24"/>
        <v>0</v>
      </c>
      <c r="M101" s="217">
        <v>0</v>
      </c>
      <c r="N101" s="103">
        <f t="shared" si="25"/>
        <v>0</v>
      </c>
      <c r="O101" s="217">
        <v>0</v>
      </c>
      <c r="P101" s="103">
        <f t="shared" si="26"/>
        <v>0</v>
      </c>
      <c r="Q101" s="217">
        <v>0</v>
      </c>
      <c r="R101" s="103">
        <f t="shared" si="27"/>
        <v>0</v>
      </c>
      <c r="S101" s="217">
        <v>0</v>
      </c>
      <c r="T101" s="103">
        <f t="shared" si="28"/>
        <v>0</v>
      </c>
      <c r="U101" s="217">
        <v>0</v>
      </c>
      <c r="V101" s="103">
        <f t="shared" si="29"/>
        <v>0</v>
      </c>
      <c r="X101" s="245"/>
    </row>
    <row r="102" spans="1:24" ht="12.75" customHeight="1" x14ac:dyDescent="0.3">
      <c r="A102" s="145" t="s">
        <v>78</v>
      </c>
      <c r="B102" s="50"/>
      <c r="C102" s="217">
        <v>0</v>
      </c>
      <c r="D102" s="103">
        <f t="shared" si="20"/>
        <v>0</v>
      </c>
      <c r="E102" s="217">
        <v>0</v>
      </c>
      <c r="F102" s="103">
        <f t="shared" si="21"/>
        <v>0</v>
      </c>
      <c r="G102" s="217">
        <v>0</v>
      </c>
      <c r="H102" s="103">
        <f t="shared" si="22"/>
        <v>0</v>
      </c>
      <c r="I102" s="217">
        <v>0</v>
      </c>
      <c r="J102" s="103">
        <f t="shared" si="23"/>
        <v>0</v>
      </c>
      <c r="K102" s="217">
        <v>0</v>
      </c>
      <c r="L102" s="103">
        <f t="shared" si="24"/>
        <v>0</v>
      </c>
      <c r="M102" s="217">
        <v>0</v>
      </c>
      <c r="N102" s="103">
        <f t="shared" si="25"/>
        <v>0</v>
      </c>
      <c r="O102" s="217">
        <v>0</v>
      </c>
      <c r="P102" s="103">
        <f t="shared" si="26"/>
        <v>0</v>
      </c>
      <c r="Q102" s="217">
        <v>0</v>
      </c>
      <c r="R102" s="103">
        <f t="shared" si="27"/>
        <v>0</v>
      </c>
      <c r="S102" s="217">
        <v>0</v>
      </c>
      <c r="T102" s="103">
        <f t="shared" si="28"/>
        <v>0</v>
      </c>
      <c r="U102" s="217">
        <v>0</v>
      </c>
      <c r="V102" s="103">
        <f t="shared" si="29"/>
        <v>0</v>
      </c>
      <c r="X102" s="245"/>
    </row>
    <row r="103" spans="1:24" ht="12.75" customHeight="1" x14ac:dyDescent="0.3">
      <c r="A103" s="145" t="s">
        <v>78</v>
      </c>
      <c r="B103" s="50"/>
      <c r="C103" s="217">
        <v>0</v>
      </c>
      <c r="D103" s="103">
        <f t="shared" si="20"/>
        <v>0</v>
      </c>
      <c r="E103" s="217">
        <v>0</v>
      </c>
      <c r="F103" s="103">
        <f t="shared" si="21"/>
        <v>0</v>
      </c>
      <c r="G103" s="217">
        <v>0</v>
      </c>
      <c r="H103" s="103">
        <f t="shared" si="22"/>
        <v>0</v>
      </c>
      <c r="I103" s="217">
        <v>0</v>
      </c>
      <c r="J103" s="103">
        <f t="shared" si="23"/>
        <v>0</v>
      </c>
      <c r="K103" s="217">
        <v>0</v>
      </c>
      <c r="L103" s="103">
        <f t="shared" si="24"/>
        <v>0</v>
      </c>
      <c r="M103" s="217">
        <v>0</v>
      </c>
      <c r="N103" s="103">
        <f t="shared" si="25"/>
        <v>0</v>
      </c>
      <c r="O103" s="217">
        <v>0</v>
      </c>
      <c r="P103" s="103">
        <f t="shared" si="26"/>
        <v>0</v>
      </c>
      <c r="Q103" s="217">
        <v>0</v>
      </c>
      <c r="R103" s="103">
        <f t="shared" si="27"/>
        <v>0</v>
      </c>
      <c r="S103" s="217">
        <v>0</v>
      </c>
      <c r="T103" s="103">
        <f t="shared" si="28"/>
        <v>0</v>
      </c>
      <c r="U103" s="217">
        <v>0</v>
      </c>
      <c r="V103" s="103">
        <f t="shared" si="29"/>
        <v>0</v>
      </c>
      <c r="X103" s="245"/>
    </row>
    <row r="104" spans="1:24" ht="12.75" customHeight="1" x14ac:dyDescent="0.3">
      <c r="A104" s="145" t="s">
        <v>78</v>
      </c>
      <c r="B104" s="26"/>
      <c r="C104" s="217">
        <v>0</v>
      </c>
      <c r="D104" s="103">
        <f t="shared" si="20"/>
        <v>0</v>
      </c>
      <c r="E104" s="217">
        <v>0</v>
      </c>
      <c r="F104" s="103">
        <f t="shared" si="21"/>
        <v>0</v>
      </c>
      <c r="G104" s="217">
        <v>0</v>
      </c>
      <c r="H104" s="103">
        <f t="shared" si="22"/>
        <v>0</v>
      </c>
      <c r="I104" s="217">
        <v>0</v>
      </c>
      <c r="J104" s="103">
        <f t="shared" si="23"/>
        <v>0</v>
      </c>
      <c r="K104" s="217">
        <v>0</v>
      </c>
      <c r="L104" s="103">
        <f t="shared" si="24"/>
        <v>0</v>
      </c>
      <c r="M104" s="217">
        <v>0</v>
      </c>
      <c r="N104" s="103">
        <f t="shared" si="25"/>
        <v>0</v>
      </c>
      <c r="O104" s="217">
        <v>0</v>
      </c>
      <c r="P104" s="103">
        <f t="shared" si="26"/>
        <v>0</v>
      </c>
      <c r="Q104" s="217">
        <v>0</v>
      </c>
      <c r="R104" s="103">
        <f t="shared" si="27"/>
        <v>0</v>
      </c>
      <c r="S104" s="217">
        <v>0</v>
      </c>
      <c r="T104" s="103">
        <f t="shared" si="28"/>
        <v>0</v>
      </c>
      <c r="U104" s="217">
        <v>0</v>
      </c>
      <c r="V104" s="103">
        <f t="shared" si="29"/>
        <v>0</v>
      </c>
      <c r="X104" s="245"/>
    </row>
    <row r="105" spans="1:24" ht="12.75" customHeight="1" x14ac:dyDescent="0.3">
      <c r="A105" s="26" t="s">
        <v>36</v>
      </c>
      <c r="B105" s="69"/>
      <c r="C105" s="105">
        <f>SUM(C52:C104)</f>
        <v>0</v>
      </c>
      <c r="D105" s="106">
        <f t="shared" ref="D105" si="30">IFERROR(C105/C$28,0)</f>
        <v>0</v>
      </c>
      <c r="E105" s="105">
        <f>SUM(E52:E104)</f>
        <v>281432.70432873478</v>
      </c>
      <c r="F105" s="106">
        <f t="shared" ref="F105" si="31">IFERROR(E105/E$28,0)</f>
        <v>0.24579275487225744</v>
      </c>
      <c r="G105" s="105">
        <f>SUM(G52:G104)</f>
        <v>311992.60100867169</v>
      </c>
      <c r="H105" s="106">
        <f t="shared" ref="H105" si="32">IFERROR(G105/G$28,0)</f>
        <v>0.24607035334700819</v>
      </c>
      <c r="I105" s="105">
        <f>SUM(I52:I104)</f>
        <v>314917.73324404313</v>
      </c>
      <c r="J105" s="106">
        <f t="shared" ref="J105" si="33">IFERROR(I105/I$28,0)</f>
        <v>0.24591823951825162</v>
      </c>
      <c r="K105" s="105">
        <f>SUM(K52:K104)</f>
        <v>324297.02382770274</v>
      </c>
      <c r="L105" s="106">
        <f t="shared" ref="L105" si="34">IFERROR(K105/K$28,0)</f>
        <v>0.24586650214033778</v>
      </c>
      <c r="M105" s="105">
        <f>SUM(M52:M104)</f>
        <v>333957.1084096437</v>
      </c>
      <c r="N105" s="106">
        <f t="shared" ref="N105" si="35">IFERROR(M105/M$28,0)</f>
        <v>0.24581584128200429</v>
      </c>
      <c r="O105" s="105">
        <f>SUM(O52:O104)</f>
        <v>343904.60108413611</v>
      </c>
      <c r="P105" s="106">
        <f t="shared" ref="P105" si="36">IFERROR(O105/O$28,0)</f>
        <v>0.24576494483770439</v>
      </c>
      <c r="Q105" s="105">
        <f>SUM(Q52:Q104)</f>
        <v>354150.47319370997</v>
      </c>
      <c r="R105" s="106">
        <f t="shared" ref="R105" si="37">IFERROR(Q105/Q$28,0)</f>
        <v>0.2457154993528893</v>
      </c>
      <c r="S105" s="105">
        <f>SUM(S52:S104)</f>
        <v>364701.2299736258</v>
      </c>
      <c r="T105" s="106">
        <f t="shared" ref="T105" si="38">IFERROR(S105/S$28,0)</f>
        <v>0.24566581573722412</v>
      </c>
      <c r="U105" s="105">
        <f>SUM(U52:U104)</f>
        <v>375540.85752841417</v>
      </c>
      <c r="V105" s="106">
        <f t="shared" si="29"/>
        <v>0.24559949516705021</v>
      </c>
    </row>
    <row r="106" spans="1:24" ht="12.75" customHeight="1" x14ac:dyDescent="0.3">
      <c r="A106" s="26"/>
      <c r="B106" s="26"/>
      <c r="C106" s="51"/>
      <c r="D106" s="52"/>
      <c r="E106" s="51"/>
      <c r="F106" s="52"/>
      <c r="G106" s="51"/>
      <c r="H106" s="52"/>
      <c r="I106" s="51"/>
      <c r="J106" s="52"/>
      <c r="K106" s="51"/>
      <c r="L106" s="52"/>
      <c r="M106" s="51"/>
      <c r="N106" s="52"/>
      <c r="O106" s="51"/>
      <c r="P106" s="52"/>
      <c r="Q106" s="51"/>
      <c r="R106" s="52"/>
      <c r="S106" s="51"/>
      <c r="T106" s="52"/>
      <c r="U106" s="51"/>
      <c r="V106" s="52"/>
    </row>
    <row r="107" spans="1:24" ht="12.75" customHeight="1" x14ac:dyDescent="0.3">
      <c r="A107" s="26" t="s">
        <v>19</v>
      </c>
      <c r="B107" s="69"/>
      <c r="C107" s="105">
        <f>C28-C33-C46-C105</f>
        <v>0</v>
      </c>
      <c r="D107" s="106">
        <f>IFERROR(C107/C$28,0)</f>
        <v>0</v>
      </c>
      <c r="E107" s="105">
        <f>E28-E33-E46-E105</f>
        <v>171131.29567126522</v>
      </c>
      <c r="F107" s="106">
        <f>IFERROR(E107/E$28,0)</f>
        <v>0.14945964687446744</v>
      </c>
      <c r="G107" s="105">
        <f>G28-G33-G46-G105</f>
        <v>212908.73899132828</v>
      </c>
      <c r="H107" s="106">
        <f>IFERROR(G107/G$28,0)</f>
        <v>0.16792234323789595</v>
      </c>
      <c r="I107" s="105">
        <f>I28-I33-I46-I105</f>
        <v>208911.56123595679</v>
      </c>
      <c r="J107" s="106">
        <f>IFERROR(I107/I$28,0)</f>
        <v>0.1631383625968853</v>
      </c>
      <c r="K107" s="105">
        <f>K28-K33-K46-K105</f>
        <v>217266.42464429722</v>
      </c>
      <c r="L107" s="106">
        <f>IFERROR(K107/K$28,0)</f>
        <v>0.16472101787838675</v>
      </c>
      <c r="M107" s="105">
        <f>M28-M33-M46-M105</f>
        <v>225919.51573325676</v>
      </c>
      <c r="N107" s="106">
        <f>IFERROR(M107/M$28,0)</f>
        <v>0.16629259992835008</v>
      </c>
      <c r="O107" s="105">
        <f>O28-O33-O46-O105</f>
        <v>234882.69628901366</v>
      </c>
      <c r="P107" s="106">
        <f>IFERROR(O107/O$28,0)</f>
        <v>0.16785449428365773</v>
      </c>
      <c r="Q107" s="105">
        <f>Q28-Q33-Q46-Q105</f>
        <v>244164.05136272591</v>
      </c>
      <c r="R107" s="106">
        <f>IFERROR(Q107/Q$28,0)</f>
        <v>0.16940508723194972</v>
      </c>
      <c r="S107" s="105">
        <f>S28-S33-S46-S105</f>
        <v>253776.73066949687</v>
      </c>
      <c r="T107" s="106">
        <f>IFERROR(S107/S$28,0)</f>
        <v>0.17094614010365783</v>
      </c>
      <c r="U107" s="105">
        <f>U28-U33-U46-U105</f>
        <v>263757.02021172241</v>
      </c>
      <c r="V107" s="106">
        <f>IFERROR(U107/U$28,0)</f>
        <v>0.17249412337474679</v>
      </c>
    </row>
    <row r="108" spans="1:24" ht="12.75" customHeight="1" x14ac:dyDescent="0.3">
      <c r="A108" s="26"/>
      <c r="B108" s="26"/>
      <c r="C108" s="53"/>
      <c r="D108" s="54"/>
      <c r="E108" s="53"/>
      <c r="F108" s="54"/>
      <c r="G108" s="53"/>
      <c r="H108" s="54"/>
      <c r="I108" s="53"/>
      <c r="J108" s="54"/>
      <c r="K108" s="53"/>
      <c r="L108" s="54"/>
      <c r="M108" s="53"/>
      <c r="N108" s="54"/>
      <c r="O108" s="53"/>
      <c r="P108" s="54"/>
      <c r="Q108" s="53"/>
      <c r="R108" s="54"/>
      <c r="S108" s="53"/>
      <c r="T108" s="54"/>
      <c r="U108" s="53"/>
      <c r="V108" s="54"/>
    </row>
    <row r="109" spans="1:24" ht="12.75" customHeight="1" x14ac:dyDescent="0.3">
      <c r="A109" s="26"/>
      <c r="B109" s="26"/>
      <c r="C109" s="53"/>
      <c r="D109" s="54"/>
      <c r="E109" s="53"/>
      <c r="F109" s="54"/>
      <c r="G109" s="53"/>
      <c r="H109" s="54"/>
      <c r="I109" s="53"/>
      <c r="J109" s="54"/>
      <c r="K109" s="53"/>
      <c r="L109" s="54"/>
      <c r="M109" s="53"/>
      <c r="N109" s="54"/>
      <c r="O109" s="53"/>
      <c r="P109" s="54"/>
      <c r="Q109" s="53"/>
      <c r="R109" s="54"/>
      <c r="S109" s="53"/>
      <c r="T109" s="54"/>
      <c r="U109" s="53"/>
      <c r="V109" s="54"/>
    </row>
    <row r="110" spans="1:24" ht="12.75" customHeight="1" x14ac:dyDescent="0.3">
      <c r="A110" s="55" t="s">
        <v>49</v>
      </c>
      <c r="B110" s="55"/>
      <c r="C110" s="109" t="str">
        <f>C50</f>
        <v>FY 2018-19</v>
      </c>
      <c r="D110" s="109" t="s">
        <v>9</v>
      </c>
      <c r="E110" s="109" t="str">
        <f>E50</f>
        <v>FY 2019-20</v>
      </c>
      <c r="F110" s="109" t="s">
        <v>9</v>
      </c>
      <c r="G110" s="109" t="str">
        <f>G50</f>
        <v>FY 2020-21</v>
      </c>
      <c r="H110" s="109" t="s">
        <v>9</v>
      </c>
      <c r="I110" s="109" t="str">
        <f>I50</f>
        <v>FY 2021-22</v>
      </c>
      <c r="J110" s="109" t="s">
        <v>9</v>
      </c>
      <c r="K110" s="109" t="str">
        <f>K50</f>
        <v>FY 2022-23</v>
      </c>
      <c r="L110" s="109" t="s">
        <v>9</v>
      </c>
      <c r="M110" s="109" t="str">
        <f>M50</f>
        <v>FY 2023-24</v>
      </c>
      <c r="N110" s="109" t="s">
        <v>9</v>
      </c>
      <c r="O110" s="109" t="str">
        <f>O50</f>
        <v>FY 2024-25</v>
      </c>
      <c r="P110" s="109" t="s">
        <v>9</v>
      </c>
      <c r="Q110" s="109" t="str">
        <f>Q50</f>
        <v>FY 2025-26</v>
      </c>
      <c r="R110" s="109" t="s">
        <v>9</v>
      </c>
      <c r="S110" s="109" t="str">
        <f>S50</f>
        <v>FY 2026-27</v>
      </c>
      <c r="T110" s="109" t="s">
        <v>9</v>
      </c>
      <c r="U110" s="109" t="str">
        <f>U50</f>
        <v>FY 2027-28</v>
      </c>
      <c r="V110" s="109" t="s">
        <v>9</v>
      </c>
    </row>
    <row r="111" spans="1:24" ht="12.75" customHeight="1" x14ac:dyDescent="0.3">
      <c r="A111" s="38" t="s">
        <v>141</v>
      </c>
      <c r="B111" s="50"/>
      <c r="C111" s="102">
        <f>C59</f>
        <v>0</v>
      </c>
      <c r="D111" s="103">
        <f t="shared" ref="D111:D116" si="39">IFERROR(C111/C$28,0)</f>
        <v>0</v>
      </c>
      <c r="E111" s="102">
        <f>E59</f>
        <v>171750</v>
      </c>
      <c r="F111" s="103">
        <f t="shared" ref="F111:F116" si="40">IFERROR(E111/E$28,0)</f>
        <v>0.15</v>
      </c>
      <c r="G111" s="102">
        <f>G59</f>
        <v>190185</v>
      </c>
      <c r="H111" s="103">
        <f t="shared" ref="H111:H116" si="41">IFERROR(G111/G$28,0)</f>
        <v>0.15</v>
      </c>
      <c r="I111" s="102">
        <f>I59</f>
        <v>192086.85</v>
      </c>
      <c r="J111" s="103">
        <f t="shared" ref="J111:J116" si="42">IFERROR(I111/I$28,0)</f>
        <v>0.15</v>
      </c>
      <c r="K111" s="102">
        <f>K59</f>
        <v>197849.45550000001</v>
      </c>
      <c r="L111" s="103">
        <f t="shared" ref="L111:L116" si="43">IFERROR(K111/K$28,0)</f>
        <v>0.15000000000000002</v>
      </c>
      <c r="M111" s="102">
        <f>M59</f>
        <v>203784.93916500002</v>
      </c>
      <c r="N111" s="103">
        <f t="shared" ref="N111:N116" si="44">IFERROR(M111/M$28,0)</f>
        <v>0.14999999999999997</v>
      </c>
      <c r="O111" s="102">
        <f>O59</f>
        <v>209898.48733995002</v>
      </c>
      <c r="P111" s="103">
        <f t="shared" ref="P111:P116" si="45">IFERROR(O111/O$28,0)</f>
        <v>0.15</v>
      </c>
      <c r="Q111" s="102">
        <f>Q59</f>
        <v>216195.44196014854</v>
      </c>
      <c r="R111" s="103">
        <f t="shared" ref="R111:R116" si="46">IFERROR(Q111/Q$28,0)</f>
        <v>0.15</v>
      </c>
      <c r="S111" s="102">
        <f>S59</f>
        <v>222681.305218953</v>
      </c>
      <c r="T111" s="103">
        <f t="shared" ref="T111:T116" si="47">IFERROR(S111/S$28,0)</f>
        <v>0.15</v>
      </c>
      <c r="U111" s="102">
        <f>U59</f>
        <v>229361.74437552161</v>
      </c>
      <c r="V111" s="103">
        <f t="shared" ref="V111:V116" si="48">IFERROR(U111/U$28,0)</f>
        <v>0.15</v>
      </c>
    </row>
    <row r="112" spans="1:24" ht="12.75" customHeight="1" x14ac:dyDescent="0.3">
      <c r="A112" s="38" t="s">
        <v>96</v>
      </c>
      <c r="B112" s="50"/>
      <c r="C112" s="102">
        <f>C62</f>
        <v>0</v>
      </c>
      <c r="D112" s="103">
        <f t="shared" si="39"/>
        <v>0</v>
      </c>
      <c r="E112" s="102">
        <f>E62</f>
        <v>0</v>
      </c>
      <c r="F112" s="103">
        <f t="shared" si="40"/>
        <v>0</v>
      </c>
      <c r="G112" s="102">
        <f>G62</f>
        <v>0</v>
      </c>
      <c r="H112" s="103">
        <f t="shared" si="41"/>
        <v>0</v>
      </c>
      <c r="I112" s="102">
        <f>I62</f>
        <v>0</v>
      </c>
      <c r="J112" s="103">
        <f t="shared" si="42"/>
        <v>0</v>
      </c>
      <c r="K112" s="102">
        <f>K62</f>
        <v>0</v>
      </c>
      <c r="L112" s="103">
        <f t="shared" si="43"/>
        <v>0</v>
      </c>
      <c r="M112" s="102">
        <f>M62</f>
        <v>0</v>
      </c>
      <c r="N112" s="103">
        <f t="shared" si="44"/>
        <v>0</v>
      </c>
      <c r="O112" s="102">
        <f>O62</f>
        <v>0</v>
      </c>
      <c r="P112" s="103">
        <f t="shared" si="45"/>
        <v>0</v>
      </c>
      <c r="Q112" s="102">
        <f>Q62</f>
        <v>0</v>
      </c>
      <c r="R112" s="103">
        <f t="shared" si="46"/>
        <v>0</v>
      </c>
      <c r="S112" s="102">
        <f>S62</f>
        <v>0</v>
      </c>
      <c r="T112" s="103">
        <f t="shared" si="47"/>
        <v>0</v>
      </c>
      <c r="U112" s="102">
        <f>U62</f>
        <v>0</v>
      </c>
      <c r="V112" s="103">
        <f t="shared" si="48"/>
        <v>0</v>
      </c>
    </row>
    <row r="113" spans="1:22" ht="12.75" customHeight="1" x14ac:dyDescent="0.3">
      <c r="A113" s="145" t="s">
        <v>78</v>
      </c>
      <c r="B113" s="56"/>
      <c r="C113" s="136">
        <v>0</v>
      </c>
      <c r="D113" s="103">
        <f t="shared" si="39"/>
        <v>0</v>
      </c>
      <c r="E113" s="136">
        <v>0</v>
      </c>
      <c r="F113" s="103">
        <f t="shared" si="40"/>
        <v>0</v>
      </c>
      <c r="G113" s="136">
        <v>0</v>
      </c>
      <c r="H113" s="103">
        <f t="shared" si="41"/>
        <v>0</v>
      </c>
      <c r="I113" s="136">
        <v>0</v>
      </c>
      <c r="J113" s="103">
        <f t="shared" si="42"/>
        <v>0</v>
      </c>
      <c r="K113" s="136">
        <v>0</v>
      </c>
      <c r="L113" s="103">
        <f t="shared" si="43"/>
        <v>0</v>
      </c>
      <c r="M113" s="136">
        <v>0</v>
      </c>
      <c r="N113" s="103">
        <f t="shared" si="44"/>
        <v>0</v>
      </c>
      <c r="O113" s="136">
        <v>0</v>
      </c>
      <c r="P113" s="103">
        <f t="shared" si="45"/>
        <v>0</v>
      </c>
      <c r="Q113" s="136">
        <v>0</v>
      </c>
      <c r="R113" s="103">
        <f t="shared" si="46"/>
        <v>0</v>
      </c>
      <c r="S113" s="136">
        <v>0</v>
      </c>
      <c r="T113" s="103">
        <f t="shared" si="47"/>
        <v>0</v>
      </c>
      <c r="U113" s="136">
        <v>0</v>
      </c>
      <c r="V113" s="103">
        <f t="shared" si="48"/>
        <v>0</v>
      </c>
    </row>
    <row r="114" spans="1:22" ht="12.75" customHeight="1" x14ac:dyDescent="0.3">
      <c r="A114" s="145" t="s">
        <v>78</v>
      </c>
      <c r="B114" s="56"/>
      <c r="C114" s="136">
        <v>0</v>
      </c>
      <c r="D114" s="103">
        <f t="shared" si="39"/>
        <v>0</v>
      </c>
      <c r="E114" s="136">
        <v>0</v>
      </c>
      <c r="F114" s="103">
        <f t="shared" si="40"/>
        <v>0</v>
      </c>
      <c r="G114" s="136">
        <v>0</v>
      </c>
      <c r="H114" s="103">
        <f t="shared" si="41"/>
        <v>0</v>
      </c>
      <c r="I114" s="136">
        <v>0</v>
      </c>
      <c r="J114" s="103">
        <f t="shared" si="42"/>
        <v>0</v>
      </c>
      <c r="K114" s="136">
        <v>0</v>
      </c>
      <c r="L114" s="103">
        <f t="shared" si="43"/>
        <v>0</v>
      </c>
      <c r="M114" s="136">
        <v>0</v>
      </c>
      <c r="N114" s="103">
        <f t="shared" si="44"/>
        <v>0</v>
      </c>
      <c r="O114" s="136">
        <v>0</v>
      </c>
      <c r="P114" s="103">
        <f t="shared" si="45"/>
        <v>0</v>
      </c>
      <c r="Q114" s="136">
        <v>0</v>
      </c>
      <c r="R114" s="103">
        <f t="shared" si="46"/>
        <v>0</v>
      </c>
      <c r="S114" s="136">
        <v>0</v>
      </c>
      <c r="T114" s="103">
        <f t="shared" si="47"/>
        <v>0</v>
      </c>
      <c r="U114" s="136">
        <v>0</v>
      </c>
      <c r="V114" s="103">
        <f t="shared" si="48"/>
        <v>0</v>
      </c>
    </row>
    <row r="115" spans="1:22" ht="12.75" customHeight="1" x14ac:dyDescent="0.3">
      <c r="A115" s="145" t="s">
        <v>78</v>
      </c>
      <c r="B115" s="56"/>
      <c r="C115" s="137">
        <v>0</v>
      </c>
      <c r="D115" s="103">
        <f t="shared" si="39"/>
        <v>0</v>
      </c>
      <c r="E115" s="137">
        <v>0</v>
      </c>
      <c r="F115" s="103">
        <f t="shared" si="40"/>
        <v>0</v>
      </c>
      <c r="G115" s="137">
        <v>0</v>
      </c>
      <c r="H115" s="103">
        <f t="shared" si="41"/>
        <v>0</v>
      </c>
      <c r="I115" s="137">
        <v>0</v>
      </c>
      <c r="J115" s="103">
        <f t="shared" si="42"/>
        <v>0</v>
      </c>
      <c r="K115" s="137">
        <v>0</v>
      </c>
      <c r="L115" s="103">
        <f t="shared" si="43"/>
        <v>0</v>
      </c>
      <c r="M115" s="137">
        <v>0</v>
      </c>
      <c r="N115" s="103">
        <f t="shared" si="44"/>
        <v>0</v>
      </c>
      <c r="O115" s="137">
        <v>0</v>
      </c>
      <c r="P115" s="103">
        <f t="shared" si="45"/>
        <v>0</v>
      </c>
      <c r="Q115" s="137">
        <v>0</v>
      </c>
      <c r="R115" s="103">
        <f t="shared" si="46"/>
        <v>0</v>
      </c>
      <c r="S115" s="137">
        <v>0</v>
      </c>
      <c r="T115" s="103">
        <f t="shared" si="47"/>
        <v>0</v>
      </c>
      <c r="U115" s="137">
        <v>0</v>
      </c>
      <c r="V115" s="103">
        <f t="shared" si="48"/>
        <v>0</v>
      </c>
    </row>
    <row r="116" spans="1:22" ht="12.75" customHeight="1" x14ac:dyDescent="0.3">
      <c r="A116" s="55" t="s">
        <v>83</v>
      </c>
      <c r="B116" s="57"/>
      <c r="C116" s="108">
        <f>SUM(C111:C115)</f>
        <v>0</v>
      </c>
      <c r="D116" s="106">
        <f t="shared" si="39"/>
        <v>0</v>
      </c>
      <c r="E116" s="108">
        <f>SUM(E111:E115)</f>
        <v>171750</v>
      </c>
      <c r="F116" s="106">
        <f t="shared" si="40"/>
        <v>0.15</v>
      </c>
      <c r="G116" s="108">
        <f>SUM(G111:G115)</f>
        <v>190185</v>
      </c>
      <c r="H116" s="106">
        <f t="shared" si="41"/>
        <v>0.15</v>
      </c>
      <c r="I116" s="108">
        <f>SUM(I111:I115)</f>
        <v>192086.85</v>
      </c>
      <c r="J116" s="106">
        <f t="shared" si="42"/>
        <v>0.15</v>
      </c>
      <c r="K116" s="108">
        <f>SUM(K111:K115)</f>
        <v>197849.45550000001</v>
      </c>
      <c r="L116" s="106">
        <f t="shared" si="43"/>
        <v>0.15000000000000002</v>
      </c>
      <c r="M116" s="108">
        <f>SUM(M111:M115)</f>
        <v>203784.93916500002</v>
      </c>
      <c r="N116" s="106">
        <f t="shared" si="44"/>
        <v>0.14999999999999997</v>
      </c>
      <c r="O116" s="108">
        <f>SUM(O111:O115)</f>
        <v>209898.48733995002</v>
      </c>
      <c r="P116" s="106">
        <f t="shared" si="45"/>
        <v>0.15</v>
      </c>
      <c r="Q116" s="108">
        <f>SUM(Q111:Q115)</f>
        <v>216195.44196014854</v>
      </c>
      <c r="R116" s="106">
        <f t="shared" si="46"/>
        <v>0.15</v>
      </c>
      <c r="S116" s="108">
        <f>SUM(S111:S115)</f>
        <v>222681.305218953</v>
      </c>
      <c r="T116" s="106">
        <f t="shared" si="47"/>
        <v>0.15</v>
      </c>
      <c r="U116" s="108">
        <f>SUM(U111:U115)</f>
        <v>229361.74437552161</v>
      </c>
      <c r="V116" s="106">
        <f t="shared" si="48"/>
        <v>0.15</v>
      </c>
    </row>
    <row r="117" spans="1:22" ht="12.75" customHeight="1" x14ac:dyDescent="0.3">
      <c r="A117" s="38"/>
      <c r="B117" s="38"/>
    </row>
    <row r="118" spans="1:22" ht="12.75" customHeight="1" x14ac:dyDescent="0.3">
      <c r="A118" s="58" t="s">
        <v>8</v>
      </c>
      <c r="B118" s="5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ht="12.75" customHeight="1" x14ac:dyDescent="0.3">
      <c r="A119" s="62" t="s">
        <v>409</v>
      </c>
      <c r="B119" s="6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ht="12.75" customHeight="1" x14ac:dyDescent="0.3">
      <c r="A120" s="38"/>
      <c r="B120" s="38"/>
    </row>
    <row r="121" spans="1:22" ht="12.75" customHeight="1" x14ac:dyDescent="0.3">
      <c r="A121" s="38"/>
      <c r="B121" s="38"/>
    </row>
    <row r="122" spans="1:22" ht="12.75" customHeight="1" x14ac:dyDescent="0.3">
      <c r="A122" s="38"/>
      <c r="B122" s="38"/>
    </row>
    <row r="123" spans="1:22" ht="12.75" customHeight="1" x14ac:dyDescent="0.3">
      <c r="A123" s="38"/>
      <c r="B123" s="38"/>
    </row>
    <row r="124" spans="1:22" ht="12.75" customHeight="1" x14ac:dyDescent="0.3">
      <c r="A124" s="38"/>
      <c r="B124" s="38"/>
    </row>
    <row r="125" spans="1:22" ht="12.75" customHeight="1" x14ac:dyDescent="0.3">
      <c r="A125" s="38"/>
      <c r="B125" s="38"/>
    </row>
    <row r="126" spans="1:22" ht="12.75" customHeight="1" x14ac:dyDescent="0.3">
      <c r="A126" s="38"/>
      <c r="B126" s="38"/>
    </row>
  </sheetData>
  <pageMargins left="0.45" right="0" top="0.5" bottom="0" header="0.3" footer="0.3"/>
  <pageSetup scale="49" orientation="landscape" r:id="rId1"/>
  <rowBreaks count="1" manualBreakCount="1">
    <brk id="47" max="21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X126"/>
  <sheetViews>
    <sheetView zoomScale="78" zoomScaleNormal="78" workbookViewId="0">
      <selection activeCell="B37" sqref="B37"/>
    </sheetView>
  </sheetViews>
  <sheetFormatPr defaultColWidth="9.109375" defaultRowHeight="12.75" customHeight="1" x14ac:dyDescent="0.3"/>
  <cols>
    <col min="1" max="1" width="9.5546875" style="5" customWidth="1"/>
    <col min="2" max="2" width="43.88671875" style="5" customWidth="1"/>
    <col min="3" max="3" width="14.44140625" style="5" customWidth="1"/>
    <col min="4" max="4" width="8.6640625" style="5" customWidth="1"/>
    <col min="5" max="5" width="12.6640625" style="5" customWidth="1"/>
    <col min="6" max="6" width="8.6640625" style="5" customWidth="1"/>
    <col min="7" max="7" width="12.6640625" style="5" customWidth="1"/>
    <col min="8" max="8" width="8.6640625" style="5" customWidth="1"/>
    <col min="9" max="9" width="12.6640625" style="5" customWidth="1"/>
    <col min="10" max="10" width="8.6640625" style="5" customWidth="1"/>
    <col min="11" max="11" width="12.5546875" style="5" customWidth="1"/>
    <col min="12" max="12" width="8.6640625" style="5" customWidth="1"/>
    <col min="13" max="13" width="12.6640625" style="5" customWidth="1"/>
    <col min="14" max="14" width="8.6640625" style="5" customWidth="1"/>
    <col min="15" max="15" width="12.6640625" style="5" customWidth="1"/>
    <col min="16" max="16" width="8.6640625" style="5" customWidth="1"/>
    <col min="17" max="17" width="12.6640625" style="5" customWidth="1"/>
    <col min="18" max="18" width="8.6640625" style="5" customWidth="1"/>
    <col min="19" max="19" width="12.6640625" style="5" customWidth="1"/>
    <col min="20" max="20" width="8.6640625" style="5" customWidth="1"/>
    <col min="21" max="21" width="12.5546875" style="5" customWidth="1"/>
    <col min="22" max="22" width="8.6640625" style="5" customWidth="1"/>
    <col min="23" max="16384" width="9.109375" style="5"/>
  </cols>
  <sheetData>
    <row r="1" spans="1:22" ht="12.75" customHeight="1" x14ac:dyDescent="0.3">
      <c r="A1" s="1" t="s">
        <v>338</v>
      </c>
      <c r="B1" s="12"/>
    </row>
    <row r="2" spans="1:22" ht="12.75" customHeight="1" x14ac:dyDescent="0.3">
      <c r="A2" s="45" t="s">
        <v>105</v>
      </c>
      <c r="B2" s="45"/>
      <c r="D2" s="147" t="s">
        <v>20</v>
      </c>
      <c r="G2" s="46" t="s">
        <v>393</v>
      </c>
      <c r="H2" s="47"/>
      <c r="I2" s="47"/>
      <c r="V2" s="67"/>
    </row>
    <row r="3" spans="1:22" ht="12.75" customHeight="1" x14ac:dyDescent="0.3">
      <c r="A3" s="48" t="s">
        <v>291</v>
      </c>
      <c r="B3" s="30"/>
      <c r="D3" s="146" t="s">
        <v>21</v>
      </c>
      <c r="G3" s="140" t="str">
        <f>+G2</f>
        <v>Panera</v>
      </c>
      <c r="H3" s="141"/>
      <c r="I3" s="141"/>
      <c r="V3" s="67"/>
    </row>
    <row r="4" spans="1:22" ht="12.75" customHeight="1" x14ac:dyDescent="0.3">
      <c r="A4" s="48" t="s">
        <v>230</v>
      </c>
      <c r="B4" s="156" t="s">
        <v>375</v>
      </c>
      <c r="D4" s="146" t="s">
        <v>163</v>
      </c>
      <c r="G4" s="140" t="s">
        <v>410</v>
      </c>
      <c r="H4" s="141"/>
      <c r="I4" s="141"/>
      <c r="V4" s="67"/>
    </row>
    <row r="5" spans="1:22" ht="12.75" customHeight="1" x14ac:dyDescent="0.3">
      <c r="A5" s="143"/>
      <c r="B5" s="100"/>
      <c r="C5" s="45"/>
      <c r="D5" s="45"/>
      <c r="E5" s="45"/>
      <c r="F5" s="45"/>
      <c r="G5" s="67"/>
      <c r="H5" s="67"/>
      <c r="I5" s="48"/>
      <c r="J5" s="48"/>
      <c r="K5" s="48"/>
      <c r="L5" s="48"/>
      <c r="M5" s="45"/>
      <c r="N5" s="45"/>
      <c r="O5" s="45"/>
      <c r="P5" s="45"/>
      <c r="Q5" s="67"/>
      <c r="R5" s="67"/>
      <c r="S5" s="48"/>
      <c r="T5" s="48"/>
      <c r="U5" s="48"/>
      <c r="V5" s="48"/>
    </row>
    <row r="6" spans="1:22" ht="12.75" customHeight="1" x14ac:dyDescent="0.3">
      <c r="A6" s="38"/>
      <c r="B6" s="50"/>
      <c r="C6" s="109" t="s">
        <v>16</v>
      </c>
      <c r="D6" s="49"/>
      <c r="E6" s="109" t="s">
        <v>93</v>
      </c>
      <c r="F6" s="49"/>
      <c r="G6" s="109" t="s">
        <v>94</v>
      </c>
      <c r="H6" s="49"/>
      <c r="I6" s="109" t="s">
        <v>95</v>
      </c>
      <c r="J6" s="49"/>
      <c r="K6" s="109" t="s">
        <v>160</v>
      </c>
      <c r="L6" s="49"/>
      <c r="M6" s="109" t="s">
        <v>133</v>
      </c>
      <c r="N6" s="49"/>
      <c r="O6" s="109" t="s">
        <v>158</v>
      </c>
      <c r="P6" s="49"/>
      <c r="Q6" s="109" t="s">
        <v>159</v>
      </c>
      <c r="R6" s="49"/>
      <c r="S6" s="109" t="s">
        <v>161</v>
      </c>
      <c r="T6" s="49"/>
      <c r="U6" s="109" t="s">
        <v>162</v>
      </c>
      <c r="V6" s="49"/>
    </row>
    <row r="7" spans="1:22" ht="12.75" customHeight="1" x14ac:dyDescent="0.3">
      <c r="A7" s="26" t="s">
        <v>0</v>
      </c>
      <c r="B7" s="26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ht="12.75" customHeight="1" x14ac:dyDescent="0.3">
      <c r="A8" s="38" t="s">
        <v>10</v>
      </c>
      <c r="B8" s="38"/>
      <c r="C8" s="134">
        <v>271</v>
      </c>
      <c r="D8" s="38"/>
      <c r="E8" s="134">
        <v>271</v>
      </c>
      <c r="F8" s="38"/>
      <c r="G8" s="134">
        <v>271</v>
      </c>
      <c r="H8" s="38"/>
      <c r="I8" s="134">
        <v>271</v>
      </c>
      <c r="J8" s="38"/>
      <c r="K8" s="134">
        <v>271</v>
      </c>
      <c r="L8" s="38"/>
      <c r="M8" s="134">
        <v>271</v>
      </c>
      <c r="N8" s="38"/>
      <c r="O8" s="134">
        <v>271</v>
      </c>
      <c r="P8" s="38"/>
      <c r="Q8" s="134">
        <v>271</v>
      </c>
      <c r="R8" s="38"/>
      <c r="S8" s="134">
        <v>271</v>
      </c>
      <c r="T8" s="38"/>
      <c r="U8" s="134">
        <v>271</v>
      </c>
      <c r="V8" s="38"/>
    </row>
    <row r="9" spans="1:22" ht="12.75" customHeight="1" x14ac:dyDescent="0.3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ht="12.75" customHeight="1" x14ac:dyDescent="0.3">
      <c r="A10" s="38" t="s">
        <v>233</v>
      </c>
      <c r="B10" s="38"/>
      <c r="C10" s="134"/>
      <c r="D10" s="38"/>
      <c r="E10" s="257">
        <v>822.05822058220588</v>
      </c>
      <c r="F10" s="258"/>
      <c r="G10" s="257">
        <v>833.86679170659102</v>
      </c>
      <c r="H10" s="258"/>
      <c r="I10" s="257">
        <v>845.87080815863112</v>
      </c>
      <c r="J10" s="258"/>
      <c r="K10" s="257">
        <v>858.0735345714113</v>
      </c>
      <c r="L10" s="258"/>
      <c r="M10" s="257">
        <v>870.47829327771547</v>
      </c>
      <c r="N10" s="258"/>
      <c r="O10" s="257">
        <v>883.08846531006293</v>
      </c>
      <c r="P10" s="258"/>
      <c r="Q10" s="257">
        <v>895.90749141940239</v>
      </c>
      <c r="R10" s="258"/>
      <c r="S10" s="257">
        <v>908.93887311277581</v>
      </c>
      <c r="T10" s="258"/>
      <c r="U10" s="257">
        <v>922.18617371027051</v>
      </c>
      <c r="V10" s="38"/>
    </row>
    <row r="11" spans="1:22" ht="12.75" customHeigh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2" ht="12.75" customHeight="1" x14ac:dyDescent="0.3">
      <c r="A12" s="38" t="s">
        <v>231</v>
      </c>
      <c r="B12" s="38"/>
      <c r="C12" s="135"/>
      <c r="D12" s="38"/>
      <c r="E12" s="135">
        <v>9</v>
      </c>
      <c r="F12" s="38"/>
      <c r="G12" s="135">
        <v>9.0500000000000007</v>
      </c>
      <c r="H12" s="38"/>
      <c r="I12" s="135">
        <v>9.1</v>
      </c>
      <c r="J12" s="38"/>
      <c r="K12" s="135">
        <v>9.15</v>
      </c>
      <c r="L12" s="38"/>
      <c r="M12" s="135">
        <v>9.1999999999999993</v>
      </c>
      <c r="N12" s="38"/>
      <c r="O12" s="135">
        <v>9.25</v>
      </c>
      <c r="P12" s="38"/>
      <c r="Q12" s="135">
        <v>9.3000000000000007</v>
      </c>
      <c r="R12" s="38"/>
      <c r="S12" s="135">
        <v>9.35</v>
      </c>
      <c r="T12" s="38"/>
      <c r="U12" s="135">
        <v>9.4</v>
      </c>
      <c r="V12" s="38"/>
    </row>
    <row r="13" spans="1:22" ht="12.75" customHeight="1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ht="12.75" customHeight="1" x14ac:dyDescent="0.3">
      <c r="A14" s="38" t="s">
        <v>234</v>
      </c>
      <c r="B14" s="38"/>
      <c r="C14" s="150"/>
      <c r="D14" s="38"/>
      <c r="E14" s="253">
        <v>2005000</v>
      </c>
      <c r="F14" s="255"/>
      <c r="G14" s="253">
        <v>2045100</v>
      </c>
      <c r="H14" s="255"/>
      <c r="I14" s="253">
        <v>2086002</v>
      </c>
      <c r="J14" s="255"/>
      <c r="K14" s="253">
        <v>2127722.04</v>
      </c>
      <c r="L14" s="255"/>
      <c r="M14" s="253">
        <v>2170276.4808</v>
      </c>
      <c r="N14" s="255"/>
      <c r="O14" s="253">
        <v>2213682.0104160002</v>
      </c>
      <c r="P14" s="255"/>
      <c r="Q14" s="253">
        <v>2257955.6506243204</v>
      </c>
      <c r="R14" s="255"/>
      <c r="S14" s="253">
        <v>2303114.763636807</v>
      </c>
      <c r="T14" s="255"/>
      <c r="U14" s="253">
        <v>2349177.0589095433</v>
      </c>
      <c r="V14" s="38"/>
    </row>
    <row r="15" spans="1:22" ht="12.75" customHeight="1" x14ac:dyDescent="0.3">
      <c r="A15" s="54">
        <v>0.06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ht="12.75" customHeight="1" x14ac:dyDescent="0.3">
      <c r="A16" s="38"/>
      <c r="B16" s="50"/>
      <c r="C16" s="109" t="str">
        <f>C6</f>
        <v>FY 2018-19</v>
      </c>
      <c r="D16" s="109" t="s">
        <v>9</v>
      </c>
      <c r="E16" s="109" t="str">
        <f>E6</f>
        <v>FY 2019-20</v>
      </c>
      <c r="F16" s="109" t="s">
        <v>9</v>
      </c>
      <c r="G16" s="109" t="str">
        <f>G6</f>
        <v>FY 2020-21</v>
      </c>
      <c r="H16" s="109" t="s">
        <v>9</v>
      </c>
      <c r="I16" s="109" t="str">
        <f>I6</f>
        <v>FY 2021-22</v>
      </c>
      <c r="J16" s="109" t="s">
        <v>9</v>
      </c>
      <c r="K16" s="109" t="str">
        <f>K6</f>
        <v>FY 2022-23</v>
      </c>
      <c r="L16" s="109" t="s">
        <v>9</v>
      </c>
      <c r="M16" s="109" t="str">
        <f>M6</f>
        <v>FY 2023-24</v>
      </c>
      <c r="N16" s="109" t="s">
        <v>9</v>
      </c>
      <c r="O16" s="109" t="str">
        <f>O6</f>
        <v>FY 2024-25</v>
      </c>
      <c r="P16" s="109" t="s">
        <v>9</v>
      </c>
      <c r="Q16" s="109" t="str">
        <f>Q6</f>
        <v>FY 2025-26</v>
      </c>
      <c r="R16" s="109" t="s">
        <v>9</v>
      </c>
      <c r="S16" s="109" t="str">
        <f>S6</f>
        <v>FY 2026-27</v>
      </c>
      <c r="T16" s="109" t="s">
        <v>9</v>
      </c>
      <c r="U16" s="109" t="str">
        <f>U6</f>
        <v>FY 2027-28</v>
      </c>
      <c r="V16" s="109" t="s">
        <v>9</v>
      </c>
    </row>
    <row r="17" spans="1:24" ht="12.75" customHeight="1" x14ac:dyDescent="0.3">
      <c r="A17" s="26" t="s">
        <v>33</v>
      </c>
      <c r="B17" s="69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4" ht="12.75" customHeight="1" x14ac:dyDescent="0.3">
      <c r="A18" s="38" t="s">
        <v>236</v>
      </c>
      <c r="B18" s="5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X18" s="244"/>
    </row>
    <row r="19" spans="1:24" ht="12.75" customHeight="1" x14ac:dyDescent="0.3">
      <c r="A19" s="38" t="s">
        <v>237</v>
      </c>
      <c r="B19" s="50"/>
      <c r="C19" s="256">
        <v>0</v>
      </c>
      <c r="D19" s="103">
        <f>IFERROR(C19/C$28,0)</f>
        <v>0</v>
      </c>
      <c r="E19" s="256">
        <v>936936.49999999977</v>
      </c>
      <c r="F19" s="103">
        <f>IFERROR(E19/E$28,0)</f>
        <v>0.46729999999999988</v>
      </c>
      <c r="G19" s="256">
        <v>955675.22999999975</v>
      </c>
      <c r="H19" s="103">
        <f>IFERROR(G19/G$28,0)</f>
        <v>0.46729999999999988</v>
      </c>
      <c r="I19" s="256">
        <v>974788.73459999962</v>
      </c>
      <c r="J19" s="103">
        <f>IFERROR(I19/I$28,0)</f>
        <v>0.46729999999999983</v>
      </c>
      <c r="K19" s="256">
        <v>994284.50929199974</v>
      </c>
      <c r="L19" s="103">
        <f>IFERROR(K19/K$28,0)</f>
        <v>0.46729999999999988</v>
      </c>
      <c r="M19" s="256">
        <v>1014170.1994778397</v>
      </c>
      <c r="N19" s="103">
        <f>IFERROR(M19/M$28,0)</f>
        <v>0.46729999999999988</v>
      </c>
      <c r="O19" s="256">
        <v>1034453.6034673967</v>
      </c>
      <c r="P19" s="103">
        <f>IFERROR(O19/O$28,0)</f>
        <v>0.46729999999999994</v>
      </c>
      <c r="Q19" s="256">
        <v>1055142.6755367448</v>
      </c>
      <c r="R19" s="103">
        <f>IFERROR(Q19/Q$28,0)</f>
        <v>0.46729999999999994</v>
      </c>
      <c r="S19" s="256">
        <v>1076245.5290474799</v>
      </c>
      <c r="T19" s="103">
        <f>IFERROR(S19/S$28,0)</f>
        <v>0.46729999999999999</v>
      </c>
      <c r="U19" s="256">
        <v>1097770.4396284297</v>
      </c>
      <c r="V19" s="103">
        <f>IFERROR(U19/U$28,0)</f>
        <v>0.46730000000000005</v>
      </c>
    </row>
    <row r="20" spans="1:24" ht="12.75" customHeight="1" x14ac:dyDescent="0.3">
      <c r="A20" s="38" t="s">
        <v>238</v>
      </c>
      <c r="B20" s="50"/>
      <c r="C20" s="136">
        <v>0</v>
      </c>
      <c r="D20" s="103">
        <f>IFERROR(C20/C$28,0)</f>
        <v>0</v>
      </c>
      <c r="E20" s="136">
        <v>1068063.5000000002</v>
      </c>
      <c r="F20" s="103">
        <f>IFERROR(E20/E$28,0)</f>
        <v>0.53270000000000006</v>
      </c>
      <c r="G20" s="136">
        <v>1089424.7700000003</v>
      </c>
      <c r="H20" s="103">
        <f>IFERROR(G20/G$28,0)</f>
        <v>0.53270000000000017</v>
      </c>
      <c r="I20" s="136">
        <v>1111213.2654000004</v>
      </c>
      <c r="J20" s="103">
        <f>IFERROR(I20/I$28,0)</f>
        <v>0.53270000000000017</v>
      </c>
      <c r="K20" s="136">
        <v>1133437.5307080003</v>
      </c>
      <c r="L20" s="103">
        <f>IFERROR(K20/K$28,0)</f>
        <v>0.53270000000000017</v>
      </c>
      <c r="M20" s="136">
        <v>1156106.2813221603</v>
      </c>
      <c r="N20" s="103">
        <f>IFERROR(M20/M$28,0)</f>
        <v>0.53270000000000017</v>
      </c>
      <c r="O20" s="136">
        <v>1179228.4069486035</v>
      </c>
      <c r="P20" s="103">
        <f>IFERROR(O20/O$28,0)</f>
        <v>0.53270000000000006</v>
      </c>
      <c r="Q20" s="136">
        <v>1202812.9750875756</v>
      </c>
      <c r="R20" s="103">
        <f>IFERROR(Q20/Q$28,0)</f>
        <v>0.53270000000000006</v>
      </c>
      <c r="S20" s="136">
        <v>1226869.2345893271</v>
      </c>
      <c r="T20" s="103">
        <f>IFERROR(S20/S$28,0)</f>
        <v>0.53270000000000006</v>
      </c>
      <c r="U20" s="136">
        <v>1251406.6192811136</v>
      </c>
      <c r="V20" s="103">
        <f>IFERROR(U20/U$28,0)</f>
        <v>0.53269999999999995</v>
      </c>
    </row>
    <row r="21" spans="1:24" ht="12.75" customHeight="1" x14ac:dyDescent="0.3">
      <c r="A21" s="38" t="s">
        <v>235</v>
      </c>
      <c r="B21" s="50"/>
      <c r="C21" s="136"/>
      <c r="D21" s="103">
        <f>IFERROR(C21/C$28,0)</f>
        <v>0</v>
      </c>
      <c r="E21" s="136">
        <v>0</v>
      </c>
      <c r="F21" s="103">
        <f>IFERROR(E21/E$28,0)</f>
        <v>0</v>
      </c>
      <c r="G21" s="136">
        <v>0</v>
      </c>
      <c r="H21" s="103">
        <f>IFERROR(G21/G$28,0)</f>
        <v>0</v>
      </c>
      <c r="I21" s="136">
        <v>0</v>
      </c>
      <c r="J21" s="103">
        <f>IFERROR(I21/I$28,0)</f>
        <v>0</v>
      </c>
      <c r="K21" s="136">
        <v>0</v>
      </c>
      <c r="L21" s="103">
        <f>IFERROR(K21/K$28,0)</f>
        <v>0</v>
      </c>
      <c r="M21" s="136">
        <v>0</v>
      </c>
      <c r="N21" s="103">
        <f>IFERROR(M21/M$28,0)</f>
        <v>0</v>
      </c>
      <c r="O21" s="136">
        <v>0</v>
      </c>
      <c r="P21" s="103">
        <f>IFERROR(O21/O$28,0)</f>
        <v>0</v>
      </c>
      <c r="Q21" s="136">
        <v>0</v>
      </c>
      <c r="R21" s="103">
        <f>IFERROR(Q21/Q$28,0)</f>
        <v>0</v>
      </c>
      <c r="S21" s="136">
        <v>0</v>
      </c>
      <c r="T21" s="103">
        <f>IFERROR(S21/S$28,0)</f>
        <v>0</v>
      </c>
      <c r="U21" s="136">
        <v>0</v>
      </c>
      <c r="V21" s="103">
        <f>IFERROR(U21/U$28,0)</f>
        <v>0</v>
      </c>
    </row>
    <row r="22" spans="1:24" ht="12.75" customHeight="1" x14ac:dyDescent="0.3">
      <c r="A22" s="38" t="s">
        <v>239</v>
      </c>
      <c r="B22" s="50"/>
      <c r="C22" s="102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</row>
    <row r="23" spans="1:24" ht="12.75" customHeight="1" x14ac:dyDescent="0.3">
      <c r="A23" s="151" t="s">
        <v>240</v>
      </c>
      <c r="B23" s="152"/>
      <c r="C23" s="102"/>
      <c r="D23" s="103">
        <f t="shared" ref="D23:D28" si="0">IFERROR(C23/C$28,0)</f>
        <v>0</v>
      </c>
      <c r="E23" s="102"/>
      <c r="F23" s="103">
        <f t="shared" ref="F23:F28" si="1">IFERROR(E23/E$28,0)</f>
        <v>0</v>
      </c>
      <c r="G23" s="102"/>
      <c r="H23" s="103">
        <f t="shared" ref="H23:H28" si="2">IFERROR(G23/G$28,0)</f>
        <v>0</v>
      </c>
      <c r="I23" s="102"/>
      <c r="J23" s="103">
        <f t="shared" ref="J23:J28" si="3">IFERROR(I23/I$28,0)</f>
        <v>0</v>
      </c>
      <c r="K23" s="102"/>
      <c r="L23" s="103">
        <f t="shared" ref="L23:L28" si="4">IFERROR(K23/K$28,0)</f>
        <v>0</v>
      </c>
      <c r="M23" s="102"/>
      <c r="N23" s="103">
        <f t="shared" ref="N23:N28" si="5">IFERROR(M23/M$28,0)</f>
        <v>0</v>
      </c>
      <c r="O23" s="102"/>
      <c r="P23" s="103">
        <f t="shared" ref="P23:P28" si="6">IFERROR(O23/O$28,0)</f>
        <v>0</v>
      </c>
      <c r="Q23" s="102"/>
      <c r="R23" s="103">
        <f t="shared" ref="R23:R28" si="7">IFERROR(Q23/Q$28,0)</f>
        <v>0</v>
      </c>
      <c r="S23" s="102"/>
      <c r="T23" s="103">
        <f t="shared" ref="T23:T28" si="8">IFERROR(S23/S$28,0)</f>
        <v>0</v>
      </c>
      <c r="U23" s="102"/>
      <c r="V23" s="103">
        <f t="shared" ref="V23:V28" si="9">IFERROR(U23/U$28,0)</f>
        <v>0</v>
      </c>
    </row>
    <row r="24" spans="1:24" ht="12.75" customHeight="1" x14ac:dyDescent="0.3">
      <c r="A24" s="151" t="s">
        <v>241</v>
      </c>
      <c r="B24" s="152"/>
      <c r="C24" s="102"/>
      <c r="D24" s="103">
        <f t="shared" si="0"/>
        <v>0</v>
      </c>
      <c r="E24" s="102"/>
      <c r="F24" s="103">
        <f t="shared" si="1"/>
        <v>0</v>
      </c>
      <c r="G24" s="102"/>
      <c r="H24" s="103">
        <f t="shared" si="2"/>
        <v>0</v>
      </c>
      <c r="I24" s="102"/>
      <c r="J24" s="103">
        <f t="shared" si="3"/>
        <v>0</v>
      </c>
      <c r="K24" s="102"/>
      <c r="L24" s="103">
        <f t="shared" si="4"/>
        <v>0</v>
      </c>
      <c r="M24" s="102"/>
      <c r="N24" s="103">
        <f t="shared" si="5"/>
        <v>0</v>
      </c>
      <c r="O24" s="102"/>
      <c r="P24" s="103">
        <f t="shared" si="6"/>
        <v>0</v>
      </c>
      <c r="Q24" s="102"/>
      <c r="R24" s="103">
        <f t="shared" si="7"/>
        <v>0</v>
      </c>
      <c r="S24" s="102"/>
      <c r="T24" s="103">
        <f t="shared" si="8"/>
        <v>0</v>
      </c>
      <c r="U24" s="102"/>
      <c r="V24" s="103">
        <f t="shared" si="9"/>
        <v>0</v>
      </c>
      <c r="X24" s="102"/>
    </row>
    <row r="25" spans="1:24" ht="12.75" customHeight="1" x14ac:dyDescent="0.3">
      <c r="A25" s="38" t="s">
        <v>242</v>
      </c>
      <c r="B25" s="50"/>
      <c r="C25" s="136"/>
      <c r="D25" s="103">
        <f t="shared" si="0"/>
        <v>0</v>
      </c>
      <c r="E25" s="136"/>
      <c r="F25" s="103">
        <f t="shared" si="1"/>
        <v>0</v>
      </c>
      <c r="G25" s="136"/>
      <c r="H25" s="103">
        <f t="shared" si="2"/>
        <v>0</v>
      </c>
      <c r="I25" s="136"/>
      <c r="J25" s="103">
        <f t="shared" si="3"/>
        <v>0</v>
      </c>
      <c r="K25" s="136"/>
      <c r="L25" s="103">
        <f t="shared" si="4"/>
        <v>0</v>
      </c>
      <c r="M25" s="136"/>
      <c r="N25" s="103">
        <f t="shared" si="5"/>
        <v>0</v>
      </c>
      <c r="O25" s="136"/>
      <c r="P25" s="103">
        <f t="shared" si="6"/>
        <v>0</v>
      </c>
      <c r="Q25" s="136"/>
      <c r="R25" s="103">
        <f t="shared" si="7"/>
        <v>0</v>
      </c>
      <c r="S25" s="136"/>
      <c r="T25" s="103">
        <f t="shared" si="8"/>
        <v>0</v>
      </c>
      <c r="U25" s="136"/>
      <c r="V25" s="103">
        <f t="shared" si="9"/>
        <v>0</v>
      </c>
      <c r="X25" s="102"/>
    </row>
    <row r="26" spans="1:24" ht="12.75" customHeight="1" x14ac:dyDescent="0.3">
      <c r="A26" s="151" t="s">
        <v>243</v>
      </c>
      <c r="B26" s="50"/>
      <c r="C26" s="102"/>
      <c r="D26" s="103">
        <f t="shared" si="0"/>
        <v>0</v>
      </c>
      <c r="E26" s="102"/>
      <c r="F26" s="103">
        <f t="shared" si="1"/>
        <v>0</v>
      </c>
      <c r="G26" s="102"/>
      <c r="H26" s="103">
        <f t="shared" si="2"/>
        <v>0</v>
      </c>
      <c r="I26" s="102"/>
      <c r="J26" s="103">
        <f t="shared" si="3"/>
        <v>0</v>
      </c>
      <c r="K26" s="102"/>
      <c r="L26" s="103">
        <f t="shared" si="4"/>
        <v>0</v>
      </c>
      <c r="M26" s="102"/>
      <c r="N26" s="103">
        <f t="shared" si="5"/>
        <v>0</v>
      </c>
      <c r="O26" s="102"/>
      <c r="P26" s="103">
        <f t="shared" si="6"/>
        <v>0</v>
      </c>
      <c r="Q26" s="102"/>
      <c r="R26" s="103">
        <f t="shared" si="7"/>
        <v>0</v>
      </c>
      <c r="S26" s="102"/>
      <c r="T26" s="103">
        <f t="shared" si="8"/>
        <v>0</v>
      </c>
      <c r="U26" s="102"/>
      <c r="V26" s="103">
        <f t="shared" si="9"/>
        <v>0</v>
      </c>
    </row>
    <row r="27" spans="1:24" ht="12.75" customHeight="1" x14ac:dyDescent="0.3">
      <c r="A27" s="38" t="s">
        <v>40</v>
      </c>
      <c r="B27" s="50"/>
      <c r="C27" s="137"/>
      <c r="D27" s="103">
        <f t="shared" si="0"/>
        <v>0</v>
      </c>
      <c r="E27" s="137"/>
      <c r="F27" s="103">
        <f t="shared" si="1"/>
        <v>0</v>
      </c>
      <c r="G27" s="137"/>
      <c r="H27" s="103">
        <f t="shared" si="2"/>
        <v>0</v>
      </c>
      <c r="I27" s="137"/>
      <c r="J27" s="103">
        <f t="shared" si="3"/>
        <v>0</v>
      </c>
      <c r="K27" s="137"/>
      <c r="L27" s="103">
        <f t="shared" si="4"/>
        <v>0</v>
      </c>
      <c r="M27" s="137"/>
      <c r="N27" s="103">
        <f t="shared" si="5"/>
        <v>0</v>
      </c>
      <c r="O27" s="137"/>
      <c r="P27" s="103">
        <f t="shared" si="6"/>
        <v>0</v>
      </c>
      <c r="Q27" s="137"/>
      <c r="R27" s="103">
        <f t="shared" si="7"/>
        <v>0</v>
      </c>
      <c r="S27" s="137"/>
      <c r="T27" s="103">
        <f t="shared" si="8"/>
        <v>0</v>
      </c>
      <c r="U27" s="137"/>
      <c r="V27" s="103">
        <f t="shared" si="9"/>
        <v>0</v>
      </c>
    </row>
    <row r="28" spans="1:24" ht="12.75" customHeight="1" x14ac:dyDescent="0.3">
      <c r="A28" s="26" t="s">
        <v>1</v>
      </c>
      <c r="B28" s="69"/>
      <c r="C28" s="105">
        <f>SUM(C19:C27)</f>
        <v>0</v>
      </c>
      <c r="D28" s="106">
        <f t="shared" si="0"/>
        <v>0</v>
      </c>
      <c r="E28" s="105">
        <f>SUM(E19:E27)</f>
        <v>2005000</v>
      </c>
      <c r="F28" s="106">
        <f t="shared" si="1"/>
        <v>1</v>
      </c>
      <c r="G28" s="105">
        <f>SUM(G19:G27)</f>
        <v>2045100</v>
      </c>
      <c r="H28" s="106">
        <f t="shared" si="2"/>
        <v>1</v>
      </c>
      <c r="I28" s="105">
        <f>SUM(I19:I27)</f>
        <v>2086002</v>
      </c>
      <c r="J28" s="106">
        <f t="shared" si="3"/>
        <v>1</v>
      </c>
      <c r="K28" s="105">
        <f>SUM(K19:K27)</f>
        <v>2127722.04</v>
      </c>
      <c r="L28" s="106">
        <f t="shared" si="4"/>
        <v>1</v>
      </c>
      <c r="M28" s="105">
        <f>SUM(M19:M27)</f>
        <v>2170276.4808</v>
      </c>
      <c r="N28" s="106">
        <f t="shared" si="5"/>
        <v>1</v>
      </c>
      <c r="O28" s="105">
        <f>SUM(O19:O27)</f>
        <v>2213682.0104160002</v>
      </c>
      <c r="P28" s="106">
        <f t="shared" si="6"/>
        <v>1</v>
      </c>
      <c r="Q28" s="105">
        <f>SUM(Q19:Q27)</f>
        <v>2257955.6506243204</v>
      </c>
      <c r="R28" s="106">
        <f t="shared" si="7"/>
        <v>1</v>
      </c>
      <c r="S28" s="105">
        <f>SUM(S19:S27)</f>
        <v>2303114.763636807</v>
      </c>
      <c r="T28" s="106">
        <f t="shared" si="8"/>
        <v>1</v>
      </c>
      <c r="U28" s="105">
        <f>SUM(U19:U27)</f>
        <v>2349177.0589095433</v>
      </c>
      <c r="V28" s="106">
        <f t="shared" si="9"/>
        <v>1</v>
      </c>
    </row>
    <row r="29" spans="1:24" ht="12.75" customHeight="1" x14ac:dyDescent="0.3">
      <c r="A29" s="26"/>
      <c r="B29" s="69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4" ht="12.75" customHeight="1" x14ac:dyDescent="0.3">
      <c r="A30" s="26" t="s">
        <v>34</v>
      </c>
      <c r="B30" s="69"/>
      <c r="C30" s="25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4" ht="12.75" customHeight="1" x14ac:dyDescent="0.3">
      <c r="A31" s="38" t="s">
        <v>35</v>
      </c>
      <c r="B31" s="50"/>
      <c r="C31" s="217">
        <v>0</v>
      </c>
      <c r="D31" s="103">
        <f>IFERROR(C31/C$28,0)</f>
        <v>0</v>
      </c>
      <c r="E31" s="217">
        <v>701750</v>
      </c>
      <c r="F31" s="103">
        <f>IFERROR(E31/E$28,0)</f>
        <v>0.35</v>
      </c>
      <c r="G31" s="217">
        <v>715785</v>
      </c>
      <c r="H31" s="103">
        <f>IFERROR(G31/G$28,0)</f>
        <v>0.35</v>
      </c>
      <c r="I31" s="217">
        <v>730100.7</v>
      </c>
      <c r="J31" s="103">
        <f>IFERROR(I31/I$28,0)</f>
        <v>0.35</v>
      </c>
      <c r="K31" s="217">
        <v>744702.71399999992</v>
      </c>
      <c r="L31" s="103">
        <f>IFERROR(K31/K$28,0)</f>
        <v>0.35</v>
      </c>
      <c r="M31" s="217">
        <v>759596.76827999996</v>
      </c>
      <c r="N31" s="103">
        <f>IFERROR(M31/M$28,0)</f>
        <v>0.35</v>
      </c>
      <c r="O31" s="217">
        <v>774788.70364560001</v>
      </c>
      <c r="P31" s="103">
        <f>IFERROR(O31/O$28,0)</f>
        <v>0.35</v>
      </c>
      <c r="Q31" s="217">
        <v>790284.47771851206</v>
      </c>
      <c r="R31" s="103">
        <f>IFERROR(Q31/Q$28,0)</f>
        <v>0.35</v>
      </c>
      <c r="S31" s="217">
        <v>806090.16727288242</v>
      </c>
      <c r="T31" s="103">
        <f>IFERROR(S31/S$28,0)</f>
        <v>0.35</v>
      </c>
      <c r="U31" s="217">
        <v>822211.97061834007</v>
      </c>
      <c r="V31" s="103">
        <f>IFERROR(U31/U$28,0)</f>
        <v>0.35</v>
      </c>
    </row>
    <row r="32" spans="1:24" ht="12.75" customHeight="1" x14ac:dyDescent="0.3">
      <c r="A32" s="70" t="s">
        <v>75</v>
      </c>
      <c r="B32" s="70"/>
      <c r="C32" s="139"/>
      <c r="D32" s="103">
        <f>IFERROR(C32/C$28,0)</f>
        <v>0</v>
      </c>
      <c r="E32" s="139"/>
      <c r="F32" s="103">
        <f>IFERROR(E32/E$28,0)</f>
        <v>0</v>
      </c>
      <c r="G32" s="139"/>
      <c r="H32" s="103">
        <f>IFERROR(G32/G$28,0)</f>
        <v>0</v>
      </c>
      <c r="I32" s="139"/>
      <c r="J32" s="103">
        <f>IFERROR(I32/I$28,0)</f>
        <v>0</v>
      </c>
      <c r="K32" s="139"/>
      <c r="L32" s="103">
        <f>IFERROR(K32/K$28,0)</f>
        <v>0</v>
      </c>
      <c r="M32" s="139"/>
      <c r="N32" s="103">
        <f>IFERROR(M32/M$28,0)</f>
        <v>0</v>
      </c>
      <c r="O32" s="139"/>
      <c r="P32" s="103">
        <f>IFERROR(O32/O$28,0)</f>
        <v>0</v>
      </c>
      <c r="Q32" s="139"/>
      <c r="R32" s="103">
        <f>IFERROR(Q32/Q$28,0)</f>
        <v>0</v>
      </c>
      <c r="S32" s="139"/>
      <c r="T32" s="103">
        <f>IFERROR(S32/S$28,0)</f>
        <v>0</v>
      </c>
      <c r="U32" s="139"/>
      <c r="V32" s="103">
        <f>IFERROR(U32/U$28,0)</f>
        <v>0</v>
      </c>
    </row>
    <row r="33" spans="1:22" ht="12.75" customHeight="1" x14ac:dyDescent="0.3">
      <c r="A33" s="26" t="s">
        <v>2</v>
      </c>
      <c r="B33" s="69"/>
      <c r="C33" s="105">
        <f>SUM(C31:C32)</f>
        <v>0</v>
      </c>
      <c r="D33" s="106">
        <f>IFERROR(C33/C$28,0)</f>
        <v>0</v>
      </c>
      <c r="E33" s="105">
        <f>SUM(E31:E32)</f>
        <v>701750</v>
      </c>
      <c r="F33" s="106">
        <f>IFERROR(E33/E$28,0)</f>
        <v>0.35</v>
      </c>
      <c r="G33" s="105">
        <f>SUM(G31:G32)</f>
        <v>715785</v>
      </c>
      <c r="H33" s="106">
        <f>IFERROR(G33/G$28,0)</f>
        <v>0.35</v>
      </c>
      <c r="I33" s="105">
        <f>SUM(I31:I32)</f>
        <v>730100.7</v>
      </c>
      <c r="J33" s="106">
        <f>IFERROR(I33/I$28,0)</f>
        <v>0.35</v>
      </c>
      <c r="K33" s="105">
        <f>SUM(K31:K32)</f>
        <v>744702.71399999992</v>
      </c>
      <c r="L33" s="106">
        <f>IFERROR(K33/K$28,0)</f>
        <v>0.35</v>
      </c>
      <c r="M33" s="105">
        <f>SUM(M31:M32)</f>
        <v>759596.76827999996</v>
      </c>
      <c r="N33" s="106">
        <f>IFERROR(M33/M$28,0)</f>
        <v>0.35</v>
      </c>
      <c r="O33" s="105">
        <f>SUM(O31:O32)</f>
        <v>774788.70364560001</v>
      </c>
      <c r="P33" s="106">
        <f>IFERROR(O33/O$28,0)</f>
        <v>0.35</v>
      </c>
      <c r="Q33" s="105">
        <f>SUM(Q31:Q32)</f>
        <v>790284.47771851206</v>
      </c>
      <c r="R33" s="106">
        <f>IFERROR(Q33/Q$28,0)</f>
        <v>0.35</v>
      </c>
      <c r="S33" s="105">
        <f>SUM(S31:S32)</f>
        <v>806090.16727288242</v>
      </c>
      <c r="T33" s="106">
        <f>IFERROR(S33/S$28,0)</f>
        <v>0.35</v>
      </c>
      <c r="U33" s="105">
        <f>SUM(U31:U32)</f>
        <v>822211.97061834007</v>
      </c>
      <c r="V33" s="106">
        <f>IFERROR(U33/U$28,0)</f>
        <v>0.35</v>
      </c>
    </row>
    <row r="34" spans="1:22" ht="12.75" customHeight="1" x14ac:dyDescent="0.3">
      <c r="A34" s="38"/>
      <c r="B34" s="5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2.75" customHeight="1" x14ac:dyDescent="0.3">
      <c r="A35" s="26" t="s">
        <v>3</v>
      </c>
      <c r="B35" s="69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2.75" customHeight="1" x14ac:dyDescent="0.3">
      <c r="A36" s="38" t="s">
        <v>22</v>
      </c>
      <c r="B36" s="50"/>
      <c r="C36" s="138"/>
      <c r="D36" s="103">
        <f t="shared" ref="D36:D46" si="10">IFERROR(C36/C$28,0)</f>
        <v>0</v>
      </c>
      <c r="E36" s="217">
        <v>62211.642857142848</v>
      </c>
      <c r="F36" s="103">
        <f t="shared" ref="F36:F46" si="11">IFERROR(E36/E$28,0)</f>
        <v>3.1028250801567504E-2</v>
      </c>
      <c r="G36" s="217">
        <v>65322.224999999991</v>
      </c>
      <c r="H36" s="103">
        <f t="shared" ref="H36:H46" si="12">IFERROR(G36/G$28,0)</f>
        <v>3.1940846413378313E-2</v>
      </c>
      <c r="I36" s="217">
        <v>66955.280624999985</v>
      </c>
      <c r="J36" s="103">
        <f t="shared" ref="J36:J46" si="13">IFERROR(I36/I$28,0)</f>
        <v>3.2097419189914482E-2</v>
      </c>
      <c r="K36" s="217">
        <v>68629.162640624985</v>
      </c>
      <c r="L36" s="103">
        <f t="shared" ref="L36:L46" si="14">IFERROR(K36/K$28,0)</f>
        <v>3.2254759480061117E-2</v>
      </c>
      <c r="M36" s="217">
        <v>70344.891706640599</v>
      </c>
      <c r="N36" s="103">
        <f t="shared" ref="N36:N46" si="15">IFERROR(M36/M$28,0)</f>
        <v>3.2412871046139845E-2</v>
      </c>
      <c r="O36" s="217">
        <v>72103.513999306611</v>
      </c>
      <c r="P36" s="103">
        <f t="shared" ref="P36:P46" si="16">IFERROR(O36/O$28,0)</f>
        <v>3.2571757668915041E-2</v>
      </c>
      <c r="Q36" s="217">
        <v>73906.101849289276</v>
      </c>
      <c r="R36" s="103">
        <f t="shared" ref="R36:R46" si="17">IFERROR(Q36/Q$28,0)</f>
        <v>3.2731423147684229E-2</v>
      </c>
      <c r="S36" s="217">
        <v>75753.754395521508</v>
      </c>
      <c r="T36" s="103">
        <f t="shared" ref="T36:T46" si="18">IFERROR(S36/S$28,0)</f>
        <v>3.2891871300368948E-2</v>
      </c>
      <c r="U36" s="217">
        <v>77647.598255409539</v>
      </c>
      <c r="V36" s="103">
        <f t="shared" ref="V36:V46" si="19">IFERROR(U36/U$28,0)</f>
        <v>3.3053105963606048E-2</v>
      </c>
    </row>
    <row r="37" spans="1:22" ht="12.75" customHeight="1" x14ac:dyDescent="0.3">
      <c r="A37" s="38" t="s">
        <v>23</v>
      </c>
      <c r="B37" s="50"/>
      <c r="C37" s="138"/>
      <c r="D37" s="103">
        <f t="shared" si="10"/>
        <v>0</v>
      </c>
      <c r="E37" s="217">
        <v>226371.25714285712</v>
      </c>
      <c r="F37" s="103">
        <f t="shared" si="11"/>
        <v>0.1129033701460634</v>
      </c>
      <c r="G37" s="217">
        <v>237689.81999999998</v>
      </c>
      <c r="H37" s="103">
        <f t="shared" si="12"/>
        <v>0.11622405750330056</v>
      </c>
      <c r="I37" s="217">
        <v>245295.89423999999</v>
      </c>
      <c r="J37" s="103">
        <f t="shared" si="13"/>
        <v>0.11759139935628057</v>
      </c>
      <c r="K37" s="217">
        <v>251428.29159599997</v>
      </c>
      <c r="L37" s="103">
        <f t="shared" si="14"/>
        <v>0.11816782778449762</v>
      </c>
      <c r="M37" s="217">
        <v>257713.99888589996</v>
      </c>
      <c r="N37" s="103">
        <f t="shared" si="15"/>
        <v>0.11874708184226476</v>
      </c>
      <c r="O37" s="217">
        <v>264156.84885804745</v>
      </c>
      <c r="P37" s="103">
        <f t="shared" si="16"/>
        <v>0.11932917538070723</v>
      </c>
      <c r="Q37" s="217">
        <v>270760.77007949859</v>
      </c>
      <c r="R37" s="103">
        <f t="shared" si="17"/>
        <v>0.11991412231884792</v>
      </c>
      <c r="S37" s="217">
        <v>277529.78933148604</v>
      </c>
      <c r="T37" s="103">
        <f t="shared" si="18"/>
        <v>0.12050193664394029</v>
      </c>
      <c r="U37" s="217">
        <v>284468.03406477318</v>
      </c>
      <c r="V37" s="103">
        <f t="shared" si="19"/>
        <v>0.12109263241180274</v>
      </c>
    </row>
    <row r="38" spans="1:22" ht="12.75" customHeight="1" x14ac:dyDescent="0.3">
      <c r="A38" s="38" t="s">
        <v>24</v>
      </c>
      <c r="B38" s="50"/>
      <c r="C38" s="138"/>
      <c r="D38" s="103">
        <f t="shared" si="10"/>
        <v>0</v>
      </c>
      <c r="E38" s="217">
        <v>73938.428571428565</v>
      </c>
      <c r="F38" s="103">
        <f t="shared" si="11"/>
        <v>3.6877021731385816E-2</v>
      </c>
      <c r="G38" s="217">
        <v>77635.349999999991</v>
      </c>
      <c r="H38" s="103">
        <f t="shared" si="12"/>
        <v>3.7961640017603049E-2</v>
      </c>
      <c r="I38" s="217">
        <v>80119.681199999992</v>
      </c>
      <c r="J38" s="103">
        <f t="shared" si="13"/>
        <v>3.8408247547221906E-2</v>
      </c>
      <c r="K38" s="217">
        <v>82122.673229999986</v>
      </c>
      <c r="L38" s="103">
        <f t="shared" si="14"/>
        <v>3.8596523270492601E-2</v>
      </c>
      <c r="M38" s="217">
        <v>84175.740060749973</v>
      </c>
      <c r="N38" s="103">
        <f t="shared" si="15"/>
        <v>3.8785721913975398E-2</v>
      </c>
      <c r="O38" s="217">
        <v>86280.133562268718</v>
      </c>
      <c r="P38" s="103">
        <f t="shared" si="16"/>
        <v>3.8975848001789E-2</v>
      </c>
      <c r="Q38" s="217">
        <v>88437.13690132543</v>
      </c>
      <c r="R38" s="103">
        <f t="shared" si="17"/>
        <v>3.9166906080229137E-2</v>
      </c>
      <c r="S38" s="217">
        <v>90648.065323858551</v>
      </c>
      <c r="T38" s="103">
        <f t="shared" si="18"/>
        <v>3.9358900717877308E-2</v>
      </c>
      <c r="U38" s="217">
        <v>92914.266956955005</v>
      </c>
      <c r="V38" s="103">
        <f t="shared" si="19"/>
        <v>3.9551836505710036E-2</v>
      </c>
    </row>
    <row r="39" spans="1:22" ht="12.75" customHeight="1" x14ac:dyDescent="0.3">
      <c r="A39" s="38" t="s">
        <v>28</v>
      </c>
      <c r="B39" s="50"/>
      <c r="C39" s="138"/>
      <c r="D39" s="103">
        <f t="shared" si="10"/>
        <v>0</v>
      </c>
      <c r="E39" s="217">
        <v>33829.714285714283</v>
      </c>
      <c r="F39" s="103">
        <f t="shared" si="11"/>
        <v>1.6872675454221588E-2</v>
      </c>
      <c r="G39" s="217">
        <v>35521.199999999997</v>
      </c>
      <c r="H39" s="103">
        <f t="shared" si="12"/>
        <v>1.7368930614639868E-2</v>
      </c>
      <c r="I39" s="217">
        <v>36657.878400000001</v>
      </c>
      <c r="J39" s="103">
        <f t="shared" si="13"/>
        <v>1.7573270974812105E-2</v>
      </c>
      <c r="K39" s="217">
        <v>37574.325359999995</v>
      </c>
      <c r="L39" s="103">
        <f t="shared" si="14"/>
        <v>1.7659414459982748E-2</v>
      </c>
      <c r="M39" s="217">
        <v>38513.68349399999</v>
      </c>
      <c r="N39" s="103">
        <f t="shared" si="15"/>
        <v>1.7745980217139527E-2</v>
      </c>
      <c r="O39" s="217">
        <v>39476.52558134999</v>
      </c>
      <c r="P39" s="103">
        <f t="shared" si="16"/>
        <v>1.783297031624315E-2</v>
      </c>
      <c r="Q39" s="217">
        <v>40463.438720883736</v>
      </c>
      <c r="R39" s="103">
        <f t="shared" si="17"/>
        <v>1.79203868374012E-2</v>
      </c>
      <c r="S39" s="217">
        <v>41475.024688905825</v>
      </c>
      <c r="T39" s="103">
        <f t="shared" si="18"/>
        <v>1.8008231870917872E-2</v>
      </c>
      <c r="U39" s="217">
        <v>42511.900306128467</v>
      </c>
      <c r="V39" s="103">
        <f t="shared" si="19"/>
        <v>1.8096507517343936E-2</v>
      </c>
    </row>
    <row r="40" spans="1:22" ht="12.75" customHeight="1" x14ac:dyDescent="0.3">
      <c r="A40" s="38" t="s">
        <v>25</v>
      </c>
      <c r="B40" s="50"/>
      <c r="C40" s="138"/>
      <c r="D40" s="103">
        <f t="shared" si="10"/>
        <v>0</v>
      </c>
      <c r="E40" s="217">
        <v>7714.2437142857134</v>
      </c>
      <c r="F40" s="103">
        <f t="shared" si="11"/>
        <v>3.8475030993943707E-3</v>
      </c>
      <c r="G40" s="217">
        <v>8099.955899999999</v>
      </c>
      <c r="H40" s="103">
        <f t="shared" si="12"/>
        <v>3.9606649552589111E-3</v>
      </c>
      <c r="I40" s="217">
        <v>8302.4547974999987</v>
      </c>
      <c r="J40" s="103">
        <f t="shared" si="13"/>
        <v>3.9800799795493957E-3</v>
      </c>
      <c r="K40" s="217">
        <v>8510.0161674374976</v>
      </c>
      <c r="L40" s="103">
        <f t="shared" si="14"/>
        <v>3.9995901755275785E-3</v>
      </c>
      <c r="M40" s="217">
        <v>8722.7665716234351</v>
      </c>
      <c r="N40" s="103">
        <f t="shared" si="15"/>
        <v>4.019196009721341E-3</v>
      </c>
      <c r="O40" s="217">
        <v>8940.8357359140191</v>
      </c>
      <c r="P40" s="103">
        <f t="shared" si="16"/>
        <v>4.0388979509454644E-3</v>
      </c>
      <c r="Q40" s="217">
        <v>9164.3566293118711</v>
      </c>
      <c r="R40" s="103">
        <f t="shared" si="17"/>
        <v>4.0586964703128448E-3</v>
      </c>
      <c r="S40" s="217">
        <v>9393.4655450446662</v>
      </c>
      <c r="T40" s="103">
        <f t="shared" si="18"/>
        <v>4.0785920412457497E-3</v>
      </c>
      <c r="U40" s="217">
        <v>9628.3021836707831</v>
      </c>
      <c r="V40" s="103">
        <f t="shared" si="19"/>
        <v>4.0985851394871502E-3</v>
      </c>
    </row>
    <row r="41" spans="1:22" ht="12.75" customHeight="1" x14ac:dyDescent="0.3">
      <c r="A41" s="38" t="s">
        <v>26</v>
      </c>
      <c r="B41" s="50"/>
      <c r="C41" s="138"/>
      <c r="D41" s="103">
        <f t="shared" si="10"/>
        <v>0</v>
      </c>
      <c r="E41" s="217">
        <v>28070.035885714282</v>
      </c>
      <c r="F41" s="103">
        <f t="shared" si="11"/>
        <v>1.4000017898111861E-2</v>
      </c>
      <c r="G41" s="217">
        <v>29473.537679999998</v>
      </c>
      <c r="H41" s="103">
        <f t="shared" si="12"/>
        <v>1.4411783130409269E-2</v>
      </c>
      <c r="I41" s="217">
        <v>30416.690885759999</v>
      </c>
      <c r="J41" s="103">
        <f t="shared" si="13"/>
        <v>1.4581333520178791E-2</v>
      </c>
      <c r="K41" s="217">
        <v>31177.108157903996</v>
      </c>
      <c r="L41" s="103">
        <f t="shared" si="14"/>
        <v>1.4652810645277705E-2</v>
      </c>
      <c r="M41" s="217">
        <v>31956.535861851593</v>
      </c>
      <c r="N41" s="103">
        <f t="shared" si="15"/>
        <v>1.4724638148440831E-2</v>
      </c>
      <c r="O41" s="217">
        <v>32755.449258397883</v>
      </c>
      <c r="P41" s="103">
        <f t="shared" si="16"/>
        <v>1.4796817747207695E-2</v>
      </c>
      <c r="Q41" s="217">
        <v>33574.335489857825</v>
      </c>
      <c r="R41" s="103">
        <f t="shared" si="17"/>
        <v>1.4869351167537142E-2</v>
      </c>
      <c r="S41" s="217">
        <v>34413.69387710427</v>
      </c>
      <c r="T41" s="103">
        <f t="shared" si="18"/>
        <v>1.4942240143848597E-2</v>
      </c>
      <c r="U41" s="217">
        <v>35274.036224031872</v>
      </c>
      <c r="V41" s="103">
        <f t="shared" si="19"/>
        <v>1.5015486419063537E-2</v>
      </c>
    </row>
    <row r="42" spans="1:22" ht="12.75" customHeight="1" x14ac:dyDescent="0.3">
      <c r="A42" s="38" t="s">
        <v>27</v>
      </c>
      <c r="B42" s="50"/>
      <c r="C42" s="138"/>
      <c r="D42" s="103">
        <f t="shared" si="10"/>
        <v>0</v>
      </c>
      <c r="E42" s="217">
        <v>0</v>
      </c>
      <c r="F42" s="103">
        <f t="shared" si="11"/>
        <v>0</v>
      </c>
      <c r="G42" s="217"/>
      <c r="H42" s="103">
        <f t="shared" si="12"/>
        <v>0</v>
      </c>
      <c r="I42" s="217"/>
      <c r="J42" s="103">
        <f t="shared" si="13"/>
        <v>0</v>
      </c>
      <c r="K42" s="217"/>
      <c r="L42" s="103">
        <f t="shared" si="14"/>
        <v>0</v>
      </c>
      <c r="M42" s="217"/>
      <c r="N42" s="103">
        <f t="shared" si="15"/>
        <v>0</v>
      </c>
      <c r="O42" s="217"/>
      <c r="P42" s="103">
        <f t="shared" si="16"/>
        <v>0</v>
      </c>
      <c r="Q42" s="217"/>
      <c r="R42" s="103">
        <f t="shared" si="17"/>
        <v>0</v>
      </c>
      <c r="S42" s="217"/>
      <c r="T42" s="103">
        <f t="shared" si="18"/>
        <v>0</v>
      </c>
      <c r="U42" s="217"/>
      <c r="V42" s="103">
        <f t="shared" si="19"/>
        <v>0</v>
      </c>
    </row>
    <row r="43" spans="1:22" ht="12.75" customHeight="1" x14ac:dyDescent="0.3">
      <c r="A43" s="38" t="s">
        <v>76</v>
      </c>
      <c r="B43" s="50"/>
      <c r="C43" s="138"/>
      <c r="D43" s="103">
        <f t="shared" si="10"/>
        <v>0</v>
      </c>
      <c r="E43" s="217">
        <v>0</v>
      </c>
      <c r="F43" s="103">
        <f t="shared" si="11"/>
        <v>0</v>
      </c>
      <c r="G43" s="217"/>
      <c r="H43" s="103">
        <f t="shared" si="12"/>
        <v>0</v>
      </c>
      <c r="I43" s="217"/>
      <c r="J43" s="103">
        <f t="shared" si="13"/>
        <v>0</v>
      </c>
      <c r="K43" s="217"/>
      <c r="L43" s="103">
        <f t="shared" si="14"/>
        <v>0</v>
      </c>
      <c r="M43" s="217"/>
      <c r="N43" s="103">
        <f t="shared" si="15"/>
        <v>0</v>
      </c>
      <c r="O43" s="217"/>
      <c r="P43" s="103">
        <f t="shared" si="16"/>
        <v>0</v>
      </c>
      <c r="Q43" s="217"/>
      <c r="R43" s="103">
        <f t="shared" si="17"/>
        <v>0</v>
      </c>
      <c r="S43" s="217"/>
      <c r="T43" s="103">
        <f t="shared" si="18"/>
        <v>0</v>
      </c>
      <c r="U43" s="217"/>
      <c r="V43" s="103">
        <f t="shared" si="19"/>
        <v>0</v>
      </c>
    </row>
    <row r="44" spans="1:22" ht="12.75" customHeight="1" x14ac:dyDescent="0.3">
      <c r="A44" s="38" t="s">
        <v>11</v>
      </c>
      <c r="B44" s="50"/>
      <c r="C44" s="138"/>
      <c r="D44" s="103">
        <f t="shared" si="10"/>
        <v>0</v>
      </c>
      <c r="E44" s="217">
        <v>0</v>
      </c>
      <c r="F44" s="103">
        <f t="shared" si="11"/>
        <v>0</v>
      </c>
      <c r="G44" s="217"/>
      <c r="H44" s="103">
        <f t="shared" si="12"/>
        <v>0</v>
      </c>
      <c r="I44" s="217"/>
      <c r="J44" s="103">
        <f t="shared" si="13"/>
        <v>0</v>
      </c>
      <c r="K44" s="217"/>
      <c r="L44" s="103">
        <f t="shared" si="14"/>
        <v>0</v>
      </c>
      <c r="M44" s="217"/>
      <c r="N44" s="103">
        <f t="shared" si="15"/>
        <v>0</v>
      </c>
      <c r="O44" s="217"/>
      <c r="P44" s="103">
        <f t="shared" si="16"/>
        <v>0</v>
      </c>
      <c r="Q44" s="217"/>
      <c r="R44" s="103">
        <f t="shared" si="17"/>
        <v>0</v>
      </c>
      <c r="S44" s="217"/>
      <c r="T44" s="103">
        <f t="shared" si="18"/>
        <v>0</v>
      </c>
      <c r="U44" s="217"/>
      <c r="V44" s="103">
        <f t="shared" si="19"/>
        <v>0</v>
      </c>
    </row>
    <row r="45" spans="1:22" ht="12.75" customHeight="1" x14ac:dyDescent="0.3">
      <c r="A45" s="38" t="s">
        <v>4</v>
      </c>
      <c r="B45" s="50"/>
      <c r="C45" s="139"/>
      <c r="D45" s="103">
        <f t="shared" si="10"/>
        <v>0</v>
      </c>
      <c r="E45" s="217">
        <v>37256.998028571426</v>
      </c>
      <c r="F45" s="103">
        <f t="shared" si="11"/>
        <v>1.8582043904524403E-2</v>
      </c>
      <c r="G45" s="220">
        <v>39119.847929999996</v>
      </c>
      <c r="H45" s="103">
        <f t="shared" si="12"/>
        <v>1.9128574607598647E-2</v>
      </c>
      <c r="I45" s="220">
        <v>40328.701039709995</v>
      </c>
      <c r="J45" s="103">
        <f t="shared" si="13"/>
        <v>1.933301168441353E-2</v>
      </c>
      <c r="K45" s="220">
        <v>41336.918565702748</v>
      </c>
      <c r="L45" s="103">
        <f t="shared" si="14"/>
        <v>1.9427781349533206E-2</v>
      </c>
      <c r="M45" s="220">
        <v>42370.341529845311</v>
      </c>
      <c r="N45" s="103">
        <f t="shared" si="15"/>
        <v>1.9523015571834838E-2</v>
      </c>
      <c r="O45" s="220">
        <v>43429.600068091437</v>
      </c>
      <c r="P45" s="103">
        <f t="shared" si="16"/>
        <v>1.9618716628559515E-2</v>
      </c>
      <c r="Q45" s="220">
        <v>44515.340069793718</v>
      </c>
      <c r="R45" s="103">
        <f t="shared" si="17"/>
        <v>1.9714886808111273E-2</v>
      </c>
      <c r="S45" s="220">
        <v>45628.223571538561</v>
      </c>
      <c r="T45" s="103">
        <f t="shared" si="18"/>
        <v>1.9811528410111814E-2</v>
      </c>
      <c r="U45" s="220">
        <v>46768.929160827029</v>
      </c>
      <c r="V45" s="103">
        <f t="shared" si="19"/>
        <v>1.99086437454555E-2</v>
      </c>
    </row>
    <row r="46" spans="1:22" ht="12.75" customHeight="1" x14ac:dyDescent="0.3">
      <c r="A46" s="26" t="s">
        <v>5</v>
      </c>
      <c r="B46" s="69"/>
      <c r="C46" s="105">
        <f>SUM(C36:C45)</f>
        <v>0</v>
      </c>
      <c r="D46" s="106">
        <f t="shared" si="10"/>
        <v>0</v>
      </c>
      <c r="E46" s="105">
        <f>SUM(E36:E45)</f>
        <v>469392.32048571424</v>
      </c>
      <c r="F46" s="106">
        <f t="shared" si="11"/>
        <v>0.23411088303526895</v>
      </c>
      <c r="G46" s="105">
        <f>SUM(G36:G45)</f>
        <v>492861.93650999997</v>
      </c>
      <c r="H46" s="106">
        <f t="shared" si="12"/>
        <v>0.24099649724218863</v>
      </c>
      <c r="I46" s="105">
        <f>SUM(I36:I45)</f>
        <v>508076.58118796989</v>
      </c>
      <c r="J46" s="106">
        <f t="shared" si="13"/>
        <v>0.24356476225237075</v>
      </c>
      <c r="K46" s="105">
        <f>SUM(K36:K45)</f>
        <v>520778.4957176692</v>
      </c>
      <c r="L46" s="106">
        <f t="shared" si="14"/>
        <v>0.2447587071653726</v>
      </c>
      <c r="M46" s="105">
        <f>SUM(M36:M45)</f>
        <v>533797.95811061084</v>
      </c>
      <c r="N46" s="106">
        <f t="shared" si="15"/>
        <v>0.24595850474951653</v>
      </c>
      <c r="O46" s="105">
        <f>SUM(O36:O45)</f>
        <v>547142.90706337604</v>
      </c>
      <c r="P46" s="106">
        <f t="shared" si="16"/>
        <v>0.24716418369436707</v>
      </c>
      <c r="Q46" s="105">
        <f>SUM(Q36:Q45)</f>
        <v>560821.4797399604</v>
      </c>
      <c r="R46" s="106">
        <f t="shared" si="17"/>
        <v>0.24837577283012371</v>
      </c>
      <c r="S46" s="105">
        <f>SUM(S36:S45)</f>
        <v>574842.01673345943</v>
      </c>
      <c r="T46" s="106">
        <f t="shared" si="18"/>
        <v>0.2495933011283106</v>
      </c>
      <c r="U46" s="105">
        <f>SUM(U36:U45)</f>
        <v>589213.06715179596</v>
      </c>
      <c r="V46" s="106">
        <f t="shared" si="19"/>
        <v>0.25081679770246895</v>
      </c>
    </row>
    <row r="47" spans="1:22" ht="12.75" customHeight="1" x14ac:dyDescent="0.3">
      <c r="A47" s="26"/>
      <c r="B47" s="26"/>
      <c r="C47" s="53"/>
      <c r="D47" s="111"/>
      <c r="E47" s="53"/>
      <c r="F47" s="111"/>
      <c r="G47" s="53"/>
      <c r="H47" s="111"/>
      <c r="I47" s="53"/>
      <c r="J47" s="111"/>
      <c r="K47" s="53"/>
      <c r="L47" s="111"/>
      <c r="M47" s="53"/>
      <c r="N47" s="111"/>
      <c r="O47" s="53"/>
      <c r="P47" s="111"/>
      <c r="Q47" s="53"/>
      <c r="R47" s="111"/>
      <c r="S47" s="53"/>
      <c r="T47" s="111"/>
      <c r="U47" s="53"/>
      <c r="V47" s="111"/>
    </row>
    <row r="48" spans="1:22" ht="12.75" customHeight="1" x14ac:dyDescent="0.3">
      <c r="A48" s="26" t="str">
        <f>A4</f>
        <v xml:space="preserve">VENDOR:  </v>
      </c>
      <c r="B48" s="46" t="str">
        <f>B4</f>
        <v>Aramark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4" ht="12.75" customHeight="1" x14ac:dyDescent="0.3">
      <c r="A49" s="26"/>
      <c r="B49" s="14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4" ht="12.75" customHeight="1" x14ac:dyDescent="0.3">
      <c r="A50" s="38"/>
      <c r="B50" s="38"/>
      <c r="C50" s="109" t="str">
        <f>C6</f>
        <v>FY 2018-19</v>
      </c>
      <c r="D50" s="109" t="s">
        <v>9</v>
      </c>
      <c r="E50" s="109" t="str">
        <f>E6</f>
        <v>FY 2019-20</v>
      </c>
      <c r="F50" s="109" t="s">
        <v>9</v>
      </c>
      <c r="G50" s="109" t="str">
        <f>G6</f>
        <v>FY 2020-21</v>
      </c>
      <c r="H50" s="109" t="s">
        <v>9</v>
      </c>
      <c r="I50" s="109" t="str">
        <f>I6</f>
        <v>FY 2021-22</v>
      </c>
      <c r="J50" s="109" t="s">
        <v>9</v>
      </c>
      <c r="K50" s="109" t="str">
        <f>K6</f>
        <v>FY 2022-23</v>
      </c>
      <c r="L50" s="109" t="s">
        <v>9</v>
      </c>
      <c r="M50" s="109" t="str">
        <f>M6</f>
        <v>FY 2023-24</v>
      </c>
      <c r="N50" s="109" t="s">
        <v>9</v>
      </c>
      <c r="O50" s="109" t="str">
        <f>O6</f>
        <v>FY 2024-25</v>
      </c>
      <c r="P50" s="109" t="s">
        <v>9</v>
      </c>
      <c r="Q50" s="109" t="str">
        <f>Q6</f>
        <v>FY 2025-26</v>
      </c>
      <c r="R50" s="109" t="s">
        <v>9</v>
      </c>
      <c r="S50" s="109" t="str">
        <f>S6</f>
        <v>FY 2026-27</v>
      </c>
      <c r="T50" s="109" t="s">
        <v>9</v>
      </c>
      <c r="U50" s="109" t="str">
        <f>U6</f>
        <v>FY 2027-28</v>
      </c>
      <c r="V50" s="109" t="s">
        <v>9</v>
      </c>
    </row>
    <row r="51" spans="1:24" ht="12.75" customHeight="1" x14ac:dyDescent="0.3">
      <c r="A51" s="26" t="s">
        <v>38</v>
      </c>
      <c r="B51" s="69"/>
      <c r="C51" s="101"/>
      <c r="D51" s="103"/>
      <c r="E51" s="101"/>
      <c r="F51" s="103"/>
      <c r="G51" s="101"/>
      <c r="H51" s="103"/>
      <c r="I51" s="101"/>
      <c r="J51" s="103"/>
      <c r="K51" s="101"/>
      <c r="L51" s="103"/>
      <c r="M51" s="101"/>
      <c r="N51" s="103"/>
      <c r="O51" s="101"/>
      <c r="P51" s="103"/>
      <c r="Q51" s="101"/>
      <c r="R51" s="103"/>
      <c r="S51" s="101"/>
      <c r="T51" s="103"/>
      <c r="U51" s="101"/>
      <c r="V51" s="103"/>
    </row>
    <row r="52" spans="1:24" ht="12.75" customHeight="1" x14ac:dyDescent="0.3">
      <c r="A52" s="38" t="s">
        <v>229</v>
      </c>
      <c r="B52" s="50"/>
      <c r="C52" s="217">
        <v>0</v>
      </c>
      <c r="D52" s="103">
        <f t="shared" ref="D52:D104" si="20">IFERROR(C52/C$28,0)</f>
        <v>0</v>
      </c>
      <c r="E52" s="217">
        <v>0</v>
      </c>
      <c r="F52" s="103">
        <f t="shared" ref="F52:F104" si="21">IFERROR(E52/E$28,0)</f>
        <v>0</v>
      </c>
      <c r="G52" s="217">
        <v>0</v>
      </c>
      <c r="H52" s="103">
        <f t="shared" ref="H52:H104" si="22">IFERROR(G52/G$28,0)</f>
        <v>0</v>
      </c>
      <c r="I52" s="217">
        <v>0</v>
      </c>
      <c r="J52" s="103">
        <f t="shared" ref="J52:J104" si="23">IFERROR(I52/I$28,0)</f>
        <v>0</v>
      </c>
      <c r="K52" s="217">
        <v>0</v>
      </c>
      <c r="L52" s="103">
        <f t="shared" ref="L52:L104" si="24">IFERROR(K52/K$28,0)</f>
        <v>0</v>
      </c>
      <c r="M52" s="217">
        <v>0</v>
      </c>
      <c r="N52" s="103">
        <f t="shared" ref="N52:N104" si="25">IFERROR(M52/M$28,0)</f>
        <v>0</v>
      </c>
      <c r="O52" s="217">
        <v>0</v>
      </c>
      <c r="P52" s="103">
        <f t="shared" ref="P52:P104" si="26">IFERROR(O52/O$28,0)</f>
        <v>0</v>
      </c>
      <c r="Q52" s="217">
        <v>0</v>
      </c>
      <c r="R52" s="103">
        <f t="shared" ref="R52:R104" si="27">IFERROR(Q52/Q$28,0)</f>
        <v>0</v>
      </c>
      <c r="S52" s="217">
        <v>0</v>
      </c>
      <c r="T52" s="103">
        <f t="shared" ref="T52:T104" si="28">IFERROR(S52/S$28,0)</f>
        <v>0</v>
      </c>
      <c r="U52" s="217">
        <v>0</v>
      </c>
      <c r="V52" s="103">
        <f t="shared" ref="V52:V105" si="29">IFERROR(U52/U$28,0)</f>
        <v>0</v>
      </c>
      <c r="X52" s="245"/>
    </row>
    <row r="53" spans="1:24" ht="12.75" customHeight="1" x14ac:dyDescent="0.3">
      <c r="A53" s="38" t="s">
        <v>97</v>
      </c>
      <c r="B53" s="50"/>
      <c r="C53" s="217">
        <v>0</v>
      </c>
      <c r="D53" s="103">
        <f t="shared" si="20"/>
        <v>0</v>
      </c>
      <c r="E53" s="217">
        <v>0</v>
      </c>
      <c r="F53" s="103">
        <f t="shared" si="21"/>
        <v>0</v>
      </c>
      <c r="G53" s="217">
        <v>0</v>
      </c>
      <c r="H53" s="103">
        <f t="shared" si="22"/>
        <v>0</v>
      </c>
      <c r="I53" s="217">
        <v>0</v>
      </c>
      <c r="J53" s="103">
        <f t="shared" si="23"/>
        <v>0</v>
      </c>
      <c r="K53" s="217">
        <v>0</v>
      </c>
      <c r="L53" s="103">
        <f t="shared" si="24"/>
        <v>0</v>
      </c>
      <c r="M53" s="217">
        <v>0</v>
      </c>
      <c r="N53" s="103">
        <f t="shared" si="25"/>
        <v>0</v>
      </c>
      <c r="O53" s="217">
        <v>0</v>
      </c>
      <c r="P53" s="103">
        <f t="shared" si="26"/>
        <v>0</v>
      </c>
      <c r="Q53" s="217">
        <v>0</v>
      </c>
      <c r="R53" s="103">
        <f t="shared" si="27"/>
        <v>0</v>
      </c>
      <c r="S53" s="217">
        <v>0</v>
      </c>
      <c r="T53" s="103">
        <f t="shared" si="28"/>
        <v>0</v>
      </c>
      <c r="U53" s="217">
        <v>0</v>
      </c>
      <c r="V53" s="103">
        <f t="shared" si="29"/>
        <v>0</v>
      </c>
      <c r="X53" s="245"/>
    </row>
    <row r="54" spans="1:24" ht="12.75" customHeight="1" x14ac:dyDescent="0.3">
      <c r="A54" s="38" t="s">
        <v>30</v>
      </c>
      <c r="B54" s="50"/>
      <c r="C54" s="217">
        <v>0</v>
      </c>
      <c r="D54" s="103">
        <f t="shared" si="20"/>
        <v>0</v>
      </c>
      <c r="E54" s="217">
        <v>1403.5</v>
      </c>
      <c r="F54" s="103">
        <f t="shared" si="21"/>
        <v>6.9999999999999999E-4</v>
      </c>
      <c r="G54" s="217">
        <v>1431.57</v>
      </c>
      <c r="H54" s="103">
        <f t="shared" si="22"/>
        <v>6.9999999999999999E-4</v>
      </c>
      <c r="I54" s="217">
        <v>1460.2014000000001</v>
      </c>
      <c r="J54" s="103">
        <f t="shared" si="23"/>
        <v>7.000000000000001E-4</v>
      </c>
      <c r="K54" s="217">
        <v>1489.4054280000003</v>
      </c>
      <c r="L54" s="103">
        <f t="shared" si="24"/>
        <v>7.000000000000001E-4</v>
      </c>
      <c r="M54" s="217">
        <v>1519.1935365599998</v>
      </c>
      <c r="N54" s="103">
        <f t="shared" si="25"/>
        <v>6.9999999999999988E-4</v>
      </c>
      <c r="O54" s="217">
        <v>1549.5774072912002</v>
      </c>
      <c r="P54" s="103">
        <f t="shared" si="26"/>
        <v>6.9999999999999999E-4</v>
      </c>
      <c r="Q54" s="217">
        <v>1580.5689554370244</v>
      </c>
      <c r="R54" s="103">
        <f t="shared" si="27"/>
        <v>7.000000000000001E-4</v>
      </c>
      <c r="S54" s="217">
        <v>1612.1803345457649</v>
      </c>
      <c r="T54" s="103">
        <f t="shared" si="28"/>
        <v>6.9999999999999999E-4</v>
      </c>
      <c r="U54" s="217">
        <v>1644.4239412366803</v>
      </c>
      <c r="V54" s="103">
        <f t="shared" si="29"/>
        <v>6.9999999999999999E-4</v>
      </c>
      <c r="X54" s="245"/>
    </row>
    <row r="55" spans="1:24" ht="12.75" customHeight="1" x14ac:dyDescent="0.3">
      <c r="A55" s="38" t="s">
        <v>153</v>
      </c>
      <c r="B55" s="50"/>
      <c r="C55" s="217">
        <v>0</v>
      </c>
      <c r="D55" s="103">
        <f t="shared" si="20"/>
        <v>0</v>
      </c>
      <c r="E55" s="217">
        <v>100250</v>
      </c>
      <c r="F55" s="103">
        <f t="shared" si="21"/>
        <v>0.05</v>
      </c>
      <c r="G55" s="217">
        <v>102255</v>
      </c>
      <c r="H55" s="103">
        <f t="shared" si="22"/>
        <v>0.05</v>
      </c>
      <c r="I55" s="217">
        <v>104300.1</v>
      </c>
      <c r="J55" s="103">
        <f t="shared" si="23"/>
        <v>0.05</v>
      </c>
      <c r="K55" s="217">
        <v>106386.10200000001</v>
      </c>
      <c r="L55" s="103">
        <f t="shared" si="24"/>
        <v>0.05</v>
      </c>
      <c r="M55" s="217">
        <v>108513.82404000001</v>
      </c>
      <c r="N55" s="103">
        <f t="shared" si="25"/>
        <v>0.05</v>
      </c>
      <c r="O55" s="217">
        <v>110684.10052080001</v>
      </c>
      <c r="P55" s="103">
        <f t="shared" si="26"/>
        <v>0.05</v>
      </c>
      <c r="Q55" s="217">
        <v>112897.78253121603</v>
      </c>
      <c r="R55" s="103">
        <f t="shared" si="27"/>
        <v>0.05</v>
      </c>
      <c r="S55" s="217">
        <v>115155.73818184035</v>
      </c>
      <c r="T55" s="103">
        <f t="shared" si="28"/>
        <v>0.05</v>
      </c>
      <c r="U55" s="217">
        <v>117458.85294547718</v>
      </c>
      <c r="V55" s="103">
        <f t="shared" si="29"/>
        <v>0.05</v>
      </c>
      <c r="X55" s="245"/>
    </row>
    <row r="56" spans="1:24" ht="12.75" customHeight="1" x14ac:dyDescent="0.3">
      <c r="A56" s="38" t="s">
        <v>88</v>
      </c>
      <c r="B56" s="50"/>
      <c r="C56" s="217">
        <v>0</v>
      </c>
      <c r="D56" s="103">
        <f t="shared" si="20"/>
        <v>0</v>
      </c>
      <c r="E56" s="217">
        <v>1022.5500000000002</v>
      </c>
      <c r="F56" s="103">
        <f t="shared" si="21"/>
        <v>5.1000000000000004E-4</v>
      </c>
      <c r="G56" s="217">
        <v>1043.001</v>
      </c>
      <c r="H56" s="103">
        <f t="shared" si="22"/>
        <v>5.1000000000000004E-4</v>
      </c>
      <c r="I56" s="217">
        <v>1063.8610200000001</v>
      </c>
      <c r="J56" s="103">
        <f t="shared" si="23"/>
        <v>5.1000000000000004E-4</v>
      </c>
      <c r="K56" s="217">
        <v>1085.1382404000001</v>
      </c>
      <c r="L56" s="103">
        <f t="shared" si="24"/>
        <v>5.1000000000000004E-4</v>
      </c>
      <c r="M56" s="217">
        <v>1106.8410052080001</v>
      </c>
      <c r="N56" s="103">
        <f t="shared" si="25"/>
        <v>5.1000000000000004E-4</v>
      </c>
      <c r="O56" s="217">
        <v>1128.9778253121601</v>
      </c>
      <c r="P56" s="103">
        <f t="shared" si="26"/>
        <v>5.1000000000000004E-4</v>
      </c>
      <c r="Q56" s="217">
        <v>1151.5573818184034</v>
      </c>
      <c r="R56" s="103">
        <f t="shared" si="27"/>
        <v>5.1000000000000004E-4</v>
      </c>
      <c r="S56" s="217">
        <v>1174.5885294547716</v>
      </c>
      <c r="T56" s="103">
        <f t="shared" si="28"/>
        <v>5.1000000000000004E-4</v>
      </c>
      <c r="U56" s="217">
        <v>1198.0803000438673</v>
      </c>
      <c r="V56" s="103">
        <f t="shared" si="29"/>
        <v>5.1000000000000004E-4</v>
      </c>
      <c r="X56" s="245"/>
    </row>
    <row r="57" spans="1:24" ht="12.75" customHeight="1" x14ac:dyDescent="0.3">
      <c r="A57" s="38" t="s">
        <v>14</v>
      </c>
      <c r="B57" s="50"/>
      <c r="C57" s="217">
        <v>0</v>
      </c>
      <c r="D57" s="103">
        <f t="shared" si="20"/>
        <v>0</v>
      </c>
      <c r="E57" s="217">
        <v>0</v>
      </c>
      <c r="F57" s="103">
        <f t="shared" si="21"/>
        <v>0</v>
      </c>
      <c r="G57" s="217">
        <v>0</v>
      </c>
      <c r="H57" s="103">
        <f t="shared" si="22"/>
        <v>0</v>
      </c>
      <c r="I57" s="217">
        <v>0</v>
      </c>
      <c r="J57" s="103">
        <f t="shared" si="23"/>
        <v>0</v>
      </c>
      <c r="K57" s="217">
        <v>0</v>
      </c>
      <c r="L57" s="103">
        <f t="shared" si="24"/>
        <v>0</v>
      </c>
      <c r="M57" s="217">
        <v>0</v>
      </c>
      <c r="N57" s="103">
        <f t="shared" si="25"/>
        <v>0</v>
      </c>
      <c r="O57" s="217">
        <v>0</v>
      </c>
      <c r="P57" s="103">
        <f t="shared" si="26"/>
        <v>0</v>
      </c>
      <c r="Q57" s="217">
        <v>0</v>
      </c>
      <c r="R57" s="103">
        <f t="shared" si="27"/>
        <v>0</v>
      </c>
      <c r="S57" s="217">
        <v>0</v>
      </c>
      <c r="T57" s="103">
        <f t="shared" si="28"/>
        <v>0</v>
      </c>
      <c r="U57" s="217">
        <v>0</v>
      </c>
      <c r="V57" s="103">
        <f t="shared" si="29"/>
        <v>0</v>
      </c>
      <c r="X57" s="245"/>
    </row>
    <row r="58" spans="1:24" ht="12.75" customHeight="1" x14ac:dyDescent="0.3">
      <c r="A58" s="38" t="s">
        <v>31</v>
      </c>
      <c r="B58" s="50"/>
      <c r="C58" s="217">
        <v>0</v>
      </c>
      <c r="D58" s="103">
        <f t="shared" si="20"/>
        <v>0</v>
      </c>
      <c r="E58" s="217">
        <v>0</v>
      </c>
      <c r="F58" s="103">
        <f t="shared" si="21"/>
        <v>0</v>
      </c>
      <c r="G58" s="217">
        <v>0</v>
      </c>
      <c r="H58" s="103">
        <f t="shared" si="22"/>
        <v>0</v>
      </c>
      <c r="I58" s="217">
        <v>0</v>
      </c>
      <c r="J58" s="103">
        <f t="shared" si="23"/>
        <v>0</v>
      </c>
      <c r="K58" s="217">
        <v>0</v>
      </c>
      <c r="L58" s="103">
        <f t="shared" si="24"/>
        <v>0</v>
      </c>
      <c r="M58" s="217">
        <v>0</v>
      </c>
      <c r="N58" s="103">
        <f t="shared" si="25"/>
        <v>0</v>
      </c>
      <c r="O58" s="217">
        <v>0</v>
      </c>
      <c r="P58" s="103">
        <f t="shared" si="26"/>
        <v>0</v>
      </c>
      <c r="Q58" s="217">
        <v>0</v>
      </c>
      <c r="R58" s="103">
        <f t="shared" si="27"/>
        <v>0</v>
      </c>
      <c r="S58" s="217">
        <v>0</v>
      </c>
      <c r="T58" s="103">
        <f t="shared" si="28"/>
        <v>0</v>
      </c>
      <c r="U58" s="217">
        <v>0</v>
      </c>
      <c r="V58" s="103">
        <f t="shared" si="29"/>
        <v>0</v>
      </c>
      <c r="X58" s="245"/>
    </row>
    <row r="59" spans="1:24" ht="12.75" customHeight="1" x14ac:dyDescent="0.3">
      <c r="A59" s="38" t="s">
        <v>141</v>
      </c>
      <c r="B59" s="50"/>
      <c r="C59" s="217">
        <v>0</v>
      </c>
      <c r="D59" s="103">
        <f t="shared" si="20"/>
        <v>0</v>
      </c>
      <c r="E59" s="217">
        <v>120300</v>
      </c>
      <c r="F59" s="103">
        <f t="shared" si="21"/>
        <v>0.06</v>
      </c>
      <c r="G59" s="217">
        <v>122706</v>
      </c>
      <c r="H59" s="103">
        <f t="shared" si="22"/>
        <v>0.06</v>
      </c>
      <c r="I59" s="217">
        <v>125160.12</v>
      </c>
      <c r="J59" s="103">
        <f t="shared" si="23"/>
        <v>0.06</v>
      </c>
      <c r="K59" s="217">
        <v>127663.3224</v>
      </c>
      <c r="L59" s="103">
        <f t="shared" si="24"/>
        <v>0.06</v>
      </c>
      <c r="M59" s="217">
        <v>130216.588848</v>
      </c>
      <c r="N59" s="103">
        <f t="shared" si="25"/>
        <v>0.06</v>
      </c>
      <c r="O59" s="217">
        <v>132820.92062496001</v>
      </c>
      <c r="P59" s="103">
        <f t="shared" si="26"/>
        <v>0.06</v>
      </c>
      <c r="Q59" s="217">
        <v>135477.33903745923</v>
      </c>
      <c r="R59" s="103">
        <f t="shared" si="27"/>
        <v>6.0000000000000005E-2</v>
      </c>
      <c r="S59" s="217">
        <v>138186.88581820842</v>
      </c>
      <c r="T59" s="103">
        <f t="shared" si="28"/>
        <v>6.0000000000000005E-2</v>
      </c>
      <c r="U59" s="217">
        <v>140950.6235345726</v>
      </c>
      <c r="V59" s="103">
        <f t="shared" si="29"/>
        <v>0.06</v>
      </c>
      <c r="X59" s="245"/>
    </row>
    <row r="60" spans="1:24" ht="12.75" customHeight="1" x14ac:dyDescent="0.3">
      <c r="A60" s="38" t="s">
        <v>149</v>
      </c>
      <c r="B60" s="50"/>
      <c r="C60" s="217">
        <v>0</v>
      </c>
      <c r="D60" s="103">
        <f t="shared" si="20"/>
        <v>0</v>
      </c>
      <c r="E60" s="217">
        <v>0</v>
      </c>
      <c r="F60" s="103">
        <f t="shared" si="21"/>
        <v>0</v>
      </c>
      <c r="G60" s="217">
        <v>0</v>
      </c>
      <c r="H60" s="103">
        <f t="shared" si="22"/>
        <v>0</v>
      </c>
      <c r="I60" s="217">
        <v>0</v>
      </c>
      <c r="J60" s="103">
        <f t="shared" si="23"/>
        <v>0</v>
      </c>
      <c r="K60" s="217">
        <v>0</v>
      </c>
      <c r="L60" s="103">
        <f t="shared" si="24"/>
        <v>0</v>
      </c>
      <c r="M60" s="217">
        <v>0</v>
      </c>
      <c r="N60" s="103">
        <f t="shared" si="25"/>
        <v>0</v>
      </c>
      <c r="O60" s="217">
        <v>0</v>
      </c>
      <c r="P60" s="103">
        <f t="shared" si="26"/>
        <v>0</v>
      </c>
      <c r="Q60" s="217">
        <v>0</v>
      </c>
      <c r="R60" s="103">
        <f t="shared" si="27"/>
        <v>0</v>
      </c>
      <c r="S60" s="217">
        <v>0</v>
      </c>
      <c r="T60" s="103">
        <f t="shared" si="28"/>
        <v>0</v>
      </c>
      <c r="U60" s="217">
        <v>0</v>
      </c>
      <c r="V60" s="103">
        <f t="shared" si="29"/>
        <v>0</v>
      </c>
      <c r="X60" s="245"/>
    </row>
    <row r="61" spans="1:24" ht="12.75" customHeight="1" x14ac:dyDescent="0.3">
      <c r="A61" s="38" t="s">
        <v>157</v>
      </c>
      <c r="B61" s="50"/>
      <c r="C61" s="217">
        <v>0</v>
      </c>
      <c r="D61" s="103">
        <f t="shared" si="20"/>
        <v>0</v>
      </c>
      <c r="E61" s="217">
        <v>0</v>
      </c>
      <c r="F61" s="103">
        <f t="shared" si="21"/>
        <v>0</v>
      </c>
      <c r="G61" s="217">
        <v>0</v>
      </c>
      <c r="H61" s="103">
        <f t="shared" si="22"/>
        <v>0</v>
      </c>
      <c r="I61" s="217">
        <v>0</v>
      </c>
      <c r="J61" s="103">
        <f t="shared" si="23"/>
        <v>0</v>
      </c>
      <c r="K61" s="217">
        <v>0</v>
      </c>
      <c r="L61" s="103">
        <f t="shared" si="24"/>
        <v>0</v>
      </c>
      <c r="M61" s="217">
        <v>0</v>
      </c>
      <c r="N61" s="103">
        <f t="shared" si="25"/>
        <v>0</v>
      </c>
      <c r="O61" s="217">
        <v>0</v>
      </c>
      <c r="P61" s="103">
        <f t="shared" si="26"/>
        <v>0</v>
      </c>
      <c r="Q61" s="217">
        <v>0</v>
      </c>
      <c r="R61" s="103">
        <f t="shared" si="27"/>
        <v>0</v>
      </c>
      <c r="S61" s="217">
        <v>0</v>
      </c>
      <c r="T61" s="103">
        <f t="shared" si="28"/>
        <v>0</v>
      </c>
      <c r="U61" s="217">
        <v>0</v>
      </c>
      <c r="V61" s="103">
        <f t="shared" si="29"/>
        <v>0</v>
      </c>
      <c r="X61" s="245"/>
    </row>
    <row r="62" spans="1:24" ht="12.75" customHeight="1" x14ac:dyDescent="0.3">
      <c r="A62" s="38" t="s">
        <v>294</v>
      </c>
      <c r="B62" s="50"/>
      <c r="C62" s="217">
        <v>0</v>
      </c>
      <c r="D62" s="103">
        <f t="shared" si="20"/>
        <v>0</v>
      </c>
      <c r="E62" s="217">
        <v>0</v>
      </c>
      <c r="F62" s="103">
        <f t="shared" si="21"/>
        <v>0</v>
      </c>
      <c r="G62" s="217">
        <v>0</v>
      </c>
      <c r="H62" s="103">
        <f t="shared" si="22"/>
        <v>0</v>
      </c>
      <c r="I62" s="217">
        <v>0</v>
      </c>
      <c r="J62" s="103">
        <f t="shared" si="23"/>
        <v>0</v>
      </c>
      <c r="K62" s="217">
        <v>0</v>
      </c>
      <c r="L62" s="103">
        <f t="shared" si="24"/>
        <v>0</v>
      </c>
      <c r="M62" s="217">
        <v>0</v>
      </c>
      <c r="N62" s="103">
        <f t="shared" si="25"/>
        <v>0</v>
      </c>
      <c r="O62" s="217">
        <v>0</v>
      </c>
      <c r="P62" s="103">
        <f t="shared" si="26"/>
        <v>0</v>
      </c>
      <c r="Q62" s="217">
        <v>0</v>
      </c>
      <c r="R62" s="103">
        <f t="shared" si="27"/>
        <v>0</v>
      </c>
      <c r="S62" s="217">
        <v>0</v>
      </c>
      <c r="T62" s="103">
        <f t="shared" si="28"/>
        <v>0</v>
      </c>
      <c r="U62" s="217">
        <v>0</v>
      </c>
      <c r="V62" s="103">
        <f t="shared" si="29"/>
        <v>0</v>
      </c>
      <c r="X62" s="245"/>
    </row>
    <row r="63" spans="1:24" ht="12.75" customHeight="1" x14ac:dyDescent="0.3">
      <c r="A63" s="38" t="s">
        <v>29</v>
      </c>
      <c r="B63" s="50"/>
      <c r="C63" s="217">
        <v>0</v>
      </c>
      <c r="D63" s="103">
        <f t="shared" si="20"/>
        <v>0</v>
      </c>
      <c r="E63" s="217">
        <v>20109.982470841176</v>
      </c>
      <c r="F63" s="103">
        <f t="shared" si="21"/>
        <v>1.0029916444309813E-2</v>
      </c>
      <c r="G63" s="217">
        <v>22508.579656466904</v>
      </c>
      <c r="H63" s="103">
        <f t="shared" si="22"/>
        <v>1.100610222310249E-2</v>
      </c>
      <c r="I63" s="217">
        <v>22255.898465451886</v>
      </c>
      <c r="J63" s="103">
        <f t="shared" si="23"/>
        <v>1.0669164490471192E-2</v>
      </c>
      <c r="K63" s="217">
        <v>22711.972110758594</v>
      </c>
      <c r="L63" s="103">
        <f t="shared" si="24"/>
        <v>1.0674313507021149E-2</v>
      </c>
      <c r="M63" s="217">
        <v>23178.920896282129</v>
      </c>
      <c r="N63" s="103">
        <f t="shared" si="25"/>
        <v>1.0680169601127498E-2</v>
      </c>
      <c r="O63" s="217">
        <v>23654.129479929587</v>
      </c>
      <c r="P63" s="103">
        <f t="shared" si="26"/>
        <v>1.0685423366423098E-2</v>
      </c>
      <c r="Q63" s="217">
        <v>24141.528996840301</v>
      </c>
      <c r="R63" s="103">
        <f t="shared" si="27"/>
        <v>1.0691764025642052E-2</v>
      </c>
      <c r="S63" s="217">
        <v>24637.582031289599</v>
      </c>
      <c r="T63" s="103">
        <f t="shared" si="28"/>
        <v>1.0697505144027142E-2</v>
      </c>
      <c r="U63" s="217">
        <v>25103.894595493228</v>
      </c>
      <c r="V63" s="103">
        <f t="shared" si="29"/>
        <v>1.0686250531982515E-2</v>
      </c>
      <c r="X63" s="245"/>
    </row>
    <row r="64" spans="1:24" ht="12.75" customHeight="1" x14ac:dyDescent="0.3">
      <c r="A64" s="38" t="s">
        <v>148</v>
      </c>
      <c r="B64" s="50"/>
      <c r="C64" s="217">
        <v>0</v>
      </c>
      <c r="D64" s="103">
        <f t="shared" si="20"/>
        <v>0</v>
      </c>
      <c r="E64" s="217">
        <v>9624</v>
      </c>
      <c r="F64" s="103">
        <f t="shared" si="21"/>
        <v>4.7999999999999996E-3</v>
      </c>
      <c r="G64" s="217">
        <v>9816.48</v>
      </c>
      <c r="H64" s="103">
        <f t="shared" si="22"/>
        <v>4.7999999999999996E-3</v>
      </c>
      <c r="I64" s="217">
        <v>10012.809599999999</v>
      </c>
      <c r="J64" s="103">
        <f t="shared" si="23"/>
        <v>4.7999999999999996E-3</v>
      </c>
      <c r="K64" s="217">
        <v>10213.065791999999</v>
      </c>
      <c r="L64" s="103">
        <f t="shared" si="24"/>
        <v>4.7999999999999996E-3</v>
      </c>
      <c r="M64" s="217">
        <v>10417.327107839998</v>
      </c>
      <c r="N64" s="103">
        <f t="shared" si="25"/>
        <v>4.7999999999999987E-3</v>
      </c>
      <c r="O64" s="217">
        <v>10625.673649996799</v>
      </c>
      <c r="P64" s="103">
        <f t="shared" si="26"/>
        <v>4.7999999999999996E-3</v>
      </c>
      <c r="Q64" s="217">
        <v>10838.187122996738</v>
      </c>
      <c r="R64" s="103">
        <f t="shared" si="27"/>
        <v>4.8000000000000004E-3</v>
      </c>
      <c r="S64" s="217">
        <v>11054.950865456671</v>
      </c>
      <c r="T64" s="103">
        <f t="shared" si="28"/>
        <v>4.7999999999999987E-3</v>
      </c>
      <c r="U64" s="217">
        <v>11276.049882765807</v>
      </c>
      <c r="V64" s="103">
        <f t="shared" si="29"/>
        <v>4.7999999999999996E-3</v>
      </c>
      <c r="X64" s="245"/>
    </row>
    <row r="65" spans="1:24" ht="12.75" customHeight="1" x14ac:dyDescent="0.3">
      <c r="A65" s="38" t="s">
        <v>39</v>
      </c>
      <c r="B65" s="50"/>
      <c r="C65" s="217">
        <v>0</v>
      </c>
      <c r="D65" s="103">
        <f t="shared" si="20"/>
        <v>0</v>
      </c>
      <c r="E65" s="217">
        <v>1002.5000000000001</v>
      </c>
      <c r="F65" s="103">
        <f t="shared" si="21"/>
        <v>5.0000000000000001E-4</v>
      </c>
      <c r="G65" s="217">
        <v>1022.5500000000001</v>
      </c>
      <c r="H65" s="103">
        <f t="shared" si="22"/>
        <v>5.0000000000000001E-4</v>
      </c>
      <c r="I65" s="217">
        <v>1043.001</v>
      </c>
      <c r="J65" s="103">
        <f t="shared" si="23"/>
        <v>5.0000000000000001E-4</v>
      </c>
      <c r="K65" s="217">
        <v>1063.8610200000001</v>
      </c>
      <c r="L65" s="103">
        <f t="shared" si="24"/>
        <v>5.0000000000000001E-4</v>
      </c>
      <c r="M65" s="217">
        <v>1085.1382403999999</v>
      </c>
      <c r="N65" s="103">
        <f t="shared" si="25"/>
        <v>4.999999999999999E-4</v>
      </c>
      <c r="O65" s="217">
        <v>1106.8410052080001</v>
      </c>
      <c r="P65" s="103">
        <f t="shared" si="26"/>
        <v>5.0000000000000001E-4</v>
      </c>
      <c r="Q65" s="217">
        <v>1128.9778253121603</v>
      </c>
      <c r="R65" s="103">
        <f t="shared" si="27"/>
        <v>5.0000000000000012E-4</v>
      </c>
      <c r="S65" s="217">
        <v>1151.5573818184034</v>
      </c>
      <c r="T65" s="103">
        <f t="shared" si="28"/>
        <v>5.0000000000000001E-4</v>
      </c>
      <c r="U65" s="217">
        <v>1174.5885294547716</v>
      </c>
      <c r="V65" s="103">
        <f t="shared" si="29"/>
        <v>5.0000000000000001E-4</v>
      </c>
      <c r="X65" s="245"/>
    </row>
    <row r="66" spans="1:24" ht="12.75" customHeight="1" x14ac:dyDescent="0.3">
      <c r="A66" s="38" t="s">
        <v>147</v>
      </c>
      <c r="B66" s="50"/>
      <c r="C66" s="217">
        <v>0</v>
      </c>
      <c r="D66" s="103">
        <f t="shared" si="20"/>
        <v>0</v>
      </c>
      <c r="E66" s="217">
        <v>5614</v>
      </c>
      <c r="F66" s="103">
        <f t="shared" si="21"/>
        <v>2.8E-3</v>
      </c>
      <c r="G66" s="217">
        <v>5726.28</v>
      </c>
      <c r="H66" s="103">
        <f t="shared" si="22"/>
        <v>2.8E-3</v>
      </c>
      <c r="I66" s="217">
        <v>5840.8056000000006</v>
      </c>
      <c r="J66" s="103">
        <f t="shared" si="23"/>
        <v>2.8000000000000004E-3</v>
      </c>
      <c r="K66" s="217">
        <v>5957.621712000001</v>
      </c>
      <c r="L66" s="103">
        <f t="shared" si="24"/>
        <v>2.8000000000000004E-3</v>
      </c>
      <c r="M66" s="217">
        <v>6076.774146239999</v>
      </c>
      <c r="N66" s="103">
        <f t="shared" si="25"/>
        <v>2.7999999999999995E-3</v>
      </c>
      <c r="O66" s="217">
        <v>6198.3096291648008</v>
      </c>
      <c r="P66" s="103">
        <f t="shared" si="26"/>
        <v>2.8E-3</v>
      </c>
      <c r="Q66" s="217">
        <v>6322.2758217480978</v>
      </c>
      <c r="R66" s="103">
        <f t="shared" si="27"/>
        <v>2.8000000000000004E-3</v>
      </c>
      <c r="S66" s="217">
        <v>6448.7213381830597</v>
      </c>
      <c r="T66" s="103">
        <f t="shared" si="28"/>
        <v>2.8E-3</v>
      </c>
      <c r="U66" s="217">
        <v>6577.6957649467213</v>
      </c>
      <c r="V66" s="103">
        <f t="shared" si="29"/>
        <v>2.8E-3</v>
      </c>
      <c r="X66" s="245"/>
    </row>
    <row r="67" spans="1:24" ht="12.75" customHeight="1" x14ac:dyDescent="0.3">
      <c r="A67" s="38" t="s">
        <v>140</v>
      </c>
      <c r="B67" s="50"/>
      <c r="C67" s="217">
        <v>0</v>
      </c>
      <c r="D67" s="103">
        <f t="shared" si="20"/>
        <v>0</v>
      </c>
      <c r="E67" s="217">
        <v>30075</v>
      </c>
      <c r="F67" s="103">
        <f t="shared" si="21"/>
        <v>1.4999999999999999E-2</v>
      </c>
      <c r="G67" s="217">
        <v>30676.5</v>
      </c>
      <c r="H67" s="103">
        <f t="shared" si="22"/>
        <v>1.4999999999999999E-2</v>
      </c>
      <c r="I67" s="217">
        <v>31290.03</v>
      </c>
      <c r="J67" s="103">
        <f t="shared" si="23"/>
        <v>1.4999999999999999E-2</v>
      </c>
      <c r="K67" s="217">
        <v>31915.830600000001</v>
      </c>
      <c r="L67" s="103">
        <f t="shared" si="24"/>
        <v>1.4999999999999999E-2</v>
      </c>
      <c r="M67" s="217">
        <v>32554.147212</v>
      </c>
      <c r="N67" s="103">
        <f t="shared" si="25"/>
        <v>1.4999999999999999E-2</v>
      </c>
      <c r="O67" s="217">
        <v>33205.230156240003</v>
      </c>
      <c r="P67" s="103">
        <f t="shared" si="26"/>
        <v>1.4999999999999999E-2</v>
      </c>
      <c r="Q67" s="217">
        <v>33869.334759364807</v>
      </c>
      <c r="R67" s="103">
        <f t="shared" si="27"/>
        <v>1.5000000000000001E-2</v>
      </c>
      <c r="S67" s="217">
        <v>34546.721454552106</v>
      </c>
      <c r="T67" s="103">
        <f t="shared" si="28"/>
        <v>1.5000000000000001E-2</v>
      </c>
      <c r="U67" s="217">
        <v>35237.65588364315</v>
      </c>
      <c r="V67" s="103">
        <f t="shared" si="29"/>
        <v>1.4999999999999999E-2</v>
      </c>
      <c r="X67" s="245"/>
    </row>
    <row r="68" spans="1:24" ht="12.75" customHeight="1" x14ac:dyDescent="0.3">
      <c r="A68" s="38" t="s">
        <v>6</v>
      </c>
      <c r="B68" s="50"/>
      <c r="C68" s="217">
        <v>0</v>
      </c>
      <c r="D68" s="103">
        <f t="shared" si="20"/>
        <v>0</v>
      </c>
      <c r="E68" s="217">
        <v>3408.5</v>
      </c>
      <c r="F68" s="103">
        <f t="shared" si="21"/>
        <v>1.6999999999999999E-3</v>
      </c>
      <c r="G68" s="217">
        <v>3476.67</v>
      </c>
      <c r="H68" s="103">
        <f t="shared" si="22"/>
        <v>1.7000000000000001E-3</v>
      </c>
      <c r="I68" s="217">
        <v>3546.2033999999999</v>
      </c>
      <c r="J68" s="103">
        <f t="shared" si="23"/>
        <v>1.6999999999999999E-3</v>
      </c>
      <c r="K68" s="217">
        <v>3617.1274680000001</v>
      </c>
      <c r="L68" s="103">
        <f t="shared" si="24"/>
        <v>1.7000000000000001E-3</v>
      </c>
      <c r="M68" s="217">
        <v>3689.4700173599995</v>
      </c>
      <c r="N68" s="103">
        <f t="shared" si="25"/>
        <v>1.6999999999999997E-3</v>
      </c>
      <c r="O68" s="217">
        <v>3763.2594177072001</v>
      </c>
      <c r="P68" s="103">
        <f t="shared" si="26"/>
        <v>1.6999999999999999E-3</v>
      </c>
      <c r="Q68" s="217">
        <v>3838.5246060613449</v>
      </c>
      <c r="R68" s="103">
        <f t="shared" si="27"/>
        <v>1.7000000000000001E-3</v>
      </c>
      <c r="S68" s="217">
        <v>3915.2950981825716</v>
      </c>
      <c r="T68" s="103">
        <f t="shared" si="28"/>
        <v>1.6999999999999999E-3</v>
      </c>
      <c r="U68" s="217">
        <v>3993.6010001462232</v>
      </c>
      <c r="V68" s="103">
        <f t="shared" si="29"/>
        <v>1.6999999999999999E-3</v>
      </c>
      <c r="X68" s="245"/>
    </row>
    <row r="69" spans="1:24" ht="12.75" customHeight="1" x14ac:dyDescent="0.3">
      <c r="A69" s="38" t="s">
        <v>142</v>
      </c>
      <c r="B69" s="50"/>
      <c r="C69" s="217">
        <v>0</v>
      </c>
      <c r="D69" s="103">
        <f t="shared" si="20"/>
        <v>0</v>
      </c>
      <c r="E69" s="217">
        <v>0</v>
      </c>
      <c r="F69" s="103">
        <f t="shared" si="21"/>
        <v>0</v>
      </c>
      <c r="G69" s="217">
        <v>0</v>
      </c>
      <c r="H69" s="103">
        <f t="shared" si="22"/>
        <v>0</v>
      </c>
      <c r="I69" s="217">
        <v>0</v>
      </c>
      <c r="J69" s="103">
        <f t="shared" si="23"/>
        <v>0</v>
      </c>
      <c r="K69" s="217">
        <v>0</v>
      </c>
      <c r="L69" s="103">
        <f t="shared" si="24"/>
        <v>0</v>
      </c>
      <c r="M69" s="217">
        <v>0</v>
      </c>
      <c r="N69" s="103">
        <f t="shared" si="25"/>
        <v>0</v>
      </c>
      <c r="O69" s="217">
        <v>0</v>
      </c>
      <c r="P69" s="103">
        <f t="shared" si="26"/>
        <v>0</v>
      </c>
      <c r="Q69" s="217">
        <v>0</v>
      </c>
      <c r="R69" s="103">
        <f t="shared" si="27"/>
        <v>0</v>
      </c>
      <c r="S69" s="217">
        <v>0</v>
      </c>
      <c r="T69" s="103">
        <f t="shared" si="28"/>
        <v>0</v>
      </c>
      <c r="U69" s="217">
        <v>0</v>
      </c>
      <c r="V69" s="103">
        <f t="shared" si="29"/>
        <v>0</v>
      </c>
      <c r="X69" s="245"/>
    </row>
    <row r="70" spans="1:24" ht="12.75" customHeight="1" x14ac:dyDescent="0.3">
      <c r="A70" s="38" t="s">
        <v>32</v>
      </c>
      <c r="B70" s="50"/>
      <c r="C70" s="217">
        <v>0</v>
      </c>
      <c r="D70" s="103">
        <f t="shared" si="20"/>
        <v>0</v>
      </c>
      <c r="E70" s="217">
        <v>200.5</v>
      </c>
      <c r="F70" s="103">
        <f t="shared" si="21"/>
        <v>1E-4</v>
      </c>
      <c r="G70" s="217">
        <v>204.51000000000002</v>
      </c>
      <c r="H70" s="103">
        <f t="shared" si="22"/>
        <v>1E-4</v>
      </c>
      <c r="I70" s="217">
        <v>208.6002</v>
      </c>
      <c r="J70" s="103">
        <f t="shared" si="23"/>
        <v>1E-4</v>
      </c>
      <c r="K70" s="217">
        <v>212.77220400000004</v>
      </c>
      <c r="L70" s="103">
        <f t="shared" si="24"/>
        <v>1.0000000000000002E-4</v>
      </c>
      <c r="M70" s="217">
        <v>217.02764807999998</v>
      </c>
      <c r="N70" s="103">
        <f t="shared" si="25"/>
        <v>9.9999999999999991E-5</v>
      </c>
      <c r="O70" s="217">
        <v>221.36820104160003</v>
      </c>
      <c r="P70" s="103">
        <f t="shared" si="26"/>
        <v>1E-4</v>
      </c>
      <c r="Q70" s="217">
        <v>225.79556506243205</v>
      </c>
      <c r="R70" s="103">
        <f t="shared" si="27"/>
        <v>1E-4</v>
      </c>
      <c r="S70" s="217">
        <v>230.3114763636807</v>
      </c>
      <c r="T70" s="103">
        <f t="shared" si="28"/>
        <v>1E-4</v>
      </c>
      <c r="U70" s="217">
        <v>234.91770589095432</v>
      </c>
      <c r="V70" s="103">
        <f t="shared" si="29"/>
        <v>9.9999999999999991E-5</v>
      </c>
      <c r="X70" s="245"/>
    </row>
    <row r="71" spans="1:24" ht="12.75" customHeight="1" x14ac:dyDescent="0.3">
      <c r="A71" s="38" t="s">
        <v>138</v>
      </c>
      <c r="B71" s="50"/>
      <c r="C71" s="217">
        <v>0</v>
      </c>
      <c r="D71" s="103">
        <f t="shared" si="20"/>
        <v>0</v>
      </c>
      <c r="E71" s="217">
        <v>0</v>
      </c>
      <c r="F71" s="103">
        <f t="shared" si="21"/>
        <v>0</v>
      </c>
      <c r="G71" s="217">
        <v>0</v>
      </c>
      <c r="H71" s="103">
        <f t="shared" si="22"/>
        <v>0</v>
      </c>
      <c r="I71" s="217">
        <v>0</v>
      </c>
      <c r="J71" s="103">
        <f t="shared" si="23"/>
        <v>0</v>
      </c>
      <c r="K71" s="217">
        <v>0</v>
      </c>
      <c r="L71" s="103">
        <f t="shared" si="24"/>
        <v>0</v>
      </c>
      <c r="M71" s="217">
        <v>0</v>
      </c>
      <c r="N71" s="103">
        <f t="shared" si="25"/>
        <v>0</v>
      </c>
      <c r="O71" s="217">
        <v>0</v>
      </c>
      <c r="P71" s="103">
        <f t="shared" si="26"/>
        <v>0</v>
      </c>
      <c r="Q71" s="217">
        <v>0</v>
      </c>
      <c r="R71" s="103">
        <f t="shared" si="27"/>
        <v>0</v>
      </c>
      <c r="S71" s="217">
        <v>0</v>
      </c>
      <c r="T71" s="103">
        <f t="shared" si="28"/>
        <v>0</v>
      </c>
      <c r="U71" s="217">
        <v>0</v>
      </c>
      <c r="V71" s="103">
        <f t="shared" si="29"/>
        <v>0</v>
      </c>
      <c r="X71" s="245"/>
    </row>
    <row r="72" spans="1:24" ht="12.75" customHeight="1" x14ac:dyDescent="0.3">
      <c r="A72" s="38" t="s">
        <v>154</v>
      </c>
      <c r="B72" s="50"/>
      <c r="C72" s="217">
        <v>0</v>
      </c>
      <c r="D72" s="103">
        <f t="shared" si="20"/>
        <v>0</v>
      </c>
      <c r="E72" s="217">
        <v>0</v>
      </c>
      <c r="F72" s="103">
        <f t="shared" si="21"/>
        <v>0</v>
      </c>
      <c r="G72" s="217">
        <v>0</v>
      </c>
      <c r="H72" s="103">
        <f t="shared" si="22"/>
        <v>0</v>
      </c>
      <c r="I72" s="217">
        <v>0</v>
      </c>
      <c r="J72" s="103">
        <f t="shared" si="23"/>
        <v>0</v>
      </c>
      <c r="K72" s="217">
        <v>0</v>
      </c>
      <c r="L72" s="103">
        <f t="shared" si="24"/>
        <v>0</v>
      </c>
      <c r="M72" s="217">
        <v>0</v>
      </c>
      <c r="N72" s="103">
        <f t="shared" si="25"/>
        <v>0</v>
      </c>
      <c r="O72" s="217">
        <v>0</v>
      </c>
      <c r="P72" s="103">
        <f t="shared" si="26"/>
        <v>0</v>
      </c>
      <c r="Q72" s="217">
        <v>0</v>
      </c>
      <c r="R72" s="103">
        <f t="shared" si="27"/>
        <v>0</v>
      </c>
      <c r="S72" s="217">
        <v>0</v>
      </c>
      <c r="T72" s="103">
        <f t="shared" si="28"/>
        <v>0</v>
      </c>
      <c r="U72" s="217">
        <v>0</v>
      </c>
      <c r="V72" s="103">
        <f t="shared" si="29"/>
        <v>0</v>
      </c>
      <c r="X72" s="245"/>
    </row>
    <row r="73" spans="1:24" ht="12.75" customHeight="1" x14ac:dyDescent="0.3">
      <c r="A73" s="38" t="s">
        <v>145</v>
      </c>
      <c r="B73" s="50"/>
      <c r="C73" s="217">
        <v>0</v>
      </c>
      <c r="D73" s="103">
        <f t="shared" si="20"/>
        <v>0</v>
      </c>
      <c r="E73" s="217">
        <v>0</v>
      </c>
      <c r="F73" s="103">
        <f t="shared" si="21"/>
        <v>0</v>
      </c>
      <c r="G73" s="217">
        <v>0</v>
      </c>
      <c r="H73" s="103">
        <f t="shared" si="22"/>
        <v>0</v>
      </c>
      <c r="I73" s="217">
        <v>0</v>
      </c>
      <c r="J73" s="103">
        <f t="shared" si="23"/>
        <v>0</v>
      </c>
      <c r="K73" s="217">
        <v>0</v>
      </c>
      <c r="L73" s="103">
        <f t="shared" si="24"/>
        <v>0</v>
      </c>
      <c r="M73" s="217">
        <v>0</v>
      </c>
      <c r="N73" s="103">
        <f t="shared" si="25"/>
        <v>0</v>
      </c>
      <c r="O73" s="217">
        <v>0</v>
      </c>
      <c r="P73" s="103">
        <f t="shared" si="26"/>
        <v>0</v>
      </c>
      <c r="Q73" s="217">
        <v>0</v>
      </c>
      <c r="R73" s="103">
        <f t="shared" si="27"/>
        <v>0</v>
      </c>
      <c r="S73" s="217">
        <v>0</v>
      </c>
      <c r="T73" s="103">
        <f t="shared" si="28"/>
        <v>0</v>
      </c>
      <c r="U73" s="217">
        <v>0</v>
      </c>
      <c r="V73" s="103">
        <f t="shared" si="29"/>
        <v>0</v>
      </c>
      <c r="X73" s="245"/>
    </row>
    <row r="74" spans="1:24" ht="12.75" customHeight="1" x14ac:dyDescent="0.3">
      <c r="A74" s="38" t="s">
        <v>134</v>
      </c>
      <c r="B74" s="50"/>
      <c r="C74" s="217">
        <v>0</v>
      </c>
      <c r="D74" s="103">
        <f t="shared" si="20"/>
        <v>0</v>
      </c>
      <c r="E74" s="217">
        <v>0</v>
      </c>
      <c r="F74" s="103">
        <f t="shared" si="21"/>
        <v>0</v>
      </c>
      <c r="G74" s="217">
        <v>0</v>
      </c>
      <c r="H74" s="103">
        <f t="shared" si="22"/>
        <v>0</v>
      </c>
      <c r="I74" s="217">
        <v>0</v>
      </c>
      <c r="J74" s="103">
        <f t="shared" si="23"/>
        <v>0</v>
      </c>
      <c r="K74" s="217">
        <v>0</v>
      </c>
      <c r="L74" s="103">
        <f t="shared" si="24"/>
        <v>0</v>
      </c>
      <c r="M74" s="217">
        <v>0</v>
      </c>
      <c r="N74" s="103">
        <f t="shared" si="25"/>
        <v>0</v>
      </c>
      <c r="O74" s="217">
        <v>0</v>
      </c>
      <c r="P74" s="103">
        <f t="shared" si="26"/>
        <v>0</v>
      </c>
      <c r="Q74" s="217">
        <v>0</v>
      </c>
      <c r="R74" s="103">
        <f t="shared" si="27"/>
        <v>0</v>
      </c>
      <c r="S74" s="217">
        <v>0</v>
      </c>
      <c r="T74" s="103">
        <f t="shared" si="28"/>
        <v>0</v>
      </c>
      <c r="U74" s="217">
        <v>0</v>
      </c>
      <c r="V74" s="103">
        <f t="shared" si="29"/>
        <v>0</v>
      </c>
      <c r="X74" s="245"/>
    </row>
    <row r="75" spans="1:24" ht="12.75" customHeight="1" x14ac:dyDescent="0.3">
      <c r="A75" s="38" t="s">
        <v>151</v>
      </c>
      <c r="B75" s="50"/>
      <c r="C75" s="217">
        <v>0</v>
      </c>
      <c r="D75" s="103">
        <f t="shared" si="20"/>
        <v>0</v>
      </c>
      <c r="E75" s="217">
        <v>20050.000000000004</v>
      </c>
      <c r="F75" s="103">
        <f t="shared" si="21"/>
        <v>1.0000000000000002E-2</v>
      </c>
      <c r="G75" s="217">
        <v>20451</v>
      </c>
      <c r="H75" s="103">
        <f t="shared" si="22"/>
        <v>0.01</v>
      </c>
      <c r="I75" s="217">
        <v>20860.02</v>
      </c>
      <c r="J75" s="103">
        <f t="shared" si="23"/>
        <v>0.01</v>
      </c>
      <c r="K75" s="217">
        <v>21277.220400000002</v>
      </c>
      <c r="L75" s="103">
        <f t="shared" si="24"/>
        <v>0.01</v>
      </c>
      <c r="M75" s="217">
        <v>21702.764808</v>
      </c>
      <c r="N75" s="103">
        <f t="shared" si="25"/>
        <v>0.01</v>
      </c>
      <c r="O75" s="217">
        <v>22136.82010416</v>
      </c>
      <c r="P75" s="103">
        <f t="shared" si="26"/>
        <v>0.01</v>
      </c>
      <c r="Q75" s="217">
        <v>22579.556506243203</v>
      </c>
      <c r="R75" s="103">
        <f t="shared" si="27"/>
        <v>0.01</v>
      </c>
      <c r="S75" s="217">
        <v>23031.14763636807</v>
      </c>
      <c r="T75" s="103">
        <f t="shared" si="28"/>
        <v>0.01</v>
      </c>
      <c r="U75" s="217">
        <v>23491.770589095431</v>
      </c>
      <c r="V75" s="103">
        <f t="shared" si="29"/>
        <v>9.9999999999999985E-3</v>
      </c>
      <c r="X75" s="245"/>
    </row>
    <row r="76" spans="1:24" ht="12.75" customHeight="1" x14ac:dyDescent="0.3">
      <c r="A76" s="38" t="s">
        <v>137</v>
      </c>
      <c r="B76" s="50"/>
      <c r="C76" s="217">
        <v>0</v>
      </c>
      <c r="D76" s="103">
        <f t="shared" si="20"/>
        <v>0</v>
      </c>
      <c r="E76" s="217">
        <v>802</v>
      </c>
      <c r="F76" s="103">
        <f t="shared" si="21"/>
        <v>4.0000000000000002E-4</v>
      </c>
      <c r="G76" s="217">
        <v>818.04000000000008</v>
      </c>
      <c r="H76" s="103">
        <f t="shared" si="22"/>
        <v>4.0000000000000002E-4</v>
      </c>
      <c r="I76" s="217">
        <v>834.4008</v>
      </c>
      <c r="J76" s="103">
        <f t="shared" si="23"/>
        <v>4.0000000000000002E-4</v>
      </c>
      <c r="K76" s="217">
        <v>851.08881600000018</v>
      </c>
      <c r="L76" s="103">
        <f t="shared" si="24"/>
        <v>4.0000000000000007E-4</v>
      </c>
      <c r="M76" s="217">
        <v>868.11059231999991</v>
      </c>
      <c r="N76" s="103">
        <f t="shared" si="25"/>
        <v>3.9999999999999996E-4</v>
      </c>
      <c r="O76" s="217">
        <v>885.47280416640012</v>
      </c>
      <c r="P76" s="103">
        <f t="shared" si="26"/>
        <v>4.0000000000000002E-4</v>
      </c>
      <c r="Q76" s="217">
        <v>903.18226024972819</v>
      </c>
      <c r="R76" s="103">
        <f t="shared" si="27"/>
        <v>4.0000000000000002E-4</v>
      </c>
      <c r="S76" s="217">
        <v>921.24590545472279</v>
      </c>
      <c r="T76" s="103">
        <f t="shared" si="28"/>
        <v>4.0000000000000002E-4</v>
      </c>
      <c r="U76" s="217">
        <v>939.67082356381729</v>
      </c>
      <c r="V76" s="103">
        <f t="shared" si="29"/>
        <v>3.9999999999999996E-4</v>
      </c>
      <c r="X76" s="245"/>
    </row>
    <row r="77" spans="1:24" ht="12.75" customHeight="1" x14ac:dyDescent="0.3">
      <c r="A77" s="38" t="s">
        <v>136</v>
      </c>
      <c r="B77" s="50"/>
      <c r="C77" s="217">
        <v>0</v>
      </c>
      <c r="D77" s="103">
        <f t="shared" si="20"/>
        <v>0</v>
      </c>
      <c r="E77" s="217">
        <v>2606.5</v>
      </c>
      <c r="F77" s="103">
        <f t="shared" si="21"/>
        <v>1.2999999999999999E-3</v>
      </c>
      <c r="G77" s="217">
        <v>2658.63</v>
      </c>
      <c r="H77" s="103">
        <f t="shared" si="22"/>
        <v>1.3000000000000002E-3</v>
      </c>
      <c r="I77" s="217">
        <v>2711.8025999999995</v>
      </c>
      <c r="J77" s="103">
        <f t="shared" si="23"/>
        <v>1.2999999999999997E-3</v>
      </c>
      <c r="K77" s="217">
        <v>2766.0386519999997</v>
      </c>
      <c r="L77" s="103">
        <f t="shared" si="24"/>
        <v>1.2999999999999999E-3</v>
      </c>
      <c r="M77" s="217">
        <v>2821.3594250399997</v>
      </c>
      <c r="N77" s="103">
        <f t="shared" si="25"/>
        <v>1.2999999999999999E-3</v>
      </c>
      <c r="O77" s="217">
        <v>2877.7866135407999</v>
      </c>
      <c r="P77" s="103">
        <f t="shared" si="26"/>
        <v>1.2999999999999999E-3</v>
      </c>
      <c r="Q77" s="217">
        <v>2935.3423458116163</v>
      </c>
      <c r="R77" s="103">
        <f t="shared" si="27"/>
        <v>1.2999999999999999E-3</v>
      </c>
      <c r="S77" s="217">
        <v>2994.049192727849</v>
      </c>
      <c r="T77" s="103">
        <f t="shared" si="28"/>
        <v>1.2999999999999999E-3</v>
      </c>
      <c r="U77" s="217">
        <v>3053.9301765824061</v>
      </c>
      <c r="V77" s="103">
        <f t="shared" si="29"/>
        <v>1.2999999999999999E-3</v>
      </c>
      <c r="X77" s="245"/>
    </row>
    <row r="78" spans="1:24" ht="12.75" customHeight="1" x14ac:dyDescent="0.3">
      <c r="A78" s="38" t="s">
        <v>135</v>
      </c>
      <c r="B78" s="50"/>
      <c r="C78" s="217">
        <v>0</v>
      </c>
      <c r="D78" s="103">
        <f t="shared" si="20"/>
        <v>0</v>
      </c>
      <c r="E78" s="217">
        <v>44110</v>
      </c>
      <c r="F78" s="103">
        <f t="shared" si="21"/>
        <v>2.1999999999999999E-2</v>
      </c>
      <c r="G78" s="217">
        <v>44992.200000000004</v>
      </c>
      <c r="H78" s="103">
        <f t="shared" si="22"/>
        <v>2.2000000000000002E-2</v>
      </c>
      <c r="I78" s="217">
        <v>45892.043999999994</v>
      </c>
      <c r="J78" s="103">
        <f t="shared" si="23"/>
        <v>2.1999999999999999E-2</v>
      </c>
      <c r="K78" s="217">
        <v>46809.884879999998</v>
      </c>
      <c r="L78" s="103">
        <f t="shared" si="24"/>
        <v>2.1999999999999999E-2</v>
      </c>
      <c r="M78" s="217">
        <v>47746.082577599998</v>
      </c>
      <c r="N78" s="103">
        <f t="shared" si="25"/>
        <v>2.1999999999999999E-2</v>
      </c>
      <c r="O78" s="217">
        <v>48701.004229152</v>
      </c>
      <c r="P78" s="103">
        <f t="shared" si="26"/>
        <v>2.1999999999999999E-2</v>
      </c>
      <c r="Q78" s="217">
        <v>49675.024313735048</v>
      </c>
      <c r="R78" s="103">
        <f t="shared" si="27"/>
        <v>2.1999999999999999E-2</v>
      </c>
      <c r="S78" s="217">
        <v>50668.524800009749</v>
      </c>
      <c r="T78" s="103">
        <f t="shared" si="28"/>
        <v>2.1999999999999999E-2</v>
      </c>
      <c r="U78" s="217">
        <v>51681.895296009949</v>
      </c>
      <c r="V78" s="103">
        <f t="shared" si="29"/>
        <v>2.1999999999999999E-2</v>
      </c>
      <c r="X78" s="245"/>
    </row>
    <row r="79" spans="1:24" ht="12.75" customHeight="1" x14ac:dyDescent="0.3">
      <c r="A79" s="38" t="s">
        <v>100</v>
      </c>
      <c r="B79" s="50"/>
      <c r="C79" s="217">
        <v>0</v>
      </c>
      <c r="D79" s="103">
        <f t="shared" si="20"/>
        <v>0</v>
      </c>
      <c r="E79" s="217">
        <v>0</v>
      </c>
      <c r="F79" s="103">
        <f t="shared" si="21"/>
        <v>0</v>
      </c>
      <c r="G79" s="217">
        <v>0</v>
      </c>
      <c r="H79" s="103">
        <f t="shared" si="22"/>
        <v>0</v>
      </c>
      <c r="I79" s="217">
        <v>0</v>
      </c>
      <c r="J79" s="103">
        <f t="shared" si="23"/>
        <v>0</v>
      </c>
      <c r="K79" s="217">
        <v>0</v>
      </c>
      <c r="L79" s="103">
        <f t="shared" si="24"/>
        <v>0</v>
      </c>
      <c r="M79" s="217">
        <v>0</v>
      </c>
      <c r="N79" s="103">
        <f t="shared" si="25"/>
        <v>0</v>
      </c>
      <c r="O79" s="217">
        <v>0</v>
      </c>
      <c r="P79" s="103">
        <f t="shared" si="26"/>
        <v>0</v>
      </c>
      <c r="Q79" s="217">
        <v>0</v>
      </c>
      <c r="R79" s="103">
        <f t="shared" si="27"/>
        <v>0</v>
      </c>
      <c r="S79" s="217">
        <v>0</v>
      </c>
      <c r="T79" s="103">
        <f t="shared" si="28"/>
        <v>0</v>
      </c>
      <c r="U79" s="217">
        <v>0</v>
      </c>
      <c r="V79" s="103">
        <f t="shared" si="29"/>
        <v>0</v>
      </c>
      <c r="X79" s="245"/>
    </row>
    <row r="80" spans="1:24" ht="12.75" customHeight="1" x14ac:dyDescent="0.3">
      <c r="A80" s="38" t="s">
        <v>101</v>
      </c>
      <c r="B80" s="50"/>
      <c r="C80" s="217">
        <v>0</v>
      </c>
      <c r="D80" s="103">
        <f t="shared" si="20"/>
        <v>0</v>
      </c>
      <c r="E80" s="217">
        <v>0</v>
      </c>
      <c r="F80" s="103">
        <f t="shared" si="21"/>
        <v>0</v>
      </c>
      <c r="G80" s="217">
        <v>0</v>
      </c>
      <c r="H80" s="103">
        <f t="shared" si="22"/>
        <v>0</v>
      </c>
      <c r="I80" s="217">
        <v>0</v>
      </c>
      <c r="J80" s="103">
        <f t="shared" si="23"/>
        <v>0</v>
      </c>
      <c r="K80" s="217">
        <v>0</v>
      </c>
      <c r="L80" s="103">
        <f t="shared" si="24"/>
        <v>0</v>
      </c>
      <c r="M80" s="217">
        <v>0</v>
      </c>
      <c r="N80" s="103">
        <f t="shared" si="25"/>
        <v>0</v>
      </c>
      <c r="O80" s="217">
        <v>0</v>
      </c>
      <c r="P80" s="103">
        <f t="shared" si="26"/>
        <v>0</v>
      </c>
      <c r="Q80" s="217">
        <v>0</v>
      </c>
      <c r="R80" s="103">
        <f t="shared" si="27"/>
        <v>0</v>
      </c>
      <c r="S80" s="217">
        <v>0</v>
      </c>
      <c r="T80" s="103">
        <f t="shared" si="28"/>
        <v>0</v>
      </c>
      <c r="U80" s="217">
        <v>0</v>
      </c>
      <c r="V80" s="103">
        <f t="shared" si="29"/>
        <v>0</v>
      </c>
      <c r="X80" s="245"/>
    </row>
    <row r="81" spans="1:24" ht="12.75" customHeight="1" x14ac:dyDescent="0.3">
      <c r="A81" s="38" t="s">
        <v>139</v>
      </c>
      <c r="B81" s="50"/>
      <c r="C81" s="217">
        <v>0</v>
      </c>
      <c r="D81" s="103">
        <f t="shared" si="20"/>
        <v>0</v>
      </c>
      <c r="E81" s="217">
        <v>0</v>
      </c>
      <c r="F81" s="103">
        <f t="shared" si="21"/>
        <v>0</v>
      </c>
      <c r="G81" s="217">
        <v>0</v>
      </c>
      <c r="H81" s="103">
        <f t="shared" si="22"/>
        <v>0</v>
      </c>
      <c r="I81" s="217">
        <v>0</v>
      </c>
      <c r="J81" s="103">
        <f t="shared" si="23"/>
        <v>0</v>
      </c>
      <c r="K81" s="217">
        <v>0</v>
      </c>
      <c r="L81" s="103">
        <f t="shared" si="24"/>
        <v>0</v>
      </c>
      <c r="M81" s="217">
        <v>0</v>
      </c>
      <c r="N81" s="103">
        <f t="shared" si="25"/>
        <v>0</v>
      </c>
      <c r="O81" s="217">
        <v>0</v>
      </c>
      <c r="P81" s="103">
        <f t="shared" si="26"/>
        <v>0</v>
      </c>
      <c r="Q81" s="217">
        <v>0</v>
      </c>
      <c r="R81" s="103">
        <f t="shared" si="27"/>
        <v>0</v>
      </c>
      <c r="S81" s="217">
        <v>0</v>
      </c>
      <c r="T81" s="103">
        <f t="shared" si="28"/>
        <v>0</v>
      </c>
      <c r="U81" s="217">
        <v>0</v>
      </c>
      <c r="V81" s="103">
        <f t="shared" si="29"/>
        <v>0</v>
      </c>
      <c r="X81" s="245"/>
    </row>
    <row r="82" spans="1:24" ht="12.75" customHeight="1" x14ac:dyDescent="0.3">
      <c r="A82" s="38" t="s">
        <v>155</v>
      </c>
      <c r="B82" s="50"/>
      <c r="C82" s="217">
        <v>0</v>
      </c>
      <c r="D82" s="103">
        <f t="shared" si="20"/>
        <v>0</v>
      </c>
      <c r="E82" s="217">
        <v>0</v>
      </c>
      <c r="F82" s="103">
        <f t="shared" si="21"/>
        <v>0</v>
      </c>
      <c r="G82" s="217">
        <v>0</v>
      </c>
      <c r="H82" s="103">
        <f t="shared" si="22"/>
        <v>0</v>
      </c>
      <c r="I82" s="217">
        <v>0</v>
      </c>
      <c r="J82" s="103">
        <f t="shared" si="23"/>
        <v>0</v>
      </c>
      <c r="K82" s="217">
        <v>0</v>
      </c>
      <c r="L82" s="103">
        <f t="shared" si="24"/>
        <v>0</v>
      </c>
      <c r="M82" s="217">
        <v>0</v>
      </c>
      <c r="N82" s="103">
        <f t="shared" si="25"/>
        <v>0</v>
      </c>
      <c r="O82" s="217">
        <v>0</v>
      </c>
      <c r="P82" s="103">
        <f t="shared" si="26"/>
        <v>0</v>
      </c>
      <c r="Q82" s="217">
        <v>0</v>
      </c>
      <c r="R82" s="103">
        <f t="shared" si="27"/>
        <v>0</v>
      </c>
      <c r="S82" s="217">
        <v>0</v>
      </c>
      <c r="T82" s="103">
        <f t="shared" si="28"/>
        <v>0</v>
      </c>
      <c r="U82" s="217">
        <v>0</v>
      </c>
      <c r="V82" s="103">
        <f t="shared" si="29"/>
        <v>0</v>
      </c>
      <c r="X82" s="245"/>
    </row>
    <row r="83" spans="1:24" ht="12.75" customHeight="1" x14ac:dyDescent="0.3">
      <c r="A83" s="38" t="s">
        <v>77</v>
      </c>
      <c r="B83" s="50"/>
      <c r="C83" s="217">
        <v>0</v>
      </c>
      <c r="D83" s="103">
        <f t="shared" si="20"/>
        <v>0</v>
      </c>
      <c r="E83" s="217">
        <v>0</v>
      </c>
      <c r="F83" s="103">
        <f t="shared" si="21"/>
        <v>0</v>
      </c>
      <c r="G83" s="217">
        <v>0</v>
      </c>
      <c r="H83" s="103">
        <f t="shared" si="22"/>
        <v>0</v>
      </c>
      <c r="I83" s="217">
        <v>0</v>
      </c>
      <c r="J83" s="103">
        <f t="shared" si="23"/>
        <v>0</v>
      </c>
      <c r="K83" s="217">
        <v>0</v>
      </c>
      <c r="L83" s="103">
        <f t="shared" si="24"/>
        <v>0</v>
      </c>
      <c r="M83" s="217">
        <v>0</v>
      </c>
      <c r="N83" s="103">
        <f t="shared" si="25"/>
        <v>0</v>
      </c>
      <c r="O83" s="217">
        <v>0</v>
      </c>
      <c r="P83" s="103">
        <f t="shared" si="26"/>
        <v>0</v>
      </c>
      <c r="Q83" s="217">
        <v>0</v>
      </c>
      <c r="R83" s="103">
        <f t="shared" si="27"/>
        <v>0</v>
      </c>
      <c r="S83" s="217">
        <v>0</v>
      </c>
      <c r="T83" s="103">
        <f t="shared" si="28"/>
        <v>0</v>
      </c>
      <c r="U83" s="217">
        <v>0</v>
      </c>
      <c r="V83" s="103">
        <f t="shared" si="29"/>
        <v>0</v>
      </c>
      <c r="X83" s="245"/>
    </row>
    <row r="84" spans="1:24" ht="12.75" customHeight="1" x14ac:dyDescent="0.3">
      <c r="A84" s="38" t="s">
        <v>98</v>
      </c>
      <c r="B84" s="50"/>
      <c r="C84" s="217">
        <v>0</v>
      </c>
      <c r="D84" s="103">
        <f t="shared" si="20"/>
        <v>0</v>
      </c>
      <c r="E84" s="217">
        <v>0</v>
      </c>
      <c r="F84" s="103">
        <f t="shared" si="21"/>
        <v>0</v>
      </c>
      <c r="G84" s="217">
        <v>0</v>
      </c>
      <c r="H84" s="103">
        <f t="shared" si="22"/>
        <v>0</v>
      </c>
      <c r="I84" s="217">
        <v>0</v>
      </c>
      <c r="J84" s="103">
        <f t="shared" si="23"/>
        <v>0</v>
      </c>
      <c r="K84" s="217">
        <v>0</v>
      </c>
      <c r="L84" s="103">
        <f t="shared" si="24"/>
        <v>0</v>
      </c>
      <c r="M84" s="217">
        <v>0</v>
      </c>
      <c r="N84" s="103">
        <f t="shared" si="25"/>
        <v>0</v>
      </c>
      <c r="O84" s="217">
        <v>0</v>
      </c>
      <c r="P84" s="103">
        <f t="shared" si="26"/>
        <v>0</v>
      </c>
      <c r="Q84" s="217">
        <v>0</v>
      </c>
      <c r="R84" s="103">
        <f t="shared" si="27"/>
        <v>0</v>
      </c>
      <c r="S84" s="217">
        <v>0</v>
      </c>
      <c r="T84" s="103">
        <f t="shared" si="28"/>
        <v>0</v>
      </c>
      <c r="U84" s="217">
        <v>0</v>
      </c>
      <c r="V84" s="103">
        <f t="shared" si="29"/>
        <v>0</v>
      </c>
      <c r="X84" s="245"/>
    </row>
    <row r="85" spans="1:24" ht="12.75" customHeight="1" x14ac:dyDescent="0.3">
      <c r="A85" s="38" t="s">
        <v>79</v>
      </c>
      <c r="B85" s="50"/>
      <c r="C85" s="217">
        <v>0</v>
      </c>
      <c r="D85" s="103">
        <f t="shared" si="20"/>
        <v>0</v>
      </c>
      <c r="E85" s="217">
        <v>0</v>
      </c>
      <c r="F85" s="103">
        <f t="shared" si="21"/>
        <v>0</v>
      </c>
      <c r="G85" s="217">
        <v>0</v>
      </c>
      <c r="H85" s="103">
        <f t="shared" si="22"/>
        <v>0</v>
      </c>
      <c r="I85" s="217">
        <v>0</v>
      </c>
      <c r="J85" s="103">
        <f t="shared" si="23"/>
        <v>0</v>
      </c>
      <c r="K85" s="217">
        <v>0</v>
      </c>
      <c r="L85" s="103">
        <f t="shared" si="24"/>
        <v>0</v>
      </c>
      <c r="M85" s="217">
        <v>0</v>
      </c>
      <c r="N85" s="103">
        <f t="shared" si="25"/>
        <v>0</v>
      </c>
      <c r="O85" s="217">
        <v>0</v>
      </c>
      <c r="P85" s="103">
        <f t="shared" si="26"/>
        <v>0</v>
      </c>
      <c r="Q85" s="217">
        <v>0</v>
      </c>
      <c r="R85" s="103">
        <f t="shared" si="27"/>
        <v>0</v>
      </c>
      <c r="S85" s="217">
        <v>0</v>
      </c>
      <c r="T85" s="103">
        <f t="shared" si="28"/>
        <v>0</v>
      </c>
      <c r="U85" s="217">
        <v>0</v>
      </c>
      <c r="V85" s="103">
        <f t="shared" si="29"/>
        <v>0</v>
      </c>
      <c r="X85" s="245"/>
    </row>
    <row r="86" spans="1:24" ht="12.75" customHeight="1" x14ac:dyDescent="0.3">
      <c r="A86" s="38" t="s">
        <v>15</v>
      </c>
      <c r="B86" s="50"/>
      <c r="C86" s="217">
        <v>0</v>
      </c>
      <c r="D86" s="103">
        <f t="shared" si="20"/>
        <v>0</v>
      </c>
      <c r="E86" s="217">
        <v>8020.0000000000009</v>
      </c>
      <c r="F86" s="103">
        <f t="shared" si="21"/>
        <v>4.0000000000000001E-3</v>
      </c>
      <c r="G86" s="217">
        <v>8180.4000000000005</v>
      </c>
      <c r="H86" s="103">
        <f t="shared" si="22"/>
        <v>4.0000000000000001E-3</v>
      </c>
      <c r="I86" s="217">
        <v>8344.0079999999998</v>
      </c>
      <c r="J86" s="103">
        <f t="shared" si="23"/>
        <v>4.0000000000000001E-3</v>
      </c>
      <c r="K86" s="217">
        <v>8510.8881600000004</v>
      </c>
      <c r="L86" s="103">
        <f t="shared" si="24"/>
        <v>4.0000000000000001E-3</v>
      </c>
      <c r="M86" s="217">
        <v>8681.1059231999989</v>
      </c>
      <c r="N86" s="103">
        <f t="shared" si="25"/>
        <v>3.9999999999999992E-3</v>
      </c>
      <c r="O86" s="217">
        <v>8854.7280416640006</v>
      </c>
      <c r="P86" s="103">
        <f t="shared" si="26"/>
        <v>4.0000000000000001E-3</v>
      </c>
      <c r="Q86" s="217">
        <v>9031.8226024972828</v>
      </c>
      <c r="R86" s="103">
        <f t="shared" si="27"/>
        <v>4.000000000000001E-3</v>
      </c>
      <c r="S86" s="217">
        <v>9212.4590545472274</v>
      </c>
      <c r="T86" s="103">
        <f t="shared" si="28"/>
        <v>4.0000000000000001E-3</v>
      </c>
      <c r="U86" s="217">
        <v>9396.7082356381725</v>
      </c>
      <c r="V86" s="103">
        <f t="shared" si="29"/>
        <v>4.0000000000000001E-3</v>
      </c>
      <c r="X86" s="245"/>
    </row>
    <row r="87" spans="1:24" ht="12.75" customHeight="1" x14ac:dyDescent="0.3">
      <c r="A87" s="38" t="s">
        <v>152</v>
      </c>
      <c r="B87" s="50"/>
      <c r="C87" s="217">
        <v>0</v>
      </c>
      <c r="D87" s="103">
        <f t="shared" si="20"/>
        <v>0</v>
      </c>
      <c r="E87" s="217">
        <v>0</v>
      </c>
      <c r="F87" s="103">
        <f t="shared" si="21"/>
        <v>0</v>
      </c>
      <c r="G87" s="217">
        <v>0</v>
      </c>
      <c r="H87" s="103">
        <f t="shared" si="22"/>
        <v>0</v>
      </c>
      <c r="I87" s="217">
        <v>0</v>
      </c>
      <c r="J87" s="103">
        <f t="shared" si="23"/>
        <v>0</v>
      </c>
      <c r="K87" s="217">
        <v>0</v>
      </c>
      <c r="L87" s="103">
        <f t="shared" si="24"/>
        <v>0</v>
      </c>
      <c r="M87" s="217">
        <v>0</v>
      </c>
      <c r="N87" s="103">
        <f t="shared" si="25"/>
        <v>0</v>
      </c>
      <c r="O87" s="217">
        <v>0</v>
      </c>
      <c r="P87" s="103">
        <f t="shared" si="26"/>
        <v>0</v>
      </c>
      <c r="Q87" s="217">
        <v>0</v>
      </c>
      <c r="R87" s="103">
        <f t="shared" si="27"/>
        <v>0</v>
      </c>
      <c r="S87" s="217">
        <v>0</v>
      </c>
      <c r="T87" s="103">
        <f t="shared" si="28"/>
        <v>0</v>
      </c>
      <c r="U87" s="217">
        <v>0</v>
      </c>
      <c r="V87" s="103">
        <f t="shared" si="29"/>
        <v>0</v>
      </c>
      <c r="X87" s="245"/>
    </row>
    <row r="88" spans="1:24" ht="12.75" customHeight="1" x14ac:dyDescent="0.3">
      <c r="A88" s="38" t="s">
        <v>12</v>
      </c>
      <c r="B88" s="50"/>
      <c r="C88" s="217">
        <v>0</v>
      </c>
      <c r="D88" s="103">
        <f t="shared" si="20"/>
        <v>0</v>
      </c>
      <c r="E88" s="217">
        <v>10225.500000000002</v>
      </c>
      <c r="F88" s="103">
        <f t="shared" si="21"/>
        <v>5.1000000000000012E-3</v>
      </c>
      <c r="G88" s="217">
        <v>10430.010000000002</v>
      </c>
      <c r="H88" s="103">
        <f t="shared" si="22"/>
        <v>5.1000000000000012E-3</v>
      </c>
      <c r="I88" s="217">
        <v>10638.610200000001</v>
      </c>
      <c r="J88" s="103">
        <f t="shared" si="23"/>
        <v>5.1000000000000004E-3</v>
      </c>
      <c r="K88" s="217">
        <v>10851.382404000002</v>
      </c>
      <c r="L88" s="103">
        <f t="shared" si="24"/>
        <v>5.1000000000000004E-3</v>
      </c>
      <c r="M88" s="217">
        <v>11068.41005208</v>
      </c>
      <c r="N88" s="103">
        <f t="shared" si="25"/>
        <v>5.1000000000000004E-3</v>
      </c>
      <c r="O88" s="217">
        <v>11289.778253121602</v>
      </c>
      <c r="P88" s="103">
        <f t="shared" si="26"/>
        <v>5.1000000000000004E-3</v>
      </c>
      <c r="Q88" s="217">
        <v>11515.573818184035</v>
      </c>
      <c r="R88" s="103">
        <f t="shared" si="27"/>
        <v>5.1000000000000004E-3</v>
      </c>
      <c r="S88" s="217">
        <v>11745.885294547716</v>
      </c>
      <c r="T88" s="103">
        <f t="shared" si="28"/>
        <v>5.1000000000000004E-3</v>
      </c>
      <c r="U88" s="217">
        <v>11980.803000438673</v>
      </c>
      <c r="V88" s="103">
        <f t="shared" si="29"/>
        <v>5.1000000000000004E-3</v>
      </c>
      <c r="X88" s="245"/>
    </row>
    <row r="89" spans="1:24" ht="12.75" customHeight="1" x14ac:dyDescent="0.3">
      <c r="A89" s="38" t="s">
        <v>172</v>
      </c>
      <c r="B89" s="50"/>
      <c r="C89" s="217">
        <v>0</v>
      </c>
      <c r="D89" s="103">
        <f t="shared" si="20"/>
        <v>0</v>
      </c>
      <c r="E89" s="217">
        <v>0</v>
      </c>
      <c r="F89" s="103">
        <f t="shared" si="21"/>
        <v>0</v>
      </c>
      <c r="G89" s="217">
        <v>0</v>
      </c>
      <c r="H89" s="103">
        <f t="shared" si="22"/>
        <v>0</v>
      </c>
      <c r="I89" s="217">
        <v>0</v>
      </c>
      <c r="J89" s="103">
        <f t="shared" si="23"/>
        <v>0</v>
      </c>
      <c r="K89" s="217">
        <v>0</v>
      </c>
      <c r="L89" s="103">
        <f t="shared" si="24"/>
        <v>0</v>
      </c>
      <c r="M89" s="217">
        <v>0</v>
      </c>
      <c r="N89" s="103">
        <f t="shared" si="25"/>
        <v>0</v>
      </c>
      <c r="O89" s="217">
        <v>0</v>
      </c>
      <c r="P89" s="103">
        <f t="shared" si="26"/>
        <v>0</v>
      </c>
      <c r="Q89" s="217">
        <v>0</v>
      </c>
      <c r="R89" s="103">
        <f t="shared" si="27"/>
        <v>0</v>
      </c>
      <c r="S89" s="217">
        <v>0</v>
      </c>
      <c r="T89" s="103">
        <f t="shared" si="28"/>
        <v>0</v>
      </c>
      <c r="U89" s="217">
        <v>0</v>
      </c>
      <c r="V89" s="103">
        <f t="shared" si="29"/>
        <v>0</v>
      </c>
      <c r="X89" s="245"/>
    </row>
    <row r="90" spans="1:24" ht="12.75" customHeight="1" x14ac:dyDescent="0.3">
      <c r="A90" s="38" t="s">
        <v>17</v>
      </c>
      <c r="B90" s="50"/>
      <c r="C90" s="217">
        <v>0</v>
      </c>
      <c r="D90" s="103">
        <f t="shared" si="20"/>
        <v>0</v>
      </c>
      <c r="E90" s="217">
        <v>401</v>
      </c>
      <c r="F90" s="103">
        <f t="shared" si="21"/>
        <v>2.0000000000000001E-4</v>
      </c>
      <c r="G90" s="217">
        <v>409.02000000000004</v>
      </c>
      <c r="H90" s="103">
        <f t="shared" si="22"/>
        <v>2.0000000000000001E-4</v>
      </c>
      <c r="I90" s="217">
        <v>417.2004</v>
      </c>
      <c r="J90" s="103">
        <f t="shared" si="23"/>
        <v>2.0000000000000001E-4</v>
      </c>
      <c r="K90" s="217">
        <v>425.54440800000009</v>
      </c>
      <c r="L90" s="103">
        <f t="shared" si="24"/>
        <v>2.0000000000000004E-4</v>
      </c>
      <c r="M90" s="217">
        <v>434.05529615999995</v>
      </c>
      <c r="N90" s="103">
        <f t="shared" si="25"/>
        <v>1.9999999999999998E-4</v>
      </c>
      <c r="O90" s="217">
        <v>442.73640208320006</v>
      </c>
      <c r="P90" s="103">
        <f t="shared" si="26"/>
        <v>2.0000000000000001E-4</v>
      </c>
      <c r="Q90" s="217">
        <v>451.59113012486409</v>
      </c>
      <c r="R90" s="103">
        <f t="shared" si="27"/>
        <v>2.0000000000000001E-4</v>
      </c>
      <c r="S90" s="217">
        <v>460.62295272736139</v>
      </c>
      <c r="T90" s="103">
        <f t="shared" si="28"/>
        <v>2.0000000000000001E-4</v>
      </c>
      <c r="U90" s="217">
        <v>469.83541178190865</v>
      </c>
      <c r="V90" s="103">
        <f t="shared" si="29"/>
        <v>1.9999999999999998E-4</v>
      </c>
      <c r="X90" s="245"/>
    </row>
    <row r="91" spans="1:24" ht="12.75" customHeight="1" x14ac:dyDescent="0.3">
      <c r="A91" s="38" t="s">
        <v>143</v>
      </c>
      <c r="B91" s="38"/>
      <c r="C91" s="217">
        <v>0</v>
      </c>
      <c r="D91" s="103">
        <f t="shared" si="20"/>
        <v>0</v>
      </c>
      <c r="E91" s="217">
        <v>0</v>
      </c>
      <c r="F91" s="103">
        <f t="shared" si="21"/>
        <v>0</v>
      </c>
      <c r="G91" s="217">
        <v>0</v>
      </c>
      <c r="H91" s="103">
        <f t="shared" si="22"/>
        <v>0</v>
      </c>
      <c r="I91" s="217">
        <v>0</v>
      </c>
      <c r="J91" s="103">
        <f t="shared" si="23"/>
        <v>0</v>
      </c>
      <c r="K91" s="217">
        <v>0</v>
      </c>
      <c r="L91" s="103">
        <f t="shared" si="24"/>
        <v>0</v>
      </c>
      <c r="M91" s="217">
        <v>0</v>
      </c>
      <c r="N91" s="103">
        <f t="shared" si="25"/>
        <v>0</v>
      </c>
      <c r="O91" s="217">
        <v>0</v>
      </c>
      <c r="P91" s="103">
        <f t="shared" si="26"/>
        <v>0</v>
      </c>
      <c r="Q91" s="217">
        <v>0</v>
      </c>
      <c r="R91" s="103">
        <f t="shared" si="27"/>
        <v>0</v>
      </c>
      <c r="S91" s="217">
        <v>0</v>
      </c>
      <c r="T91" s="103">
        <f t="shared" si="28"/>
        <v>0</v>
      </c>
      <c r="U91" s="217">
        <v>0</v>
      </c>
      <c r="V91" s="103">
        <f t="shared" si="29"/>
        <v>0</v>
      </c>
      <c r="X91" s="245"/>
    </row>
    <row r="92" spans="1:24" ht="12.75" customHeight="1" x14ac:dyDescent="0.3">
      <c r="A92" s="38" t="s">
        <v>13</v>
      </c>
      <c r="B92" s="50"/>
      <c r="C92" s="217">
        <v>0</v>
      </c>
      <c r="D92" s="103">
        <f t="shared" si="20"/>
        <v>0</v>
      </c>
      <c r="E92" s="217">
        <v>10426</v>
      </c>
      <c r="F92" s="103">
        <f t="shared" si="21"/>
        <v>5.1999999999999998E-3</v>
      </c>
      <c r="G92" s="217">
        <v>10634.52</v>
      </c>
      <c r="H92" s="103">
        <f t="shared" si="22"/>
        <v>5.2000000000000006E-3</v>
      </c>
      <c r="I92" s="217">
        <v>10847.210399999998</v>
      </c>
      <c r="J92" s="103">
        <f t="shared" si="23"/>
        <v>5.1999999999999989E-3</v>
      </c>
      <c r="K92" s="217">
        <v>11064.154607999999</v>
      </c>
      <c r="L92" s="103">
        <f t="shared" si="24"/>
        <v>5.1999999999999998E-3</v>
      </c>
      <c r="M92" s="217">
        <v>11285.437700159999</v>
      </c>
      <c r="N92" s="103">
        <f t="shared" si="25"/>
        <v>5.1999999999999998E-3</v>
      </c>
      <c r="O92" s="217">
        <v>11511.146454163199</v>
      </c>
      <c r="P92" s="103">
        <f t="shared" si="26"/>
        <v>5.1999999999999998E-3</v>
      </c>
      <c r="Q92" s="217">
        <v>11741.369383246465</v>
      </c>
      <c r="R92" s="103">
        <f t="shared" si="27"/>
        <v>5.1999999999999998E-3</v>
      </c>
      <c r="S92" s="217">
        <v>11976.196770911396</v>
      </c>
      <c r="T92" s="103">
        <f t="shared" si="28"/>
        <v>5.1999999999999998E-3</v>
      </c>
      <c r="U92" s="217">
        <v>12215.720706329625</v>
      </c>
      <c r="V92" s="103">
        <f t="shared" si="29"/>
        <v>5.1999999999999998E-3</v>
      </c>
      <c r="X92" s="245"/>
    </row>
    <row r="93" spans="1:24" ht="12.75" customHeight="1" x14ac:dyDescent="0.3">
      <c r="A93" s="38" t="s">
        <v>144</v>
      </c>
      <c r="B93" s="50"/>
      <c r="C93" s="217">
        <v>0</v>
      </c>
      <c r="D93" s="103">
        <f t="shared" si="20"/>
        <v>0</v>
      </c>
      <c r="E93" s="217">
        <v>0</v>
      </c>
      <c r="F93" s="103">
        <f t="shared" si="21"/>
        <v>0</v>
      </c>
      <c r="G93" s="217">
        <v>0</v>
      </c>
      <c r="H93" s="103">
        <f t="shared" si="22"/>
        <v>0</v>
      </c>
      <c r="I93" s="217">
        <v>0</v>
      </c>
      <c r="J93" s="103">
        <f t="shared" si="23"/>
        <v>0</v>
      </c>
      <c r="K93" s="217">
        <v>0</v>
      </c>
      <c r="L93" s="103">
        <f t="shared" si="24"/>
        <v>0</v>
      </c>
      <c r="M93" s="217">
        <v>0</v>
      </c>
      <c r="N93" s="103">
        <f t="shared" si="25"/>
        <v>0</v>
      </c>
      <c r="O93" s="217">
        <v>0</v>
      </c>
      <c r="P93" s="103">
        <f t="shared" si="26"/>
        <v>0</v>
      </c>
      <c r="Q93" s="217">
        <v>0</v>
      </c>
      <c r="R93" s="103">
        <f t="shared" si="27"/>
        <v>0</v>
      </c>
      <c r="S93" s="217">
        <v>0</v>
      </c>
      <c r="T93" s="103">
        <f t="shared" si="28"/>
        <v>0</v>
      </c>
      <c r="U93" s="217">
        <v>0</v>
      </c>
      <c r="V93" s="103">
        <f t="shared" si="29"/>
        <v>0</v>
      </c>
      <c r="X93" s="245"/>
    </row>
    <row r="94" spans="1:24" ht="12.75" customHeight="1" x14ac:dyDescent="0.3">
      <c r="A94" s="38" t="s">
        <v>156</v>
      </c>
      <c r="B94" s="50"/>
      <c r="C94" s="217">
        <v>0</v>
      </c>
      <c r="D94" s="103">
        <f t="shared" si="20"/>
        <v>0</v>
      </c>
      <c r="E94" s="217">
        <v>0</v>
      </c>
      <c r="F94" s="103">
        <f t="shared" si="21"/>
        <v>0</v>
      </c>
      <c r="G94" s="217">
        <v>0</v>
      </c>
      <c r="H94" s="103">
        <f t="shared" si="22"/>
        <v>0</v>
      </c>
      <c r="I94" s="217">
        <v>0</v>
      </c>
      <c r="J94" s="103">
        <f t="shared" si="23"/>
        <v>0</v>
      </c>
      <c r="K94" s="217">
        <v>0</v>
      </c>
      <c r="L94" s="103">
        <f t="shared" si="24"/>
        <v>0</v>
      </c>
      <c r="M94" s="217">
        <v>0</v>
      </c>
      <c r="N94" s="103">
        <f t="shared" si="25"/>
        <v>0</v>
      </c>
      <c r="O94" s="217">
        <v>0</v>
      </c>
      <c r="P94" s="103">
        <f t="shared" si="26"/>
        <v>0</v>
      </c>
      <c r="Q94" s="217">
        <v>0</v>
      </c>
      <c r="R94" s="103">
        <f t="shared" si="27"/>
        <v>0</v>
      </c>
      <c r="S94" s="217">
        <v>0</v>
      </c>
      <c r="T94" s="103">
        <f t="shared" si="28"/>
        <v>0</v>
      </c>
      <c r="U94" s="217">
        <v>0</v>
      </c>
      <c r="V94" s="103">
        <f t="shared" si="29"/>
        <v>0</v>
      </c>
      <c r="X94" s="245"/>
    </row>
    <row r="95" spans="1:24" ht="12.75" customHeight="1" x14ac:dyDescent="0.3">
      <c r="A95" s="38" t="s">
        <v>150</v>
      </c>
      <c r="B95" s="50"/>
      <c r="C95" s="217">
        <v>0</v>
      </c>
      <c r="D95" s="103">
        <f t="shared" si="20"/>
        <v>0</v>
      </c>
      <c r="E95" s="217">
        <v>0</v>
      </c>
      <c r="F95" s="103">
        <f t="shared" si="21"/>
        <v>0</v>
      </c>
      <c r="G95" s="217">
        <v>0</v>
      </c>
      <c r="H95" s="103">
        <f t="shared" si="22"/>
        <v>0</v>
      </c>
      <c r="I95" s="217">
        <v>0</v>
      </c>
      <c r="J95" s="103">
        <f t="shared" si="23"/>
        <v>0</v>
      </c>
      <c r="K95" s="217">
        <v>0</v>
      </c>
      <c r="L95" s="103">
        <f t="shared" si="24"/>
        <v>0</v>
      </c>
      <c r="M95" s="217">
        <v>0</v>
      </c>
      <c r="N95" s="103">
        <f t="shared" si="25"/>
        <v>0</v>
      </c>
      <c r="O95" s="217">
        <v>0</v>
      </c>
      <c r="P95" s="103">
        <f t="shared" si="26"/>
        <v>0</v>
      </c>
      <c r="Q95" s="217">
        <v>0</v>
      </c>
      <c r="R95" s="103">
        <f t="shared" si="27"/>
        <v>0</v>
      </c>
      <c r="S95" s="217">
        <v>0</v>
      </c>
      <c r="T95" s="103">
        <f t="shared" si="28"/>
        <v>0</v>
      </c>
      <c r="U95" s="217">
        <v>0</v>
      </c>
      <c r="V95" s="103">
        <f t="shared" si="29"/>
        <v>0</v>
      </c>
      <c r="X95" s="245"/>
    </row>
    <row r="96" spans="1:24" ht="12.75" customHeight="1" x14ac:dyDescent="0.3">
      <c r="A96" s="38" t="s">
        <v>146</v>
      </c>
      <c r="B96" s="50"/>
      <c r="C96" s="217">
        <v>0</v>
      </c>
      <c r="D96" s="103">
        <f t="shared" si="20"/>
        <v>0</v>
      </c>
      <c r="E96" s="217">
        <v>0</v>
      </c>
      <c r="F96" s="103">
        <f t="shared" si="21"/>
        <v>0</v>
      </c>
      <c r="G96" s="217">
        <v>0</v>
      </c>
      <c r="H96" s="103">
        <f t="shared" si="22"/>
        <v>0</v>
      </c>
      <c r="I96" s="217">
        <v>0</v>
      </c>
      <c r="J96" s="103">
        <f t="shared" si="23"/>
        <v>0</v>
      </c>
      <c r="K96" s="217">
        <v>0</v>
      </c>
      <c r="L96" s="103">
        <f t="shared" si="24"/>
        <v>0</v>
      </c>
      <c r="M96" s="217">
        <v>0</v>
      </c>
      <c r="N96" s="103">
        <f t="shared" si="25"/>
        <v>0</v>
      </c>
      <c r="O96" s="217">
        <v>0</v>
      </c>
      <c r="P96" s="103">
        <f t="shared" si="26"/>
        <v>0</v>
      </c>
      <c r="Q96" s="217">
        <v>0</v>
      </c>
      <c r="R96" s="103">
        <f t="shared" si="27"/>
        <v>0</v>
      </c>
      <c r="S96" s="217">
        <v>0</v>
      </c>
      <c r="T96" s="103">
        <f t="shared" si="28"/>
        <v>0</v>
      </c>
      <c r="U96" s="217">
        <v>0</v>
      </c>
      <c r="V96" s="103">
        <f t="shared" si="29"/>
        <v>0</v>
      </c>
      <c r="X96" s="245"/>
    </row>
    <row r="97" spans="1:24" ht="12.75" customHeight="1" x14ac:dyDescent="0.3">
      <c r="A97" s="38" t="s">
        <v>7</v>
      </c>
      <c r="B97" s="50"/>
      <c r="C97" s="217">
        <v>0</v>
      </c>
      <c r="D97" s="103">
        <f t="shared" si="20"/>
        <v>0</v>
      </c>
      <c r="E97" s="217">
        <v>17558.351198571425</v>
      </c>
      <c r="F97" s="103">
        <f t="shared" si="21"/>
        <v>8.7572823933024565E-3</v>
      </c>
      <c r="G97" s="217">
        <v>18436.268758499999</v>
      </c>
      <c r="H97" s="103">
        <f t="shared" si="22"/>
        <v>9.0148495225172362E-3</v>
      </c>
      <c r="I97" s="217">
        <v>19005.972936799495</v>
      </c>
      <c r="J97" s="103">
        <f t="shared" si="23"/>
        <v>9.1111959321225466E-3</v>
      </c>
      <c r="K97" s="217">
        <v>19481.122260219487</v>
      </c>
      <c r="L97" s="103">
        <f t="shared" si="24"/>
        <v>9.155858657280011E-3</v>
      </c>
      <c r="M97" s="217">
        <v>19968.150316724972</v>
      </c>
      <c r="N97" s="103">
        <f t="shared" si="25"/>
        <v>9.2007403173647168E-3</v>
      </c>
      <c r="O97" s="217">
        <v>20467.354074643092</v>
      </c>
      <c r="P97" s="103">
        <f t="shared" si="26"/>
        <v>9.2458419855870905E-3</v>
      </c>
      <c r="Q97" s="217">
        <v>20979.037926509169</v>
      </c>
      <c r="R97" s="103">
        <f t="shared" si="27"/>
        <v>9.2911647404183978E-3</v>
      </c>
      <c r="S97" s="217">
        <v>21503.513874671895</v>
      </c>
      <c r="T97" s="103">
        <f t="shared" si="28"/>
        <v>9.3367096656165258E-3</v>
      </c>
      <c r="U97" s="217">
        <v>22041.101721538696</v>
      </c>
      <c r="V97" s="103">
        <f t="shared" si="29"/>
        <v>9.382477850251902E-3</v>
      </c>
      <c r="X97" s="245"/>
    </row>
    <row r="98" spans="1:24" ht="12.75" customHeight="1" x14ac:dyDescent="0.3">
      <c r="A98" s="145" t="s">
        <v>245</v>
      </c>
      <c r="B98" s="50"/>
      <c r="C98" s="217">
        <v>0</v>
      </c>
      <c r="D98" s="103">
        <f t="shared" si="20"/>
        <v>0</v>
      </c>
      <c r="E98" s="217">
        <v>2406</v>
      </c>
      <c r="F98" s="103">
        <f t="shared" si="21"/>
        <v>1.1999999999999999E-3</v>
      </c>
      <c r="G98" s="217">
        <v>2454.12</v>
      </c>
      <c r="H98" s="103">
        <f t="shared" si="22"/>
        <v>1.1999999999999999E-3</v>
      </c>
      <c r="I98" s="217">
        <v>2503.2023999999997</v>
      </c>
      <c r="J98" s="103">
        <f t="shared" si="23"/>
        <v>1.1999999999999999E-3</v>
      </c>
      <c r="K98" s="217">
        <v>2553.2664479999999</v>
      </c>
      <c r="L98" s="103">
        <f t="shared" si="24"/>
        <v>1.1999999999999999E-3</v>
      </c>
      <c r="M98" s="217">
        <v>2604.3317769599994</v>
      </c>
      <c r="N98" s="103">
        <f t="shared" si="25"/>
        <v>1.1999999999999997E-3</v>
      </c>
      <c r="O98" s="217">
        <v>2656.4184124991998</v>
      </c>
      <c r="P98" s="103">
        <f t="shared" si="26"/>
        <v>1.1999999999999999E-3</v>
      </c>
      <c r="Q98" s="217">
        <v>2709.5467807491846</v>
      </c>
      <c r="R98" s="103">
        <f t="shared" si="27"/>
        <v>1.2000000000000001E-3</v>
      </c>
      <c r="S98" s="217">
        <v>2763.7377163641677</v>
      </c>
      <c r="T98" s="103">
        <f t="shared" si="28"/>
        <v>1.1999999999999997E-3</v>
      </c>
      <c r="U98" s="217">
        <v>2819.0124706914517</v>
      </c>
      <c r="V98" s="103">
        <f t="shared" si="29"/>
        <v>1.1999999999999999E-3</v>
      </c>
      <c r="X98" s="245"/>
    </row>
    <row r="99" spans="1:24" ht="12.75" customHeight="1" x14ac:dyDescent="0.3">
      <c r="A99" s="145" t="s">
        <v>245</v>
      </c>
      <c r="B99" s="50"/>
      <c r="C99" s="217">
        <v>0</v>
      </c>
      <c r="D99" s="103">
        <f t="shared" si="20"/>
        <v>0</v>
      </c>
      <c r="E99" s="217">
        <v>0</v>
      </c>
      <c r="F99" s="103">
        <f t="shared" si="21"/>
        <v>0</v>
      </c>
      <c r="G99" s="217">
        <v>0</v>
      </c>
      <c r="H99" s="103">
        <f t="shared" si="22"/>
        <v>0</v>
      </c>
      <c r="I99" s="217">
        <v>0</v>
      </c>
      <c r="J99" s="103">
        <f t="shared" si="23"/>
        <v>0</v>
      </c>
      <c r="K99" s="217">
        <v>0</v>
      </c>
      <c r="L99" s="103">
        <f t="shared" si="24"/>
        <v>0</v>
      </c>
      <c r="M99" s="217">
        <v>0</v>
      </c>
      <c r="N99" s="103">
        <f t="shared" si="25"/>
        <v>0</v>
      </c>
      <c r="O99" s="217">
        <v>0</v>
      </c>
      <c r="P99" s="103">
        <f t="shared" si="26"/>
        <v>0</v>
      </c>
      <c r="Q99" s="217">
        <v>0</v>
      </c>
      <c r="R99" s="103">
        <f t="shared" si="27"/>
        <v>0</v>
      </c>
      <c r="S99" s="217">
        <v>0</v>
      </c>
      <c r="T99" s="103">
        <f t="shared" si="28"/>
        <v>0</v>
      </c>
      <c r="U99" s="217">
        <v>0</v>
      </c>
      <c r="V99" s="103">
        <f t="shared" si="29"/>
        <v>0</v>
      </c>
      <c r="X99" s="245"/>
    </row>
    <row r="100" spans="1:24" ht="12.75" customHeight="1" x14ac:dyDescent="0.3">
      <c r="A100" s="145" t="s">
        <v>245</v>
      </c>
      <c r="B100" s="50"/>
      <c r="C100" s="217">
        <v>0</v>
      </c>
      <c r="D100" s="103">
        <f t="shared" si="20"/>
        <v>0</v>
      </c>
      <c r="E100" s="217">
        <v>0</v>
      </c>
      <c r="F100" s="103">
        <f t="shared" si="21"/>
        <v>0</v>
      </c>
      <c r="G100" s="217">
        <v>0</v>
      </c>
      <c r="H100" s="103">
        <f t="shared" si="22"/>
        <v>0</v>
      </c>
      <c r="I100" s="217">
        <v>0</v>
      </c>
      <c r="J100" s="103">
        <f t="shared" si="23"/>
        <v>0</v>
      </c>
      <c r="K100" s="217">
        <v>0</v>
      </c>
      <c r="L100" s="103">
        <f t="shared" si="24"/>
        <v>0</v>
      </c>
      <c r="M100" s="217">
        <v>0</v>
      </c>
      <c r="N100" s="103">
        <f t="shared" si="25"/>
        <v>0</v>
      </c>
      <c r="O100" s="217">
        <v>0</v>
      </c>
      <c r="P100" s="103">
        <f t="shared" si="26"/>
        <v>0</v>
      </c>
      <c r="Q100" s="217">
        <v>0</v>
      </c>
      <c r="R100" s="103">
        <f t="shared" si="27"/>
        <v>0</v>
      </c>
      <c r="S100" s="217">
        <v>0</v>
      </c>
      <c r="T100" s="103">
        <f t="shared" si="28"/>
        <v>0</v>
      </c>
      <c r="U100" s="217">
        <v>0</v>
      </c>
      <c r="V100" s="103">
        <f t="shared" si="29"/>
        <v>0</v>
      </c>
      <c r="X100" s="245"/>
    </row>
    <row r="101" spans="1:24" ht="12.75" customHeight="1" x14ac:dyDescent="0.3">
      <c r="A101" s="38" t="s">
        <v>99</v>
      </c>
      <c r="B101" s="50"/>
      <c r="C101" s="217"/>
      <c r="D101" s="103">
        <f t="shared" si="20"/>
        <v>0</v>
      </c>
      <c r="E101" s="217"/>
      <c r="F101" s="103">
        <f t="shared" si="21"/>
        <v>0</v>
      </c>
      <c r="G101" s="217"/>
      <c r="H101" s="103">
        <f t="shared" si="22"/>
        <v>0</v>
      </c>
      <c r="I101" s="217">
        <v>0</v>
      </c>
      <c r="J101" s="103">
        <f t="shared" si="23"/>
        <v>0</v>
      </c>
      <c r="K101" s="217">
        <v>0</v>
      </c>
      <c r="L101" s="103">
        <f t="shared" si="24"/>
        <v>0</v>
      </c>
      <c r="M101" s="217">
        <v>0</v>
      </c>
      <c r="N101" s="103">
        <f t="shared" si="25"/>
        <v>0</v>
      </c>
      <c r="O101" s="217">
        <v>0</v>
      </c>
      <c r="P101" s="103">
        <f t="shared" si="26"/>
        <v>0</v>
      </c>
      <c r="Q101" s="217">
        <v>0</v>
      </c>
      <c r="R101" s="103">
        <f t="shared" si="27"/>
        <v>0</v>
      </c>
      <c r="S101" s="217">
        <v>0</v>
      </c>
      <c r="T101" s="103">
        <f t="shared" si="28"/>
        <v>0</v>
      </c>
      <c r="U101" s="217">
        <v>0</v>
      </c>
      <c r="V101" s="103">
        <f t="shared" si="29"/>
        <v>0</v>
      </c>
      <c r="X101" s="245"/>
    </row>
    <row r="102" spans="1:24" ht="12.75" customHeight="1" x14ac:dyDescent="0.3">
      <c r="A102" s="145" t="s">
        <v>78</v>
      </c>
      <c r="B102" s="50"/>
      <c r="C102" s="217">
        <v>0</v>
      </c>
      <c r="D102" s="103">
        <f t="shared" si="20"/>
        <v>0</v>
      </c>
      <c r="E102" s="217">
        <v>0</v>
      </c>
      <c r="F102" s="103">
        <f t="shared" si="21"/>
        <v>0</v>
      </c>
      <c r="G102" s="217">
        <v>0</v>
      </c>
      <c r="H102" s="103">
        <f t="shared" si="22"/>
        <v>0</v>
      </c>
      <c r="I102" s="217">
        <v>0</v>
      </c>
      <c r="J102" s="103">
        <f t="shared" si="23"/>
        <v>0</v>
      </c>
      <c r="K102" s="217">
        <v>0</v>
      </c>
      <c r="L102" s="103">
        <f t="shared" si="24"/>
        <v>0</v>
      </c>
      <c r="M102" s="217">
        <v>0</v>
      </c>
      <c r="N102" s="103">
        <f t="shared" si="25"/>
        <v>0</v>
      </c>
      <c r="O102" s="217">
        <v>0</v>
      </c>
      <c r="P102" s="103">
        <f t="shared" si="26"/>
        <v>0</v>
      </c>
      <c r="Q102" s="217">
        <v>0</v>
      </c>
      <c r="R102" s="103">
        <f t="shared" si="27"/>
        <v>0</v>
      </c>
      <c r="S102" s="217">
        <v>0</v>
      </c>
      <c r="T102" s="103">
        <f t="shared" si="28"/>
        <v>0</v>
      </c>
      <c r="U102" s="217">
        <v>0</v>
      </c>
      <c r="V102" s="103">
        <f t="shared" si="29"/>
        <v>0</v>
      </c>
      <c r="X102" s="245"/>
    </row>
    <row r="103" spans="1:24" ht="12.75" customHeight="1" x14ac:dyDescent="0.3">
      <c r="A103" s="145" t="s">
        <v>78</v>
      </c>
      <c r="B103" s="50"/>
      <c r="C103" s="217">
        <v>0</v>
      </c>
      <c r="D103" s="103">
        <f t="shared" si="20"/>
        <v>0</v>
      </c>
      <c r="E103" s="217">
        <v>0</v>
      </c>
      <c r="F103" s="103">
        <f t="shared" si="21"/>
        <v>0</v>
      </c>
      <c r="G103" s="217">
        <v>0</v>
      </c>
      <c r="H103" s="103">
        <f t="shared" si="22"/>
        <v>0</v>
      </c>
      <c r="I103" s="217">
        <v>0</v>
      </c>
      <c r="J103" s="103">
        <f t="shared" si="23"/>
        <v>0</v>
      </c>
      <c r="K103" s="217">
        <v>0</v>
      </c>
      <c r="L103" s="103">
        <f t="shared" si="24"/>
        <v>0</v>
      </c>
      <c r="M103" s="217">
        <v>0</v>
      </c>
      <c r="N103" s="103">
        <f t="shared" si="25"/>
        <v>0</v>
      </c>
      <c r="O103" s="217">
        <v>0</v>
      </c>
      <c r="P103" s="103">
        <f t="shared" si="26"/>
        <v>0</v>
      </c>
      <c r="Q103" s="217">
        <v>0</v>
      </c>
      <c r="R103" s="103">
        <f t="shared" si="27"/>
        <v>0</v>
      </c>
      <c r="S103" s="217">
        <v>0</v>
      </c>
      <c r="T103" s="103">
        <f t="shared" si="28"/>
        <v>0</v>
      </c>
      <c r="U103" s="217">
        <v>0</v>
      </c>
      <c r="V103" s="103">
        <f t="shared" si="29"/>
        <v>0</v>
      </c>
      <c r="X103" s="245"/>
    </row>
    <row r="104" spans="1:24" ht="12.75" customHeight="1" x14ac:dyDescent="0.3">
      <c r="A104" s="145" t="s">
        <v>78</v>
      </c>
      <c r="B104" s="26"/>
      <c r="C104" s="217">
        <v>0</v>
      </c>
      <c r="D104" s="103">
        <f t="shared" si="20"/>
        <v>0</v>
      </c>
      <c r="E104" s="217">
        <v>0</v>
      </c>
      <c r="F104" s="103">
        <f t="shared" si="21"/>
        <v>0</v>
      </c>
      <c r="G104" s="217">
        <v>0</v>
      </c>
      <c r="H104" s="103">
        <f t="shared" si="22"/>
        <v>0</v>
      </c>
      <c r="I104" s="217">
        <v>0</v>
      </c>
      <c r="J104" s="103">
        <f t="shared" si="23"/>
        <v>0</v>
      </c>
      <c r="K104" s="217">
        <v>0</v>
      </c>
      <c r="L104" s="103">
        <f t="shared" si="24"/>
        <v>0</v>
      </c>
      <c r="M104" s="217">
        <v>0</v>
      </c>
      <c r="N104" s="103">
        <f t="shared" si="25"/>
        <v>0</v>
      </c>
      <c r="O104" s="217">
        <v>0</v>
      </c>
      <c r="P104" s="103">
        <f t="shared" si="26"/>
        <v>0</v>
      </c>
      <c r="Q104" s="217">
        <v>0</v>
      </c>
      <c r="R104" s="103">
        <f t="shared" si="27"/>
        <v>0</v>
      </c>
      <c r="S104" s="217">
        <v>0</v>
      </c>
      <c r="T104" s="103">
        <f t="shared" si="28"/>
        <v>0</v>
      </c>
      <c r="U104" s="217">
        <v>0</v>
      </c>
      <c r="V104" s="103">
        <f t="shared" si="29"/>
        <v>0</v>
      </c>
      <c r="X104" s="245"/>
    </row>
    <row r="105" spans="1:24" ht="12.75" customHeight="1" x14ac:dyDescent="0.3">
      <c r="A105" s="26" t="s">
        <v>36</v>
      </c>
      <c r="B105" s="69"/>
      <c r="C105" s="105">
        <f>SUM(C52:C104)</f>
        <v>0</v>
      </c>
      <c r="D105" s="106">
        <f t="shared" ref="D105" si="30">IFERROR(C105/C$28,0)</f>
        <v>0</v>
      </c>
      <c r="E105" s="105">
        <f>SUM(E52:E104)</f>
        <v>409615.88366941264</v>
      </c>
      <c r="F105" s="106">
        <f t="shared" ref="F105" si="31">IFERROR(E105/E$28,0)</f>
        <v>0.2042971988376123</v>
      </c>
      <c r="G105" s="105">
        <f>SUM(G52:G104)</f>
        <v>420331.34941496694</v>
      </c>
      <c r="H105" s="106">
        <f t="shared" ref="H105" si="32">IFERROR(G105/G$28,0)</f>
        <v>0.20553095174561975</v>
      </c>
      <c r="I105" s="105">
        <f>SUM(I52:I104)</f>
        <v>428236.10242225137</v>
      </c>
      <c r="J105" s="106">
        <f t="shared" ref="J105" si="33">IFERROR(I105/I$28,0)</f>
        <v>0.20529036042259374</v>
      </c>
      <c r="K105" s="105">
        <f>SUM(K52:K104)</f>
        <v>436906.81001137802</v>
      </c>
      <c r="L105" s="106">
        <f t="shared" ref="L105" si="34">IFERROR(K105/K$28,0)</f>
        <v>0.20534017216430114</v>
      </c>
      <c r="M105" s="105">
        <f>SUM(M52:M104)</f>
        <v>445755.06116621505</v>
      </c>
      <c r="N105" s="106">
        <f t="shared" ref="N105" si="35">IFERROR(M105/M$28,0)</f>
        <v>0.20539090991849218</v>
      </c>
      <c r="O105" s="105">
        <f>SUM(O52:O104)</f>
        <v>454781.63330684486</v>
      </c>
      <c r="P105" s="106">
        <f t="shared" ref="P105" si="36">IFERROR(O105/O$28,0)</f>
        <v>0.20544126535201018</v>
      </c>
      <c r="Q105" s="105">
        <f>SUM(Q52:Q104)</f>
        <v>463993.91967066709</v>
      </c>
      <c r="R105" s="106">
        <f t="shared" ref="R105" si="37">IFERROR(Q105/Q$28,0)</f>
        <v>0.20549292876606043</v>
      </c>
      <c r="S105" s="105">
        <f>SUM(S52:S104)</f>
        <v>473391.91570822545</v>
      </c>
      <c r="T105" s="106">
        <f t="shared" ref="T105" si="38">IFERROR(S105/S$28,0)</f>
        <v>0.20554421480964363</v>
      </c>
      <c r="U105" s="105">
        <f>SUM(U52:U104)</f>
        <v>482940.83251534129</v>
      </c>
      <c r="V105" s="106">
        <f t="shared" si="29"/>
        <v>0.2055787283822344</v>
      </c>
    </row>
    <row r="106" spans="1:24" ht="12.75" customHeight="1" x14ac:dyDescent="0.3">
      <c r="A106" s="26"/>
      <c r="B106" s="26"/>
      <c r="C106" s="51"/>
      <c r="D106" s="52"/>
      <c r="E106" s="51"/>
      <c r="F106" s="52"/>
      <c r="G106" s="51"/>
      <c r="H106" s="52"/>
      <c r="I106" s="51"/>
      <c r="J106" s="52"/>
      <c r="K106" s="51"/>
      <c r="L106" s="52"/>
      <c r="M106" s="51"/>
      <c r="N106" s="52"/>
      <c r="O106" s="51"/>
      <c r="P106" s="52"/>
      <c r="Q106" s="51"/>
      <c r="R106" s="52"/>
      <c r="S106" s="51"/>
      <c r="T106" s="52"/>
      <c r="U106" s="51"/>
      <c r="V106" s="52"/>
    </row>
    <row r="107" spans="1:24" ht="12.75" customHeight="1" x14ac:dyDescent="0.3">
      <c r="A107" s="26" t="s">
        <v>19</v>
      </c>
      <c r="B107" s="69"/>
      <c r="C107" s="105">
        <f>C28-C33-C46-C105</f>
        <v>0</v>
      </c>
      <c r="D107" s="106">
        <f>IFERROR(C107/C$28,0)</f>
        <v>0</v>
      </c>
      <c r="E107" s="105">
        <f>E28-E33-E46-E105</f>
        <v>424241.79584487312</v>
      </c>
      <c r="F107" s="106">
        <f>IFERROR(E107/E$28,0)</f>
        <v>0.21159191812711878</v>
      </c>
      <c r="G107" s="105">
        <f>G28-G33-G46-G105</f>
        <v>416121.71407503315</v>
      </c>
      <c r="H107" s="106">
        <f>IFERROR(G107/G$28,0)</f>
        <v>0.20347255101219164</v>
      </c>
      <c r="I107" s="105">
        <f>I28-I33-I46-I105</f>
        <v>419588.61638977879</v>
      </c>
      <c r="J107" s="106">
        <f>IFERROR(I107/I$28,0)</f>
        <v>0.20114487732503555</v>
      </c>
      <c r="K107" s="105">
        <f>K28-K33-K46-K105</f>
        <v>425334.02027095295</v>
      </c>
      <c r="L107" s="106">
        <f>IFERROR(K107/K$28,0)</f>
        <v>0.19990112067032634</v>
      </c>
      <c r="M107" s="105">
        <f>M28-M33-M46-M105</f>
        <v>431126.69324317417</v>
      </c>
      <c r="N107" s="106">
        <f>IFERROR(M107/M$28,0)</f>
        <v>0.19865058533199129</v>
      </c>
      <c r="O107" s="105">
        <f>O28-O33-O46-O105</f>
        <v>436968.76640017924</v>
      </c>
      <c r="P107" s="106">
        <f>IFERROR(O107/O$28,0)</f>
        <v>0.19739455095362277</v>
      </c>
      <c r="Q107" s="105">
        <f>Q28-Q33-Q46-Q105</f>
        <v>442855.77349518082</v>
      </c>
      <c r="R107" s="106">
        <f>IFERROR(Q107/Q$28,0)</f>
        <v>0.19613129840381588</v>
      </c>
      <c r="S107" s="105">
        <f>S28-S33-S46-S105</f>
        <v>448790.66392223956</v>
      </c>
      <c r="T107" s="106">
        <f>IFERROR(S107/S$28,0)</f>
        <v>0.19486248406204576</v>
      </c>
      <c r="U107" s="105">
        <f>U28-U33-U46-U105</f>
        <v>454811.18862406589</v>
      </c>
      <c r="V107" s="106">
        <f>IFERROR(U107/U$28,0)</f>
        <v>0.19360447391529662</v>
      </c>
    </row>
    <row r="108" spans="1:24" ht="12.75" customHeight="1" x14ac:dyDescent="0.3">
      <c r="A108" s="26"/>
      <c r="B108" s="26"/>
      <c r="C108" s="53"/>
      <c r="D108" s="54"/>
      <c r="E108" s="53"/>
      <c r="F108" s="54"/>
      <c r="G108" s="53"/>
      <c r="H108" s="54"/>
      <c r="I108" s="53"/>
      <c r="J108" s="54"/>
      <c r="K108" s="53"/>
      <c r="L108" s="54"/>
      <c r="M108" s="53"/>
      <c r="N108" s="54"/>
      <c r="O108" s="53"/>
      <c r="P108" s="54"/>
      <c r="Q108" s="53"/>
      <c r="R108" s="54"/>
      <c r="S108" s="53"/>
      <c r="T108" s="54"/>
      <c r="U108" s="53"/>
      <c r="V108" s="54"/>
    </row>
    <row r="109" spans="1:24" ht="12.75" customHeight="1" x14ac:dyDescent="0.3">
      <c r="A109" s="26"/>
      <c r="B109" s="26"/>
      <c r="C109" s="53"/>
      <c r="D109" s="54"/>
      <c r="E109" s="53"/>
      <c r="F109" s="54"/>
      <c r="G109" s="53"/>
      <c r="H109" s="54"/>
      <c r="I109" s="53"/>
      <c r="J109" s="54"/>
      <c r="K109" s="53"/>
      <c r="L109" s="54"/>
      <c r="M109" s="53"/>
      <c r="N109" s="54"/>
      <c r="O109" s="53"/>
      <c r="P109" s="54"/>
      <c r="Q109" s="53"/>
      <c r="R109" s="54"/>
      <c r="S109" s="53"/>
      <c r="T109" s="54"/>
      <c r="U109" s="53"/>
      <c r="V109" s="54"/>
    </row>
    <row r="110" spans="1:24" ht="12.75" customHeight="1" x14ac:dyDescent="0.3">
      <c r="A110" s="55" t="s">
        <v>49</v>
      </c>
      <c r="B110" s="55"/>
      <c r="C110" s="109" t="str">
        <f>C50</f>
        <v>FY 2018-19</v>
      </c>
      <c r="D110" s="109" t="s">
        <v>9</v>
      </c>
      <c r="E110" s="109" t="str">
        <f>E50</f>
        <v>FY 2019-20</v>
      </c>
      <c r="F110" s="109" t="s">
        <v>9</v>
      </c>
      <c r="G110" s="109" t="str">
        <f>G50</f>
        <v>FY 2020-21</v>
      </c>
      <c r="H110" s="109" t="s">
        <v>9</v>
      </c>
      <c r="I110" s="109" t="str">
        <f>I50</f>
        <v>FY 2021-22</v>
      </c>
      <c r="J110" s="109" t="s">
        <v>9</v>
      </c>
      <c r="K110" s="109" t="str">
        <f>K50</f>
        <v>FY 2022-23</v>
      </c>
      <c r="L110" s="109" t="s">
        <v>9</v>
      </c>
      <c r="M110" s="109" t="str">
        <f>M50</f>
        <v>FY 2023-24</v>
      </c>
      <c r="N110" s="109" t="s">
        <v>9</v>
      </c>
      <c r="O110" s="109" t="str">
        <f>O50</f>
        <v>FY 2024-25</v>
      </c>
      <c r="P110" s="109" t="s">
        <v>9</v>
      </c>
      <c r="Q110" s="109" t="str">
        <f>Q50</f>
        <v>FY 2025-26</v>
      </c>
      <c r="R110" s="109" t="s">
        <v>9</v>
      </c>
      <c r="S110" s="109" t="str">
        <f>S50</f>
        <v>FY 2026-27</v>
      </c>
      <c r="T110" s="109" t="s">
        <v>9</v>
      </c>
      <c r="U110" s="109" t="str">
        <f>U50</f>
        <v>FY 2027-28</v>
      </c>
      <c r="V110" s="109" t="s">
        <v>9</v>
      </c>
    </row>
    <row r="111" spans="1:24" ht="12.75" customHeight="1" x14ac:dyDescent="0.3">
      <c r="A111" s="38" t="s">
        <v>141</v>
      </c>
      <c r="B111" s="50"/>
      <c r="C111" s="102">
        <f>C59</f>
        <v>0</v>
      </c>
      <c r="D111" s="103">
        <f t="shared" ref="D111:D116" si="39">IFERROR(C111/C$28,0)</f>
        <v>0</v>
      </c>
      <c r="E111" s="102">
        <f>E59</f>
        <v>120300</v>
      </c>
      <c r="F111" s="103">
        <f t="shared" ref="F111:F116" si="40">IFERROR(E111/E$28,0)</f>
        <v>0.06</v>
      </c>
      <c r="G111" s="102">
        <f>G59</f>
        <v>122706</v>
      </c>
      <c r="H111" s="103">
        <f t="shared" ref="H111:H116" si="41">IFERROR(G111/G$28,0)</f>
        <v>0.06</v>
      </c>
      <c r="I111" s="102">
        <f>I59</f>
        <v>125160.12</v>
      </c>
      <c r="J111" s="103">
        <f t="shared" ref="J111:J116" si="42">IFERROR(I111/I$28,0)</f>
        <v>0.06</v>
      </c>
      <c r="K111" s="102">
        <f>K59</f>
        <v>127663.3224</v>
      </c>
      <c r="L111" s="103">
        <f t="shared" ref="L111:L116" si="43">IFERROR(K111/K$28,0)</f>
        <v>0.06</v>
      </c>
      <c r="M111" s="102">
        <f>M59</f>
        <v>130216.588848</v>
      </c>
      <c r="N111" s="103">
        <f t="shared" ref="N111:N116" si="44">IFERROR(M111/M$28,0)</f>
        <v>0.06</v>
      </c>
      <c r="O111" s="102">
        <f>O59</f>
        <v>132820.92062496001</v>
      </c>
      <c r="P111" s="103">
        <f t="shared" ref="P111:P116" si="45">IFERROR(O111/O$28,0)</f>
        <v>0.06</v>
      </c>
      <c r="Q111" s="102">
        <f>Q59</f>
        <v>135477.33903745923</v>
      </c>
      <c r="R111" s="103">
        <f t="shared" ref="R111:R116" si="46">IFERROR(Q111/Q$28,0)</f>
        <v>6.0000000000000005E-2</v>
      </c>
      <c r="S111" s="102">
        <f>S59</f>
        <v>138186.88581820842</v>
      </c>
      <c r="T111" s="103">
        <f t="shared" ref="T111:T116" si="47">IFERROR(S111/S$28,0)</f>
        <v>6.0000000000000005E-2</v>
      </c>
      <c r="U111" s="102">
        <f>U59</f>
        <v>140950.6235345726</v>
      </c>
      <c r="V111" s="103">
        <f t="shared" ref="V111:V116" si="48">IFERROR(U111/U$28,0)</f>
        <v>0.06</v>
      </c>
    </row>
    <row r="112" spans="1:24" ht="12.75" customHeight="1" x14ac:dyDescent="0.3">
      <c r="A112" s="38" t="s">
        <v>96</v>
      </c>
      <c r="B112" s="50"/>
      <c r="C112" s="102">
        <f>C62</f>
        <v>0</v>
      </c>
      <c r="D112" s="103">
        <f t="shared" si="39"/>
        <v>0</v>
      </c>
      <c r="E112" s="102">
        <f>E62</f>
        <v>0</v>
      </c>
      <c r="F112" s="103">
        <f t="shared" si="40"/>
        <v>0</v>
      </c>
      <c r="G112" s="102">
        <f>G62</f>
        <v>0</v>
      </c>
      <c r="H112" s="103">
        <f t="shared" si="41"/>
        <v>0</v>
      </c>
      <c r="I112" s="102">
        <f>I62</f>
        <v>0</v>
      </c>
      <c r="J112" s="103">
        <f t="shared" si="42"/>
        <v>0</v>
      </c>
      <c r="K112" s="102">
        <f>K62</f>
        <v>0</v>
      </c>
      <c r="L112" s="103">
        <f t="shared" si="43"/>
        <v>0</v>
      </c>
      <c r="M112" s="102">
        <f>M62</f>
        <v>0</v>
      </c>
      <c r="N112" s="103">
        <f t="shared" si="44"/>
        <v>0</v>
      </c>
      <c r="O112" s="102">
        <f>O62</f>
        <v>0</v>
      </c>
      <c r="P112" s="103">
        <f t="shared" si="45"/>
        <v>0</v>
      </c>
      <c r="Q112" s="102">
        <f>Q62</f>
        <v>0</v>
      </c>
      <c r="R112" s="103">
        <f t="shared" si="46"/>
        <v>0</v>
      </c>
      <c r="S112" s="102">
        <f>S62</f>
        <v>0</v>
      </c>
      <c r="T112" s="103">
        <f t="shared" si="47"/>
        <v>0</v>
      </c>
      <c r="U112" s="102">
        <f>U62</f>
        <v>0</v>
      </c>
      <c r="V112" s="103">
        <f t="shared" si="48"/>
        <v>0</v>
      </c>
    </row>
    <row r="113" spans="1:22" ht="12.75" customHeight="1" x14ac:dyDescent="0.3">
      <c r="A113" s="145" t="s">
        <v>78</v>
      </c>
      <c r="B113" s="56"/>
      <c r="C113" s="136">
        <v>0</v>
      </c>
      <c r="D113" s="103">
        <f t="shared" si="39"/>
        <v>0</v>
      </c>
      <c r="E113" s="136">
        <v>0</v>
      </c>
      <c r="F113" s="103">
        <f t="shared" si="40"/>
        <v>0</v>
      </c>
      <c r="G113" s="136">
        <v>0</v>
      </c>
      <c r="H113" s="103">
        <f t="shared" si="41"/>
        <v>0</v>
      </c>
      <c r="I113" s="136">
        <v>0</v>
      </c>
      <c r="J113" s="103">
        <f t="shared" si="42"/>
        <v>0</v>
      </c>
      <c r="K113" s="136">
        <v>0</v>
      </c>
      <c r="L113" s="103">
        <f t="shared" si="43"/>
        <v>0</v>
      </c>
      <c r="M113" s="136">
        <v>0</v>
      </c>
      <c r="N113" s="103">
        <f t="shared" si="44"/>
        <v>0</v>
      </c>
      <c r="O113" s="136">
        <v>0</v>
      </c>
      <c r="P113" s="103">
        <f t="shared" si="45"/>
        <v>0</v>
      </c>
      <c r="Q113" s="136">
        <v>0</v>
      </c>
      <c r="R113" s="103">
        <f t="shared" si="46"/>
        <v>0</v>
      </c>
      <c r="S113" s="136">
        <v>0</v>
      </c>
      <c r="T113" s="103">
        <f t="shared" si="47"/>
        <v>0</v>
      </c>
      <c r="U113" s="136">
        <v>0</v>
      </c>
      <c r="V113" s="103">
        <f t="shared" si="48"/>
        <v>0</v>
      </c>
    </row>
    <row r="114" spans="1:22" ht="12.75" customHeight="1" x14ac:dyDescent="0.3">
      <c r="A114" s="145" t="s">
        <v>78</v>
      </c>
      <c r="B114" s="56"/>
      <c r="C114" s="136">
        <v>0</v>
      </c>
      <c r="D114" s="103">
        <f t="shared" si="39"/>
        <v>0</v>
      </c>
      <c r="E114" s="136">
        <v>0</v>
      </c>
      <c r="F114" s="103">
        <f t="shared" si="40"/>
        <v>0</v>
      </c>
      <c r="G114" s="136">
        <v>0</v>
      </c>
      <c r="H114" s="103">
        <f t="shared" si="41"/>
        <v>0</v>
      </c>
      <c r="I114" s="136">
        <v>0</v>
      </c>
      <c r="J114" s="103">
        <f t="shared" si="42"/>
        <v>0</v>
      </c>
      <c r="K114" s="136">
        <v>0</v>
      </c>
      <c r="L114" s="103">
        <f t="shared" si="43"/>
        <v>0</v>
      </c>
      <c r="M114" s="136">
        <v>0</v>
      </c>
      <c r="N114" s="103">
        <f t="shared" si="44"/>
        <v>0</v>
      </c>
      <c r="O114" s="136">
        <v>0</v>
      </c>
      <c r="P114" s="103">
        <f t="shared" si="45"/>
        <v>0</v>
      </c>
      <c r="Q114" s="136">
        <v>0</v>
      </c>
      <c r="R114" s="103">
        <f t="shared" si="46"/>
        <v>0</v>
      </c>
      <c r="S114" s="136">
        <v>0</v>
      </c>
      <c r="T114" s="103">
        <f t="shared" si="47"/>
        <v>0</v>
      </c>
      <c r="U114" s="136">
        <v>0</v>
      </c>
      <c r="V114" s="103">
        <f t="shared" si="48"/>
        <v>0</v>
      </c>
    </row>
    <row r="115" spans="1:22" ht="12.75" customHeight="1" x14ac:dyDescent="0.3">
      <c r="A115" s="145" t="s">
        <v>78</v>
      </c>
      <c r="B115" s="56"/>
      <c r="C115" s="137">
        <v>0</v>
      </c>
      <c r="D115" s="103">
        <f t="shared" si="39"/>
        <v>0</v>
      </c>
      <c r="E115" s="137">
        <v>0</v>
      </c>
      <c r="F115" s="103">
        <f t="shared" si="40"/>
        <v>0</v>
      </c>
      <c r="G115" s="137">
        <v>0</v>
      </c>
      <c r="H115" s="103">
        <f t="shared" si="41"/>
        <v>0</v>
      </c>
      <c r="I115" s="137">
        <v>0</v>
      </c>
      <c r="J115" s="103">
        <f t="shared" si="42"/>
        <v>0</v>
      </c>
      <c r="K115" s="137">
        <v>0</v>
      </c>
      <c r="L115" s="103">
        <f t="shared" si="43"/>
        <v>0</v>
      </c>
      <c r="M115" s="137">
        <v>0</v>
      </c>
      <c r="N115" s="103">
        <f t="shared" si="44"/>
        <v>0</v>
      </c>
      <c r="O115" s="137">
        <v>0</v>
      </c>
      <c r="P115" s="103">
        <f t="shared" si="45"/>
        <v>0</v>
      </c>
      <c r="Q115" s="137">
        <v>0</v>
      </c>
      <c r="R115" s="103">
        <f t="shared" si="46"/>
        <v>0</v>
      </c>
      <c r="S115" s="137">
        <v>0</v>
      </c>
      <c r="T115" s="103">
        <f t="shared" si="47"/>
        <v>0</v>
      </c>
      <c r="U115" s="137">
        <v>0</v>
      </c>
      <c r="V115" s="103">
        <f t="shared" si="48"/>
        <v>0</v>
      </c>
    </row>
    <row r="116" spans="1:22" ht="12.75" customHeight="1" x14ac:dyDescent="0.3">
      <c r="A116" s="55" t="s">
        <v>83</v>
      </c>
      <c r="B116" s="57"/>
      <c r="C116" s="108">
        <f>SUM(C111:C115)</f>
        <v>0</v>
      </c>
      <c r="D116" s="106">
        <f t="shared" si="39"/>
        <v>0</v>
      </c>
      <c r="E116" s="108">
        <f>SUM(E111:E115)</f>
        <v>120300</v>
      </c>
      <c r="F116" s="106">
        <f t="shared" si="40"/>
        <v>0.06</v>
      </c>
      <c r="G116" s="108">
        <f>SUM(G111:G115)</f>
        <v>122706</v>
      </c>
      <c r="H116" s="106">
        <f t="shared" si="41"/>
        <v>0.06</v>
      </c>
      <c r="I116" s="108">
        <f>SUM(I111:I115)</f>
        <v>125160.12</v>
      </c>
      <c r="J116" s="106">
        <f t="shared" si="42"/>
        <v>0.06</v>
      </c>
      <c r="K116" s="108">
        <f>SUM(K111:K115)</f>
        <v>127663.3224</v>
      </c>
      <c r="L116" s="106">
        <f t="shared" si="43"/>
        <v>0.06</v>
      </c>
      <c r="M116" s="108">
        <f>SUM(M111:M115)</f>
        <v>130216.588848</v>
      </c>
      <c r="N116" s="106">
        <f t="shared" si="44"/>
        <v>0.06</v>
      </c>
      <c r="O116" s="108">
        <f>SUM(O111:O115)</f>
        <v>132820.92062496001</v>
      </c>
      <c r="P116" s="106">
        <f t="shared" si="45"/>
        <v>0.06</v>
      </c>
      <c r="Q116" s="108">
        <f>SUM(Q111:Q115)</f>
        <v>135477.33903745923</v>
      </c>
      <c r="R116" s="106">
        <f t="shared" si="46"/>
        <v>6.0000000000000005E-2</v>
      </c>
      <c r="S116" s="108">
        <f>SUM(S111:S115)</f>
        <v>138186.88581820842</v>
      </c>
      <c r="T116" s="106">
        <f t="shared" si="47"/>
        <v>6.0000000000000005E-2</v>
      </c>
      <c r="U116" s="108">
        <f>SUM(U111:U115)</f>
        <v>140950.6235345726</v>
      </c>
      <c r="V116" s="106">
        <f t="shared" si="48"/>
        <v>0.06</v>
      </c>
    </row>
    <row r="117" spans="1:22" ht="12.75" customHeight="1" x14ac:dyDescent="0.3">
      <c r="A117" s="38"/>
      <c r="B117" s="38"/>
    </row>
    <row r="118" spans="1:22" ht="12.75" customHeight="1" x14ac:dyDescent="0.3">
      <c r="A118" s="58" t="s">
        <v>8</v>
      </c>
      <c r="B118" s="5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ht="12.75" customHeight="1" x14ac:dyDescent="0.3">
      <c r="A119" s="62" t="s">
        <v>37</v>
      </c>
      <c r="B119" s="6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ht="12.75" customHeight="1" x14ac:dyDescent="0.3">
      <c r="A120" s="38"/>
      <c r="B120" s="38"/>
    </row>
    <row r="121" spans="1:22" ht="12.75" customHeight="1" x14ac:dyDescent="0.3">
      <c r="A121" s="38"/>
      <c r="B121" s="38"/>
    </row>
    <row r="122" spans="1:22" ht="12.75" customHeight="1" x14ac:dyDescent="0.3">
      <c r="A122" s="38"/>
      <c r="B122" s="38"/>
    </row>
    <row r="123" spans="1:22" ht="12.75" customHeight="1" x14ac:dyDescent="0.3">
      <c r="A123" s="38"/>
      <c r="B123" s="38"/>
    </row>
    <row r="124" spans="1:22" ht="12.75" customHeight="1" x14ac:dyDescent="0.3">
      <c r="A124" s="38"/>
      <c r="B124" s="38"/>
    </row>
    <row r="125" spans="1:22" ht="12.75" customHeight="1" x14ac:dyDescent="0.3">
      <c r="A125" s="38"/>
      <c r="B125" s="38"/>
    </row>
    <row r="126" spans="1:22" ht="12.75" customHeight="1" x14ac:dyDescent="0.3">
      <c r="A126" s="38"/>
      <c r="B126" s="38"/>
    </row>
  </sheetData>
  <pageMargins left="0.45" right="0" top="0.5" bottom="0" header="0.3" footer="0.3"/>
  <pageSetup scale="49" orientation="landscape" r:id="rId1"/>
  <rowBreaks count="1" manualBreakCount="1">
    <brk id="47" max="21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X126"/>
  <sheetViews>
    <sheetView topLeftCell="B11" zoomScale="115" zoomScaleNormal="115" workbookViewId="0">
      <selection activeCell="X19" sqref="X19"/>
    </sheetView>
  </sheetViews>
  <sheetFormatPr defaultColWidth="9.109375" defaultRowHeight="12.75" customHeight="1" x14ac:dyDescent="0.3"/>
  <cols>
    <col min="1" max="1" width="9.5546875" style="5" customWidth="1"/>
    <col min="2" max="2" width="39" style="5" customWidth="1"/>
    <col min="3" max="3" width="14.44140625" style="5" customWidth="1"/>
    <col min="4" max="4" width="8.6640625" style="5" customWidth="1"/>
    <col min="5" max="5" width="12.6640625" style="5" customWidth="1"/>
    <col min="6" max="6" width="8.6640625" style="5" customWidth="1"/>
    <col min="7" max="7" width="12.6640625" style="5" customWidth="1"/>
    <col min="8" max="8" width="8.6640625" style="5" customWidth="1"/>
    <col min="9" max="9" width="12.6640625" style="5" customWidth="1"/>
    <col min="10" max="10" width="8.6640625" style="5" customWidth="1"/>
    <col min="11" max="11" width="12.5546875" style="5" customWidth="1"/>
    <col min="12" max="12" width="8.6640625" style="5" customWidth="1"/>
    <col min="13" max="13" width="12.6640625" style="5" customWidth="1"/>
    <col min="14" max="14" width="8.6640625" style="5" customWidth="1"/>
    <col min="15" max="15" width="12.6640625" style="5" customWidth="1"/>
    <col min="16" max="16" width="8.6640625" style="5" customWidth="1"/>
    <col min="17" max="17" width="12.6640625" style="5" customWidth="1"/>
    <col min="18" max="18" width="8.6640625" style="5" customWidth="1"/>
    <col min="19" max="19" width="12.6640625" style="5" customWidth="1"/>
    <col min="20" max="20" width="8.6640625" style="5" customWidth="1"/>
    <col min="21" max="21" width="12.5546875" style="5" customWidth="1"/>
    <col min="22" max="22" width="8.6640625" style="5" customWidth="1"/>
    <col min="23" max="16384" width="9.109375" style="5"/>
  </cols>
  <sheetData>
    <row r="1" spans="1:22" ht="12.75" customHeight="1" x14ac:dyDescent="0.3">
      <c r="A1" s="1" t="s">
        <v>338</v>
      </c>
      <c r="B1" s="12"/>
    </row>
    <row r="2" spans="1:22" ht="12.75" customHeight="1" x14ac:dyDescent="0.3">
      <c r="A2" s="45" t="s">
        <v>105</v>
      </c>
      <c r="B2" s="45"/>
      <c r="D2" s="147" t="s">
        <v>20</v>
      </c>
      <c r="G2" s="46" t="s">
        <v>447</v>
      </c>
      <c r="H2" s="47"/>
      <c r="I2" s="47"/>
      <c r="V2" s="67"/>
    </row>
    <row r="3" spans="1:22" ht="12.75" customHeight="1" x14ac:dyDescent="0.3">
      <c r="A3" s="48" t="s">
        <v>291</v>
      </c>
      <c r="B3" s="30"/>
      <c r="D3" s="146" t="s">
        <v>21</v>
      </c>
      <c r="G3" s="140" t="str">
        <f>+G2</f>
        <v xml:space="preserve">Heritage Market </v>
      </c>
      <c r="H3" s="141"/>
      <c r="I3" s="141"/>
      <c r="V3" s="67"/>
    </row>
    <row r="4" spans="1:22" ht="12.75" customHeight="1" x14ac:dyDescent="0.3">
      <c r="A4" s="48" t="s">
        <v>230</v>
      </c>
      <c r="B4" s="156" t="s">
        <v>375</v>
      </c>
      <c r="D4" s="146" t="s">
        <v>163</v>
      </c>
      <c r="G4" s="140" t="s">
        <v>410</v>
      </c>
      <c r="H4" s="141"/>
      <c r="I4" s="141"/>
      <c r="V4" s="67"/>
    </row>
    <row r="5" spans="1:22" ht="12.75" customHeight="1" x14ac:dyDescent="0.3">
      <c r="A5" s="143"/>
      <c r="B5" s="100"/>
      <c r="C5" s="45"/>
      <c r="D5" s="45"/>
      <c r="E5" s="45"/>
      <c r="F5" s="45"/>
      <c r="G5" s="67"/>
      <c r="H5" s="67"/>
      <c r="I5" s="48"/>
      <c r="J5" s="48"/>
      <c r="K5" s="48"/>
      <c r="L5" s="48"/>
      <c r="M5" s="45"/>
      <c r="N5" s="45"/>
      <c r="O5" s="45"/>
      <c r="P5" s="45"/>
      <c r="Q5" s="67"/>
      <c r="R5" s="67"/>
      <c r="S5" s="48"/>
      <c r="T5" s="48"/>
      <c r="U5" s="48"/>
      <c r="V5" s="48"/>
    </row>
    <row r="6" spans="1:22" ht="12.75" customHeight="1" x14ac:dyDescent="0.3">
      <c r="A6" s="38"/>
      <c r="B6" s="50"/>
      <c r="C6" s="109" t="s">
        <v>16</v>
      </c>
      <c r="D6" s="49"/>
      <c r="E6" s="109" t="s">
        <v>93</v>
      </c>
      <c r="F6" s="49"/>
      <c r="G6" s="109" t="s">
        <v>94</v>
      </c>
      <c r="H6" s="49"/>
      <c r="I6" s="109" t="s">
        <v>95</v>
      </c>
      <c r="J6" s="49"/>
      <c r="K6" s="109" t="s">
        <v>160</v>
      </c>
      <c r="L6" s="49"/>
      <c r="M6" s="109" t="s">
        <v>133</v>
      </c>
      <c r="N6" s="49"/>
      <c r="O6" s="109" t="s">
        <v>158</v>
      </c>
      <c r="P6" s="49"/>
      <c r="Q6" s="109" t="s">
        <v>159</v>
      </c>
      <c r="R6" s="49"/>
      <c r="S6" s="109" t="s">
        <v>161</v>
      </c>
      <c r="T6" s="49"/>
      <c r="U6" s="109" t="s">
        <v>162</v>
      </c>
      <c r="V6" s="49"/>
    </row>
    <row r="7" spans="1:22" ht="12.75" customHeight="1" x14ac:dyDescent="0.3">
      <c r="A7" s="26" t="s">
        <v>0</v>
      </c>
      <c r="B7" s="26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ht="12.75" customHeight="1" x14ac:dyDescent="0.3">
      <c r="A8" s="38" t="s">
        <v>10</v>
      </c>
      <c r="B8" s="38"/>
      <c r="C8" s="134">
        <v>302</v>
      </c>
      <c r="D8" s="38"/>
      <c r="E8" s="134">
        <v>302</v>
      </c>
      <c r="F8" s="38"/>
      <c r="G8" s="134">
        <v>302</v>
      </c>
      <c r="H8" s="38"/>
      <c r="I8" s="134">
        <v>302</v>
      </c>
      <c r="J8" s="38"/>
      <c r="K8" s="134">
        <v>302</v>
      </c>
      <c r="L8" s="38"/>
      <c r="M8" s="134">
        <v>302</v>
      </c>
      <c r="N8" s="38"/>
      <c r="O8" s="134">
        <v>302</v>
      </c>
      <c r="P8" s="38"/>
      <c r="Q8" s="134">
        <v>302</v>
      </c>
      <c r="R8" s="38"/>
      <c r="S8" s="134">
        <v>302</v>
      </c>
      <c r="T8" s="38"/>
      <c r="U8" s="134">
        <v>302</v>
      </c>
      <c r="V8" s="38"/>
    </row>
    <row r="9" spans="1:22" ht="12.75" customHeight="1" x14ac:dyDescent="0.3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ht="12.75" customHeight="1" x14ac:dyDescent="0.3">
      <c r="A10" s="38" t="s">
        <v>233</v>
      </c>
      <c r="B10" s="38"/>
      <c r="C10" s="134"/>
      <c r="D10" s="38"/>
      <c r="E10" s="134"/>
      <c r="F10" s="38"/>
      <c r="G10" s="257">
        <v>1232.7341532639546</v>
      </c>
      <c r="H10" s="258"/>
      <c r="I10" s="257">
        <v>1233.610920087044</v>
      </c>
      <c r="J10" s="258"/>
      <c r="K10" s="257">
        <v>1251.1641391196827</v>
      </c>
      <c r="L10" s="258"/>
      <c r="M10" s="257">
        <v>1270.7950806827721</v>
      </c>
      <c r="N10" s="258"/>
      <c r="O10" s="257">
        <v>1290.7570791451099</v>
      </c>
      <c r="P10" s="258"/>
      <c r="Q10" s="257">
        <v>1311.0558566746824</v>
      </c>
      <c r="R10" s="258"/>
      <c r="S10" s="257">
        <v>1331.6972367825508</v>
      </c>
      <c r="T10" s="258"/>
      <c r="U10" s="257">
        <v>1332.7946881064922</v>
      </c>
      <c r="V10" s="38"/>
    </row>
    <row r="11" spans="1:22" ht="12.75" customHeigh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2" ht="12.75" customHeight="1" x14ac:dyDescent="0.3">
      <c r="A12" s="38" t="s">
        <v>231</v>
      </c>
      <c r="B12" s="38"/>
      <c r="C12" s="135"/>
      <c r="D12" s="38"/>
      <c r="E12" s="135"/>
      <c r="F12" s="38"/>
      <c r="G12" s="135">
        <v>7</v>
      </c>
      <c r="H12" s="38"/>
      <c r="I12" s="135">
        <v>7.03</v>
      </c>
      <c r="J12" s="38"/>
      <c r="K12" s="135">
        <v>7.07</v>
      </c>
      <c r="L12" s="38"/>
      <c r="M12" s="135">
        <v>7.1</v>
      </c>
      <c r="N12" s="38"/>
      <c r="O12" s="135">
        <v>7.13</v>
      </c>
      <c r="P12" s="38"/>
      <c r="Q12" s="135">
        <v>7.16</v>
      </c>
      <c r="R12" s="38"/>
      <c r="S12" s="135">
        <v>7.19</v>
      </c>
      <c r="T12" s="38"/>
      <c r="U12" s="135">
        <v>7.22</v>
      </c>
      <c r="V12" s="38"/>
    </row>
    <row r="13" spans="1:22" ht="12.75" customHeight="1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ht="12.75" customHeight="1" x14ac:dyDescent="0.3">
      <c r="A14" s="38" t="s">
        <v>234</v>
      </c>
      <c r="B14" s="38"/>
      <c r="C14" s="150"/>
      <c r="D14" s="38"/>
      <c r="E14" s="150"/>
      <c r="F14" s="38"/>
      <c r="G14" s="253">
        <v>2606000</v>
      </c>
      <c r="H14" s="255"/>
      <c r="I14" s="253">
        <v>2619029.9999999995</v>
      </c>
      <c r="J14" s="255"/>
      <c r="K14" s="253">
        <v>2671410.5999999996</v>
      </c>
      <c r="L14" s="255"/>
      <c r="M14" s="253">
        <v>2724838.8119999995</v>
      </c>
      <c r="N14" s="255"/>
      <c r="O14" s="253">
        <v>2779335.5882399995</v>
      </c>
      <c r="P14" s="255"/>
      <c r="Q14" s="253">
        <v>2834922.3000047994</v>
      </c>
      <c r="R14" s="255"/>
      <c r="S14" s="253">
        <v>2891620.7460048953</v>
      </c>
      <c r="T14" s="255"/>
      <c r="U14" s="253">
        <v>2906078.8497349196</v>
      </c>
      <c r="V14" s="38"/>
    </row>
    <row r="15" spans="1:22" ht="12.75" customHeight="1" x14ac:dyDescent="0.3">
      <c r="A15" s="54">
        <v>0.15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ht="12.75" customHeight="1" x14ac:dyDescent="0.3">
      <c r="A16" s="38"/>
      <c r="B16" s="50"/>
      <c r="C16" s="109" t="str">
        <f>C6</f>
        <v>FY 2018-19</v>
      </c>
      <c r="D16" s="109" t="s">
        <v>9</v>
      </c>
      <c r="E16" s="109" t="str">
        <f>E6</f>
        <v>FY 2019-20</v>
      </c>
      <c r="F16" s="109" t="s">
        <v>9</v>
      </c>
      <c r="G16" s="109" t="str">
        <f>G6</f>
        <v>FY 2020-21</v>
      </c>
      <c r="H16" s="109" t="s">
        <v>9</v>
      </c>
      <c r="I16" s="109" t="str">
        <f>I6</f>
        <v>FY 2021-22</v>
      </c>
      <c r="J16" s="109" t="s">
        <v>9</v>
      </c>
      <c r="K16" s="109" t="str">
        <f>K6</f>
        <v>FY 2022-23</v>
      </c>
      <c r="L16" s="109" t="s">
        <v>9</v>
      </c>
      <c r="M16" s="109" t="str">
        <f>M6</f>
        <v>FY 2023-24</v>
      </c>
      <c r="N16" s="109" t="s">
        <v>9</v>
      </c>
      <c r="O16" s="109" t="str">
        <f>O6</f>
        <v>FY 2024-25</v>
      </c>
      <c r="P16" s="109" t="s">
        <v>9</v>
      </c>
      <c r="Q16" s="109" t="str">
        <f>Q6</f>
        <v>FY 2025-26</v>
      </c>
      <c r="R16" s="109" t="s">
        <v>9</v>
      </c>
      <c r="S16" s="109" t="str">
        <f>S6</f>
        <v>FY 2026-27</v>
      </c>
      <c r="T16" s="109" t="s">
        <v>9</v>
      </c>
      <c r="U16" s="109" t="str">
        <f>U6</f>
        <v>FY 2027-28</v>
      </c>
      <c r="V16" s="109" t="s">
        <v>9</v>
      </c>
    </row>
    <row r="17" spans="1:24" ht="12.75" customHeight="1" x14ac:dyDescent="0.3">
      <c r="A17" s="26" t="s">
        <v>33</v>
      </c>
      <c r="B17" s="69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4" ht="12.75" customHeight="1" x14ac:dyDescent="0.3">
      <c r="A18" s="38" t="s">
        <v>236</v>
      </c>
      <c r="B18" s="5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X18" s="244"/>
    </row>
    <row r="19" spans="1:24" ht="12.75" customHeight="1" x14ac:dyDescent="0.3">
      <c r="A19" s="38" t="s">
        <v>237</v>
      </c>
      <c r="B19" s="50"/>
      <c r="C19" s="256">
        <v>0</v>
      </c>
      <c r="D19" s="103">
        <f>IFERROR(C19/C$28,0)</f>
        <v>0</v>
      </c>
      <c r="E19" s="256">
        <v>0</v>
      </c>
      <c r="F19" s="103">
        <f>IFERROR(E19/E$28,0)</f>
        <v>0</v>
      </c>
      <c r="G19" s="256">
        <v>826883.79999999981</v>
      </c>
      <c r="H19" s="103">
        <f>IFERROR(G19/G$28,0)</f>
        <v>0.31729999999999992</v>
      </c>
      <c r="I19" s="256">
        <v>837959.29999999935</v>
      </c>
      <c r="J19" s="103">
        <f>IFERROR(I19/I$28,0)</f>
        <v>0.31995024875621869</v>
      </c>
      <c r="K19" s="256">
        <v>882482.80999999959</v>
      </c>
      <c r="L19" s="103">
        <f>IFERROR(K19/K$28,0)</f>
        <v>0.33034338113354783</v>
      </c>
      <c r="M19" s="256">
        <v>927896.79019999923</v>
      </c>
      <c r="N19" s="103">
        <f>IFERROR(M19/M$28,0)</f>
        <v>0.3405327266015174</v>
      </c>
      <c r="O19" s="256">
        <v>974219.05000399938</v>
      </c>
      <c r="P19" s="103">
        <f>IFERROR(O19/O$28,0)</f>
        <v>0.35052228098187982</v>
      </c>
      <c r="Q19" s="256">
        <v>1021467.7550040793</v>
      </c>
      <c r="R19" s="103">
        <f>IFERROR(Q19/Q$28,0)</f>
        <v>0.36031596174694108</v>
      </c>
      <c r="S19" s="256">
        <v>1069661.4341041609</v>
      </c>
      <c r="T19" s="103">
        <f>IFERROR(S19/S$28,0)</f>
        <v>0.36991760955582453</v>
      </c>
      <c r="U19" s="256">
        <v>1081950.8222746814</v>
      </c>
      <c r="V19" s="103">
        <f>IFERROR(U19/U$28,0)</f>
        <v>0.37230607916002439</v>
      </c>
    </row>
    <row r="20" spans="1:24" ht="12.75" customHeight="1" x14ac:dyDescent="0.3">
      <c r="A20" s="38" t="s">
        <v>238</v>
      </c>
      <c r="B20" s="50"/>
      <c r="C20" s="136">
        <v>0</v>
      </c>
      <c r="D20" s="103">
        <f>IFERROR(C20/C$28,0)</f>
        <v>0</v>
      </c>
      <c r="E20" s="136">
        <v>0</v>
      </c>
      <c r="F20" s="103">
        <f>IFERROR(E20/E$28,0)</f>
        <v>0</v>
      </c>
      <c r="G20" s="136">
        <v>1388216.2000000002</v>
      </c>
      <c r="H20" s="103">
        <f>IFERROR(G20/G$28,0)</f>
        <v>0.53270000000000006</v>
      </c>
      <c r="I20" s="136">
        <v>1388216.2000000002</v>
      </c>
      <c r="J20" s="103">
        <f>IFERROR(I20/I$28,0)</f>
        <v>0.53004975124378129</v>
      </c>
      <c r="K20" s="136">
        <v>1388216.2000000002</v>
      </c>
      <c r="L20" s="103">
        <f>IFERROR(K20/K$28,0)</f>
        <v>0.5196566188664522</v>
      </c>
      <c r="M20" s="136">
        <v>1388216.2000000002</v>
      </c>
      <c r="N20" s="103">
        <f>IFERROR(M20/M$28,0)</f>
        <v>0.50946727339848252</v>
      </c>
      <c r="O20" s="136">
        <v>1388216.2000000002</v>
      </c>
      <c r="P20" s="103">
        <f>IFERROR(O20/O$28,0)</f>
        <v>0.49947771901812016</v>
      </c>
      <c r="Q20" s="136">
        <v>1388216.2000000002</v>
      </c>
      <c r="R20" s="103">
        <f>IFERROR(Q20/Q$28,0)</f>
        <v>0.48968403825305906</v>
      </c>
      <c r="S20" s="136">
        <v>1388216.2000000002</v>
      </c>
      <c r="T20" s="103">
        <f>IFERROR(S20/S$28,0)</f>
        <v>0.4800823904441755</v>
      </c>
      <c r="U20" s="136">
        <v>1388216.2000000002</v>
      </c>
      <c r="V20" s="103">
        <f>IFERROR(U20/U$28,0)</f>
        <v>0.47769392083997575</v>
      </c>
    </row>
    <row r="21" spans="1:24" ht="12.75" customHeight="1" x14ac:dyDescent="0.3">
      <c r="A21" s="38" t="s">
        <v>235</v>
      </c>
      <c r="B21" s="50"/>
      <c r="C21" s="136"/>
      <c r="D21" s="103">
        <f>IFERROR(C21/C$28,0)</f>
        <v>0</v>
      </c>
      <c r="E21" s="136">
        <v>0</v>
      </c>
      <c r="F21" s="103">
        <f>IFERROR(E21/E$28,0)</f>
        <v>0</v>
      </c>
      <c r="G21" s="136">
        <v>390900</v>
      </c>
      <c r="H21" s="103">
        <f>IFERROR(G21/G$28,0)</f>
        <v>0.15</v>
      </c>
      <c r="I21" s="136">
        <v>392854.49999999994</v>
      </c>
      <c r="J21" s="103">
        <f>IFERROR(I21/I$28,0)</f>
        <v>0.15</v>
      </c>
      <c r="K21" s="136">
        <v>400711.58999999991</v>
      </c>
      <c r="L21" s="103">
        <f>IFERROR(K21/K$28,0)</f>
        <v>0.15</v>
      </c>
      <c r="M21" s="136">
        <v>408725.82179999992</v>
      </c>
      <c r="N21" s="103">
        <f>IFERROR(M21/M$28,0)</f>
        <v>0.15</v>
      </c>
      <c r="O21" s="136">
        <v>416900.33823599992</v>
      </c>
      <c r="P21" s="103">
        <f>IFERROR(O21/O$28,0)</f>
        <v>0.15</v>
      </c>
      <c r="Q21" s="136">
        <v>425238.34500071988</v>
      </c>
      <c r="R21" s="103">
        <f>IFERROR(Q21/Q$28,0)</f>
        <v>0.15000000000000002</v>
      </c>
      <c r="S21" s="136">
        <v>433743.11190073431</v>
      </c>
      <c r="T21" s="103">
        <f>IFERROR(S21/S$28,0)</f>
        <v>0.15</v>
      </c>
      <c r="U21" s="136">
        <v>435911.82746023795</v>
      </c>
      <c r="V21" s="103">
        <f>IFERROR(U21/U$28,0)</f>
        <v>0.15000000000000002</v>
      </c>
    </row>
    <row r="22" spans="1:24" ht="12.75" customHeight="1" x14ac:dyDescent="0.3">
      <c r="A22" s="38" t="s">
        <v>239</v>
      </c>
      <c r="B22" s="50"/>
      <c r="C22" s="102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</row>
    <row r="23" spans="1:24" ht="12.75" customHeight="1" x14ac:dyDescent="0.3">
      <c r="A23" s="151" t="s">
        <v>240</v>
      </c>
      <c r="B23" s="152"/>
      <c r="C23" s="102"/>
      <c r="D23" s="103">
        <f t="shared" ref="D23:D28" si="0">IFERROR(C23/C$28,0)</f>
        <v>0</v>
      </c>
      <c r="E23" s="102"/>
      <c r="F23" s="103">
        <f t="shared" ref="F23:F28" si="1">IFERROR(E23/E$28,0)</f>
        <v>0</v>
      </c>
      <c r="G23" s="102"/>
      <c r="H23" s="103">
        <f t="shared" ref="H23:H28" si="2">IFERROR(G23/G$28,0)</f>
        <v>0</v>
      </c>
      <c r="I23" s="102"/>
      <c r="J23" s="103">
        <f t="shared" ref="J23:J28" si="3">IFERROR(I23/I$28,0)</f>
        <v>0</v>
      </c>
      <c r="K23" s="102"/>
      <c r="L23" s="103">
        <f t="shared" ref="L23:L28" si="4">IFERROR(K23/K$28,0)</f>
        <v>0</v>
      </c>
      <c r="M23" s="102"/>
      <c r="N23" s="103">
        <f t="shared" ref="N23:N28" si="5">IFERROR(M23/M$28,0)</f>
        <v>0</v>
      </c>
      <c r="O23" s="102"/>
      <c r="P23" s="103">
        <f t="shared" ref="P23:P28" si="6">IFERROR(O23/O$28,0)</f>
        <v>0</v>
      </c>
      <c r="Q23" s="102"/>
      <c r="R23" s="103">
        <f t="shared" ref="R23:R28" si="7">IFERROR(Q23/Q$28,0)</f>
        <v>0</v>
      </c>
      <c r="S23" s="102"/>
      <c r="T23" s="103">
        <f t="shared" ref="T23:T28" si="8">IFERROR(S23/S$28,0)</f>
        <v>0</v>
      </c>
      <c r="U23" s="102"/>
      <c r="V23" s="103">
        <f t="shared" ref="V23:V28" si="9">IFERROR(U23/U$28,0)</f>
        <v>0</v>
      </c>
    </row>
    <row r="24" spans="1:24" ht="12.75" customHeight="1" x14ac:dyDescent="0.3">
      <c r="A24" s="151" t="s">
        <v>241</v>
      </c>
      <c r="B24" s="152"/>
      <c r="C24" s="102"/>
      <c r="D24" s="103">
        <f t="shared" si="0"/>
        <v>0</v>
      </c>
      <c r="E24" s="102"/>
      <c r="F24" s="103">
        <f t="shared" si="1"/>
        <v>0</v>
      </c>
      <c r="G24" s="102"/>
      <c r="H24" s="103">
        <f t="shared" si="2"/>
        <v>0</v>
      </c>
      <c r="I24" s="102"/>
      <c r="J24" s="103">
        <f t="shared" si="3"/>
        <v>0</v>
      </c>
      <c r="K24" s="102"/>
      <c r="L24" s="103">
        <f t="shared" si="4"/>
        <v>0</v>
      </c>
      <c r="M24" s="102"/>
      <c r="N24" s="103">
        <f t="shared" si="5"/>
        <v>0</v>
      </c>
      <c r="O24" s="102"/>
      <c r="P24" s="103">
        <f t="shared" si="6"/>
        <v>0</v>
      </c>
      <c r="Q24" s="102"/>
      <c r="R24" s="103">
        <f t="shared" si="7"/>
        <v>0</v>
      </c>
      <c r="S24" s="102"/>
      <c r="T24" s="103">
        <f t="shared" si="8"/>
        <v>0</v>
      </c>
      <c r="U24" s="102"/>
      <c r="V24" s="103">
        <f t="shared" si="9"/>
        <v>0</v>
      </c>
      <c r="X24" s="102"/>
    </row>
    <row r="25" spans="1:24" ht="12.75" customHeight="1" x14ac:dyDescent="0.3">
      <c r="A25" s="38" t="s">
        <v>242</v>
      </c>
      <c r="B25" s="50"/>
      <c r="C25" s="136"/>
      <c r="D25" s="103">
        <f t="shared" si="0"/>
        <v>0</v>
      </c>
      <c r="E25" s="136"/>
      <c r="F25" s="103">
        <f t="shared" si="1"/>
        <v>0</v>
      </c>
      <c r="G25" s="136"/>
      <c r="H25" s="103">
        <f t="shared" si="2"/>
        <v>0</v>
      </c>
      <c r="I25" s="136"/>
      <c r="J25" s="103">
        <f t="shared" si="3"/>
        <v>0</v>
      </c>
      <c r="K25" s="136"/>
      <c r="L25" s="103">
        <f t="shared" si="4"/>
        <v>0</v>
      </c>
      <c r="M25" s="136"/>
      <c r="N25" s="103">
        <f t="shared" si="5"/>
        <v>0</v>
      </c>
      <c r="O25" s="136"/>
      <c r="P25" s="103">
        <f t="shared" si="6"/>
        <v>0</v>
      </c>
      <c r="Q25" s="136"/>
      <c r="R25" s="103">
        <f t="shared" si="7"/>
        <v>0</v>
      </c>
      <c r="S25" s="136"/>
      <c r="T25" s="103">
        <f t="shared" si="8"/>
        <v>0</v>
      </c>
      <c r="U25" s="136"/>
      <c r="V25" s="103">
        <f t="shared" si="9"/>
        <v>0</v>
      </c>
      <c r="X25" s="102"/>
    </row>
    <row r="26" spans="1:24" ht="12.75" customHeight="1" x14ac:dyDescent="0.3">
      <c r="A26" s="151" t="s">
        <v>243</v>
      </c>
      <c r="B26" s="50"/>
      <c r="C26" s="102"/>
      <c r="D26" s="103">
        <f t="shared" si="0"/>
        <v>0</v>
      </c>
      <c r="E26" s="102"/>
      <c r="F26" s="103">
        <f t="shared" si="1"/>
        <v>0</v>
      </c>
      <c r="G26" s="102"/>
      <c r="H26" s="103">
        <f t="shared" si="2"/>
        <v>0</v>
      </c>
      <c r="I26" s="102"/>
      <c r="J26" s="103">
        <f t="shared" si="3"/>
        <v>0</v>
      </c>
      <c r="K26" s="102"/>
      <c r="L26" s="103">
        <f t="shared" si="4"/>
        <v>0</v>
      </c>
      <c r="M26" s="102"/>
      <c r="N26" s="103">
        <f t="shared" si="5"/>
        <v>0</v>
      </c>
      <c r="O26" s="102"/>
      <c r="P26" s="103">
        <f t="shared" si="6"/>
        <v>0</v>
      </c>
      <c r="Q26" s="102"/>
      <c r="R26" s="103">
        <f t="shared" si="7"/>
        <v>0</v>
      </c>
      <c r="S26" s="102"/>
      <c r="T26" s="103">
        <f t="shared" si="8"/>
        <v>0</v>
      </c>
      <c r="U26" s="102"/>
      <c r="V26" s="103">
        <f t="shared" si="9"/>
        <v>0</v>
      </c>
    </row>
    <row r="27" spans="1:24" ht="12.75" customHeight="1" x14ac:dyDescent="0.3">
      <c r="A27" s="38" t="s">
        <v>40</v>
      </c>
      <c r="B27" s="50"/>
      <c r="C27" s="137"/>
      <c r="D27" s="103">
        <f t="shared" si="0"/>
        <v>0</v>
      </c>
      <c r="E27" s="137"/>
      <c r="F27" s="103">
        <f t="shared" si="1"/>
        <v>0</v>
      </c>
      <c r="G27" s="137"/>
      <c r="H27" s="103">
        <f t="shared" si="2"/>
        <v>0</v>
      </c>
      <c r="I27" s="137"/>
      <c r="J27" s="103">
        <f t="shared" si="3"/>
        <v>0</v>
      </c>
      <c r="K27" s="137"/>
      <c r="L27" s="103">
        <f t="shared" si="4"/>
        <v>0</v>
      </c>
      <c r="M27" s="137"/>
      <c r="N27" s="103">
        <f t="shared" si="5"/>
        <v>0</v>
      </c>
      <c r="O27" s="137"/>
      <c r="P27" s="103">
        <f t="shared" si="6"/>
        <v>0</v>
      </c>
      <c r="Q27" s="137"/>
      <c r="R27" s="103">
        <f t="shared" si="7"/>
        <v>0</v>
      </c>
      <c r="S27" s="137"/>
      <c r="T27" s="103">
        <f t="shared" si="8"/>
        <v>0</v>
      </c>
      <c r="U27" s="137"/>
      <c r="V27" s="103">
        <f t="shared" si="9"/>
        <v>0</v>
      </c>
    </row>
    <row r="28" spans="1:24" ht="12.75" customHeight="1" x14ac:dyDescent="0.3">
      <c r="A28" s="26" t="s">
        <v>1</v>
      </c>
      <c r="B28" s="69"/>
      <c r="C28" s="105">
        <f>SUM(C19:C27)</f>
        <v>0</v>
      </c>
      <c r="D28" s="106">
        <f t="shared" si="0"/>
        <v>0</v>
      </c>
      <c r="E28" s="105">
        <f>SUM(E19:E27)</f>
        <v>0</v>
      </c>
      <c r="F28" s="106">
        <f t="shared" si="1"/>
        <v>0</v>
      </c>
      <c r="G28" s="105">
        <f>SUM(G19:G27)</f>
        <v>2606000</v>
      </c>
      <c r="H28" s="106">
        <f t="shared" si="2"/>
        <v>1</v>
      </c>
      <c r="I28" s="105">
        <f>SUM(I19:I27)</f>
        <v>2619029.9999999995</v>
      </c>
      <c r="J28" s="106">
        <f t="shared" si="3"/>
        <v>1</v>
      </c>
      <c r="K28" s="105">
        <f>SUM(K19:K27)</f>
        <v>2671410.5999999996</v>
      </c>
      <c r="L28" s="106">
        <f t="shared" si="4"/>
        <v>1</v>
      </c>
      <c r="M28" s="105">
        <f>SUM(M19:M27)</f>
        <v>2724838.8119999995</v>
      </c>
      <c r="N28" s="106">
        <f t="shared" si="5"/>
        <v>1</v>
      </c>
      <c r="O28" s="105">
        <f>SUM(O19:O27)</f>
        <v>2779335.5882399995</v>
      </c>
      <c r="P28" s="106">
        <f t="shared" si="6"/>
        <v>1</v>
      </c>
      <c r="Q28" s="105">
        <f>SUM(Q19:Q27)</f>
        <v>2834922.3000047989</v>
      </c>
      <c r="R28" s="106">
        <f t="shared" si="7"/>
        <v>1</v>
      </c>
      <c r="S28" s="105">
        <f>SUM(S19:S27)</f>
        <v>2891620.7460048953</v>
      </c>
      <c r="T28" s="106">
        <f t="shared" si="8"/>
        <v>1</v>
      </c>
      <c r="U28" s="105">
        <f>SUM(U19:U27)</f>
        <v>2906078.8497349191</v>
      </c>
      <c r="V28" s="106">
        <f t="shared" si="9"/>
        <v>1</v>
      </c>
    </row>
    <row r="29" spans="1:24" ht="12.75" customHeight="1" x14ac:dyDescent="0.3">
      <c r="A29" s="26"/>
      <c r="B29" s="69"/>
      <c r="C29" s="150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4" ht="12.75" customHeight="1" x14ac:dyDescent="0.3">
      <c r="A30" s="26" t="s">
        <v>34</v>
      </c>
      <c r="B30" s="69"/>
      <c r="C30" s="25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4" ht="12.75" customHeight="1" x14ac:dyDescent="0.3">
      <c r="A31" s="38" t="s">
        <v>35</v>
      </c>
      <c r="B31" s="50"/>
      <c r="C31" s="217">
        <v>0</v>
      </c>
      <c r="D31" s="103">
        <f>IFERROR(C31/C$28,0)</f>
        <v>0</v>
      </c>
      <c r="E31" s="217">
        <v>0</v>
      </c>
      <c r="F31" s="103">
        <f>IFERROR(E31/E$28,0)</f>
        <v>0</v>
      </c>
      <c r="G31" s="217">
        <v>886040.00000000012</v>
      </c>
      <c r="H31" s="103">
        <f>IFERROR(G31/G$28,0)</f>
        <v>0.34</v>
      </c>
      <c r="I31" s="217">
        <v>890470.2</v>
      </c>
      <c r="J31" s="103">
        <f>IFERROR(I31/I$28,0)</f>
        <v>0.34</v>
      </c>
      <c r="K31" s="217">
        <v>908279.60399999993</v>
      </c>
      <c r="L31" s="103">
        <f>IFERROR(K31/K$28,0)</f>
        <v>0.34</v>
      </c>
      <c r="M31" s="217">
        <v>926445.19607999991</v>
      </c>
      <c r="N31" s="103">
        <f>IFERROR(M31/M$28,0)</f>
        <v>0.34</v>
      </c>
      <c r="O31" s="217">
        <v>944974.10000159987</v>
      </c>
      <c r="P31" s="103">
        <f>IFERROR(O31/O$28,0)</f>
        <v>0.34</v>
      </c>
      <c r="Q31" s="217">
        <v>963873.58200163185</v>
      </c>
      <c r="R31" s="103">
        <f>IFERROR(Q31/Q$28,0)</f>
        <v>0.34000000000000008</v>
      </c>
      <c r="S31" s="217">
        <v>983151.05364166445</v>
      </c>
      <c r="T31" s="103">
        <f>IFERROR(S31/S$28,0)</f>
        <v>0.34</v>
      </c>
      <c r="U31" s="217">
        <v>988066.80890987278</v>
      </c>
      <c r="V31" s="103">
        <f>IFERROR(U31/U$28,0)</f>
        <v>0.34000000000000008</v>
      </c>
    </row>
    <row r="32" spans="1:24" ht="12.75" customHeight="1" x14ac:dyDescent="0.3">
      <c r="A32" s="70" t="s">
        <v>75</v>
      </c>
      <c r="B32" s="70"/>
      <c r="C32" s="139"/>
      <c r="D32" s="103">
        <f>IFERROR(C32/C$28,0)</f>
        <v>0</v>
      </c>
      <c r="E32" s="139"/>
      <c r="F32" s="103">
        <f>IFERROR(E32/E$28,0)</f>
        <v>0</v>
      </c>
      <c r="G32" s="139"/>
      <c r="H32" s="103">
        <f>IFERROR(G32/G$28,0)</f>
        <v>0</v>
      </c>
      <c r="I32" s="139"/>
      <c r="J32" s="103">
        <f>IFERROR(I32/I$28,0)</f>
        <v>0</v>
      </c>
      <c r="K32" s="139"/>
      <c r="L32" s="103">
        <f>IFERROR(K32/K$28,0)</f>
        <v>0</v>
      </c>
      <c r="M32" s="139"/>
      <c r="N32" s="103">
        <f>IFERROR(M32/M$28,0)</f>
        <v>0</v>
      </c>
      <c r="O32" s="139"/>
      <c r="P32" s="103">
        <f>IFERROR(O32/O$28,0)</f>
        <v>0</v>
      </c>
      <c r="Q32" s="139"/>
      <c r="R32" s="103">
        <f>IFERROR(Q32/Q$28,0)</f>
        <v>0</v>
      </c>
      <c r="S32" s="139"/>
      <c r="T32" s="103">
        <f>IFERROR(S32/S$28,0)</f>
        <v>0</v>
      </c>
      <c r="U32" s="139"/>
      <c r="V32" s="103">
        <f>IFERROR(U32/U$28,0)</f>
        <v>0</v>
      </c>
    </row>
    <row r="33" spans="1:22" ht="12.75" customHeight="1" x14ac:dyDescent="0.3">
      <c r="A33" s="26" t="s">
        <v>2</v>
      </c>
      <c r="B33" s="69"/>
      <c r="C33" s="105">
        <f>SUM(C31:C32)</f>
        <v>0</v>
      </c>
      <c r="D33" s="106">
        <f>IFERROR(C33/C$28,0)</f>
        <v>0</v>
      </c>
      <c r="E33" s="105">
        <f>SUM(E31:E32)</f>
        <v>0</v>
      </c>
      <c r="F33" s="106">
        <f>IFERROR(E33/E$28,0)</f>
        <v>0</v>
      </c>
      <c r="G33" s="105">
        <f>SUM(G31:G32)</f>
        <v>886040.00000000012</v>
      </c>
      <c r="H33" s="106">
        <f>IFERROR(G33/G$28,0)</f>
        <v>0.34</v>
      </c>
      <c r="I33" s="105">
        <f>SUM(I31:I32)</f>
        <v>890470.2</v>
      </c>
      <c r="J33" s="106">
        <f>IFERROR(I33/I$28,0)</f>
        <v>0.34</v>
      </c>
      <c r="K33" s="105">
        <f>SUM(K31:K32)</f>
        <v>908279.60399999993</v>
      </c>
      <c r="L33" s="106">
        <f>IFERROR(K33/K$28,0)</f>
        <v>0.34</v>
      </c>
      <c r="M33" s="105">
        <f>SUM(M31:M32)</f>
        <v>926445.19607999991</v>
      </c>
      <c r="N33" s="106">
        <f>IFERROR(M33/M$28,0)</f>
        <v>0.34</v>
      </c>
      <c r="O33" s="105">
        <f>SUM(O31:O32)</f>
        <v>944974.10000159987</v>
      </c>
      <c r="P33" s="106">
        <f>IFERROR(O33/O$28,0)</f>
        <v>0.34</v>
      </c>
      <c r="Q33" s="105">
        <f>SUM(Q31:Q32)</f>
        <v>963873.58200163185</v>
      </c>
      <c r="R33" s="106">
        <f>IFERROR(Q33/Q$28,0)</f>
        <v>0.34000000000000008</v>
      </c>
      <c r="S33" s="105">
        <f>SUM(S31:S32)</f>
        <v>983151.05364166445</v>
      </c>
      <c r="T33" s="106">
        <f>IFERROR(S33/S$28,0)</f>
        <v>0.34</v>
      </c>
      <c r="U33" s="105">
        <f>SUM(U31:U32)</f>
        <v>988066.80890987278</v>
      </c>
      <c r="V33" s="106">
        <f>IFERROR(U33/U$28,0)</f>
        <v>0.34000000000000008</v>
      </c>
    </row>
    <row r="34" spans="1:22" ht="12.75" customHeight="1" x14ac:dyDescent="0.3">
      <c r="A34" s="38"/>
      <c r="B34" s="5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2.75" customHeight="1" x14ac:dyDescent="0.3">
      <c r="A35" s="26" t="s">
        <v>3</v>
      </c>
      <c r="B35" s="69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2.75" customHeight="1" x14ac:dyDescent="0.3">
      <c r="A36" s="38" t="s">
        <v>22</v>
      </c>
      <c r="B36" s="50"/>
      <c r="C36" s="138"/>
      <c r="D36" s="103">
        <f t="shared" ref="D36:D46" si="10">IFERROR(C36/C$28,0)</f>
        <v>0</v>
      </c>
      <c r="E36" s="217"/>
      <c r="F36" s="103">
        <f t="shared" ref="F36:F46" si="11">IFERROR(E36/E$28,0)</f>
        <v>0</v>
      </c>
      <c r="G36" s="217">
        <v>110000</v>
      </c>
      <c r="H36" s="103">
        <f t="shared" ref="H36:H46" si="12">IFERROR(G36/G$28,0)</f>
        <v>4.2210283960092097E-2</v>
      </c>
      <c r="I36" s="217">
        <v>112749.99999999999</v>
      </c>
      <c r="J36" s="103">
        <f t="shared" ref="J36:J46" si="13">IFERROR(I36/I$28,0)</f>
        <v>4.3050289611039204E-2</v>
      </c>
      <c r="K36" s="217">
        <v>115568.74999999997</v>
      </c>
      <c r="L36" s="103">
        <f t="shared" ref="L36:L46" si="14">IFERROR(K36/K$28,0)</f>
        <v>4.3261320442465862E-2</v>
      </c>
      <c r="M36" s="217">
        <v>118457.96874999996</v>
      </c>
      <c r="N36" s="103">
        <f t="shared" ref="N36:N46" si="15">IFERROR(M36/M$28,0)</f>
        <v>4.3473385738752451E-2</v>
      </c>
      <c r="O36" s="217">
        <v>121419.41796874994</v>
      </c>
      <c r="P36" s="103">
        <f t="shared" ref="P36:P46" si="16">IFERROR(O36/O$28,0)</f>
        <v>4.3686490570805155E-2</v>
      </c>
      <c r="Q36" s="217">
        <v>124454.90341796869</v>
      </c>
      <c r="R36" s="103">
        <f t="shared" ref="R36:R46" si="17">IFERROR(Q36/Q$28,0)</f>
        <v>4.3900640034387539E-2</v>
      </c>
      <c r="S36" s="217">
        <v>127566.27600341789</v>
      </c>
      <c r="T36" s="103">
        <f t="shared" ref="T36:T46" si="18">IFERROR(S36/S$28,0)</f>
        <v>4.4115839250242372E-2</v>
      </c>
      <c r="U36" s="217">
        <v>130755.43290350333</v>
      </c>
      <c r="V36" s="103">
        <f t="shared" ref="V36:V46" si="19">IFERROR(U36/U$28,0)</f>
        <v>4.4993766399500937E-2</v>
      </c>
    </row>
    <row r="37" spans="1:22" ht="12.75" customHeight="1" x14ac:dyDescent="0.3">
      <c r="A37" s="38" t="s">
        <v>23</v>
      </c>
      <c r="B37" s="50"/>
      <c r="C37" s="138"/>
      <c r="D37" s="103">
        <f t="shared" si="10"/>
        <v>0</v>
      </c>
      <c r="E37" s="217"/>
      <c r="F37" s="103">
        <f t="shared" si="11"/>
        <v>0</v>
      </c>
      <c r="G37" s="217">
        <v>258000</v>
      </c>
      <c r="H37" s="103">
        <f t="shared" si="12"/>
        <v>9.9002302379125093E-2</v>
      </c>
      <c r="I37" s="217">
        <v>266256</v>
      </c>
      <c r="J37" s="103">
        <f t="shared" si="13"/>
        <v>0.10166206572662399</v>
      </c>
      <c r="K37" s="217">
        <v>272912.39999999997</v>
      </c>
      <c r="L37" s="103">
        <f t="shared" si="14"/>
        <v>0.10216040918606821</v>
      </c>
      <c r="M37" s="217">
        <v>279735.20999999996</v>
      </c>
      <c r="N37" s="103">
        <f t="shared" si="15"/>
        <v>0.10266119550560777</v>
      </c>
      <c r="O37" s="217">
        <v>286728.59024999995</v>
      </c>
      <c r="P37" s="103">
        <f t="shared" si="16"/>
        <v>0.10316443666004702</v>
      </c>
      <c r="Q37" s="217">
        <v>293896.80500624992</v>
      </c>
      <c r="R37" s="103">
        <f t="shared" si="17"/>
        <v>0.1036701446828904</v>
      </c>
      <c r="S37" s="217">
        <v>301244.22513140616</v>
      </c>
      <c r="T37" s="103">
        <f t="shared" si="18"/>
        <v>0.10417833166663004</v>
      </c>
      <c r="U37" s="217">
        <v>308775.33075969131</v>
      </c>
      <c r="V37" s="103">
        <f t="shared" si="19"/>
        <v>0.10625153229681175</v>
      </c>
    </row>
    <row r="38" spans="1:22" ht="12.75" customHeight="1" x14ac:dyDescent="0.3">
      <c r="A38" s="38" t="s">
        <v>24</v>
      </c>
      <c r="B38" s="50"/>
      <c r="C38" s="138"/>
      <c r="D38" s="103">
        <f t="shared" si="10"/>
        <v>0</v>
      </c>
      <c r="E38" s="217"/>
      <c r="F38" s="103">
        <f t="shared" si="11"/>
        <v>0</v>
      </c>
      <c r="G38" s="217">
        <v>110000</v>
      </c>
      <c r="H38" s="103">
        <f t="shared" si="12"/>
        <v>4.2210283960092097E-2</v>
      </c>
      <c r="I38" s="217">
        <v>113520</v>
      </c>
      <c r="J38" s="103">
        <f t="shared" si="13"/>
        <v>4.3344291588870695E-2</v>
      </c>
      <c r="K38" s="217">
        <v>116357.99999999999</v>
      </c>
      <c r="L38" s="103">
        <f t="shared" si="14"/>
        <v>4.3556763606463191E-2</v>
      </c>
      <c r="M38" s="217">
        <v>119266.94999999997</v>
      </c>
      <c r="N38" s="103">
        <f t="shared" si="15"/>
        <v>4.3770277153553694E-2</v>
      </c>
      <c r="O38" s="217">
        <v>122248.62374999996</v>
      </c>
      <c r="P38" s="103">
        <f t="shared" si="16"/>
        <v>4.3984837335678956E-2</v>
      </c>
      <c r="Q38" s="217">
        <v>125304.83934374995</v>
      </c>
      <c r="R38" s="103">
        <f t="shared" si="17"/>
        <v>4.4200449283402873E-2</v>
      </c>
      <c r="S38" s="217">
        <v>128437.46032734368</v>
      </c>
      <c r="T38" s="103">
        <f t="shared" si="18"/>
        <v>4.441711815243915E-2</v>
      </c>
      <c r="U38" s="217">
        <v>131648.39683552727</v>
      </c>
      <c r="V38" s="103">
        <f t="shared" si="19"/>
        <v>4.5301040901741432E-2</v>
      </c>
    </row>
    <row r="39" spans="1:22" ht="12.75" customHeight="1" x14ac:dyDescent="0.3">
      <c r="A39" s="38" t="s">
        <v>28</v>
      </c>
      <c r="B39" s="50"/>
      <c r="C39" s="138"/>
      <c r="D39" s="103">
        <f t="shared" si="10"/>
        <v>0</v>
      </c>
      <c r="E39" s="217"/>
      <c r="F39" s="103">
        <f t="shared" si="11"/>
        <v>0</v>
      </c>
      <c r="G39" s="217">
        <v>47000</v>
      </c>
      <c r="H39" s="103">
        <f t="shared" si="12"/>
        <v>1.8035303146584806E-2</v>
      </c>
      <c r="I39" s="217">
        <v>48504</v>
      </c>
      <c r="J39" s="103">
        <f t="shared" si="13"/>
        <v>1.8519833678881117E-2</v>
      </c>
      <c r="K39" s="217">
        <v>49716.6</v>
      </c>
      <c r="L39" s="103">
        <f t="shared" si="14"/>
        <v>1.8610617177307002E-2</v>
      </c>
      <c r="M39" s="217">
        <v>50959.514999999992</v>
      </c>
      <c r="N39" s="103">
        <f t="shared" si="15"/>
        <v>1.8701845692882035E-2</v>
      </c>
      <c r="O39" s="217">
        <v>52233.502874999991</v>
      </c>
      <c r="P39" s="103">
        <f t="shared" si="16"/>
        <v>1.8793521407062828E-2</v>
      </c>
      <c r="Q39" s="217">
        <v>53539.340446874987</v>
      </c>
      <c r="R39" s="103">
        <f t="shared" si="17"/>
        <v>1.8885646511999414E-2</v>
      </c>
      <c r="S39" s="217">
        <v>54877.823958046858</v>
      </c>
      <c r="T39" s="103">
        <f t="shared" si="18"/>
        <v>1.8978223210587643E-2</v>
      </c>
      <c r="U39" s="217">
        <v>56249.769556998028</v>
      </c>
      <c r="V39" s="103">
        <f t="shared" si="19"/>
        <v>1.9355899294380436E-2</v>
      </c>
    </row>
    <row r="40" spans="1:22" ht="12.75" customHeight="1" x14ac:dyDescent="0.3">
      <c r="A40" s="38" t="s">
        <v>25</v>
      </c>
      <c r="B40" s="50"/>
      <c r="C40" s="138"/>
      <c r="D40" s="103">
        <f t="shared" si="10"/>
        <v>0</v>
      </c>
      <c r="E40" s="138"/>
      <c r="F40" s="103">
        <f t="shared" si="11"/>
        <v>0</v>
      </c>
      <c r="G40" s="217">
        <v>13640</v>
      </c>
      <c r="H40" s="103">
        <f t="shared" si="12"/>
        <v>5.2340752110514198E-3</v>
      </c>
      <c r="I40" s="217">
        <v>13980.999999999998</v>
      </c>
      <c r="J40" s="103">
        <f t="shared" si="13"/>
        <v>5.3382359117688611E-3</v>
      </c>
      <c r="K40" s="217">
        <v>14330.524999999996</v>
      </c>
      <c r="L40" s="103">
        <f t="shared" si="14"/>
        <v>5.3644037348657666E-3</v>
      </c>
      <c r="M40" s="217">
        <v>14688.788124999994</v>
      </c>
      <c r="N40" s="103">
        <f t="shared" si="15"/>
        <v>5.3906998316053042E-3</v>
      </c>
      <c r="O40" s="217">
        <v>15056.007828124993</v>
      </c>
      <c r="P40" s="103">
        <f t="shared" si="16"/>
        <v>5.4171248307798396E-3</v>
      </c>
      <c r="Q40" s="217">
        <v>15432.408023828117</v>
      </c>
      <c r="R40" s="103">
        <f t="shared" si="17"/>
        <v>5.4436793642640554E-3</v>
      </c>
      <c r="S40" s="217">
        <v>15818.218224423819</v>
      </c>
      <c r="T40" s="103">
        <f t="shared" si="18"/>
        <v>5.4703640670300544E-3</v>
      </c>
      <c r="U40" s="217">
        <v>16213.673680034413</v>
      </c>
      <c r="V40" s="103">
        <f t="shared" si="19"/>
        <v>5.5792270335381158E-3</v>
      </c>
    </row>
    <row r="41" spans="1:22" ht="12.75" customHeight="1" x14ac:dyDescent="0.3">
      <c r="A41" s="38" t="s">
        <v>26</v>
      </c>
      <c r="B41" s="50"/>
      <c r="C41" s="138"/>
      <c r="D41" s="103">
        <f t="shared" si="10"/>
        <v>0</v>
      </c>
      <c r="E41" s="138"/>
      <c r="F41" s="103">
        <f t="shared" si="11"/>
        <v>0</v>
      </c>
      <c r="G41" s="217">
        <v>31992</v>
      </c>
      <c r="H41" s="103">
        <f t="shared" si="12"/>
        <v>1.2276285495011512E-2</v>
      </c>
      <c r="I41" s="217">
        <v>33015.743999999999</v>
      </c>
      <c r="J41" s="103">
        <f t="shared" si="13"/>
        <v>1.2606096150101375E-2</v>
      </c>
      <c r="K41" s="217">
        <v>33841.137599999995</v>
      </c>
      <c r="L41" s="103">
        <f t="shared" si="14"/>
        <v>1.2667890739072459E-2</v>
      </c>
      <c r="M41" s="217">
        <v>34687.166039999996</v>
      </c>
      <c r="N41" s="103">
        <f t="shared" si="15"/>
        <v>1.2729988242695363E-2</v>
      </c>
      <c r="O41" s="217">
        <v>35554.345190999993</v>
      </c>
      <c r="P41" s="103">
        <f t="shared" si="16"/>
        <v>1.2792390145845831E-2</v>
      </c>
      <c r="Q41" s="217">
        <v>36443.203820774994</v>
      </c>
      <c r="R41" s="103">
        <f t="shared" si="17"/>
        <v>1.2855097940678411E-2</v>
      </c>
      <c r="S41" s="217">
        <v>37354.283916294364</v>
      </c>
      <c r="T41" s="103">
        <f t="shared" si="18"/>
        <v>1.2918113126662125E-2</v>
      </c>
      <c r="U41" s="217">
        <v>38288.141014201719</v>
      </c>
      <c r="V41" s="103">
        <f t="shared" si="19"/>
        <v>1.3175190004804656E-2</v>
      </c>
    </row>
    <row r="42" spans="1:22" ht="12.75" customHeight="1" x14ac:dyDescent="0.3">
      <c r="A42" s="38" t="s">
        <v>27</v>
      </c>
      <c r="B42" s="50"/>
      <c r="C42" s="138"/>
      <c r="D42" s="103">
        <f t="shared" si="10"/>
        <v>0</v>
      </c>
      <c r="E42" s="217"/>
      <c r="F42" s="103">
        <f t="shared" si="11"/>
        <v>0</v>
      </c>
      <c r="G42" s="217"/>
      <c r="H42" s="103">
        <f t="shared" si="12"/>
        <v>0</v>
      </c>
      <c r="I42" s="217"/>
      <c r="J42" s="103">
        <f t="shared" si="13"/>
        <v>0</v>
      </c>
      <c r="K42" s="217"/>
      <c r="L42" s="103">
        <f t="shared" si="14"/>
        <v>0</v>
      </c>
      <c r="M42" s="217"/>
      <c r="N42" s="103">
        <f t="shared" si="15"/>
        <v>0</v>
      </c>
      <c r="O42" s="217"/>
      <c r="P42" s="103">
        <f t="shared" si="16"/>
        <v>0</v>
      </c>
      <c r="Q42" s="217"/>
      <c r="R42" s="103">
        <f t="shared" si="17"/>
        <v>0</v>
      </c>
      <c r="S42" s="217"/>
      <c r="T42" s="103">
        <f t="shared" si="18"/>
        <v>0</v>
      </c>
      <c r="U42" s="217"/>
      <c r="V42" s="103">
        <f t="shared" si="19"/>
        <v>0</v>
      </c>
    </row>
    <row r="43" spans="1:22" ht="12.75" customHeight="1" x14ac:dyDescent="0.3">
      <c r="A43" s="38" t="s">
        <v>76</v>
      </c>
      <c r="B43" s="50"/>
      <c r="C43" s="138"/>
      <c r="D43" s="103">
        <f t="shared" si="10"/>
        <v>0</v>
      </c>
      <c r="E43" s="217"/>
      <c r="F43" s="103">
        <f t="shared" si="11"/>
        <v>0</v>
      </c>
      <c r="G43" s="217"/>
      <c r="H43" s="103">
        <f t="shared" si="12"/>
        <v>0</v>
      </c>
      <c r="I43" s="217"/>
      <c r="J43" s="103">
        <f t="shared" si="13"/>
        <v>0</v>
      </c>
      <c r="K43" s="217"/>
      <c r="L43" s="103">
        <f t="shared" si="14"/>
        <v>0</v>
      </c>
      <c r="M43" s="217"/>
      <c r="N43" s="103">
        <f t="shared" si="15"/>
        <v>0</v>
      </c>
      <c r="O43" s="217"/>
      <c r="P43" s="103">
        <f t="shared" si="16"/>
        <v>0</v>
      </c>
      <c r="Q43" s="217"/>
      <c r="R43" s="103">
        <f t="shared" si="17"/>
        <v>0</v>
      </c>
      <c r="S43" s="217"/>
      <c r="T43" s="103">
        <f t="shared" si="18"/>
        <v>0</v>
      </c>
      <c r="U43" s="217"/>
      <c r="V43" s="103">
        <f t="shared" si="19"/>
        <v>0</v>
      </c>
    </row>
    <row r="44" spans="1:22" ht="12.75" customHeight="1" x14ac:dyDescent="0.3">
      <c r="A44" s="38" t="s">
        <v>11</v>
      </c>
      <c r="B44" s="50"/>
      <c r="C44" s="138"/>
      <c r="D44" s="103">
        <f t="shared" si="10"/>
        <v>0</v>
      </c>
      <c r="E44" s="217"/>
      <c r="F44" s="103">
        <f t="shared" si="11"/>
        <v>0</v>
      </c>
      <c r="G44" s="217"/>
      <c r="H44" s="103">
        <f t="shared" si="12"/>
        <v>0</v>
      </c>
      <c r="I44" s="217"/>
      <c r="J44" s="103">
        <f t="shared" si="13"/>
        <v>0</v>
      </c>
      <c r="K44" s="217"/>
      <c r="L44" s="103">
        <f t="shared" si="14"/>
        <v>0</v>
      </c>
      <c r="M44" s="217"/>
      <c r="N44" s="103">
        <f t="shared" si="15"/>
        <v>0</v>
      </c>
      <c r="O44" s="217"/>
      <c r="P44" s="103">
        <f t="shared" si="16"/>
        <v>0</v>
      </c>
      <c r="Q44" s="217"/>
      <c r="R44" s="103">
        <f t="shared" si="17"/>
        <v>0</v>
      </c>
      <c r="S44" s="217"/>
      <c r="T44" s="103">
        <f t="shared" si="18"/>
        <v>0</v>
      </c>
      <c r="U44" s="217"/>
      <c r="V44" s="103">
        <f t="shared" si="19"/>
        <v>0</v>
      </c>
    </row>
    <row r="45" spans="1:22" ht="12.75" customHeight="1" x14ac:dyDescent="0.3">
      <c r="A45" s="38" t="s">
        <v>4</v>
      </c>
      <c r="B45" s="50"/>
      <c r="C45" s="139"/>
      <c r="D45" s="103">
        <f t="shared" si="10"/>
        <v>0</v>
      </c>
      <c r="E45" s="139"/>
      <c r="F45" s="103">
        <f t="shared" si="11"/>
        <v>0</v>
      </c>
      <c r="G45" s="220">
        <v>49350</v>
      </c>
      <c r="H45" s="103">
        <f t="shared" si="12"/>
        <v>1.8937068303914045E-2</v>
      </c>
      <c r="I45" s="220">
        <v>50856.82</v>
      </c>
      <c r="J45" s="103">
        <f t="shared" si="13"/>
        <v>1.9418189176909011E-2</v>
      </c>
      <c r="K45" s="220">
        <v>52128.240499999993</v>
      </c>
      <c r="L45" s="103">
        <f t="shared" si="14"/>
        <v>1.9513376378756601E-2</v>
      </c>
      <c r="M45" s="220">
        <v>53431.446512499984</v>
      </c>
      <c r="N45" s="103">
        <f t="shared" si="15"/>
        <v>1.9609030184534817E-2</v>
      </c>
      <c r="O45" s="220">
        <v>54767.23267531248</v>
      </c>
      <c r="P45" s="103">
        <f t="shared" si="16"/>
        <v>1.9705152881517831E-2</v>
      </c>
      <c r="Q45" s="220">
        <v>56136.413492195286</v>
      </c>
      <c r="R45" s="103">
        <f t="shared" si="17"/>
        <v>1.9801746768191939E-2</v>
      </c>
      <c r="S45" s="220">
        <v>57539.823829500179</v>
      </c>
      <c r="T45" s="103">
        <f t="shared" si="18"/>
        <v>1.9898814154310527E-2</v>
      </c>
      <c r="U45" s="220">
        <v>58978.319425237671</v>
      </c>
      <c r="V45" s="103">
        <f t="shared" si="19"/>
        <v>2.0294810455888847E-2</v>
      </c>
    </row>
    <row r="46" spans="1:22" ht="12.75" customHeight="1" x14ac:dyDescent="0.3">
      <c r="A46" s="26" t="s">
        <v>5</v>
      </c>
      <c r="B46" s="69"/>
      <c r="C46" s="105">
        <f>SUM(C36:C45)</f>
        <v>0</v>
      </c>
      <c r="D46" s="106">
        <f t="shared" si="10"/>
        <v>0</v>
      </c>
      <c r="E46" s="105">
        <f>SUM(E36:E45)</f>
        <v>0</v>
      </c>
      <c r="F46" s="106">
        <f t="shared" si="11"/>
        <v>0</v>
      </c>
      <c r="G46" s="105">
        <f>SUM(G36:G45)</f>
        <v>619982</v>
      </c>
      <c r="H46" s="106">
        <f t="shared" si="12"/>
        <v>0.23790560245587106</v>
      </c>
      <c r="I46" s="105">
        <f>SUM(I36:I45)</f>
        <v>638883.5639999999</v>
      </c>
      <c r="J46" s="106">
        <f t="shared" si="13"/>
        <v>0.24393900184419423</v>
      </c>
      <c r="K46" s="105">
        <f>SUM(K36:K45)</f>
        <v>654855.65309999988</v>
      </c>
      <c r="L46" s="106">
        <f t="shared" si="14"/>
        <v>0.24513478126499907</v>
      </c>
      <c r="M46" s="105">
        <f>SUM(M36:M45)</f>
        <v>671227.04442749976</v>
      </c>
      <c r="N46" s="106">
        <f t="shared" si="15"/>
        <v>0.24633642234963141</v>
      </c>
      <c r="O46" s="105">
        <f>SUM(O36:O45)</f>
        <v>688007.72053818731</v>
      </c>
      <c r="P46" s="106">
        <f t="shared" si="16"/>
        <v>0.24754395383173747</v>
      </c>
      <c r="Q46" s="105">
        <f>SUM(Q36:Q45)</f>
        <v>705207.91355164186</v>
      </c>
      <c r="R46" s="106">
        <f t="shared" si="17"/>
        <v>0.24875740458581461</v>
      </c>
      <c r="S46" s="105">
        <f>SUM(S36:S45)</f>
        <v>722838.11139043304</v>
      </c>
      <c r="T46" s="106">
        <f t="shared" si="18"/>
        <v>0.24997680362790195</v>
      </c>
      <c r="U46" s="105">
        <f>SUM(U36:U45)</f>
        <v>740909.06417519378</v>
      </c>
      <c r="V46" s="106">
        <f t="shared" si="19"/>
        <v>0.25495146638666621</v>
      </c>
    </row>
    <row r="47" spans="1:22" ht="12.75" customHeight="1" x14ac:dyDescent="0.3">
      <c r="A47" s="26"/>
      <c r="B47" s="26"/>
      <c r="C47" s="53"/>
      <c r="D47" s="111"/>
      <c r="E47" s="53"/>
      <c r="F47" s="111"/>
      <c r="G47" s="53"/>
      <c r="H47" s="111"/>
      <c r="I47" s="53"/>
      <c r="J47" s="111"/>
      <c r="K47" s="53"/>
      <c r="L47" s="111"/>
      <c r="M47" s="53"/>
      <c r="N47" s="111"/>
      <c r="O47" s="53"/>
      <c r="P47" s="111"/>
      <c r="Q47" s="53"/>
      <c r="R47" s="111"/>
      <c r="S47" s="53"/>
      <c r="T47" s="111"/>
      <c r="U47" s="53"/>
      <c r="V47" s="111"/>
    </row>
    <row r="48" spans="1:22" ht="12.75" customHeight="1" x14ac:dyDescent="0.3">
      <c r="A48" s="26" t="str">
        <f>A4</f>
        <v xml:space="preserve">VENDOR:  </v>
      </c>
      <c r="B48" s="46" t="str">
        <f>B4</f>
        <v>Aramark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4" ht="12.75" customHeight="1" x14ac:dyDescent="0.3">
      <c r="A49" s="26"/>
      <c r="B49" s="14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4" ht="12.75" customHeight="1" x14ac:dyDescent="0.3">
      <c r="A50" s="38"/>
      <c r="B50" s="38"/>
      <c r="C50" s="109" t="str">
        <f>C6</f>
        <v>FY 2018-19</v>
      </c>
      <c r="D50" s="109" t="s">
        <v>9</v>
      </c>
      <c r="E50" s="109" t="str">
        <f>E6</f>
        <v>FY 2019-20</v>
      </c>
      <c r="F50" s="109" t="s">
        <v>9</v>
      </c>
      <c r="G50" s="109" t="str">
        <f>G6</f>
        <v>FY 2020-21</v>
      </c>
      <c r="H50" s="109" t="s">
        <v>9</v>
      </c>
      <c r="I50" s="109" t="str">
        <f>I6</f>
        <v>FY 2021-22</v>
      </c>
      <c r="J50" s="109" t="s">
        <v>9</v>
      </c>
      <c r="K50" s="109" t="str">
        <f>K6</f>
        <v>FY 2022-23</v>
      </c>
      <c r="L50" s="109" t="s">
        <v>9</v>
      </c>
      <c r="M50" s="109" t="str">
        <f>M6</f>
        <v>FY 2023-24</v>
      </c>
      <c r="N50" s="109" t="s">
        <v>9</v>
      </c>
      <c r="O50" s="109" t="str">
        <f>O6</f>
        <v>FY 2024-25</v>
      </c>
      <c r="P50" s="109" t="s">
        <v>9</v>
      </c>
      <c r="Q50" s="109" t="str">
        <f>Q6</f>
        <v>FY 2025-26</v>
      </c>
      <c r="R50" s="109" t="s">
        <v>9</v>
      </c>
      <c r="S50" s="109" t="str">
        <f>S6</f>
        <v>FY 2026-27</v>
      </c>
      <c r="T50" s="109" t="s">
        <v>9</v>
      </c>
      <c r="U50" s="109" t="str">
        <f>U6</f>
        <v>FY 2027-28</v>
      </c>
      <c r="V50" s="109" t="s">
        <v>9</v>
      </c>
    </row>
    <row r="51" spans="1:24" ht="12.75" customHeight="1" x14ac:dyDescent="0.3">
      <c r="A51" s="26" t="s">
        <v>38</v>
      </c>
      <c r="B51" s="69"/>
      <c r="C51" s="101"/>
      <c r="D51" s="103"/>
      <c r="E51" s="101"/>
      <c r="F51" s="103"/>
      <c r="G51" s="101"/>
      <c r="H51" s="103"/>
      <c r="I51" s="101"/>
      <c r="J51" s="103"/>
      <c r="K51" s="101"/>
      <c r="L51" s="103"/>
      <c r="M51" s="101"/>
      <c r="N51" s="103"/>
      <c r="O51" s="101"/>
      <c r="P51" s="103"/>
      <c r="Q51" s="101"/>
      <c r="R51" s="103"/>
      <c r="S51" s="101"/>
      <c r="T51" s="103"/>
      <c r="U51" s="101"/>
      <c r="V51" s="103"/>
    </row>
    <row r="52" spans="1:24" ht="12.75" customHeight="1" x14ac:dyDescent="0.3">
      <c r="A52" s="38" t="s">
        <v>229</v>
      </c>
      <c r="B52" s="50"/>
      <c r="C52" s="217">
        <v>0</v>
      </c>
      <c r="D52" s="103">
        <f t="shared" ref="D52:D104" si="20">IFERROR(C52/C$28,0)</f>
        <v>0</v>
      </c>
      <c r="E52" s="217">
        <v>0</v>
      </c>
      <c r="F52" s="103">
        <f t="shared" ref="F52:F104" si="21">IFERROR(E52/E$28,0)</f>
        <v>0</v>
      </c>
      <c r="G52" s="217">
        <v>0</v>
      </c>
      <c r="H52" s="103">
        <f t="shared" ref="H52:H104" si="22">IFERROR(G52/G$28,0)</f>
        <v>0</v>
      </c>
      <c r="I52" s="217">
        <v>0</v>
      </c>
      <c r="J52" s="103">
        <f t="shared" ref="J52:J104" si="23">IFERROR(I52/I$28,0)</f>
        <v>0</v>
      </c>
      <c r="K52" s="217">
        <v>0</v>
      </c>
      <c r="L52" s="103">
        <f t="shared" ref="L52:L104" si="24">IFERROR(K52/K$28,0)</f>
        <v>0</v>
      </c>
      <c r="M52" s="217">
        <v>0</v>
      </c>
      <c r="N52" s="103">
        <f t="shared" ref="N52:N104" si="25">IFERROR(M52/M$28,0)</f>
        <v>0</v>
      </c>
      <c r="O52" s="217">
        <v>0</v>
      </c>
      <c r="P52" s="103">
        <f t="shared" ref="P52:P104" si="26">IFERROR(O52/O$28,0)</f>
        <v>0</v>
      </c>
      <c r="Q52" s="217">
        <v>0</v>
      </c>
      <c r="R52" s="103">
        <f t="shared" ref="R52:R104" si="27">IFERROR(Q52/Q$28,0)</f>
        <v>0</v>
      </c>
      <c r="S52" s="217">
        <v>0</v>
      </c>
      <c r="T52" s="103">
        <f t="shared" ref="T52:T104" si="28">IFERROR(S52/S$28,0)</f>
        <v>0</v>
      </c>
      <c r="U52" s="217">
        <v>0</v>
      </c>
      <c r="V52" s="103">
        <f t="shared" ref="V52:V105" si="29">IFERROR(U52/U$28,0)</f>
        <v>0</v>
      </c>
      <c r="X52" s="245"/>
    </row>
    <row r="53" spans="1:24" ht="12.75" customHeight="1" x14ac:dyDescent="0.3">
      <c r="A53" s="38" t="s">
        <v>97</v>
      </c>
      <c r="B53" s="50"/>
      <c r="C53" s="217">
        <v>0</v>
      </c>
      <c r="D53" s="103">
        <f t="shared" si="20"/>
        <v>0</v>
      </c>
      <c r="E53" s="217">
        <v>0</v>
      </c>
      <c r="F53" s="103">
        <f t="shared" si="21"/>
        <v>0</v>
      </c>
      <c r="G53" s="217">
        <v>0</v>
      </c>
      <c r="H53" s="103">
        <f t="shared" si="22"/>
        <v>0</v>
      </c>
      <c r="I53" s="217">
        <v>0</v>
      </c>
      <c r="J53" s="103">
        <f t="shared" si="23"/>
        <v>0</v>
      </c>
      <c r="K53" s="217">
        <v>0</v>
      </c>
      <c r="L53" s="103">
        <f t="shared" si="24"/>
        <v>0</v>
      </c>
      <c r="M53" s="217">
        <v>0</v>
      </c>
      <c r="N53" s="103">
        <f t="shared" si="25"/>
        <v>0</v>
      </c>
      <c r="O53" s="217">
        <v>0</v>
      </c>
      <c r="P53" s="103">
        <f t="shared" si="26"/>
        <v>0</v>
      </c>
      <c r="Q53" s="217">
        <v>0</v>
      </c>
      <c r="R53" s="103">
        <f t="shared" si="27"/>
        <v>0</v>
      </c>
      <c r="S53" s="217">
        <v>0</v>
      </c>
      <c r="T53" s="103">
        <f t="shared" si="28"/>
        <v>0</v>
      </c>
      <c r="U53" s="217">
        <v>0</v>
      </c>
      <c r="V53" s="103">
        <f t="shared" si="29"/>
        <v>0</v>
      </c>
      <c r="X53" s="245"/>
    </row>
    <row r="54" spans="1:24" ht="12.75" customHeight="1" x14ac:dyDescent="0.3">
      <c r="A54" s="38" t="s">
        <v>30</v>
      </c>
      <c r="B54" s="50"/>
      <c r="C54" s="217">
        <v>0</v>
      </c>
      <c r="D54" s="103">
        <f t="shared" si="20"/>
        <v>0</v>
      </c>
      <c r="E54" s="217">
        <v>0</v>
      </c>
      <c r="F54" s="103">
        <f t="shared" si="21"/>
        <v>0</v>
      </c>
      <c r="G54" s="217">
        <v>1824.1999999999998</v>
      </c>
      <c r="H54" s="103">
        <f t="shared" si="22"/>
        <v>6.9999999999999988E-4</v>
      </c>
      <c r="I54" s="217">
        <v>1833.3209999999997</v>
      </c>
      <c r="J54" s="103">
        <f t="shared" si="23"/>
        <v>6.9999999999999999E-4</v>
      </c>
      <c r="K54" s="217">
        <v>1869.9874199999999</v>
      </c>
      <c r="L54" s="103">
        <f t="shared" si="24"/>
        <v>7.000000000000001E-4</v>
      </c>
      <c r="M54" s="217">
        <v>1907.3871683999994</v>
      </c>
      <c r="N54" s="103">
        <f t="shared" si="25"/>
        <v>6.9999999999999988E-4</v>
      </c>
      <c r="O54" s="217">
        <v>1945.5349117679998</v>
      </c>
      <c r="P54" s="103">
        <f t="shared" si="26"/>
        <v>7.000000000000001E-4</v>
      </c>
      <c r="Q54" s="217">
        <v>1984.4456100033597</v>
      </c>
      <c r="R54" s="103">
        <f t="shared" si="27"/>
        <v>7.000000000000001E-4</v>
      </c>
      <c r="S54" s="217">
        <v>2024.1345222034265</v>
      </c>
      <c r="T54" s="103">
        <f t="shared" si="28"/>
        <v>6.9999999999999988E-4</v>
      </c>
      <c r="U54" s="217">
        <v>2034.2551948144437</v>
      </c>
      <c r="V54" s="103">
        <f t="shared" si="29"/>
        <v>7.000000000000001E-4</v>
      </c>
      <c r="X54" s="245"/>
    </row>
    <row r="55" spans="1:24" ht="12.75" customHeight="1" x14ac:dyDescent="0.3">
      <c r="A55" s="38" t="s">
        <v>153</v>
      </c>
      <c r="B55" s="50"/>
      <c r="C55" s="217">
        <v>0</v>
      </c>
      <c r="D55" s="103">
        <f t="shared" si="20"/>
        <v>0</v>
      </c>
      <c r="E55" s="217">
        <v>0</v>
      </c>
      <c r="F55" s="103">
        <f t="shared" si="21"/>
        <v>0</v>
      </c>
      <c r="G55" s="217"/>
      <c r="H55" s="103">
        <f t="shared" si="22"/>
        <v>0</v>
      </c>
      <c r="I55" s="217"/>
      <c r="J55" s="103">
        <f t="shared" si="23"/>
        <v>0</v>
      </c>
      <c r="K55" s="217"/>
      <c r="L55" s="103">
        <f t="shared" si="24"/>
        <v>0</v>
      </c>
      <c r="M55" s="217"/>
      <c r="N55" s="103">
        <f t="shared" si="25"/>
        <v>0</v>
      </c>
      <c r="O55" s="217"/>
      <c r="P55" s="103">
        <f t="shared" si="26"/>
        <v>0</v>
      </c>
      <c r="Q55" s="217"/>
      <c r="R55" s="103">
        <f t="shared" si="27"/>
        <v>0</v>
      </c>
      <c r="S55" s="217"/>
      <c r="T55" s="103">
        <f t="shared" si="28"/>
        <v>0</v>
      </c>
      <c r="U55" s="217"/>
      <c r="V55" s="103">
        <f t="shared" si="29"/>
        <v>0</v>
      </c>
      <c r="X55" s="245"/>
    </row>
    <row r="56" spans="1:24" ht="12.75" customHeight="1" x14ac:dyDescent="0.3">
      <c r="A56" s="38" t="s">
        <v>88</v>
      </c>
      <c r="B56" s="50"/>
      <c r="C56" s="217">
        <v>0</v>
      </c>
      <c r="D56" s="103">
        <f t="shared" si="20"/>
        <v>0</v>
      </c>
      <c r="E56" s="217">
        <v>0</v>
      </c>
      <c r="F56" s="103">
        <f t="shared" si="21"/>
        <v>0</v>
      </c>
      <c r="G56" s="217">
        <v>1329.06</v>
      </c>
      <c r="H56" s="103">
        <f t="shared" si="22"/>
        <v>5.0999999999999993E-4</v>
      </c>
      <c r="I56" s="217">
        <v>1335.7052999999999</v>
      </c>
      <c r="J56" s="103">
        <f t="shared" si="23"/>
        <v>5.1000000000000004E-4</v>
      </c>
      <c r="K56" s="217">
        <v>1362.419406</v>
      </c>
      <c r="L56" s="103">
        <f t="shared" si="24"/>
        <v>5.1000000000000004E-4</v>
      </c>
      <c r="M56" s="217">
        <v>1389.6677941200001</v>
      </c>
      <c r="N56" s="103">
        <f t="shared" si="25"/>
        <v>5.1000000000000015E-4</v>
      </c>
      <c r="O56" s="217">
        <v>1417.4611500024</v>
      </c>
      <c r="P56" s="103">
        <f t="shared" si="26"/>
        <v>5.1000000000000015E-4</v>
      </c>
      <c r="Q56" s="217">
        <v>1445.8103730024477</v>
      </c>
      <c r="R56" s="103">
        <f t="shared" si="27"/>
        <v>5.1000000000000004E-4</v>
      </c>
      <c r="S56" s="217">
        <v>1474.7265804624967</v>
      </c>
      <c r="T56" s="103">
        <f t="shared" si="28"/>
        <v>5.1000000000000004E-4</v>
      </c>
      <c r="U56" s="217">
        <v>1482.1002133648092</v>
      </c>
      <c r="V56" s="103">
        <f t="shared" si="29"/>
        <v>5.1000000000000015E-4</v>
      </c>
      <c r="X56" s="245"/>
    </row>
    <row r="57" spans="1:24" ht="12.75" customHeight="1" x14ac:dyDescent="0.3">
      <c r="A57" s="38" t="s">
        <v>14</v>
      </c>
      <c r="B57" s="50"/>
      <c r="C57" s="217">
        <v>0</v>
      </c>
      <c r="D57" s="103">
        <f t="shared" si="20"/>
        <v>0</v>
      </c>
      <c r="E57" s="217">
        <v>0</v>
      </c>
      <c r="F57" s="103">
        <f t="shared" si="21"/>
        <v>0</v>
      </c>
      <c r="G57" s="217">
        <v>0</v>
      </c>
      <c r="H57" s="103">
        <f t="shared" si="22"/>
        <v>0</v>
      </c>
      <c r="I57" s="217">
        <v>0</v>
      </c>
      <c r="J57" s="103">
        <f t="shared" si="23"/>
        <v>0</v>
      </c>
      <c r="K57" s="217">
        <v>0</v>
      </c>
      <c r="L57" s="103">
        <f t="shared" si="24"/>
        <v>0</v>
      </c>
      <c r="M57" s="217">
        <v>0</v>
      </c>
      <c r="N57" s="103">
        <f t="shared" si="25"/>
        <v>0</v>
      </c>
      <c r="O57" s="217">
        <v>0</v>
      </c>
      <c r="P57" s="103">
        <f t="shared" si="26"/>
        <v>0</v>
      </c>
      <c r="Q57" s="217">
        <v>0</v>
      </c>
      <c r="R57" s="103">
        <f t="shared" si="27"/>
        <v>0</v>
      </c>
      <c r="S57" s="217">
        <v>0</v>
      </c>
      <c r="T57" s="103">
        <f t="shared" si="28"/>
        <v>0</v>
      </c>
      <c r="U57" s="217">
        <v>0</v>
      </c>
      <c r="V57" s="103">
        <f t="shared" si="29"/>
        <v>0</v>
      </c>
      <c r="X57" s="245"/>
    </row>
    <row r="58" spans="1:24" ht="12.75" customHeight="1" x14ac:dyDescent="0.3">
      <c r="A58" s="38" t="s">
        <v>31</v>
      </c>
      <c r="B58" s="50"/>
      <c r="C58" s="217">
        <v>0</v>
      </c>
      <c r="D58" s="103">
        <f t="shared" si="20"/>
        <v>0</v>
      </c>
      <c r="E58" s="217">
        <v>0</v>
      </c>
      <c r="F58" s="103">
        <f t="shared" si="21"/>
        <v>0</v>
      </c>
      <c r="G58" s="217">
        <v>0</v>
      </c>
      <c r="H58" s="103">
        <f t="shared" si="22"/>
        <v>0</v>
      </c>
      <c r="I58" s="217">
        <v>0</v>
      </c>
      <c r="J58" s="103">
        <f t="shared" si="23"/>
        <v>0</v>
      </c>
      <c r="K58" s="217">
        <v>0</v>
      </c>
      <c r="L58" s="103">
        <f t="shared" si="24"/>
        <v>0</v>
      </c>
      <c r="M58" s="217">
        <v>0</v>
      </c>
      <c r="N58" s="103">
        <f t="shared" si="25"/>
        <v>0</v>
      </c>
      <c r="O58" s="217">
        <v>0</v>
      </c>
      <c r="P58" s="103">
        <f t="shared" si="26"/>
        <v>0</v>
      </c>
      <c r="Q58" s="217">
        <v>0</v>
      </c>
      <c r="R58" s="103">
        <f t="shared" si="27"/>
        <v>0</v>
      </c>
      <c r="S58" s="217">
        <v>0</v>
      </c>
      <c r="T58" s="103">
        <f t="shared" si="28"/>
        <v>0</v>
      </c>
      <c r="U58" s="217">
        <v>0</v>
      </c>
      <c r="V58" s="103">
        <f t="shared" si="29"/>
        <v>0</v>
      </c>
      <c r="X58" s="245"/>
    </row>
    <row r="59" spans="1:24" ht="12.75" customHeight="1" x14ac:dyDescent="0.3">
      <c r="A59" s="38" t="s">
        <v>141</v>
      </c>
      <c r="B59" s="50"/>
      <c r="C59" s="217">
        <v>0</v>
      </c>
      <c r="D59" s="103">
        <f t="shared" si="20"/>
        <v>0</v>
      </c>
      <c r="E59" s="217">
        <v>0</v>
      </c>
      <c r="F59" s="103">
        <f t="shared" si="21"/>
        <v>0</v>
      </c>
      <c r="G59" s="217">
        <v>390900</v>
      </c>
      <c r="H59" s="103">
        <f t="shared" si="22"/>
        <v>0.15</v>
      </c>
      <c r="I59" s="217">
        <v>392854.49999999994</v>
      </c>
      <c r="J59" s="103">
        <f t="shared" si="23"/>
        <v>0.15</v>
      </c>
      <c r="K59" s="217">
        <v>400711.58999999991</v>
      </c>
      <c r="L59" s="103">
        <f t="shared" si="24"/>
        <v>0.15</v>
      </c>
      <c r="M59" s="217">
        <v>408725.82179999992</v>
      </c>
      <c r="N59" s="103">
        <f t="shared" si="25"/>
        <v>0.15</v>
      </c>
      <c r="O59" s="217">
        <v>416900.33823599992</v>
      </c>
      <c r="P59" s="103">
        <f t="shared" si="26"/>
        <v>0.15</v>
      </c>
      <c r="Q59" s="217">
        <v>425238.34500071988</v>
      </c>
      <c r="R59" s="103">
        <f t="shared" si="27"/>
        <v>0.15000000000000002</v>
      </c>
      <c r="S59" s="217">
        <v>433743.11190073431</v>
      </c>
      <c r="T59" s="103">
        <f t="shared" si="28"/>
        <v>0.15</v>
      </c>
      <c r="U59" s="217">
        <v>435911.82746023795</v>
      </c>
      <c r="V59" s="103">
        <f t="shared" si="29"/>
        <v>0.15000000000000002</v>
      </c>
      <c r="X59" s="245"/>
    </row>
    <row r="60" spans="1:24" ht="12.75" customHeight="1" x14ac:dyDescent="0.3">
      <c r="A60" s="38" t="s">
        <v>149</v>
      </c>
      <c r="B60" s="50"/>
      <c r="C60" s="217">
        <v>0</v>
      </c>
      <c r="D60" s="103">
        <f t="shared" si="20"/>
        <v>0</v>
      </c>
      <c r="E60" s="217">
        <v>0</v>
      </c>
      <c r="F60" s="103">
        <f t="shared" si="21"/>
        <v>0</v>
      </c>
      <c r="G60" s="217">
        <v>0</v>
      </c>
      <c r="H60" s="103">
        <f t="shared" si="22"/>
        <v>0</v>
      </c>
      <c r="I60" s="217">
        <v>0</v>
      </c>
      <c r="J60" s="103">
        <f t="shared" si="23"/>
        <v>0</v>
      </c>
      <c r="K60" s="217">
        <v>0</v>
      </c>
      <c r="L60" s="103">
        <f t="shared" si="24"/>
        <v>0</v>
      </c>
      <c r="M60" s="217">
        <v>0</v>
      </c>
      <c r="N60" s="103">
        <f t="shared" si="25"/>
        <v>0</v>
      </c>
      <c r="O60" s="217">
        <v>0</v>
      </c>
      <c r="P60" s="103">
        <f t="shared" si="26"/>
        <v>0</v>
      </c>
      <c r="Q60" s="217">
        <v>0</v>
      </c>
      <c r="R60" s="103">
        <f t="shared" si="27"/>
        <v>0</v>
      </c>
      <c r="S60" s="217">
        <v>0</v>
      </c>
      <c r="T60" s="103">
        <f t="shared" si="28"/>
        <v>0</v>
      </c>
      <c r="U60" s="217">
        <v>0</v>
      </c>
      <c r="V60" s="103">
        <f t="shared" si="29"/>
        <v>0</v>
      </c>
      <c r="X60" s="245"/>
    </row>
    <row r="61" spans="1:24" ht="12.75" customHeight="1" x14ac:dyDescent="0.3">
      <c r="A61" s="38" t="s">
        <v>157</v>
      </c>
      <c r="B61" s="50"/>
      <c r="C61" s="217">
        <v>0</v>
      </c>
      <c r="D61" s="103">
        <f t="shared" si="20"/>
        <v>0</v>
      </c>
      <c r="E61" s="217">
        <v>0</v>
      </c>
      <c r="F61" s="103">
        <f t="shared" si="21"/>
        <v>0</v>
      </c>
      <c r="G61" s="217">
        <v>0</v>
      </c>
      <c r="H61" s="103">
        <f t="shared" si="22"/>
        <v>0</v>
      </c>
      <c r="I61" s="217">
        <v>0</v>
      </c>
      <c r="J61" s="103">
        <f t="shared" si="23"/>
        <v>0</v>
      </c>
      <c r="K61" s="217">
        <v>0</v>
      </c>
      <c r="L61" s="103">
        <f t="shared" si="24"/>
        <v>0</v>
      </c>
      <c r="M61" s="217">
        <v>0</v>
      </c>
      <c r="N61" s="103">
        <f t="shared" si="25"/>
        <v>0</v>
      </c>
      <c r="O61" s="217">
        <v>0</v>
      </c>
      <c r="P61" s="103">
        <f t="shared" si="26"/>
        <v>0</v>
      </c>
      <c r="Q61" s="217">
        <v>0</v>
      </c>
      <c r="R61" s="103">
        <f t="shared" si="27"/>
        <v>0</v>
      </c>
      <c r="S61" s="217">
        <v>0</v>
      </c>
      <c r="T61" s="103">
        <f t="shared" si="28"/>
        <v>0</v>
      </c>
      <c r="U61" s="217">
        <v>0</v>
      </c>
      <c r="V61" s="103">
        <f t="shared" si="29"/>
        <v>0</v>
      </c>
      <c r="X61" s="245"/>
    </row>
    <row r="62" spans="1:24" ht="12.75" customHeight="1" x14ac:dyDescent="0.3">
      <c r="A62" s="38" t="s">
        <v>294</v>
      </c>
      <c r="B62" s="50"/>
      <c r="C62" s="217">
        <v>0</v>
      </c>
      <c r="D62" s="103">
        <f t="shared" si="20"/>
        <v>0</v>
      </c>
      <c r="E62" s="217">
        <v>0</v>
      </c>
      <c r="F62" s="103">
        <f t="shared" si="21"/>
        <v>0</v>
      </c>
      <c r="G62" s="217">
        <v>0</v>
      </c>
      <c r="H62" s="103">
        <f t="shared" si="22"/>
        <v>0</v>
      </c>
      <c r="I62" s="217">
        <v>0</v>
      </c>
      <c r="J62" s="103">
        <f t="shared" si="23"/>
        <v>0</v>
      </c>
      <c r="K62" s="217">
        <v>0</v>
      </c>
      <c r="L62" s="103">
        <f t="shared" si="24"/>
        <v>0</v>
      </c>
      <c r="M62" s="217">
        <v>0</v>
      </c>
      <c r="N62" s="103">
        <f t="shared" si="25"/>
        <v>0</v>
      </c>
      <c r="O62" s="217">
        <v>0</v>
      </c>
      <c r="P62" s="103">
        <f t="shared" si="26"/>
        <v>0</v>
      </c>
      <c r="Q62" s="217">
        <v>0</v>
      </c>
      <c r="R62" s="103">
        <f t="shared" si="27"/>
        <v>0</v>
      </c>
      <c r="S62" s="217">
        <v>0</v>
      </c>
      <c r="T62" s="103">
        <f t="shared" si="28"/>
        <v>0</v>
      </c>
      <c r="U62" s="217">
        <v>0</v>
      </c>
      <c r="V62" s="103">
        <f t="shared" si="29"/>
        <v>0</v>
      </c>
      <c r="X62" s="245"/>
    </row>
    <row r="63" spans="1:24" ht="12.75" customHeight="1" x14ac:dyDescent="0.3">
      <c r="A63" s="38" t="s">
        <v>29</v>
      </c>
      <c r="B63" s="50"/>
      <c r="C63" s="217">
        <v>0</v>
      </c>
      <c r="D63" s="103">
        <f t="shared" si="20"/>
        <v>0</v>
      </c>
      <c r="E63" s="217">
        <v>0</v>
      </c>
      <c r="F63" s="103">
        <f t="shared" si="21"/>
        <v>0</v>
      </c>
      <c r="G63" s="217">
        <v>28681.902393405089</v>
      </c>
      <c r="H63" s="103">
        <f t="shared" si="22"/>
        <v>1.100610222310249E-2</v>
      </c>
      <c r="I63" s="217">
        <v>27942.86187547876</v>
      </c>
      <c r="J63" s="103">
        <f t="shared" si="23"/>
        <v>1.0669164490471192E-2</v>
      </c>
      <c r="K63" s="217">
        <v>28515.474250379466</v>
      </c>
      <c r="L63" s="103">
        <f t="shared" si="24"/>
        <v>1.0674313507021149E-2</v>
      </c>
      <c r="M63" s="217">
        <v>29101.740647894763</v>
      </c>
      <c r="N63" s="103">
        <f t="shared" si="25"/>
        <v>1.06801696011275E-2</v>
      </c>
      <c r="O63" s="217">
        <v>29698.377437710973</v>
      </c>
      <c r="P63" s="103">
        <f t="shared" si="26"/>
        <v>1.0685423366423096E-2</v>
      </c>
      <c r="Q63" s="217">
        <v>30310.320262681736</v>
      </c>
      <c r="R63" s="103">
        <f t="shared" si="27"/>
        <v>1.0691764025642052E-2</v>
      </c>
      <c r="S63" s="217">
        <v>30933.127804962969</v>
      </c>
      <c r="T63" s="103">
        <f t="shared" si="28"/>
        <v>1.0697505144027142E-2</v>
      </c>
      <c r="U63" s="217">
        <v>31055.086653962921</v>
      </c>
      <c r="V63" s="103">
        <f t="shared" si="29"/>
        <v>1.0686250531982517E-2</v>
      </c>
      <c r="X63" s="245"/>
    </row>
    <row r="64" spans="1:24" ht="12.75" customHeight="1" x14ac:dyDescent="0.3">
      <c r="A64" s="38" t="s">
        <v>148</v>
      </c>
      <c r="B64" s="50"/>
      <c r="C64" s="217">
        <v>0</v>
      </c>
      <c r="D64" s="103">
        <f t="shared" si="20"/>
        <v>0</v>
      </c>
      <c r="E64" s="217">
        <v>0</v>
      </c>
      <c r="F64" s="103">
        <f t="shared" si="21"/>
        <v>0</v>
      </c>
      <c r="G64" s="217">
        <v>12508.799999999997</v>
      </c>
      <c r="H64" s="103">
        <f t="shared" si="22"/>
        <v>4.7999999999999987E-3</v>
      </c>
      <c r="I64" s="217">
        <v>12571.343999999996</v>
      </c>
      <c r="J64" s="103">
        <f t="shared" si="23"/>
        <v>4.7999999999999987E-3</v>
      </c>
      <c r="K64" s="217">
        <v>12822.770879999996</v>
      </c>
      <c r="L64" s="103">
        <f t="shared" si="24"/>
        <v>4.7999999999999996E-3</v>
      </c>
      <c r="M64" s="217">
        <v>13079.226297599995</v>
      </c>
      <c r="N64" s="103">
        <f t="shared" si="25"/>
        <v>4.7999999999999987E-3</v>
      </c>
      <c r="O64" s="217">
        <v>13340.810823551996</v>
      </c>
      <c r="P64" s="103">
        <f t="shared" si="26"/>
        <v>4.7999999999999996E-3</v>
      </c>
      <c r="Q64" s="217">
        <v>13607.627040023037</v>
      </c>
      <c r="R64" s="103">
        <f t="shared" si="27"/>
        <v>4.8000000000000004E-3</v>
      </c>
      <c r="S64" s="217">
        <v>13879.779580823495</v>
      </c>
      <c r="T64" s="103">
        <f t="shared" si="28"/>
        <v>4.7999999999999996E-3</v>
      </c>
      <c r="U64" s="217">
        <v>13949.178478727614</v>
      </c>
      <c r="V64" s="103">
        <f t="shared" si="29"/>
        <v>4.8000000000000004E-3</v>
      </c>
      <c r="X64" s="245"/>
    </row>
    <row r="65" spans="1:24" ht="12.75" customHeight="1" x14ac:dyDescent="0.3">
      <c r="A65" s="38" t="s">
        <v>39</v>
      </c>
      <c r="B65" s="50"/>
      <c r="C65" s="217">
        <v>0</v>
      </c>
      <c r="D65" s="103">
        <f t="shared" si="20"/>
        <v>0</v>
      </c>
      <c r="E65" s="217">
        <v>0</v>
      </c>
      <c r="F65" s="103">
        <f t="shared" si="21"/>
        <v>0</v>
      </c>
      <c r="G65" s="217">
        <v>1303</v>
      </c>
      <c r="H65" s="103">
        <f t="shared" si="22"/>
        <v>5.0000000000000001E-4</v>
      </c>
      <c r="I65" s="217">
        <v>1309.5149999999999</v>
      </c>
      <c r="J65" s="103">
        <f t="shared" si="23"/>
        <v>5.0000000000000001E-4</v>
      </c>
      <c r="K65" s="217">
        <v>1335.7052999999999</v>
      </c>
      <c r="L65" s="103">
        <f t="shared" si="24"/>
        <v>5.0000000000000001E-4</v>
      </c>
      <c r="M65" s="217">
        <v>1362.4194059999998</v>
      </c>
      <c r="N65" s="103">
        <f t="shared" si="25"/>
        <v>5.0000000000000001E-4</v>
      </c>
      <c r="O65" s="217">
        <v>1389.6677941199998</v>
      </c>
      <c r="P65" s="103">
        <f t="shared" si="26"/>
        <v>5.0000000000000001E-4</v>
      </c>
      <c r="Q65" s="217">
        <v>1417.4611500023998</v>
      </c>
      <c r="R65" s="103">
        <f t="shared" si="27"/>
        <v>5.0000000000000012E-4</v>
      </c>
      <c r="S65" s="217">
        <v>1445.8103730024475</v>
      </c>
      <c r="T65" s="103">
        <f t="shared" si="28"/>
        <v>4.999999999999999E-4</v>
      </c>
      <c r="U65" s="217">
        <v>1453.0394248674597</v>
      </c>
      <c r="V65" s="103">
        <f t="shared" si="29"/>
        <v>5.0000000000000001E-4</v>
      </c>
      <c r="X65" s="245"/>
    </row>
    <row r="66" spans="1:24" ht="12.75" customHeight="1" x14ac:dyDescent="0.3">
      <c r="A66" s="38" t="s">
        <v>147</v>
      </c>
      <c r="B66" s="50"/>
      <c r="C66" s="217">
        <v>0</v>
      </c>
      <c r="D66" s="103">
        <f t="shared" si="20"/>
        <v>0</v>
      </c>
      <c r="E66" s="217">
        <v>0</v>
      </c>
      <c r="F66" s="103">
        <f t="shared" si="21"/>
        <v>0</v>
      </c>
      <c r="G66" s="217">
        <v>7296.7999999999993</v>
      </c>
      <c r="H66" s="103">
        <f t="shared" si="22"/>
        <v>2.7999999999999995E-3</v>
      </c>
      <c r="I66" s="217">
        <v>7333.2839999999987</v>
      </c>
      <c r="J66" s="103">
        <f t="shared" si="23"/>
        <v>2.8E-3</v>
      </c>
      <c r="K66" s="217">
        <v>7479.9496799999997</v>
      </c>
      <c r="L66" s="103">
        <f t="shared" si="24"/>
        <v>2.8000000000000004E-3</v>
      </c>
      <c r="M66" s="217">
        <v>7629.5486735999975</v>
      </c>
      <c r="N66" s="103">
        <f t="shared" si="25"/>
        <v>2.7999999999999995E-3</v>
      </c>
      <c r="O66" s="217">
        <v>7782.1396470719992</v>
      </c>
      <c r="P66" s="103">
        <f t="shared" si="26"/>
        <v>2.8000000000000004E-3</v>
      </c>
      <c r="Q66" s="217">
        <v>7937.7824400134386</v>
      </c>
      <c r="R66" s="103">
        <f t="shared" si="27"/>
        <v>2.8000000000000004E-3</v>
      </c>
      <c r="S66" s="217">
        <v>8096.5380888137061</v>
      </c>
      <c r="T66" s="103">
        <f t="shared" si="28"/>
        <v>2.7999999999999995E-3</v>
      </c>
      <c r="U66" s="217">
        <v>8137.0207792577748</v>
      </c>
      <c r="V66" s="103">
        <f t="shared" si="29"/>
        <v>2.8000000000000004E-3</v>
      </c>
      <c r="X66" s="245"/>
    </row>
    <row r="67" spans="1:24" ht="12.75" customHeight="1" x14ac:dyDescent="0.3">
      <c r="A67" s="38" t="s">
        <v>140</v>
      </c>
      <c r="B67" s="50"/>
      <c r="C67" s="217">
        <v>0</v>
      </c>
      <c r="D67" s="103">
        <f t="shared" si="20"/>
        <v>0</v>
      </c>
      <c r="E67" s="217">
        <v>0</v>
      </c>
      <c r="F67" s="103">
        <f t="shared" si="21"/>
        <v>0</v>
      </c>
      <c r="G67" s="217">
        <v>39089.999999999993</v>
      </c>
      <c r="H67" s="103">
        <f t="shared" si="22"/>
        <v>1.4999999999999998E-2</v>
      </c>
      <c r="I67" s="217">
        <v>39285.44999999999</v>
      </c>
      <c r="J67" s="103">
        <f t="shared" si="23"/>
        <v>1.4999999999999999E-2</v>
      </c>
      <c r="K67" s="217">
        <v>40071.158999999992</v>
      </c>
      <c r="L67" s="103">
        <f t="shared" si="24"/>
        <v>1.4999999999999999E-2</v>
      </c>
      <c r="M67" s="217">
        <v>40872.58217999999</v>
      </c>
      <c r="N67" s="103">
        <f t="shared" si="25"/>
        <v>1.4999999999999999E-2</v>
      </c>
      <c r="O67" s="217">
        <v>41690.033823599995</v>
      </c>
      <c r="P67" s="103">
        <f t="shared" si="26"/>
        <v>1.5000000000000001E-2</v>
      </c>
      <c r="Q67" s="217">
        <v>42523.834500071986</v>
      </c>
      <c r="R67" s="103">
        <f t="shared" si="27"/>
        <v>1.5000000000000001E-2</v>
      </c>
      <c r="S67" s="217">
        <v>43374.311190073422</v>
      </c>
      <c r="T67" s="103">
        <f t="shared" si="28"/>
        <v>1.4999999999999998E-2</v>
      </c>
      <c r="U67" s="217">
        <v>43591.182746023791</v>
      </c>
      <c r="V67" s="103">
        <f t="shared" si="29"/>
        <v>1.5000000000000001E-2</v>
      </c>
      <c r="X67" s="245"/>
    </row>
    <row r="68" spans="1:24" ht="12.75" customHeight="1" x14ac:dyDescent="0.3">
      <c r="A68" s="38" t="s">
        <v>6</v>
      </c>
      <c r="B68" s="50"/>
      <c r="C68" s="217">
        <v>0</v>
      </c>
      <c r="D68" s="103">
        <f t="shared" si="20"/>
        <v>0</v>
      </c>
      <c r="E68" s="217">
        <v>0</v>
      </c>
      <c r="F68" s="103">
        <f t="shared" si="21"/>
        <v>0</v>
      </c>
      <c r="G68" s="217">
        <v>4430.2</v>
      </c>
      <c r="H68" s="103">
        <f t="shared" si="22"/>
        <v>1.6999999999999999E-3</v>
      </c>
      <c r="I68" s="217">
        <v>4452.3509999999997</v>
      </c>
      <c r="J68" s="103">
        <f t="shared" si="23"/>
        <v>1.7000000000000001E-3</v>
      </c>
      <c r="K68" s="217">
        <v>4541.3980199999996</v>
      </c>
      <c r="L68" s="103">
        <f t="shared" si="24"/>
        <v>1.7000000000000001E-3</v>
      </c>
      <c r="M68" s="217">
        <v>4632.2259803999987</v>
      </c>
      <c r="N68" s="103">
        <f t="shared" si="25"/>
        <v>1.6999999999999999E-3</v>
      </c>
      <c r="O68" s="217">
        <v>4724.870500007999</v>
      </c>
      <c r="P68" s="103">
        <f t="shared" si="26"/>
        <v>1.6999999999999999E-3</v>
      </c>
      <c r="Q68" s="217">
        <v>4819.367910008159</v>
      </c>
      <c r="R68" s="103">
        <f t="shared" si="27"/>
        <v>1.7000000000000003E-3</v>
      </c>
      <c r="S68" s="217">
        <v>4915.7552682083215</v>
      </c>
      <c r="T68" s="103">
        <f t="shared" si="28"/>
        <v>1.6999999999999999E-3</v>
      </c>
      <c r="U68" s="217">
        <v>4940.3340445493632</v>
      </c>
      <c r="V68" s="103">
        <f t="shared" si="29"/>
        <v>1.7000000000000001E-3</v>
      </c>
      <c r="X68" s="245"/>
    </row>
    <row r="69" spans="1:24" ht="12.75" customHeight="1" x14ac:dyDescent="0.3">
      <c r="A69" s="38" t="s">
        <v>142</v>
      </c>
      <c r="B69" s="50"/>
      <c r="C69" s="217">
        <v>0</v>
      </c>
      <c r="D69" s="103">
        <f t="shared" si="20"/>
        <v>0</v>
      </c>
      <c r="E69" s="217">
        <v>0</v>
      </c>
      <c r="F69" s="103">
        <f t="shared" si="21"/>
        <v>0</v>
      </c>
      <c r="G69" s="217">
        <v>0</v>
      </c>
      <c r="H69" s="103">
        <f t="shared" si="22"/>
        <v>0</v>
      </c>
      <c r="I69" s="217">
        <v>0</v>
      </c>
      <c r="J69" s="103">
        <f t="shared" si="23"/>
        <v>0</v>
      </c>
      <c r="K69" s="217">
        <v>0</v>
      </c>
      <c r="L69" s="103">
        <f t="shared" si="24"/>
        <v>0</v>
      </c>
      <c r="M69" s="217">
        <v>0</v>
      </c>
      <c r="N69" s="103">
        <f t="shared" si="25"/>
        <v>0</v>
      </c>
      <c r="O69" s="217">
        <v>0</v>
      </c>
      <c r="P69" s="103">
        <f t="shared" si="26"/>
        <v>0</v>
      </c>
      <c r="Q69" s="217">
        <v>0</v>
      </c>
      <c r="R69" s="103">
        <f t="shared" si="27"/>
        <v>0</v>
      </c>
      <c r="S69" s="217">
        <v>0</v>
      </c>
      <c r="T69" s="103">
        <f t="shared" si="28"/>
        <v>0</v>
      </c>
      <c r="U69" s="217">
        <v>0</v>
      </c>
      <c r="V69" s="103">
        <f t="shared" si="29"/>
        <v>0</v>
      </c>
      <c r="X69" s="245"/>
    </row>
    <row r="70" spans="1:24" ht="12.75" customHeight="1" x14ac:dyDescent="0.3">
      <c r="A70" s="38" t="s">
        <v>32</v>
      </c>
      <c r="B70" s="50"/>
      <c r="C70" s="217">
        <v>0</v>
      </c>
      <c r="D70" s="103">
        <f t="shared" si="20"/>
        <v>0</v>
      </c>
      <c r="E70" s="217">
        <v>0</v>
      </c>
      <c r="F70" s="103">
        <f t="shared" si="21"/>
        <v>0</v>
      </c>
      <c r="G70" s="217">
        <v>260.60000000000002</v>
      </c>
      <c r="H70" s="103">
        <f t="shared" si="22"/>
        <v>1E-4</v>
      </c>
      <c r="I70" s="217">
        <v>261.90299999999996</v>
      </c>
      <c r="J70" s="103">
        <f t="shared" si="23"/>
        <v>1E-4</v>
      </c>
      <c r="K70" s="217">
        <v>267.14105999999998</v>
      </c>
      <c r="L70" s="103">
        <f t="shared" si="24"/>
        <v>1E-4</v>
      </c>
      <c r="M70" s="217">
        <v>272.48388119999993</v>
      </c>
      <c r="N70" s="103">
        <f t="shared" si="25"/>
        <v>9.9999999999999991E-5</v>
      </c>
      <c r="O70" s="217">
        <v>277.93355882399999</v>
      </c>
      <c r="P70" s="103">
        <f t="shared" si="26"/>
        <v>1.0000000000000002E-4</v>
      </c>
      <c r="Q70" s="217">
        <v>283.49223000047994</v>
      </c>
      <c r="R70" s="103">
        <f t="shared" si="27"/>
        <v>1.0000000000000002E-4</v>
      </c>
      <c r="S70" s="217">
        <v>289.16207460048952</v>
      </c>
      <c r="T70" s="103">
        <f t="shared" si="28"/>
        <v>9.9999999999999991E-5</v>
      </c>
      <c r="U70" s="217">
        <v>290.60788497349199</v>
      </c>
      <c r="V70" s="103">
        <f t="shared" si="29"/>
        <v>1.0000000000000003E-4</v>
      </c>
      <c r="X70" s="245"/>
    </row>
    <row r="71" spans="1:24" ht="12.75" customHeight="1" x14ac:dyDescent="0.3">
      <c r="A71" s="38" t="s">
        <v>138</v>
      </c>
      <c r="B71" s="50"/>
      <c r="C71" s="217">
        <v>0</v>
      </c>
      <c r="D71" s="103">
        <f t="shared" si="20"/>
        <v>0</v>
      </c>
      <c r="E71" s="217">
        <v>0</v>
      </c>
      <c r="F71" s="103">
        <f t="shared" si="21"/>
        <v>0</v>
      </c>
      <c r="G71" s="217">
        <v>0</v>
      </c>
      <c r="H71" s="103">
        <f t="shared" si="22"/>
        <v>0</v>
      </c>
      <c r="I71" s="217">
        <v>0</v>
      </c>
      <c r="J71" s="103">
        <f t="shared" si="23"/>
        <v>0</v>
      </c>
      <c r="K71" s="217">
        <v>0</v>
      </c>
      <c r="L71" s="103">
        <f t="shared" si="24"/>
        <v>0</v>
      </c>
      <c r="M71" s="217">
        <v>0</v>
      </c>
      <c r="N71" s="103">
        <f t="shared" si="25"/>
        <v>0</v>
      </c>
      <c r="O71" s="217">
        <v>0</v>
      </c>
      <c r="P71" s="103">
        <f t="shared" si="26"/>
        <v>0</v>
      </c>
      <c r="Q71" s="217">
        <v>0</v>
      </c>
      <c r="R71" s="103">
        <f t="shared" si="27"/>
        <v>0</v>
      </c>
      <c r="S71" s="217">
        <v>0</v>
      </c>
      <c r="T71" s="103">
        <f t="shared" si="28"/>
        <v>0</v>
      </c>
      <c r="U71" s="217">
        <v>0</v>
      </c>
      <c r="V71" s="103">
        <f t="shared" si="29"/>
        <v>0</v>
      </c>
      <c r="X71" s="245"/>
    </row>
    <row r="72" spans="1:24" ht="12.75" customHeight="1" x14ac:dyDescent="0.3">
      <c r="A72" s="38" t="s">
        <v>154</v>
      </c>
      <c r="B72" s="50"/>
      <c r="C72" s="217">
        <v>0</v>
      </c>
      <c r="D72" s="103">
        <f t="shared" si="20"/>
        <v>0</v>
      </c>
      <c r="E72" s="217">
        <v>0</v>
      </c>
      <c r="F72" s="103">
        <f t="shared" si="21"/>
        <v>0</v>
      </c>
      <c r="G72" s="217">
        <v>0</v>
      </c>
      <c r="H72" s="103">
        <f t="shared" si="22"/>
        <v>0</v>
      </c>
      <c r="I72" s="217">
        <v>0</v>
      </c>
      <c r="J72" s="103">
        <f t="shared" si="23"/>
        <v>0</v>
      </c>
      <c r="K72" s="217">
        <v>0</v>
      </c>
      <c r="L72" s="103">
        <f t="shared" si="24"/>
        <v>0</v>
      </c>
      <c r="M72" s="217">
        <v>0</v>
      </c>
      <c r="N72" s="103">
        <f t="shared" si="25"/>
        <v>0</v>
      </c>
      <c r="O72" s="217">
        <v>0</v>
      </c>
      <c r="P72" s="103">
        <f t="shared" si="26"/>
        <v>0</v>
      </c>
      <c r="Q72" s="217">
        <v>0</v>
      </c>
      <c r="R72" s="103">
        <f t="shared" si="27"/>
        <v>0</v>
      </c>
      <c r="S72" s="217">
        <v>0</v>
      </c>
      <c r="T72" s="103">
        <f t="shared" si="28"/>
        <v>0</v>
      </c>
      <c r="U72" s="217">
        <v>0</v>
      </c>
      <c r="V72" s="103">
        <f t="shared" si="29"/>
        <v>0</v>
      </c>
      <c r="X72" s="245"/>
    </row>
    <row r="73" spans="1:24" ht="12.75" customHeight="1" x14ac:dyDescent="0.3">
      <c r="A73" s="38" t="s">
        <v>145</v>
      </c>
      <c r="B73" s="50"/>
      <c r="C73" s="217">
        <v>0</v>
      </c>
      <c r="D73" s="103">
        <f t="shared" si="20"/>
        <v>0</v>
      </c>
      <c r="E73" s="217">
        <v>0</v>
      </c>
      <c r="F73" s="103">
        <f t="shared" si="21"/>
        <v>0</v>
      </c>
      <c r="G73" s="217">
        <v>0</v>
      </c>
      <c r="H73" s="103">
        <f t="shared" si="22"/>
        <v>0</v>
      </c>
      <c r="I73" s="217">
        <v>0</v>
      </c>
      <c r="J73" s="103">
        <f t="shared" si="23"/>
        <v>0</v>
      </c>
      <c r="K73" s="217">
        <v>0</v>
      </c>
      <c r="L73" s="103">
        <f t="shared" si="24"/>
        <v>0</v>
      </c>
      <c r="M73" s="217">
        <v>0</v>
      </c>
      <c r="N73" s="103">
        <f t="shared" si="25"/>
        <v>0</v>
      </c>
      <c r="O73" s="217">
        <v>0</v>
      </c>
      <c r="P73" s="103">
        <f t="shared" si="26"/>
        <v>0</v>
      </c>
      <c r="Q73" s="217">
        <v>0</v>
      </c>
      <c r="R73" s="103">
        <f t="shared" si="27"/>
        <v>0</v>
      </c>
      <c r="S73" s="217">
        <v>0</v>
      </c>
      <c r="T73" s="103">
        <f t="shared" si="28"/>
        <v>0</v>
      </c>
      <c r="U73" s="217">
        <v>0</v>
      </c>
      <c r="V73" s="103">
        <f t="shared" si="29"/>
        <v>0</v>
      </c>
      <c r="X73" s="245"/>
    </row>
    <row r="74" spans="1:24" ht="12.75" customHeight="1" x14ac:dyDescent="0.3">
      <c r="A74" s="38" t="s">
        <v>134</v>
      </c>
      <c r="B74" s="50"/>
      <c r="C74" s="217">
        <v>0</v>
      </c>
      <c r="D74" s="103">
        <f t="shared" si="20"/>
        <v>0</v>
      </c>
      <c r="E74" s="217">
        <v>0</v>
      </c>
      <c r="F74" s="103">
        <f t="shared" si="21"/>
        <v>0</v>
      </c>
      <c r="G74" s="217">
        <v>0</v>
      </c>
      <c r="H74" s="103">
        <f t="shared" si="22"/>
        <v>0</v>
      </c>
      <c r="I74" s="217">
        <v>0</v>
      </c>
      <c r="J74" s="103">
        <f t="shared" si="23"/>
        <v>0</v>
      </c>
      <c r="K74" s="217">
        <v>0</v>
      </c>
      <c r="L74" s="103">
        <f t="shared" si="24"/>
        <v>0</v>
      </c>
      <c r="M74" s="217">
        <v>0</v>
      </c>
      <c r="N74" s="103">
        <f t="shared" si="25"/>
        <v>0</v>
      </c>
      <c r="O74" s="217">
        <v>0</v>
      </c>
      <c r="P74" s="103">
        <f t="shared" si="26"/>
        <v>0</v>
      </c>
      <c r="Q74" s="217">
        <v>0</v>
      </c>
      <c r="R74" s="103">
        <f t="shared" si="27"/>
        <v>0</v>
      </c>
      <c r="S74" s="217">
        <v>0</v>
      </c>
      <c r="T74" s="103">
        <f t="shared" si="28"/>
        <v>0</v>
      </c>
      <c r="U74" s="217">
        <v>0</v>
      </c>
      <c r="V74" s="103">
        <f t="shared" si="29"/>
        <v>0</v>
      </c>
      <c r="X74" s="245"/>
    </row>
    <row r="75" spans="1:24" ht="12.75" customHeight="1" x14ac:dyDescent="0.3">
      <c r="A75" s="38" t="s">
        <v>151</v>
      </c>
      <c r="B75" s="50"/>
      <c r="C75" s="217">
        <v>0</v>
      </c>
      <c r="D75" s="103">
        <f t="shared" si="20"/>
        <v>0</v>
      </c>
      <c r="E75" s="217">
        <v>0</v>
      </c>
      <c r="F75" s="103">
        <f t="shared" si="21"/>
        <v>0</v>
      </c>
      <c r="G75" s="217">
        <v>26060</v>
      </c>
      <c r="H75" s="103">
        <f t="shared" si="22"/>
        <v>0.01</v>
      </c>
      <c r="I75" s="217">
        <v>26190.299999999996</v>
      </c>
      <c r="J75" s="103">
        <f t="shared" si="23"/>
        <v>0.01</v>
      </c>
      <c r="K75" s="217">
        <v>26714.106</v>
      </c>
      <c r="L75" s="103">
        <f t="shared" si="24"/>
        <v>1.0000000000000002E-2</v>
      </c>
      <c r="M75" s="217">
        <v>27248.388119999996</v>
      </c>
      <c r="N75" s="103">
        <f t="shared" si="25"/>
        <v>0.01</v>
      </c>
      <c r="O75" s="217">
        <v>27793.355882399996</v>
      </c>
      <c r="P75" s="103">
        <f t="shared" si="26"/>
        <v>0.01</v>
      </c>
      <c r="Q75" s="217">
        <v>28349.223000047994</v>
      </c>
      <c r="R75" s="103">
        <f t="shared" si="27"/>
        <v>1.0000000000000002E-2</v>
      </c>
      <c r="S75" s="217">
        <v>28916.20746004895</v>
      </c>
      <c r="T75" s="103">
        <f t="shared" si="28"/>
        <v>9.9999999999999985E-3</v>
      </c>
      <c r="U75" s="217">
        <v>29060.788497349196</v>
      </c>
      <c r="V75" s="103">
        <f t="shared" si="29"/>
        <v>1.0000000000000002E-2</v>
      </c>
      <c r="X75" s="245"/>
    </row>
    <row r="76" spans="1:24" ht="12.75" customHeight="1" x14ac:dyDescent="0.3">
      <c r="A76" s="38" t="s">
        <v>137</v>
      </c>
      <c r="B76" s="50"/>
      <c r="C76" s="217">
        <v>0</v>
      </c>
      <c r="D76" s="103">
        <f t="shared" si="20"/>
        <v>0</v>
      </c>
      <c r="E76" s="217">
        <v>0</v>
      </c>
      <c r="F76" s="103">
        <f t="shared" si="21"/>
        <v>0</v>
      </c>
      <c r="G76" s="217">
        <v>1042.4000000000001</v>
      </c>
      <c r="H76" s="103">
        <f t="shared" si="22"/>
        <v>4.0000000000000002E-4</v>
      </c>
      <c r="I76" s="217">
        <v>1047.6119999999999</v>
      </c>
      <c r="J76" s="103">
        <f t="shared" si="23"/>
        <v>4.0000000000000002E-4</v>
      </c>
      <c r="K76" s="217">
        <v>1068.5642399999999</v>
      </c>
      <c r="L76" s="103">
        <f t="shared" si="24"/>
        <v>4.0000000000000002E-4</v>
      </c>
      <c r="M76" s="217">
        <v>1089.9355247999997</v>
      </c>
      <c r="N76" s="103">
        <f t="shared" si="25"/>
        <v>3.9999999999999996E-4</v>
      </c>
      <c r="O76" s="217">
        <v>1111.734235296</v>
      </c>
      <c r="P76" s="103">
        <f t="shared" si="26"/>
        <v>4.0000000000000007E-4</v>
      </c>
      <c r="Q76" s="217">
        <v>1133.9689200019197</v>
      </c>
      <c r="R76" s="103">
        <f t="shared" si="27"/>
        <v>4.0000000000000007E-4</v>
      </c>
      <c r="S76" s="217">
        <v>1156.6482984019581</v>
      </c>
      <c r="T76" s="103">
        <f t="shared" si="28"/>
        <v>3.9999999999999996E-4</v>
      </c>
      <c r="U76" s="217">
        <v>1162.431539893968</v>
      </c>
      <c r="V76" s="103">
        <f t="shared" si="29"/>
        <v>4.0000000000000013E-4</v>
      </c>
      <c r="X76" s="245"/>
    </row>
    <row r="77" spans="1:24" ht="12.75" customHeight="1" x14ac:dyDescent="0.3">
      <c r="A77" s="38" t="s">
        <v>136</v>
      </c>
      <c r="B77" s="50"/>
      <c r="C77" s="217">
        <v>0</v>
      </c>
      <c r="D77" s="103">
        <f t="shared" si="20"/>
        <v>0</v>
      </c>
      <c r="E77" s="217">
        <v>0</v>
      </c>
      <c r="F77" s="103">
        <f t="shared" si="21"/>
        <v>0</v>
      </c>
      <c r="G77" s="217">
        <v>3387.7999999999997</v>
      </c>
      <c r="H77" s="103">
        <f t="shared" si="22"/>
        <v>1.2999999999999999E-3</v>
      </c>
      <c r="I77" s="217">
        <v>3404.7389999999991</v>
      </c>
      <c r="J77" s="103">
        <f t="shared" si="23"/>
        <v>1.2999999999999999E-3</v>
      </c>
      <c r="K77" s="217">
        <v>3472.833779999999</v>
      </c>
      <c r="L77" s="103">
        <f t="shared" si="24"/>
        <v>1.2999999999999997E-3</v>
      </c>
      <c r="M77" s="217">
        <v>3542.2904555999994</v>
      </c>
      <c r="N77" s="103">
        <f t="shared" si="25"/>
        <v>1.2999999999999999E-3</v>
      </c>
      <c r="O77" s="217">
        <v>3613.136264711999</v>
      </c>
      <c r="P77" s="103">
        <f t="shared" si="26"/>
        <v>1.2999999999999999E-3</v>
      </c>
      <c r="Q77" s="217">
        <v>3685.3989900062388</v>
      </c>
      <c r="R77" s="103">
        <f t="shared" si="27"/>
        <v>1.3000000000000002E-3</v>
      </c>
      <c r="S77" s="217">
        <v>3759.1069698063638</v>
      </c>
      <c r="T77" s="103">
        <f t="shared" si="28"/>
        <v>1.2999999999999999E-3</v>
      </c>
      <c r="U77" s="217">
        <v>3777.9025046553952</v>
      </c>
      <c r="V77" s="103">
        <f t="shared" si="29"/>
        <v>1.3000000000000002E-3</v>
      </c>
      <c r="X77" s="245"/>
    </row>
    <row r="78" spans="1:24" ht="12.75" customHeight="1" x14ac:dyDescent="0.3">
      <c r="A78" s="38" t="s">
        <v>135</v>
      </c>
      <c r="B78" s="50"/>
      <c r="C78" s="217">
        <v>0</v>
      </c>
      <c r="D78" s="103">
        <f t="shared" si="20"/>
        <v>0</v>
      </c>
      <c r="E78" s="217">
        <v>0</v>
      </c>
      <c r="F78" s="103">
        <f t="shared" si="21"/>
        <v>0</v>
      </c>
      <c r="G78" s="217">
        <v>57332</v>
      </c>
      <c r="H78" s="103">
        <f t="shared" si="22"/>
        <v>2.1999999999999999E-2</v>
      </c>
      <c r="I78" s="217">
        <v>57618.659999999989</v>
      </c>
      <c r="J78" s="103">
        <f t="shared" si="23"/>
        <v>2.1999999999999999E-2</v>
      </c>
      <c r="K78" s="217">
        <v>58771.033199999991</v>
      </c>
      <c r="L78" s="103">
        <f t="shared" si="24"/>
        <v>2.1999999999999999E-2</v>
      </c>
      <c r="M78" s="217">
        <v>59946.453863999981</v>
      </c>
      <c r="N78" s="103">
        <f t="shared" si="25"/>
        <v>2.1999999999999999E-2</v>
      </c>
      <c r="O78" s="217">
        <v>61145.38294127999</v>
      </c>
      <c r="P78" s="103">
        <f t="shared" si="26"/>
        <v>2.1999999999999999E-2</v>
      </c>
      <c r="Q78" s="217">
        <v>62368.290600105582</v>
      </c>
      <c r="R78" s="103">
        <f t="shared" si="27"/>
        <v>2.2000000000000002E-2</v>
      </c>
      <c r="S78" s="217">
        <v>63615.656412107688</v>
      </c>
      <c r="T78" s="103">
        <f t="shared" si="28"/>
        <v>2.1999999999999999E-2</v>
      </c>
      <c r="U78" s="217">
        <v>63933.734694168226</v>
      </c>
      <c r="V78" s="103">
        <f t="shared" si="29"/>
        <v>2.2000000000000002E-2</v>
      </c>
      <c r="X78" s="245"/>
    </row>
    <row r="79" spans="1:24" ht="12.75" customHeight="1" x14ac:dyDescent="0.3">
      <c r="A79" s="38" t="s">
        <v>100</v>
      </c>
      <c r="B79" s="50"/>
      <c r="C79" s="217">
        <v>0</v>
      </c>
      <c r="D79" s="103">
        <f t="shared" si="20"/>
        <v>0</v>
      </c>
      <c r="E79" s="217">
        <v>0</v>
      </c>
      <c r="F79" s="103">
        <f t="shared" si="21"/>
        <v>0</v>
      </c>
      <c r="G79" s="217">
        <v>0</v>
      </c>
      <c r="H79" s="103">
        <f t="shared" si="22"/>
        <v>0</v>
      </c>
      <c r="I79" s="217">
        <v>0</v>
      </c>
      <c r="J79" s="103">
        <f t="shared" si="23"/>
        <v>0</v>
      </c>
      <c r="K79" s="217">
        <v>0</v>
      </c>
      <c r="L79" s="103">
        <f t="shared" si="24"/>
        <v>0</v>
      </c>
      <c r="M79" s="217">
        <v>0</v>
      </c>
      <c r="N79" s="103">
        <f t="shared" si="25"/>
        <v>0</v>
      </c>
      <c r="O79" s="217">
        <v>0</v>
      </c>
      <c r="P79" s="103">
        <f t="shared" si="26"/>
        <v>0</v>
      </c>
      <c r="Q79" s="217">
        <v>0</v>
      </c>
      <c r="R79" s="103">
        <f t="shared" si="27"/>
        <v>0</v>
      </c>
      <c r="S79" s="217">
        <v>0</v>
      </c>
      <c r="T79" s="103">
        <f t="shared" si="28"/>
        <v>0</v>
      </c>
      <c r="U79" s="217">
        <v>0</v>
      </c>
      <c r="V79" s="103">
        <f t="shared" si="29"/>
        <v>0</v>
      </c>
      <c r="X79" s="245"/>
    </row>
    <row r="80" spans="1:24" ht="12.75" customHeight="1" x14ac:dyDescent="0.3">
      <c r="A80" s="38" t="s">
        <v>101</v>
      </c>
      <c r="B80" s="50"/>
      <c r="C80" s="217">
        <v>0</v>
      </c>
      <c r="D80" s="103">
        <f t="shared" si="20"/>
        <v>0</v>
      </c>
      <c r="E80" s="217">
        <v>0</v>
      </c>
      <c r="F80" s="103">
        <f t="shared" si="21"/>
        <v>0</v>
      </c>
      <c r="G80" s="217">
        <v>0</v>
      </c>
      <c r="H80" s="103">
        <f t="shared" si="22"/>
        <v>0</v>
      </c>
      <c r="I80" s="217">
        <v>0</v>
      </c>
      <c r="J80" s="103">
        <f t="shared" si="23"/>
        <v>0</v>
      </c>
      <c r="K80" s="217">
        <v>0</v>
      </c>
      <c r="L80" s="103">
        <f t="shared" si="24"/>
        <v>0</v>
      </c>
      <c r="M80" s="217">
        <v>0</v>
      </c>
      <c r="N80" s="103">
        <f t="shared" si="25"/>
        <v>0</v>
      </c>
      <c r="O80" s="217">
        <v>0</v>
      </c>
      <c r="P80" s="103">
        <f t="shared" si="26"/>
        <v>0</v>
      </c>
      <c r="Q80" s="217">
        <v>0</v>
      </c>
      <c r="R80" s="103">
        <f t="shared" si="27"/>
        <v>0</v>
      </c>
      <c r="S80" s="217">
        <v>0</v>
      </c>
      <c r="T80" s="103">
        <f t="shared" si="28"/>
        <v>0</v>
      </c>
      <c r="U80" s="217">
        <v>0</v>
      </c>
      <c r="V80" s="103">
        <f t="shared" si="29"/>
        <v>0</v>
      </c>
      <c r="X80" s="245"/>
    </row>
    <row r="81" spans="1:24" ht="12.75" customHeight="1" x14ac:dyDescent="0.3">
      <c r="A81" s="38" t="s">
        <v>139</v>
      </c>
      <c r="B81" s="50"/>
      <c r="C81" s="217">
        <v>0</v>
      </c>
      <c r="D81" s="103">
        <f t="shared" si="20"/>
        <v>0</v>
      </c>
      <c r="E81" s="217">
        <v>0</v>
      </c>
      <c r="F81" s="103">
        <f t="shared" si="21"/>
        <v>0</v>
      </c>
      <c r="G81" s="217">
        <v>0</v>
      </c>
      <c r="H81" s="103">
        <f t="shared" si="22"/>
        <v>0</v>
      </c>
      <c r="I81" s="217">
        <v>0</v>
      </c>
      <c r="J81" s="103">
        <f t="shared" si="23"/>
        <v>0</v>
      </c>
      <c r="K81" s="217">
        <v>0</v>
      </c>
      <c r="L81" s="103">
        <f t="shared" si="24"/>
        <v>0</v>
      </c>
      <c r="M81" s="217">
        <v>0</v>
      </c>
      <c r="N81" s="103">
        <f t="shared" si="25"/>
        <v>0</v>
      </c>
      <c r="O81" s="217">
        <v>0</v>
      </c>
      <c r="P81" s="103">
        <f t="shared" si="26"/>
        <v>0</v>
      </c>
      <c r="Q81" s="217">
        <v>0</v>
      </c>
      <c r="R81" s="103">
        <f t="shared" si="27"/>
        <v>0</v>
      </c>
      <c r="S81" s="217">
        <v>0</v>
      </c>
      <c r="T81" s="103">
        <f t="shared" si="28"/>
        <v>0</v>
      </c>
      <c r="U81" s="217">
        <v>0</v>
      </c>
      <c r="V81" s="103">
        <f t="shared" si="29"/>
        <v>0</v>
      </c>
      <c r="X81" s="245"/>
    </row>
    <row r="82" spans="1:24" ht="12.75" customHeight="1" x14ac:dyDescent="0.3">
      <c r="A82" s="38" t="s">
        <v>155</v>
      </c>
      <c r="B82" s="50"/>
      <c r="C82" s="217">
        <v>0</v>
      </c>
      <c r="D82" s="103">
        <f t="shared" si="20"/>
        <v>0</v>
      </c>
      <c r="E82" s="217">
        <v>0</v>
      </c>
      <c r="F82" s="103">
        <f t="shared" si="21"/>
        <v>0</v>
      </c>
      <c r="G82" s="217">
        <v>0</v>
      </c>
      <c r="H82" s="103">
        <f t="shared" si="22"/>
        <v>0</v>
      </c>
      <c r="I82" s="217">
        <v>0</v>
      </c>
      <c r="J82" s="103">
        <f t="shared" si="23"/>
        <v>0</v>
      </c>
      <c r="K82" s="217">
        <v>0</v>
      </c>
      <c r="L82" s="103">
        <f t="shared" si="24"/>
        <v>0</v>
      </c>
      <c r="M82" s="217">
        <v>0</v>
      </c>
      <c r="N82" s="103">
        <f t="shared" si="25"/>
        <v>0</v>
      </c>
      <c r="O82" s="217">
        <v>0</v>
      </c>
      <c r="P82" s="103">
        <f t="shared" si="26"/>
        <v>0</v>
      </c>
      <c r="Q82" s="217">
        <v>0</v>
      </c>
      <c r="R82" s="103">
        <f t="shared" si="27"/>
        <v>0</v>
      </c>
      <c r="S82" s="217">
        <v>0</v>
      </c>
      <c r="T82" s="103">
        <f t="shared" si="28"/>
        <v>0</v>
      </c>
      <c r="U82" s="217">
        <v>0</v>
      </c>
      <c r="V82" s="103">
        <f t="shared" si="29"/>
        <v>0</v>
      </c>
      <c r="X82" s="245"/>
    </row>
    <row r="83" spans="1:24" ht="12.75" customHeight="1" x14ac:dyDescent="0.3">
      <c r="A83" s="38" t="s">
        <v>77</v>
      </c>
      <c r="B83" s="50"/>
      <c r="C83" s="217">
        <v>0</v>
      </c>
      <c r="D83" s="103">
        <f t="shared" si="20"/>
        <v>0</v>
      </c>
      <c r="E83" s="217">
        <v>0</v>
      </c>
      <c r="F83" s="103">
        <f t="shared" si="21"/>
        <v>0</v>
      </c>
      <c r="G83" s="217">
        <v>0</v>
      </c>
      <c r="H83" s="103">
        <f t="shared" si="22"/>
        <v>0</v>
      </c>
      <c r="I83" s="217">
        <v>0</v>
      </c>
      <c r="J83" s="103">
        <f t="shared" si="23"/>
        <v>0</v>
      </c>
      <c r="K83" s="217">
        <v>0</v>
      </c>
      <c r="L83" s="103">
        <f t="shared" si="24"/>
        <v>0</v>
      </c>
      <c r="M83" s="217">
        <v>0</v>
      </c>
      <c r="N83" s="103">
        <f t="shared" si="25"/>
        <v>0</v>
      </c>
      <c r="O83" s="217">
        <v>0</v>
      </c>
      <c r="P83" s="103">
        <f t="shared" si="26"/>
        <v>0</v>
      </c>
      <c r="Q83" s="217">
        <v>0</v>
      </c>
      <c r="R83" s="103">
        <f t="shared" si="27"/>
        <v>0</v>
      </c>
      <c r="S83" s="217">
        <v>0</v>
      </c>
      <c r="T83" s="103">
        <f t="shared" si="28"/>
        <v>0</v>
      </c>
      <c r="U83" s="217">
        <v>0</v>
      </c>
      <c r="V83" s="103">
        <f t="shared" si="29"/>
        <v>0</v>
      </c>
      <c r="X83" s="245"/>
    </row>
    <row r="84" spans="1:24" ht="12.75" customHeight="1" x14ac:dyDescent="0.3">
      <c r="A84" s="38" t="s">
        <v>98</v>
      </c>
      <c r="B84" s="50"/>
      <c r="C84" s="217">
        <v>0</v>
      </c>
      <c r="D84" s="103">
        <f t="shared" si="20"/>
        <v>0</v>
      </c>
      <c r="E84" s="217">
        <v>0</v>
      </c>
      <c r="F84" s="103">
        <f t="shared" si="21"/>
        <v>0</v>
      </c>
      <c r="G84" s="217">
        <v>0</v>
      </c>
      <c r="H84" s="103">
        <f t="shared" si="22"/>
        <v>0</v>
      </c>
      <c r="I84" s="217">
        <v>0</v>
      </c>
      <c r="J84" s="103">
        <f t="shared" si="23"/>
        <v>0</v>
      </c>
      <c r="K84" s="217">
        <v>0</v>
      </c>
      <c r="L84" s="103">
        <f t="shared" si="24"/>
        <v>0</v>
      </c>
      <c r="M84" s="217">
        <v>0</v>
      </c>
      <c r="N84" s="103">
        <f t="shared" si="25"/>
        <v>0</v>
      </c>
      <c r="O84" s="217">
        <v>0</v>
      </c>
      <c r="P84" s="103">
        <f t="shared" si="26"/>
        <v>0</v>
      </c>
      <c r="Q84" s="217">
        <v>0</v>
      </c>
      <c r="R84" s="103">
        <f t="shared" si="27"/>
        <v>0</v>
      </c>
      <c r="S84" s="217">
        <v>0</v>
      </c>
      <c r="T84" s="103">
        <f t="shared" si="28"/>
        <v>0</v>
      </c>
      <c r="U84" s="217">
        <v>0</v>
      </c>
      <c r="V84" s="103">
        <f t="shared" si="29"/>
        <v>0</v>
      </c>
      <c r="X84" s="245"/>
    </row>
    <row r="85" spans="1:24" ht="12.75" customHeight="1" x14ac:dyDescent="0.3">
      <c r="A85" s="38" t="s">
        <v>79</v>
      </c>
      <c r="B85" s="50"/>
      <c r="C85" s="217">
        <v>0</v>
      </c>
      <c r="D85" s="103">
        <f t="shared" si="20"/>
        <v>0</v>
      </c>
      <c r="E85" s="217">
        <v>0</v>
      </c>
      <c r="F85" s="103">
        <f t="shared" si="21"/>
        <v>0</v>
      </c>
      <c r="G85" s="217">
        <v>0</v>
      </c>
      <c r="H85" s="103">
        <f t="shared" si="22"/>
        <v>0</v>
      </c>
      <c r="I85" s="217">
        <v>0</v>
      </c>
      <c r="J85" s="103">
        <f t="shared" si="23"/>
        <v>0</v>
      </c>
      <c r="K85" s="217">
        <v>0</v>
      </c>
      <c r="L85" s="103">
        <f t="shared" si="24"/>
        <v>0</v>
      </c>
      <c r="M85" s="217">
        <v>0</v>
      </c>
      <c r="N85" s="103">
        <f t="shared" si="25"/>
        <v>0</v>
      </c>
      <c r="O85" s="217">
        <v>0</v>
      </c>
      <c r="P85" s="103">
        <f t="shared" si="26"/>
        <v>0</v>
      </c>
      <c r="Q85" s="217">
        <v>0</v>
      </c>
      <c r="R85" s="103">
        <f t="shared" si="27"/>
        <v>0</v>
      </c>
      <c r="S85" s="217">
        <v>0</v>
      </c>
      <c r="T85" s="103">
        <f t="shared" si="28"/>
        <v>0</v>
      </c>
      <c r="U85" s="217">
        <v>0</v>
      </c>
      <c r="V85" s="103">
        <f t="shared" si="29"/>
        <v>0</v>
      </c>
      <c r="X85" s="245"/>
    </row>
    <row r="86" spans="1:24" ht="12.75" customHeight="1" x14ac:dyDescent="0.3">
      <c r="A86" s="38" t="s">
        <v>15</v>
      </c>
      <c r="B86" s="50"/>
      <c r="C86" s="217">
        <v>0</v>
      </c>
      <c r="D86" s="103">
        <f t="shared" si="20"/>
        <v>0</v>
      </c>
      <c r="E86" s="217">
        <v>0</v>
      </c>
      <c r="F86" s="103">
        <f t="shared" si="21"/>
        <v>0</v>
      </c>
      <c r="G86" s="217">
        <v>10424</v>
      </c>
      <c r="H86" s="103">
        <f t="shared" si="22"/>
        <v>4.0000000000000001E-3</v>
      </c>
      <c r="I86" s="217">
        <v>10476.119999999999</v>
      </c>
      <c r="J86" s="103">
        <f t="shared" si="23"/>
        <v>4.0000000000000001E-3</v>
      </c>
      <c r="K86" s="217">
        <v>10685.642399999999</v>
      </c>
      <c r="L86" s="103">
        <f t="shared" si="24"/>
        <v>4.0000000000000001E-3</v>
      </c>
      <c r="M86" s="217">
        <v>10899.355247999998</v>
      </c>
      <c r="N86" s="103">
        <f t="shared" si="25"/>
        <v>4.0000000000000001E-3</v>
      </c>
      <c r="O86" s="217">
        <v>11117.342352959999</v>
      </c>
      <c r="P86" s="103">
        <f t="shared" si="26"/>
        <v>4.0000000000000001E-3</v>
      </c>
      <c r="Q86" s="217">
        <v>11339.689200019198</v>
      </c>
      <c r="R86" s="103">
        <f t="shared" si="27"/>
        <v>4.000000000000001E-3</v>
      </c>
      <c r="S86" s="217">
        <v>11566.48298401958</v>
      </c>
      <c r="T86" s="103">
        <f t="shared" si="28"/>
        <v>3.9999999999999992E-3</v>
      </c>
      <c r="U86" s="217">
        <v>11624.315398939678</v>
      </c>
      <c r="V86" s="103">
        <f t="shared" si="29"/>
        <v>4.0000000000000001E-3</v>
      </c>
      <c r="X86" s="245"/>
    </row>
    <row r="87" spans="1:24" ht="12.75" customHeight="1" x14ac:dyDescent="0.3">
      <c r="A87" s="38" t="s">
        <v>152</v>
      </c>
      <c r="B87" s="50"/>
      <c r="C87" s="217">
        <v>0</v>
      </c>
      <c r="D87" s="103">
        <f t="shared" si="20"/>
        <v>0</v>
      </c>
      <c r="E87" s="217">
        <v>0</v>
      </c>
      <c r="F87" s="103">
        <f t="shared" si="21"/>
        <v>0</v>
      </c>
      <c r="G87" s="217">
        <v>0</v>
      </c>
      <c r="H87" s="103">
        <f t="shared" si="22"/>
        <v>0</v>
      </c>
      <c r="I87" s="217">
        <v>0</v>
      </c>
      <c r="J87" s="103">
        <f t="shared" si="23"/>
        <v>0</v>
      </c>
      <c r="K87" s="217">
        <v>0</v>
      </c>
      <c r="L87" s="103">
        <f t="shared" si="24"/>
        <v>0</v>
      </c>
      <c r="M87" s="217">
        <v>0</v>
      </c>
      <c r="N87" s="103">
        <f t="shared" si="25"/>
        <v>0</v>
      </c>
      <c r="O87" s="217">
        <v>0</v>
      </c>
      <c r="P87" s="103">
        <f t="shared" si="26"/>
        <v>0</v>
      </c>
      <c r="Q87" s="217">
        <v>0</v>
      </c>
      <c r="R87" s="103">
        <f t="shared" si="27"/>
        <v>0</v>
      </c>
      <c r="S87" s="217">
        <v>0</v>
      </c>
      <c r="T87" s="103">
        <f t="shared" si="28"/>
        <v>0</v>
      </c>
      <c r="U87" s="217">
        <v>0</v>
      </c>
      <c r="V87" s="103">
        <f t="shared" si="29"/>
        <v>0</v>
      </c>
      <c r="X87" s="245"/>
    </row>
    <row r="88" spans="1:24" ht="12.75" customHeight="1" x14ac:dyDescent="0.3">
      <c r="A88" s="38" t="s">
        <v>12</v>
      </c>
      <c r="B88" s="50"/>
      <c r="C88" s="217">
        <v>0</v>
      </c>
      <c r="D88" s="103">
        <f t="shared" si="20"/>
        <v>0</v>
      </c>
      <c r="E88" s="217">
        <v>0</v>
      </c>
      <c r="F88" s="103">
        <f t="shared" si="21"/>
        <v>0</v>
      </c>
      <c r="G88" s="217">
        <v>13290.6</v>
      </c>
      <c r="H88" s="103">
        <f t="shared" si="22"/>
        <v>5.1000000000000004E-3</v>
      </c>
      <c r="I88" s="217">
        <v>13357.053</v>
      </c>
      <c r="J88" s="103">
        <f t="shared" si="23"/>
        <v>5.1000000000000012E-3</v>
      </c>
      <c r="K88" s="217">
        <v>13624.19406</v>
      </c>
      <c r="L88" s="103">
        <f t="shared" si="24"/>
        <v>5.1000000000000004E-3</v>
      </c>
      <c r="M88" s="217">
        <v>13896.677941199998</v>
      </c>
      <c r="N88" s="103">
        <f t="shared" si="25"/>
        <v>5.1000000000000004E-3</v>
      </c>
      <c r="O88" s="217">
        <v>14174.611500023999</v>
      </c>
      <c r="P88" s="103">
        <f t="shared" si="26"/>
        <v>5.1000000000000004E-3</v>
      </c>
      <c r="Q88" s="217">
        <v>14458.103730024479</v>
      </c>
      <c r="R88" s="103">
        <f t="shared" si="27"/>
        <v>5.1000000000000012E-3</v>
      </c>
      <c r="S88" s="217">
        <v>14747.265804624967</v>
      </c>
      <c r="T88" s="103">
        <f t="shared" si="28"/>
        <v>5.1000000000000004E-3</v>
      </c>
      <c r="U88" s="217">
        <v>14821.002133648091</v>
      </c>
      <c r="V88" s="103">
        <f t="shared" si="29"/>
        <v>5.1000000000000012E-3</v>
      </c>
      <c r="X88" s="245"/>
    </row>
    <row r="89" spans="1:24" ht="12.75" customHeight="1" x14ac:dyDescent="0.3">
      <c r="A89" s="38" t="s">
        <v>172</v>
      </c>
      <c r="B89" s="50"/>
      <c r="C89" s="217">
        <v>0</v>
      </c>
      <c r="D89" s="103">
        <f t="shared" si="20"/>
        <v>0</v>
      </c>
      <c r="E89" s="217">
        <v>0</v>
      </c>
      <c r="F89" s="103">
        <f t="shared" si="21"/>
        <v>0</v>
      </c>
      <c r="G89" s="217">
        <v>0</v>
      </c>
      <c r="H89" s="103">
        <f t="shared" si="22"/>
        <v>0</v>
      </c>
      <c r="I89" s="217">
        <v>0</v>
      </c>
      <c r="J89" s="103">
        <f t="shared" si="23"/>
        <v>0</v>
      </c>
      <c r="K89" s="217">
        <v>0</v>
      </c>
      <c r="L89" s="103">
        <f t="shared" si="24"/>
        <v>0</v>
      </c>
      <c r="M89" s="217">
        <v>0</v>
      </c>
      <c r="N89" s="103">
        <f t="shared" si="25"/>
        <v>0</v>
      </c>
      <c r="O89" s="217">
        <v>0</v>
      </c>
      <c r="P89" s="103">
        <f t="shared" si="26"/>
        <v>0</v>
      </c>
      <c r="Q89" s="217">
        <v>0</v>
      </c>
      <c r="R89" s="103">
        <f t="shared" si="27"/>
        <v>0</v>
      </c>
      <c r="S89" s="217">
        <v>0</v>
      </c>
      <c r="T89" s="103">
        <f t="shared" si="28"/>
        <v>0</v>
      </c>
      <c r="U89" s="217">
        <v>0</v>
      </c>
      <c r="V89" s="103">
        <f t="shared" si="29"/>
        <v>0</v>
      </c>
      <c r="X89" s="245"/>
    </row>
    <row r="90" spans="1:24" ht="12.75" customHeight="1" x14ac:dyDescent="0.3">
      <c r="A90" s="38" t="s">
        <v>17</v>
      </c>
      <c r="B90" s="50"/>
      <c r="C90" s="217">
        <v>0</v>
      </c>
      <c r="D90" s="103">
        <f t="shared" si="20"/>
        <v>0</v>
      </c>
      <c r="E90" s="217">
        <v>0</v>
      </c>
      <c r="F90" s="103">
        <f t="shared" si="21"/>
        <v>0</v>
      </c>
      <c r="G90" s="217">
        <v>521.20000000000005</v>
      </c>
      <c r="H90" s="103">
        <f t="shared" si="22"/>
        <v>2.0000000000000001E-4</v>
      </c>
      <c r="I90" s="217">
        <v>523.80599999999993</v>
      </c>
      <c r="J90" s="103">
        <f t="shared" si="23"/>
        <v>2.0000000000000001E-4</v>
      </c>
      <c r="K90" s="217">
        <v>534.28211999999996</v>
      </c>
      <c r="L90" s="103">
        <f t="shared" si="24"/>
        <v>2.0000000000000001E-4</v>
      </c>
      <c r="M90" s="217">
        <v>544.96776239999986</v>
      </c>
      <c r="N90" s="103">
        <f t="shared" si="25"/>
        <v>1.9999999999999998E-4</v>
      </c>
      <c r="O90" s="217">
        <v>555.86711764799998</v>
      </c>
      <c r="P90" s="103">
        <f t="shared" si="26"/>
        <v>2.0000000000000004E-4</v>
      </c>
      <c r="Q90" s="217">
        <v>566.98446000095987</v>
      </c>
      <c r="R90" s="103">
        <f t="shared" si="27"/>
        <v>2.0000000000000004E-4</v>
      </c>
      <c r="S90" s="217">
        <v>578.32414920097904</v>
      </c>
      <c r="T90" s="103">
        <f t="shared" si="28"/>
        <v>1.9999999999999998E-4</v>
      </c>
      <c r="U90" s="217">
        <v>581.21576994698398</v>
      </c>
      <c r="V90" s="103">
        <f t="shared" si="29"/>
        <v>2.0000000000000006E-4</v>
      </c>
      <c r="X90" s="245"/>
    </row>
    <row r="91" spans="1:24" ht="12.75" customHeight="1" x14ac:dyDescent="0.3">
      <c r="A91" s="38" t="s">
        <v>143</v>
      </c>
      <c r="B91" s="38"/>
      <c r="C91" s="217">
        <v>0</v>
      </c>
      <c r="D91" s="103">
        <f t="shared" si="20"/>
        <v>0</v>
      </c>
      <c r="E91" s="217">
        <v>0</v>
      </c>
      <c r="F91" s="103">
        <f t="shared" si="21"/>
        <v>0</v>
      </c>
      <c r="G91" s="217">
        <v>0</v>
      </c>
      <c r="H91" s="103">
        <f t="shared" si="22"/>
        <v>0</v>
      </c>
      <c r="I91" s="217">
        <v>0</v>
      </c>
      <c r="J91" s="103">
        <f t="shared" si="23"/>
        <v>0</v>
      </c>
      <c r="K91" s="217">
        <v>0</v>
      </c>
      <c r="L91" s="103">
        <f t="shared" si="24"/>
        <v>0</v>
      </c>
      <c r="M91" s="217">
        <v>0</v>
      </c>
      <c r="N91" s="103">
        <f t="shared" si="25"/>
        <v>0</v>
      </c>
      <c r="O91" s="217">
        <v>0</v>
      </c>
      <c r="P91" s="103">
        <f t="shared" si="26"/>
        <v>0</v>
      </c>
      <c r="Q91" s="217">
        <v>0</v>
      </c>
      <c r="R91" s="103">
        <f t="shared" si="27"/>
        <v>0</v>
      </c>
      <c r="S91" s="217">
        <v>0</v>
      </c>
      <c r="T91" s="103">
        <f t="shared" si="28"/>
        <v>0</v>
      </c>
      <c r="U91" s="217">
        <v>0</v>
      </c>
      <c r="V91" s="103">
        <f t="shared" si="29"/>
        <v>0</v>
      </c>
      <c r="X91" s="245"/>
    </row>
    <row r="92" spans="1:24" ht="12.75" customHeight="1" x14ac:dyDescent="0.3">
      <c r="A92" s="38" t="s">
        <v>13</v>
      </c>
      <c r="B92" s="50"/>
      <c r="C92" s="217">
        <v>0</v>
      </c>
      <c r="D92" s="103">
        <f t="shared" si="20"/>
        <v>0</v>
      </c>
      <c r="E92" s="217">
        <v>0</v>
      </c>
      <c r="F92" s="103">
        <f t="shared" si="21"/>
        <v>0</v>
      </c>
      <c r="G92" s="217">
        <v>13551.199999999999</v>
      </c>
      <c r="H92" s="103">
        <f t="shared" si="22"/>
        <v>5.1999999999999998E-3</v>
      </c>
      <c r="I92" s="217">
        <v>13618.955999999996</v>
      </c>
      <c r="J92" s="103">
        <f t="shared" si="23"/>
        <v>5.1999999999999998E-3</v>
      </c>
      <c r="K92" s="217">
        <v>13891.335119999996</v>
      </c>
      <c r="L92" s="103">
        <f t="shared" si="24"/>
        <v>5.1999999999999989E-3</v>
      </c>
      <c r="M92" s="217">
        <v>14169.161822399998</v>
      </c>
      <c r="N92" s="103">
        <f t="shared" si="25"/>
        <v>5.1999999999999998E-3</v>
      </c>
      <c r="O92" s="217">
        <v>14452.545058847996</v>
      </c>
      <c r="P92" s="103">
        <f t="shared" si="26"/>
        <v>5.1999999999999998E-3</v>
      </c>
      <c r="Q92" s="217">
        <v>14741.595960024955</v>
      </c>
      <c r="R92" s="103">
        <f t="shared" si="27"/>
        <v>5.2000000000000006E-3</v>
      </c>
      <c r="S92" s="217">
        <v>15036.427879225455</v>
      </c>
      <c r="T92" s="103">
        <f t="shared" si="28"/>
        <v>5.1999999999999998E-3</v>
      </c>
      <c r="U92" s="217">
        <v>15111.610018621581</v>
      </c>
      <c r="V92" s="103">
        <f t="shared" si="29"/>
        <v>5.2000000000000006E-3</v>
      </c>
      <c r="X92" s="245"/>
    </row>
    <row r="93" spans="1:24" ht="12.75" customHeight="1" x14ac:dyDescent="0.3">
      <c r="A93" s="38" t="s">
        <v>144</v>
      </c>
      <c r="B93" s="50"/>
      <c r="C93" s="217">
        <v>0</v>
      </c>
      <c r="D93" s="103">
        <f t="shared" si="20"/>
        <v>0</v>
      </c>
      <c r="E93" s="217">
        <v>0</v>
      </c>
      <c r="F93" s="103">
        <f t="shared" si="21"/>
        <v>0</v>
      </c>
      <c r="G93" s="217">
        <v>0</v>
      </c>
      <c r="H93" s="103">
        <f t="shared" si="22"/>
        <v>0</v>
      </c>
      <c r="I93" s="217">
        <v>0</v>
      </c>
      <c r="J93" s="103">
        <f t="shared" si="23"/>
        <v>0</v>
      </c>
      <c r="K93" s="217">
        <v>0</v>
      </c>
      <c r="L93" s="103">
        <f t="shared" si="24"/>
        <v>0</v>
      </c>
      <c r="M93" s="217">
        <v>0</v>
      </c>
      <c r="N93" s="103">
        <f t="shared" si="25"/>
        <v>0</v>
      </c>
      <c r="O93" s="217">
        <v>0</v>
      </c>
      <c r="P93" s="103">
        <f t="shared" si="26"/>
        <v>0</v>
      </c>
      <c r="Q93" s="217">
        <v>0</v>
      </c>
      <c r="R93" s="103">
        <f t="shared" si="27"/>
        <v>0</v>
      </c>
      <c r="S93" s="217">
        <v>0</v>
      </c>
      <c r="T93" s="103">
        <f t="shared" si="28"/>
        <v>0</v>
      </c>
      <c r="U93" s="217">
        <v>0</v>
      </c>
      <c r="V93" s="103">
        <f t="shared" si="29"/>
        <v>0</v>
      </c>
      <c r="X93" s="245"/>
    </row>
    <row r="94" spans="1:24" ht="12.75" customHeight="1" x14ac:dyDescent="0.3">
      <c r="A94" s="38" t="s">
        <v>156</v>
      </c>
      <c r="B94" s="50"/>
      <c r="C94" s="217">
        <v>0</v>
      </c>
      <c r="D94" s="103">
        <f t="shared" si="20"/>
        <v>0</v>
      </c>
      <c r="E94" s="217">
        <v>0</v>
      </c>
      <c r="F94" s="103">
        <f t="shared" si="21"/>
        <v>0</v>
      </c>
      <c r="G94" s="217">
        <v>0</v>
      </c>
      <c r="H94" s="103">
        <f t="shared" si="22"/>
        <v>0</v>
      </c>
      <c r="I94" s="217">
        <v>0</v>
      </c>
      <c r="J94" s="103">
        <f t="shared" si="23"/>
        <v>0</v>
      </c>
      <c r="K94" s="217">
        <v>0</v>
      </c>
      <c r="L94" s="103">
        <f t="shared" si="24"/>
        <v>0</v>
      </c>
      <c r="M94" s="217">
        <v>0</v>
      </c>
      <c r="N94" s="103">
        <f t="shared" si="25"/>
        <v>0</v>
      </c>
      <c r="O94" s="217">
        <v>0</v>
      </c>
      <c r="P94" s="103">
        <f t="shared" si="26"/>
        <v>0</v>
      </c>
      <c r="Q94" s="217">
        <v>0</v>
      </c>
      <c r="R94" s="103">
        <f t="shared" si="27"/>
        <v>0</v>
      </c>
      <c r="S94" s="217">
        <v>0</v>
      </c>
      <c r="T94" s="103">
        <f t="shared" si="28"/>
        <v>0</v>
      </c>
      <c r="U94" s="217">
        <v>0</v>
      </c>
      <c r="V94" s="103">
        <f t="shared" si="29"/>
        <v>0</v>
      </c>
      <c r="X94" s="245"/>
    </row>
    <row r="95" spans="1:24" ht="12.75" customHeight="1" x14ac:dyDescent="0.3">
      <c r="A95" s="38" t="s">
        <v>150</v>
      </c>
      <c r="B95" s="50"/>
      <c r="C95" s="217">
        <v>0</v>
      </c>
      <c r="D95" s="103">
        <f t="shared" si="20"/>
        <v>0</v>
      </c>
      <c r="E95" s="217">
        <v>0</v>
      </c>
      <c r="F95" s="103">
        <f t="shared" si="21"/>
        <v>0</v>
      </c>
      <c r="G95" s="217">
        <v>0</v>
      </c>
      <c r="H95" s="103">
        <f t="shared" si="22"/>
        <v>0</v>
      </c>
      <c r="I95" s="217">
        <v>0</v>
      </c>
      <c r="J95" s="103">
        <f t="shared" si="23"/>
        <v>0</v>
      </c>
      <c r="K95" s="217">
        <v>0</v>
      </c>
      <c r="L95" s="103">
        <f t="shared" si="24"/>
        <v>0</v>
      </c>
      <c r="M95" s="217">
        <v>0</v>
      </c>
      <c r="N95" s="103">
        <f t="shared" si="25"/>
        <v>0</v>
      </c>
      <c r="O95" s="217">
        <v>0</v>
      </c>
      <c r="P95" s="103">
        <f t="shared" si="26"/>
        <v>0</v>
      </c>
      <c r="Q95" s="217">
        <v>0</v>
      </c>
      <c r="R95" s="103">
        <f t="shared" si="27"/>
        <v>0</v>
      </c>
      <c r="S95" s="217">
        <v>0</v>
      </c>
      <c r="T95" s="103">
        <f t="shared" si="28"/>
        <v>0</v>
      </c>
      <c r="U95" s="217">
        <v>0</v>
      </c>
      <c r="V95" s="103">
        <f t="shared" si="29"/>
        <v>0</v>
      </c>
      <c r="X95" s="245"/>
    </row>
    <row r="96" spans="1:24" ht="12.75" customHeight="1" x14ac:dyDescent="0.3">
      <c r="A96" s="38" t="s">
        <v>146</v>
      </c>
      <c r="B96" s="50"/>
      <c r="C96" s="217">
        <v>0</v>
      </c>
      <c r="D96" s="103">
        <f t="shared" si="20"/>
        <v>0</v>
      </c>
      <c r="E96" s="217">
        <v>0</v>
      </c>
      <c r="F96" s="103">
        <f t="shared" si="21"/>
        <v>0</v>
      </c>
      <c r="G96" s="217">
        <v>0</v>
      </c>
      <c r="H96" s="103">
        <f t="shared" si="22"/>
        <v>0</v>
      </c>
      <c r="I96" s="217">
        <v>0</v>
      </c>
      <c r="J96" s="103">
        <f t="shared" si="23"/>
        <v>0</v>
      </c>
      <c r="K96" s="217">
        <v>0</v>
      </c>
      <c r="L96" s="103">
        <f t="shared" si="24"/>
        <v>0</v>
      </c>
      <c r="M96" s="217">
        <v>0</v>
      </c>
      <c r="N96" s="103">
        <f t="shared" si="25"/>
        <v>0</v>
      </c>
      <c r="O96" s="217">
        <v>0</v>
      </c>
      <c r="P96" s="103">
        <f t="shared" si="26"/>
        <v>0</v>
      </c>
      <c r="Q96" s="217">
        <v>0</v>
      </c>
      <c r="R96" s="103">
        <f t="shared" si="27"/>
        <v>0</v>
      </c>
      <c r="S96" s="217">
        <v>0</v>
      </c>
      <c r="T96" s="103">
        <f t="shared" si="28"/>
        <v>0</v>
      </c>
      <c r="U96" s="217">
        <v>0</v>
      </c>
      <c r="V96" s="103">
        <f t="shared" si="29"/>
        <v>0</v>
      </c>
      <c r="X96" s="245"/>
    </row>
    <row r="97" spans="1:24" ht="12.75" customHeight="1" x14ac:dyDescent="0.3">
      <c r="A97" s="38" t="s">
        <v>7</v>
      </c>
      <c r="B97" s="50"/>
      <c r="C97" s="217">
        <v>0</v>
      </c>
      <c r="D97" s="103">
        <f t="shared" si="20"/>
        <v>0</v>
      </c>
      <c r="E97" s="217">
        <v>0</v>
      </c>
      <c r="F97" s="103">
        <f t="shared" si="21"/>
        <v>0</v>
      </c>
      <c r="G97" s="217">
        <v>23257.5</v>
      </c>
      <c r="H97" s="103">
        <f t="shared" si="22"/>
        <v>8.9245970836531081E-3</v>
      </c>
      <c r="I97" s="217">
        <v>23967.629000000001</v>
      </c>
      <c r="J97" s="103">
        <f t="shared" si="23"/>
        <v>9.1513380908198848E-3</v>
      </c>
      <c r="K97" s="217">
        <v>24566.819724999994</v>
      </c>
      <c r="L97" s="103">
        <f t="shared" si="24"/>
        <v>9.1961975912650783E-3</v>
      </c>
      <c r="M97" s="217">
        <v>25180.990218124993</v>
      </c>
      <c r="N97" s="103">
        <f t="shared" si="25"/>
        <v>9.2412769912222602E-3</v>
      </c>
      <c r="O97" s="217">
        <v>25810.514973578116</v>
      </c>
      <c r="P97" s="103">
        <f t="shared" si="26"/>
        <v>9.2865773686302121E-3</v>
      </c>
      <c r="Q97" s="217">
        <v>26455.777847917565</v>
      </c>
      <c r="R97" s="103">
        <f t="shared" si="27"/>
        <v>9.3320998067117321E-3</v>
      </c>
      <c r="S97" s="217">
        <v>27117.172294115509</v>
      </c>
      <c r="T97" s="103">
        <f t="shared" si="28"/>
        <v>9.3778453939995354E-3</v>
      </c>
      <c r="U97" s="217">
        <v>27795.101601468392</v>
      </c>
      <c r="V97" s="103">
        <f t="shared" si="29"/>
        <v>9.5644691829348503E-3</v>
      </c>
      <c r="X97" s="245"/>
    </row>
    <row r="98" spans="1:24" ht="12.75" customHeight="1" x14ac:dyDescent="0.3">
      <c r="A98" s="145" t="s">
        <v>245</v>
      </c>
      <c r="B98" s="50"/>
      <c r="C98" s="217">
        <v>0</v>
      </c>
      <c r="D98" s="103">
        <f t="shared" si="20"/>
        <v>0</v>
      </c>
      <c r="E98" s="217">
        <v>0</v>
      </c>
      <c r="F98" s="103">
        <f t="shared" si="21"/>
        <v>0</v>
      </c>
      <c r="G98" s="217">
        <v>3127.1999999999994</v>
      </c>
      <c r="H98" s="103">
        <f t="shared" si="22"/>
        <v>1.1999999999999997E-3</v>
      </c>
      <c r="I98" s="217">
        <v>3142.8359999999989</v>
      </c>
      <c r="J98" s="103">
        <f t="shared" si="23"/>
        <v>1.1999999999999997E-3</v>
      </c>
      <c r="K98" s="217">
        <v>3205.6927199999991</v>
      </c>
      <c r="L98" s="103">
        <f t="shared" si="24"/>
        <v>1.1999999999999999E-3</v>
      </c>
      <c r="M98" s="217">
        <v>3269.8065743999987</v>
      </c>
      <c r="N98" s="103">
        <f t="shared" si="25"/>
        <v>1.1999999999999997E-3</v>
      </c>
      <c r="O98" s="217">
        <v>3335.2027058879989</v>
      </c>
      <c r="P98" s="103">
        <f t="shared" si="26"/>
        <v>1.1999999999999999E-3</v>
      </c>
      <c r="Q98" s="217">
        <v>3401.9067600057592</v>
      </c>
      <c r="R98" s="103">
        <f t="shared" si="27"/>
        <v>1.2000000000000001E-3</v>
      </c>
      <c r="S98" s="217">
        <v>3469.9448952058738</v>
      </c>
      <c r="T98" s="103">
        <f t="shared" si="28"/>
        <v>1.1999999999999999E-3</v>
      </c>
      <c r="U98" s="217">
        <v>3487.2946196819034</v>
      </c>
      <c r="V98" s="103">
        <f t="shared" si="29"/>
        <v>1.2000000000000001E-3</v>
      </c>
      <c r="X98" s="245"/>
    </row>
    <row r="99" spans="1:24" ht="12.75" customHeight="1" x14ac:dyDescent="0.3">
      <c r="A99" s="145" t="s">
        <v>245</v>
      </c>
      <c r="B99" s="50"/>
      <c r="C99" s="217">
        <v>0</v>
      </c>
      <c r="D99" s="103">
        <f t="shared" si="20"/>
        <v>0</v>
      </c>
      <c r="E99" s="217">
        <v>0</v>
      </c>
      <c r="F99" s="103">
        <f t="shared" si="21"/>
        <v>0</v>
      </c>
      <c r="G99" s="217">
        <v>0</v>
      </c>
      <c r="H99" s="103">
        <f t="shared" si="22"/>
        <v>0</v>
      </c>
      <c r="I99" s="217">
        <v>0</v>
      </c>
      <c r="J99" s="103">
        <f t="shared" si="23"/>
        <v>0</v>
      </c>
      <c r="K99" s="217">
        <v>0</v>
      </c>
      <c r="L99" s="103">
        <f t="shared" si="24"/>
        <v>0</v>
      </c>
      <c r="M99" s="217">
        <v>0</v>
      </c>
      <c r="N99" s="103">
        <f t="shared" si="25"/>
        <v>0</v>
      </c>
      <c r="O99" s="217">
        <v>0</v>
      </c>
      <c r="P99" s="103">
        <f t="shared" si="26"/>
        <v>0</v>
      </c>
      <c r="Q99" s="217">
        <v>0</v>
      </c>
      <c r="R99" s="103">
        <f t="shared" si="27"/>
        <v>0</v>
      </c>
      <c r="S99" s="217">
        <v>0</v>
      </c>
      <c r="T99" s="103">
        <f t="shared" si="28"/>
        <v>0</v>
      </c>
      <c r="U99" s="217">
        <v>0</v>
      </c>
      <c r="V99" s="103">
        <f t="shared" si="29"/>
        <v>0</v>
      </c>
      <c r="X99" s="245"/>
    </row>
    <row r="100" spans="1:24" ht="12.75" customHeight="1" x14ac:dyDescent="0.3">
      <c r="A100" s="145" t="s">
        <v>245</v>
      </c>
      <c r="B100" s="50"/>
      <c r="C100" s="217">
        <v>0</v>
      </c>
      <c r="D100" s="103">
        <f t="shared" si="20"/>
        <v>0</v>
      </c>
      <c r="E100" s="217">
        <v>0</v>
      </c>
      <c r="F100" s="103">
        <f t="shared" si="21"/>
        <v>0</v>
      </c>
      <c r="G100" s="217">
        <v>0</v>
      </c>
      <c r="H100" s="103">
        <f t="shared" si="22"/>
        <v>0</v>
      </c>
      <c r="I100" s="217">
        <v>0</v>
      </c>
      <c r="J100" s="103">
        <f t="shared" si="23"/>
        <v>0</v>
      </c>
      <c r="K100" s="217">
        <v>0</v>
      </c>
      <c r="L100" s="103">
        <f t="shared" si="24"/>
        <v>0</v>
      </c>
      <c r="M100" s="217">
        <v>0</v>
      </c>
      <c r="N100" s="103">
        <f t="shared" si="25"/>
        <v>0</v>
      </c>
      <c r="O100" s="217">
        <v>0</v>
      </c>
      <c r="P100" s="103">
        <f t="shared" si="26"/>
        <v>0</v>
      </c>
      <c r="Q100" s="217">
        <v>0</v>
      </c>
      <c r="R100" s="103">
        <f t="shared" si="27"/>
        <v>0</v>
      </c>
      <c r="S100" s="217">
        <v>0</v>
      </c>
      <c r="T100" s="103">
        <f t="shared" si="28"/>
        <v>0</v>
      </c>
      <c r="U100" s="217">
        <v>0</v>
      </c>
      <c r="V100" s="103">
        <f t="shared" si="29"/>
        <v>0</v>
      </c>
      <c r="X100" s="245"/>
    </row>
    <row r="101" spans="1:24" ht="12.75" customHeight="1" x14ac:dyDescent="0.3">
      <c r="A101" s="38" t="s">
        <v>99</v>
      </c>
      <c r="B101" s="50"/>
      <c r="C101" s="217"/>
      <c r="D101" s="103">
        <f t="shared" si="20"/>
        <v>0</v>
      </c>
      <c r="E101" s="217"/>
      <c r="F101" s="103">
        <f t="shared" si="21"/>
        <v>0</v>
      </c>
      <c r="G101" s="217"/>
      <c r="H101" s="103">
        <f t="shared" si="22"/>
        <v>0</v>
      </c>
      <c r="I101" s="217">
        <v>0</v>
      </c>
      <c r="J101" s="103">
        <f t="shared" si="23"/>
        <v>0</v>
      </c>
      <c r="K101" s="217">
        <v>0</v>
      </c>
      <c r="L101" s="103">
        <f t="shared" si="24"/>
        <v>0</v>
      </c>
      <c r="M101" s="217">
        <v>0</v>
      </c>
      <c r="N101" s="103">
        <f t="shared" si="25"/>
        <v>0</v>
      </c>
      <c r="O101" s="217">
        <v>0</v>
      </c>
      <c r="P101" s="103">
        <f t="shared" si="26"/>
        <v>0</v>
      </c>
      <c r="Q101" s="217">
        <v>0</v>
      </c>
      <c r="R101" s="103">
        <f t="shared" si="27"/>
        <v>0</v>
      </c>
      <c r="S101" s="217">
        <v>0</v>
      </c>
      <c r="T101" s="103">
        <f t="shared" si="28"/>
        <v>0</v>
      </c>
      <c r="U101" s="217">
        <v>0</v>
      </c>
      <c r="V101" s="103">
        <f t="shared" si="29"/>
        <v>0</v>
      </c>
      <c r="X101" s="245"/>
    </row>
    <row r="102" spans="1:24" ht="12.75" customHeight="1" x14ac:dyDescent="0.3">
      <c r="A102" s="145" t="s">
        <v>78</v>
      </c>
      <c r="B102" s="50"/>
      <c r="C102" s="217">
        <v>0</v>
      </c>
      <c r="D102" s="103">
        <f t="shared" si="20"/>
        <v>0</v>
      </c>
      <c r="E102" s="217">
        <v>0</v>
      </c>
      <c r="F102" s="103">
        <f t="shared" si="21"/>
        <v>0</v>
      </c>
      <c r="G102" s="217">
        <v>0</v>
      </c>
      <c r="H102" s="103">
        <f t="shared" si="22"/>
        <v>0</v>
      </c>
      <c r="I102" s="217">
        <v>0</v>
      </c>
      <c r="J102" s="103">
        <f t="shared" si="23"/>
        <v>0</v>
      </c>
      <c r="K102" s="217">
        <v>0</v>
      </c>
      <c r="L102" s="103">
        <f t="shared" si="24"/>
        <v>0</v>
      </c>
      <c r="M102" s="217">
        <v>0</v>
      </c>
      <c r="N102" s="103">
        <f t="shared" si="25"/>
        <v>0</v>
      </c>
      <c r="O102" s="217">
        <v>0</v>
      </c>
      <c r="P102" s="103">
        <f t="shared" si="26"/>
        <v>0</v>
      </c>
      <c r="Q102" s="217">
        <v>0</v>
      </c>
      <c r="R102" s="103">
        <f t="shared" si="27"/>
        <v>0</v>
      </c>
      <c r="S102" s="217">
        <v>0</v>
      </c>
      <c r="T102" s="103">
        <f t="shared" si="28"/>
        <v>0</v>
      </c>
      <c r="U102" s="217">
        <v>0</v>
      </c>
      <c r="V102" s="103">
        <f t="shared" si="29"/>
        <v>0</v>
      </c>
      <c r="X102" s="245"/>
    </row>
    <row r="103" spans="1:24" ht="12.75" customHeight="1" x14ac:dyDescent="0.3">
      <c r="A103" s="145" t="s">
        <v>78</v>
      </c>
      <c r="B103" s="50"/>
      <c r="C103" s="217">
        <v>0</v>
      </c>
      <c r="D103" s="103">
        <f t="shared" si="20"/>
        <v>0</v>
      </c>
      <c r="E103" s="217">
        <v>0</v>
      </c>
      <c r="F103" s="103">
        <f t="shared" si="21"/>
        <v>0</v>
      </c>
      <c r="G103" s="217">
        <v>0</v>
      </c>
      <c r="H103" s="103">
        <f t="shared" si="22"/>
        <v>0</v>
      </c>
      <c r="I103" s="217">
        <v>0</v>
      </c>
      <c r="J103" s="103">
        <f t="shared" si="23"/>
        <v>0</v>
      </c>
      <c r="K103" s="217">
        <v>0</v>
      </c>
      <c r="L103" s="103">
        <f t="shared" si="24"/>
        <v>0</v>
      </c>
      <c r="M103" s="217">
        <v>0</v>
      </c>
      <c r="N103" s="103">
        <f t="shared" si="25"/>
        <v>0</v>
      </c>
      <c r="O103" s="217">
        <v>0</v>
      </c>
      <c r="P103" s="103">
        <f t="shared" si="26"/>
        <v>0</v>
      </c>
      <c r="Q103" s="217">
        <v>0</v>
      </c>
      <c r="R103" s="103">
        <f t="shared" si="27"/>
        <v>0</v>
      </c>
      <c r="S103" s="217">
        <v>0</v>
      </c>
      <c r="T103" s="103">
        <f t="shared" si="28"/>
        <v>0</v>
      </c>
      <c r="U103" s="217">
        <v>0</v>
      </c>
      <c r="V103" s="103">
        <f t="shared" si="29"/>
        <v>0</v>
      </c>
      <c r="X103" s="245"/>
    </row>
    <row r="104" spans="1:24" ht="12.75" customHeight="1" x14ac:dyDescent="0.3">
      <c r="A104" s="145" t="s">
        <v>78</v>
      </c>
      <c r="B104" s="26"/>
      <c r="C104" s="217">
        <v>0</v>
      </c>
      <c r="D104" s="103">
        <f t="shared" si="20"/>
        <v>0</v>
      </c>
      <c r="E104" s="217">
        <v>0</v>
      </c>
      <c r="F104" s="103">
        <f t="shared" si="21"/>
        <v>0</v>
      </c>
      <c r="G104" s="217">
        <v>0</v>
      </c>
      <c r="H104" s="103">
        <f t="shared" si="22"/>
        <v>0</v>
      </c>
      <c r="I104" s="217">
        <v>0</v>
      </c>
      <c r="J104" s="103">
        <f t="shared" si="23"/>
        <v>0</v>
      </c>
      <c r="K104" s="217">
        <v>0</v>
      </c>
      <c r="L104" s="103">
        <f t="shared" si="24"/>
        <v>0</v>
      </c>
      <c r="M104" s="217">
        <v>0</v>
      </c>
      <c r="N104" s="103">
        <f t="shared" si="25"/>
        <v>0</v>
      </c>
      <c r="O104" s="217">
        <v>0</v>
      </c>
      <c r="P104" s="103">
        <f t="shared" si="26"/>
        <v>0</v>
      </c>
      <c r="Q104" s="217">
        <v>0</v>
      </c>
      <c r="R104" s="103">
        <f t="shared" si="27"/>
        <v>0</v>
      </c>
      <c r="S104" s="217">
        <v>0</v>
      </c>
      <c r="T104" s="103">
        <f t="shared" si="28"/>
        <v>0</v>
      </c>
      <c r="U104" s="217">
        <v>0</v>
      </c>
      <c r="V104" s="103">
        <f t="shared" si="29"/>
        <v>0</v>
      </c>
      <c r="X104" s="245"/>
    </row>
    <row r="105" spans="1:24" ht="12.75" customHeight="1" x14ac:dyDescent="0.3">
      <c r="A105" s="26" t="s">
        <v>36</v>
      </c>
      <c r="B105" s="69"/>
      <c r="C105" s="105">
        <f>SUM(C52:C104)</f>
        <v>0</v>
      </c>
      <c r="D105" s="106">
        <f t="shared" ref="D105" si="30">IFERROR(C105/C$28,0)</f>
        <v>0</v>
      </c>
      <c r="E105" s="105">
        <f>SUM(E52:E104)</f>
        <v>0</v>
      </c>
      <c r="F105" s="106">
        <f t="shared" ref="F105" si="31">IFERROR(E105/E$28,0)</f>
        <v>0</v>
      </c>
      <c r="G105" s="105">
        <f>SUM(G52:G104)</f>
        <v>639618.46239340492</v>
      </c>
      <c r="H105" s="106">
        <f t="shared" ref="H105" si="32">IFERROR(G105/G$28,0)</f>
        <v>0.24544069930675552</v>
      </c>
      <c r="I105" s="105">
        <f>SUM(I52:I104)</f>
        <v>642527.94617547863</v>
      </c>
      <c r="J105" s="106">
        <f t="shared" ref="J105" si="33">IFERROR(I105/I$28,0)</f>
        <v>0.24533050258129108</v>
      </c>
      <c r="K105" s="105">
        <f>SUM(K52:K104)</f>
        <v>655512.09838137927</v>
      </c>
      <c r="L105" s="106">
        <f t="shared" ref="L105" si="34">IFERROR(K105/K$28,0)</f>
        <v>0.24538051109828618</v>
      </c>
      <c r="M105" s="105">
        <f>SUM(M52:M104)</f>
        <v>668761.13136013993</v>
      </c>
      <c r="N105" s="106">
        <f t="shared" ref="N105" si="35">IFERROR(M105/M$28,0)</f>
        <v>0.24543144659234986</v>
      </c>
      <c r="O105" s="105">
        <f>SUM(O52:O104)</f>
        <v>682276.86091529147</v>
      </c>
      <c r="P105" s="106">
        <f t="shared" ref="P105" si="36">IFERROR(O105/O$28,0)</f>
        <v>0.24548200073505336</v>
      </c>
      <c r="Q105" s="105">
        <f>SUM(Q52:Q104)</f>
        <v>696069.42598468147</v>
      </c>
      <c r="R105" s="106">
        <f t="shared" ref="R105" si="37">IFERROR(Q105/Q$28,0)</f>
        <v>0.24553386383235376</v>
      </c>
      <c r="S105" s="105">
        <f>SUM(S52:S104)</f>
        <v>710139.69453064236</v>
      </c>
      <c r="T105" s="106">
        <f t="shared" ref="T105" si="38">IFERROR(S105/S$28,0)</f>
        <v>0.24558535053802666</v>
      </c>
      <c r="U105" s="105">
        <f>SUM(U52:U104)</f>
        <v>714200.0296591532</v>
      </c>
      <c r="V105" s="106">
        <f t="shared" si="29"/>
        <v>0.24576071971491745</v>
      </c>
    </row>
    <row r="106" spans="1:24" ht="12.75" customHeight="1" x14ac:dyDescent="0.3">
      <c r="A106" s="26"/>
      <c r="B106" s="26"/>
      <c r="C106" s="51"/>
      <c r="D106" s="52"/>
      <c r="E106" s="51"/>
      <c r="F106" s="52"/>
      <c r="G106" s="51"/>
      <c r="H106" s="52"/>
      <c r="I106" s="51"/>
      <c r="J106" s="52"/>
      <c r="K106" s="51"/>
      <c r="L106" s="52"/>
      <c r="M106" s="51"/>
      <c r="N106" s="52"/>
      <c r="O106" s="51"/>
      <c r="P106" s="52"/>
      <c r="Q106" s="51"/>
      <c r="R106" s="52"/>
      <c r="S106" s="51"/>
      <c r="T106" s="52"/>
      <c r="U106" s="51"/>
      <c r="V106" s="52"/>
    </row>
    <row r="107" spans="1:24" ht="12.75" customHeight="1" x14ac:dyDescent="0.3">
      <c r="A107" s="26" t="s">
        <v>19</v>
      </c>
      <c r="B107" s="69"/>
      <c r="C107" s="105">
        <f>C28-C33-C46-C105</f>
        <v>0</v>
      </c>
      <c r="D107" s="106">
        <f>IFERROR(C107/C$28,0)</f>
        <v>0</v>
      </c>
      <c r="E107" s="105">
        <f>E28-E33-E46-E105</f>
        <v>0</v>
      </c>
      <c r="F107" s="106">
        <f>IFERROR(E107/E$28,0)</f>
        <v>0</v>
      </c>
      <c r="G107" s="105">
        <f>G28-G33-G46-G105</f>
        <v>460359.53760659508</v>
      </c>
      <c r="H107" s="106">
        <f>IFERROR(G107/G$28,0)</f>
        <v>0.1766536982373734</v>
      </c>
      <c r="I107" s="105">
        <f>I28-I33-I46-I105</f>
        <v>447148.28982452094</v>
      </c>
      <c r="J107" s="106">
        <f>IFERROR(I107/I$28,0)</f>
        <v>0.17073049557451461</v>
      </c>
      <c r="K107" s="105">
        <f>K28-K33-K46-K105</f>
        <v>452763.24451862078</v>
      </c>
      <c r="L107" s="106">
        <f>IFERROR(K107/K$28,0)</f>
        <v>0.1694847076367148</v>
      </c>
      <c r="M107" s="105">
        <f>M28-M33-M46-M105</f>
        <v>458405.44013235974</v>
      </c>
      <c r="N107" s="106">
        <f>IFERROR(M107/M$28,0)</f>
        <v>0.16823213105801865</v>
      </c>
      <c r="O107" s="105">
        <f>O28-O33-O46-O105</f>
        <v>464076.90678492084</v>
      </c>
      <c r="P107" s="106">
        <f>IFERROR(O107/O$28,0)</f>
        <v>0.16697404543320918</v>
      </c>
      <c r="Q107" s="105">
        <f>Q28-Q33-Q46-Q105</f>
        <v>469771.37846684374</v>
      </c>
      <c r="R107" s="106">
        <f>IFERROR(Q107/Q$28,0)</f>
        <v>0.16570873158183155</v>
      </c>
      <c r="S107" s="105">
        <f>S28-S33-S46-S105</f>
        <v>475491.88644215558</v>
      </c>
      <c r="T107" s="106">
        <f>IFERROR(S107/S$28,0)</f>
        <v>0.16443784583407142</v>
      </c>
      <c r="U107" s="105">
        <f>U28-U33-U46-U105</f>
        <v>462902.94699069927</v>
      </c>
      <c r="V107" s="106">
        <f>IFERROR(U107/U$28,0)</f>
        <v>0.15928781389841623</v>
      </c>
    </row>
    <row r="108" spans="1:24" ht="12.75" customHeight="1" x14ac:dyDescent="0.3">
      <c r="A108" s="26"/>
      <c r="B108" s="26"/>
      <c r="C108" s="53"/>
      <c r="D108" s="54"/>
      <c r="E108" s="53"/>
      <c r="F108" s="54"/>
      <c r="G108" s="53"/>
      <c r="H108" s="54"/>
      <c r="I108" s="53"/>
      <c r="J108" s="54"/>
      <c r="K108" s="53"/>
      <c r="L108" s="54"/>
      <c r="M108" s="53"/>
      <c r="N108" s="54"/>
      <c r="O108" s="53"/>
      <c r="P108" s="54"/>
      <c r="Q108" s="53"/>
      <c r="R108" s="54"/>
      <c r="S108" s="53"/>
      <c r="T108" s="54"/>
      <c r="U108" s="53"/>
      <c r="V108" s="54"/>
    </row>
    <row r="109" spans="1:24" ht="12.75" customHeight="1" x14ac:dyDescent="0.3">
      <c r="A109" s="26"/>
      <c r="B109" s="26"/>
      <c r="C109" s="53"/>
      <c r="D109" s="54"/>
      <c r="E109" s="53"/>
      <c r="F109" s="54"/>
      <c r="G109" s="53"/>
      <c r="H109" s="54"/>
      <c r="I109" s="53"/>
      <c r="J109" s="54"/>
      <c r="K109" s="53"/>
      <c r="L109" s="54"/>
      <c r="M109" s="53"/>
      <c r="N109" s="54"/>
      <c r="O109" s="53"/>
      <c r="P109" s="54"/>
      <c r="Q109" s="53"/>
      <c r="R109" s="54"/>
      <c r="S109" s="53"/>
      <c r="T109" s="54"/>
      <c r="U109" s="53"/>
      <c r="V109" s="54"/>
    </row>
    <row r="110" spans="1:24" ht="12.75" customHeight="1" x14ac:dyDescent="0.3">
      <c r="A110" s="55" t="s">
        <v>49</v>
      </c>
      <c r="B110" s="55"/>
      <c r="C110" s="109" t="str">
        <f>C50</f>
        <v>FY 2018-19</v>
      </c>
      <c r="D110" s="109" t="s">
        <v>9</v>
      </c>
      <c r="E110" s="109" t="str">
        <f>E50</f>
        <v>FY 2019-20</v>
      </c>
      <c r="F110" s="109" t="s">
        <v>9</v>
      </c>
      <c r="G110" s="109" t="str">
        <f>G50</f>
        <v>FY 2020-21</v>
      </c>
      <c r="H110" s="109" t="s">
        <v>9</v>
      </c>
      <c r="I110" s="109" t="str">
        <f>I50</f>
        <v>FY 2021-22</v>
      </c>
      <c r="J110" s="109" t="s">
        <v>9</v>
      </c>
      <c r="K110" s="109" t="str">
        <f>K50</f>
        <v>FY 2022-23</v>
      </c>
      <c r="L110" s="109" t="s">
        <v>9</v>
      </c>
      <c r="M110" s="109" t="str">
        <f>M50</f>
        <v>FY 2023-24</v>
      </c>
      <c r="N110" s="109" t="s">
        <v>9</v>
      </c>
      <c r="O110" s="109" t="str">
        <f>O50</f>
        <v>FY 2024-25</v>
      </c>
      <c r="P110" s="109" t="s">
        <v>9</v>
      </c>
      <c r="Q110" s="109" t="str">
        <f>Q50</f>
        <v>FY 2025-26</v>
      </c>
      <c r="R110" s="109" t="s">
        <v>9</v>
      </c>
      <c r="S110" s="109" t="str">
        <f>S50</f>
        <v>FY 2026-27</v>
      </c>
      <c r="T110" s="109" t="s">
        <v>9</v>
      </c>
      <c r="U110" s="109" t="str">
        <f>U50</f>
        <v>FY 2027-28</v>
      </c>
      <c r="V110" s="109" t="s">
        <v>9</v>
      </c>
    </row>
    <row r="111" spans="1:24" ht="12.75" customHeight="1" x14ac:dyDescent="0.3">
      <c r="A111" s="38" t="s">
        <v>141</v>
      </c>
      <c r="B111" s="50"/>
      <c r="C111" s="102">
        <f>C59</f>
        <v>0</v>
      </c>
      <c r="D111" s="103">
        <f t="shared" ref="D111:D116" si="39">IFERROR(C111/C$28,0)</f>
        <v>0</v>
      </c>
      <c r="E111" s="102">
        <f>E59</f>
        <v>0</v>
      </c>
      <c r="F111" s="103">
        <f t="shared" ref="F111:F116" si="40">IFERROR(E111/E$28,0)</f>
        <v>0</v>
      </c>
      <c r="G111" s="102">
        <f>G59</f>
        <v>390900</v>
      </c>
      <c r="H111" s="103">
        <f t="shared" ref="H111:H116" si="41">IFERROR(G111/G$28,0)</f>
        <v>0.15</v>
      </c>
      <c r="I111" s="102">
        <f>I59</f>
        <v>392854.49999999994</v>
      </c>
      <c r="J111" s="103">
        <f t="shared" ref="J111:J116" si="42">IFERROR(I111/I$28,0)</f>
        <v>0.15</v>
      </c>
      <c r="K111" s="102">
        <f>K59</f>
        <v>400711.58999999991</v>
      </c>
      <c r="L111" s="103">
        <f t="shared" ref="L111:L116" si="43">IFERROR(K111/K$28,0)</f>
        <v>0.15</v>
      </c>
      <c r="M111" s="102">
        <f>M59</f>
        <v>408725.82179999992</v>
      </c>
      <c r="N111" s="103">
        <f t="shared" ref="N111:N116" si="44">IFERROR(M111/M$28,0)</f>
        <v>0.15</v>
      </c>
      <c r="O111" s="102">
        <f>O59</f>
        <v>416900.33823599992</v>
      </c>
      <c r="P111" s="103">
        <f t="shared" ref="P111:P116" si="45">IFERROR(O111/O$28,0)</f>
        <v>0.15</v>
      </c>
      <c r="Q111" s="102">
        <f>Q59</f>
        <v>425238.34500071988</v>
      </c>
      <c r="R111" s="103">
        <f t="shared" ref="R111:R116" si="46">IFERROR(Q111/Q$28,0)</f>
        <v>0.15000000000000002</v>
      </c>
      <c r="S111" s="102">
        <f>S59</f>
        <v>433743.11190073431</v>
      </c>
      <c r="T111" s="103">
        <f t="shared" ref="T111:T116" si="47">IFERROR(S111/S$28,0)</f>
        <v>0.15</v>
      </c>
      <c r="U111" s="102">
        <f>U59</f>
        <v>435911.82746023795</v>
      </c>
      <c r="V111" s="103">
        <f t="shared" ref="V111:V116" si="48">IFERROR(U111/U$28,0)</f>
        <v>0.15000000000000002</v>
      </c>
    </row>
    <row r="112" spans="1:24" ht="12.75" customHeight="1" x14ac:dyDescent="0.3">
      <c r="A112" s="38" t="s">
        <v>96</v>
      </c>
      <c r="B112" s="50"/>
      <c r="C112" s="102">
        <f>C62</f>
        <v>0</v>
      </c>
      <c r="D112" s="103">
        <f t="shared" si="39"/>
        <v>0</v>
      </c>
      <c r="E112" s="102">
        <f>E62</f>
        <v>0</v>
      </c>
      <c r="F112" s="103">
        <f t="shared" si="40"/>
        <v>0</v>
      </c>
      <c r="G112" s="102">
        <f>G62</f>
        <v>0</v>
      </c>
      <c r="H112" s="103">
        <f t="shared" si="41"/>
        <v>0</v>
      </c>
      <c r="I112" s="102">
        <f>I62</f>
        <v>0</v>
      </c>
      <c r="J112" s="103">
        <f t="shared" si="42"/>
        <v>0</v>
      </c>
      <c r="K112" s="102">
        <f>K62</f>
        <v>0</v>
      </c>
      <c r="L112" s="103">
        <f t="shared" si="43"/>
        <v>0</v>
      </c>
      <c r="M112" s="102">
        <f>M62</f>
        <v>0</v>
      </c>
      <c r="N112" s="103">
        <f t="shared" si="44"/>
        <v>0</v>
      </c>
      <c r="O112" s="102">
        <f>O62</f>
        <v>0</v>
      </c>
      <c r="P112" s="103">
        <f t="shared" si="45"/>
        <v>0</v>
      </c>
      <c r="Q112" s="102">
        <f>Q62</f>
        <v>0</v>
      </c>
      <c r="R112" s="103">
        <f t="shared" si="46"/>
        <v>0</v>
      </c>
      <c r="S112" s="102">
        <f>S62</f>
        <v>0</v>
      </c>
      <c r="T112" s="103">
        <f t="shared" si="47"/>
        <v>0</v>
      </c>
      <c r="U112" s="102">
        <f>U62</f>
        <v>0</v>
      </c>
      <c r="V112" s="103">
        <f t="shared" si="48"/>
        <v>0</v>
      </c>
    </row>
    <row r="113" spans="1:22" ht="12.75" customHeight="1" x14ac:dyDescent="0.3">
      <c r="A113" s="145" t="s">
        <v>78</v>
      </c>
      <c r="B113" s="56"/>
      <c r="C113" s="136">
        <v>0</v>
      </c>
      <c r="D113" s="103">
        <f t="shared" si="39"/>
        <v>0</v>
      </c>
      <c r="E113" s="136">
        <v>0</v>
      </c>
      <c r="F113" s="103">
        <f t="shared" si="40"/>
        <v>0</v>
      </c>
      <c r="G113" s="136">
        <v>0</v>
      </c>
      <c r="H113" s="103">
        <f t="shared" si="41"/>
        <v>0</v>
      </c>
      <c r="I113" s="136">
        <v>0</v>
      </c>
      <c r="J113" s="103">
        <f t="shared" si="42"/>
        <v>0</v>
      </c>
      <c r="K113" s="136">
        <v>0</v>
      </c>
      <c r="L113" s="103">
        <f t="shared" si="43"/>
        <v>0</v>
      </c>
      <c r="M113" s="136">
        <v>0</v>
      </c>
      <c r="N113" s="103">
        <f t="shared" si="44"/>
        <v>0</v>
      </c>
      <c r="O113" s="136">
        <v>0</v>
      </c>
      <c r="P113" s="103">
        <f t="shared" si="45"/>
        <v>0</v>
      </c>
      <c r="Q113" s="136">
        <v>0</v>
      </c>
      <c r="R113" s="103">
        <f t="shared" si="46"/>
        <v>0</v>
      </c>
      <c r="S113" s="136">
        <v>0</v>
      </c>
      <c r="T113" s="103">
        <f t="shared" si="47"/>
        <v>0</v>
      </c>
      <c r="U113" s="136">
        <v>0</v>
      </c>
      <c r="V113" s="103">
        <f t="shared" si="48"/>
        <v>0</v>
      </c>
    </row>
    <row r="114" spans="1:22" ht="12.75" customHeight="1" x14ac:dyDescent="0.3">
      <c r="A114" s="145" t="s">
        <v>78</v>
      </c>
      <c r="B114" s="56"/>
      <c r="C114" s="136">
        <v>0</v>
      </c>
      <c r="D114" s="103">
        <f t="shared" si="39"/>
        <v>0</v>
      </c>
      <c r="E114" s="136">
        <v>0</v>
      </c>
      <c r="F114" s="103">
        <f t="shared" si="40"/>
        <v>0</v>
      </c>
      <c r="G114" s="136">
        <v>0</v>
      </c>
      <c r="H114" s="103">
        <f t="shared" si="41"/>
        <v>0</v>
      </c>
      <c r="I114" s="136">
        <v>0</v>
      </c>
      <c r="J114" s="103">
        <f t="shared" si="42"/>
        <v>0</v>
      </c>
      <c r="K114" s="136">
        <v>0</v>
      </c>
      <c r="L114" s="103">
        <f t="shared" si="43"/>
        <v>0</v>
      </c>
      <c r="M114" s="136">
        <v>0</v>
      </c>
      <c r="N114" s="103">
        <f t="shared" si="44"/>
        <v>0</v>
      </c>
      <c r="O114" s="136">
        <v>0</v>
      </c>
      <c r="P114" s="103">
        <f t="shared" si="45"/>
        <v>0</v>
      </c>
      <c r="Q114" s="136">
        <v>0</v>
      </c>
      <c r="R114" s="103">
        <f t="shared" si="46"/>
        <v>0</v>
      </c>
      <c r="S114" s="136">
        <v>0</v>
      </c>
      <c r="T114" s="103">
        <f t="shared" si="47"/>
        <v>0</v>
      </c>
      <c r="U114" s="136">
        <v>0</v>
      </c>
      <c r="V114" s="103">
        <f t="shared" si="48"/>
        <v>0</v>
      </c>
    </row>
    <row r="115" spans="1:22" ht="12.75" customHeight="1" x14ac:dyDescent="0.3">
      <c r="A115" s="145" t="s">
        <v>78</v>
      </c>
      <c r="B115" s="56"/>
      <c r="C115" s="137">
        <v>0</v>
      </c>
      <c r="D115" s="103">
        <f t="shared" si="39"/>
        <v>0</v>
      </c>
      <c r="E115" s="137">
        <v>0</v>
      </c>
      <c r="F115" s="103">
        <f t="shared" si="40"/>
        <v>0</v>
      </c>
      <c r="G115" s="137">
        <v>0</v>
      </c>
      <c r="H115" s="103">
        <f t="shared" si="41"/>
        <v>0</v>
      </c>
      <c r="I115" s="137">
        <v>0</v>
      </c>
      <c r="J115" s="103">
        <f t="shared" si="42"/>
        <v>0</v>
      </c>
      <c r="K115" s="137">
        <v>0</v>
      </c>
      <c r="L115" s="103">
        <f t="shared" si="43"/>
        <v>0</v>
      </c>
      <c r="M115" s="137">
        <v>0</v>
      </c>
      <c r="N115" s="103">
        <f t="shared" si="44"/>
        <v>0</v>
      </c>
      <c r="O115" s="137">
        <v>0</v>
      </c>
      <c r="P115" s="103">
        <f t="shared" si="45"/>
        <v>0</v>
      </c>
      <c r="Q115" s="137">
        <v>0</v>
      </c>
      <c r="R115" s="103">
        <f t="shared" si="46"/>
        <v>0</v>
      </c>
      <c r="S115" s="137">
        <v>0</v>
      </c>
      <c r="T115" s="103">
        <f t="shared" si="47"/>
        <v>0</v>
      </c>
      <c r="U115" s="137">
        <v>0</v>
      </c>
      <c r="V115" s="103">
        <f t="shared" si="48"/>
        <v>0</v>
      </c>
    </row>
    <row r="116" spans="1:22" ht="12.75" customHeight="1" x14ac:dyDescent="0.3">
      <c r="A116" s="55" t="s">
        <v>83</v>
      </c>
      <c r="B116" s="57"/>
      <c r="C116" s="108">
        <f>SUM(C111:C115)</f>
        <v>0</v>
      </c>
      <c r="D116" s="106">
        <f t="shared" si="39"/>
        <v>0</v>
      </c>
      <c r="E116" s="108">
        <f>SUM(E111:E115)</f>
        <v>0</v>
      </c>
      <c r="F116" s="106">
        <f t="shared" si="40"/>
        <v>0</v>
      </c>
      <c r="G116" s="108">
        <f>SUM(G111:G115)</f>
        <v>390900</v>
      </c>
      <c r="H116" s="106">
        <f t="shared" si="41"/>
        <v>0.15</v>
      </c>
      <c r="I116" s="108">
        <f>SUM(I111:I115)</f>
        <v>392854.49999999994</v>
      </c>
      <c r="J116" s="106">
        <f t="shared" si="42"/>
        <v>0.15</v>
      </c>
      <c r="K116" s="108">
        <f>SUM(K111:K115)</f>
        <v>400711.58999999991</v>
      </c>
      <c r="L116" s="106">
        <f t="shared" si="43"/>
        <v>0.15</v>
      </c>
      <c r="M116" s="108">
        <f>SUM(M111:M115)</f>
        <v>408725.82179999992</v>
      </c>
      <c r="N116" s="106">
        <f t="shared" si="44"/>
        <v>0.15</v>
      </c>
      <c r="O116" s="108">
        <f>SUM(O111:O115)</f>
        <v>416900.33823599992</v>
      </c>
      <c r="P116" s="106">
        <f t="shared" si="45"/>
        <v>0.15</v>
      </c>
      <c r="Q116" s="108">
        <f>SUM(Q111:Q115)</f>
        <v>425238.34500071988</v>
      </c>
      <c r="R116" s="106">
        <f t="shared" si="46"/>
        <v>0.15000000000000002</v>
      </c>
      <c r="S116" s="108">
        <f>SUM(S111:S115)</f>
        <v>433743.11190073431</v>
      </c>
      <c r="T116" s="106">
        <f t="shared" si="47"/>
        <v>0.15</v>
      </c>
      <c r="U116" s="108">
        <f>SUM(U111:U115)</f>
        <v>435911.82746023795</v>
      </c>
      <c r="V116" s="106">
        <f t="shared" si="48"/>
        <v>0.15000000000000002</v>
      </c>
    </row>
    <row r="117" spans="1:22" ht="12.75" customHeight="1" x14ac:dyDescent="0.3">
      <c r="A117" s="38"/>
      <c r="B117" s="38"/>
    </row>
    <row r="118" spans="1:22" ht="12.75" customHeight="1" x14ac:dyDescent="0.3">
      <c r="A118" s="58" t="s">
        <v>8</v>
      </c>
      <c r="B118" s="5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ht="12.75" customHeight="1" x14ac:dyDescent="0.3">
      <c r="A119" s="62" t="s">
        <v>37</v>
      </c>
      <c r="B119" s="6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ht="12.75" customHeight="1" x14ac:dyDescent="0.3">
      <c r="A120" s="38"/>
      <c r="B120" s="38"/>
    </row>
    <row r="121" spans="1:22" ht="12.75" customHeight="1" x14ac:dyDescent="0.3">
      <c r="A121" s="38"/>
      <c r="B121" s="38"/>
    </row>
    <row r="122" spans="1:22" ht="12.75" customHeight="1" x14ac:dyDescent="0.3">
      <c r="A122" s="38"/>
      <c r="B122" s="38"/>
    </row>
    <row r="123" spans="1:22" ht="12.75" customHeight="1" x14ac:dyDescent="0.3">
      <c r="A123" s="38"/>
      <c r="B123" s="38"/>
    </row>
    <row r="124" spans="1:22" ht="12.75" customHeight="1" x14ac:dyDescent="0.3">
      <c r="A124" s="38"/>
      <c r="B124" s="38"/>
    </row>
    <row r="125" spans="1:22" ht="12.75" customHeight="1" x14ac:dyDescent="0.3">
      <c r="A125" s="38"/>
      <c r="B125" s="38"/>
    </row>
    <row r="126" spans="1:22" ht="12.75" customHeight="1" x14ac:dyDescent="0.3">
      <c r="A126" s="38"/>
      <c r="B126" s="38"/>
    </row>
  </sheetData>
  <pageMargins left="0.45" right="0" top="0.5" bottom="0" header="0.3" footer="0.3"/>
  <pageSetup scale="49" orientation="landscape" r:id="rId1"/>
  <rowBreaks count="1" manualBreakCount="1">
    <brk id="47" max="21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V126"/>
  <sheetViews>
    <sheetView topLeftCell="A46" zoomScale="78" zoomScaleNormal="78" workbookViewId="0">
      <selection activeCell="C75" sqref="C75"/>
    </sheetView>
  </sheetViews>
  <sheetFormatPr defaultColWidth="9.109375" defaultRowHeight="12.75" customHeight="1" x14ac:dyDescent="0.3"/>
  <cols>
    <col min="1" max="1" width="9.5546875" style="5" customWidth="1"/>
    <col min="2" max="2" width="43.44140625" style="5" customWidth="1"/>
    <col min="3" max="3" width="15.109375" style="5" customWidth="1"/>
    <col min="4" max="4" width="8.6640625" style="5" customWidth="1"/>
    <col min="5" max="5" width="16" style="5" customWidth="1"/>
    <col min="6" max="6" width="8.6640625" style="5" customWidth="1"/>
    <col min="7" max="7" width="16.5546875" style="5" customWidth="1"/>
    <col min="8" max="8" width="8.6640625" style="5" customWidth="1"/>
    <col min="9" max="9" width="19.44140625" style="5" customWidth="1"/>
    <col min="10" max="10" width="8.6640625" style="5" customWidth="1"/>
    <col min="11" max="11" width="12.5546875" style="5" customWidth="1"/>
    <col min="12" max="12" width="8.6640625" style="5" customWidth="1"/>
    <col min="13" max="13" width="12.6640625" style="5" customWidth="1"/>
    <col min="14" max="14" width="8.6640625" style="5" customWidth="1"/>
    <col min="15" max="15" width="12.6640625" style="5" customWidth="1"/>
    <col min="16" max="16" width="8.6640625" style="5" customWidth="1"/>
    <col min="17" max="17" width="12.6640625" style="5" customWidth="1"/>
    <col min="18" max="18" width="8.6640625" style="5" customWidth="1"/>
    <col min="19" max="19" width="12.6640625" style="5" customWidth="1"/>
    <col min="20" max="20" width="8.6640625" style="5" customWidth="1"/>
    <col min="21" max="21" width="12.5546875" style="5" customWidth="1"/>
    <col min="22" max="22" width="8.6640625" style="5" customWidth="1"/>
    <col min="23" max="16384" width="9.109375" style="5"/>
  </cols>
  <sheetData>
    <row r="1" spans="1:22" ht="12.75" customHeight="1" x14ac:dyDescent="0.3">
      <c r="A1" s="12" t="s">
        <v>106</v>
      </c>
      <c r="B1" s="12"/>
    </row>
    <row r="2" spans="1:22" ht="12.75" customHeight="1" x14ac:dyDescent="0.3">
      <c r="A2" s="45" t="s">
        <v>105</v>
      </c>
      <c r="B2" s="45"/>
      <c r="D2" s="147" t="s">
        <v>20</v>
      </c>
      <c r="G2" s="46" t="s">
        <v>246</v>
      </c>
      <c r="H2" s="47"/>
      <c r="I2" s="47"/>
      <c r="V2" s="67"/>
    </row>
    <row r="3" spans="1:22" ht="12.75" customHeight="1" x14ac:dyDescent="0.3">
      <c r="A3" s="48" t="s">
        <v>291</v>
      </c>
      <c r="B3" s="30"/>
      <c r="D3" s="146" t="s">
        <v>21</v>
      </c>
      <c r="G3" s="193"/>
      <c r="H3" s="194"/>
      <c r="I3" s="194"/>
      <c r="V3" s="67"/>
    </row>
    <row r="4" spans="1:22" ht="12.75" customHeight="1" x14ac:dyDescent="0.3">
      <c r="A4" s="48" t="s">
        <v>230</v>
      </c>
      <c r="B4" s="160" t="s">
        <v>375</v>
      </c>
      <c r="D4" s="146" t="s">
        <v>163</v>
      </c>
      <c r="G4" s="193"/>
      <c r="H4" s="194"/>
      <c r="I4" s="194"/>
      <c r="V4" s="67"/>
    </row>
    <row r="5" spans="1:22" ht="12.75" customHeight="1" x14ac:dyDescent="0.3">
      <c r="A5" s="143"/>
      <c r="B5" s="100"/>
      <c r="C5" s="45"/>
      <c r="D5" s="45"/>
      <c r="E5" s="45"/>
      <c r="F5" s="45"/>
      <c r="G5" s="67"/>
      <c r="H5" s="67"/>
      <c r="I5" s="48"/>
      <c r="J5" s="48"/>
      <c r="K5" s="48"/>
      <c r="L5" s="48"/>
      <c r="M5" s="45"/>
      <c r="N5" s="45"/>
      <c r="O5" s="45"/>
      <c r="P5" s="45"/>
      <c r="Q5" s="67"/>
      <c r="R5" s="67"/>
      <c r="S5" s="48"/>
      <c r="T5" s="48"/>
      <c r="U5" s="48"/>
      <c r="V5" s="48"/>
    </row>
    <row r="6" spans="1:22" ht="12.75" customHeight="1" x14ac:dyDescent="0.3">
      <c r="A6" s="38"/>
      <c r="B6" s="50"/>
      <c r="C6" s="109" t="s">
        <v>16</v>
      </c>
      <c r="D6" s="49"/>
      <c r="E6" s="109" t="s">
        <v>93</v>
      </c>
      <c r="F6" s="49"/>
      <c r="G6" s="109" t="s">
        <v>94</v>
      </c>
      <c r="H6" s="49"/>
      <c r="I6" s="109" t="s">
        <v>95</v>
      </c>
      <c r="J6" s="49"/>
      <c r="K6" s="109" t="s">
        <v>160</v>
      </c>
      <c r="L6" s="49"/>
      <c r="M6" s="109" t="s">
        <v>133</v>
      </c>
      <c r="N6" s="49"/>
      <c r="O6" s="109" t="s">
        <v>158</v>
      </c>
      <c r="P6" s="49"/>
      <c r="Q6" s="109" t="s">
        <v>159</v>
      </c>
      <c r="R6" s="49"/>
      <c r="S6" s="109" t="s">
        <v>161</v>
      </c>
      <c r="T6" s="49"/>
      <c r="U6" s="109" t="s">
        <v>162</v>
      </c>
      <c r="V6" s="49"/>
    </row>
    <row r="7" spans="1:22" ht="12.75" customHeight="1" x14ac:dyDescent="0.3">
      <c r="A7" s="112" t="s">
        <v>0</v>
      </c>
      <c r="B7" s="112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</row>
    <row r="8" spans="1:22" ht="12.75" customHeight="1" x14ac:dyDescent="0.3">
      <c r="A8" s="113" t="s">
        <v>10</v>
      </c>
      <c r="B8" s="113"/>
      <c r="C8" s="114"/>
      <c r="D8" s="113"/>
      <c r="E8" s="114"/>
      <c r="F8" s="113"/>
      <c r="G8" s="114"/>
      <c r="H8" s="113"/>
      <c r="I8" s="114"/>
      <c r="J8" s="113"/>
      <c r="K8" s="114"/>
      <c r="L8" s="113"/>
      <c r="M8" s="114"/>
      <c r="N8" s="113"/>
      <c r="O8" s="114"/>
      <c r="P8" s="113"/>
      <c r="Q8" s="114"/>
      <c r="R8" s="113"/>
      <c r="S8" s="114"/>
      <c r="T8" s="113"/>
      <c r="U8" s="114"/>
      <c r="V8" s="113"/>
    </row>
    <row r="9" spans="1:22" ht="12.75" customHeight="1" x14ac:dyDescent="0.3">
      <c r="A9" s="113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</row>
    <row r="10" spans="1:22" ht="12.75" customHeight="1" x14ac:dyDescent="0.3">
      <c r="A10" s="113" t="s">
        <v>233</v>
      </c>
      <c r="B10" s="113"/>
      <c r="C10" s="114"/>
      <c r="D10" s="113"/>
      <c r="E10" s="114"/>
      <c r="F10" s="113"/>
      <c r="G10" s="114"/>
      <c r="H10" s="113"/>
      <c r="I10" s="114"/>
      <c r="J10" s="113"/>
      <c r="K10" s="114"/>
      <c r="L10" s="113"/>
      <c r="M10" s="114"/>
      <c r="N10" s="113"/>
      <c r="O10" s="114"/>
      <c r="P10" s="113"/>
      <c r="Q10" s="114"/>
      <c r="R10" s="113"/>
      <c r="S10" s="114"/>
      <c r="T10" s="113"/>
      <c r="U10" s="114"/>
      <c r="V10" s="113"/>
    </row>
    <row r="11" spans="1:22" ht="12.75" customHeight="1" x14ac:dyDescent="0.3">
      <c r="A11" s="113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</row>
    <row r="12" spans="1:22" ht="12.75" customHeight="1" x14ac:dyDescent="0.3">
      <c r="A12" s="113" t="s">
        <v>231</v>
      </c>
      <c r="B12" s="113"/>
      <c r="C12" s="115"/>
      <c r="D12" s="113"/>
      <c r="E12" s="115"/>
      <c r="F12" s="113"/>
      <c r="G12" s="115"/>
      <c r="H12" s="113"/>
      <c r="I12" s="115"/>
      <c r="J12" s="113"/>
      <c r="K12" s="115"/>
      <c r="L12" s="113"/>
      <c r="M12" s="115"/>
      <c r="N12" s="113"/>
      <c r="O12" s="115"/>
      <c r="P12" s="113"/>
      <c r="Q12" s="115"/>
      <c r="R12" s="113"/>
      <c r="S12" s="115"/>
      <c r="T12" s="113"/>
      <c r="U12" s="115"/>
      <c r="V12" s="113"/>
    </row>
    <row r="13" spans="1:22" ht="12.75" customHeight="1" x14ac:dyDescent="0.3">
      <c r="A13" s="113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</row>
    <row r="14" spans="1:22" ht="12.75" customHeight="1" x14ac:dyDescent="0.3">
      <c r="A14" s="113" t="s">
        <v>234</v>
      </c>
      <c r="B14" s="113"/>
      <c r="C14" s="153">
        <f>C12*C10*C8</f>
        <v>0</v>
      </c>
      <c r="D14" s="113"/>
      <c r="E14" s="153">
        <f>E12*E10*E8</f>
        <v>0</v>
      </c>
      <c r="F14" s="113"/>
      <c r="G14" s="153">
        <f>G12*G10*G8</f>
        <v>0</v>
      </c>
      <c r="H14" s="113"/>
      <c r="I14" s="153">
        <f>I12*I10*I8</f>
        <v>0</v>
      </c>
      <c r="J14" s="113"/>
      <c r="K14" s="153">
        <f>K12*K10*K8</f>
        <v>0</v>
      </c>
      <c r="L14" s="113"/>
      <c r="M14" s="153">
        <f>M12*M10*M8</f>
        <v>0</v>
      </c>
      <c r="N14" s="113"/>
      <c r="O14" s="153">
        <f>O12*O10*O8</f>
        <v>0</v>
      </c>
      <c r="P14" s="113"/>
      <c r="Q14" s="153">
        <f>Q12*Q10*Q8</f>
        <v>0</v>
      </c>
      <c r="R14" s="113"/>
      <c r="S14" s="153">
        <f>S12*S10*S8</f>
        <v>0</v>
      </c>
      <c r="T14" s="113"/>
      <c r="U14" s="153">
        <f>U12*U10*U8</f>
        <v>0</v>
      </c>
      <c r="V14" s="113"/>
    </row>
    <row r="15" spans="1:22" ht="12.75" customHeight="1" x14ac:dyDescent="0.3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ht="12.75" customHeight="1" x14ac:dyDescent="0.3">
      <c r="A16" s="38"/>
      <c r="B16" s="50"/>
      <c r="C16" s="109" t="str">
        <f>C6</f>
        <v>FY 2018-19</v>
      </c>
      <c r="D16" s="109" t="s">
        <v>9</v>
      </c>
      <c r="E16" s="109" t="str">
        <f>E6</f>
        <v>FY 2019-20</v>
      </c>
      <c r="F16" s="109" t="s">
        <v>9</v>
      </c>
      <c r="G16" s="109" t="str">
        <f>G6</f>
        <v>FY 2020-21</v>
      </c>
      <c r="H16" s="109" t="s">
        <v>9</v>
      </c>
      <c r="I16" s="109" t="str">
        <f>I6</f>
        <v>FY 2021-22</v>
      </c>
      <c r="J16" s="109" t="s">
        <v>9</v>
      </c>
      <c r="K16" s="109" t="str">
        <f>K6</f>
        <v>FY 2022-23</v>
      </c>
      <c r="L16" s="109" t="s">
        <v>9</v>
      </c>
      <c r="M16" s="109" t="str">
        <f>M6</f>
        <v>FY 2023-24</v>
      </c>
      <c r="N16" s="109" t="s">
        <v>9</v>
      </c>
      <c r="O16" s="109" t="str">
        <f>O6</f>
        <v>FY 2024-25</v>
      </c>
      <c r="P16" s="109" t="s">
        <v>9</v>
      </c>
      <c r="Q16" s="109" t="str">
        <f>Q6</f>
        <v>FY 2025-26</v>
      </c>
      <c r="R16" s="109" t="s">
        <v>9</v>
      </c>
      <c r="S16" s="109" t="str">
        <f>S6</f>
        <v>FY 2026-27</v>
      </c>
      <c r="T16" s="109" t="s">
        <v>9</v>
      </c>
      <c r="U16" s="109" t="str">
        <f>U6</f>
        <v>FY 2027-28</v>
      </c>
      <c r="V16" s="109" t="s">
        <v>9</v>
      </c>
    </row>
    <row r="17" spans="1:22" ht="12.75" customHeight="1" x14ac:dyDescent="0.3">
      <c r="A17" s="26" t="s">
        <v>33</v>
      </c>
      <c r="B17" s="69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2" ht="12.75" customHeight="1" x14ac:dyDescent="0.3">
      <c r="A18" s="38" t="s">
        <v>236</v>
      </c>
      <c r="B18" s="5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</row>
    <row r="19" spans="1:22" ht="12.75" customHeight="1" x14ac:dyDescent="0.3">
      <c r="A19" s="38" t="s">
        <v>237</v>
      </c>
      <c r="B19" s="50"/>
      <c r="C19" s="102">
        <f>'POD Breezeway'!C19+'Express GL'!C19+'Starbucks GL-SBX Truck'!C19+'Miro''s'!C19+'Faculty Club'!C19+'Almazar '!C19+'Burger King'!C19+Bustelo!C19+Chilis!C19+Einstein!C19+Jamba!C19+'Pollo Tropical'!C19+'Subway GC'!C19+'Sushi Maki'!C19+Panda!C19+'Starbucks Mango'!C19+'Taco Bell'!C19+'Chick-fil-A'!C19+Dunkin!C19+'Misha''s'!C19+Sergios!C19+'Moes PG5'!C19+'Papa Johns'!C19+Salad!C19+'Half Moon'!C19+'Athletic Training Table'!C19+'Starbucks BBC'!C19+'Moes BBC'!C19+'Grille Works BBC'!C19+'Subway BBC'!C19+'Market Pavillion'!C19+'Chic Fil A BBC'!C19+Panera!C19+'Heritage Market'!C19</f>
        <v>13483420.769915998</v>
      </c>
      <c r="D19" s="103">
        <f>IFERROR(C19/C$28,0)</f>
        <v>0.84725192406905692</v>
      </c>
      <c r="E19" s="102">
        <f>'POD Breezeway'!E19+'Express GL'!E19+'Starbucks GL-SBX Truck'!E19+'Miro''s'!E19+'Faculty Club'!E19+'Almazar '!E19+'Burger King'!E19+Bustelo!E19+Chilis!E19+Einstein!E19+Jamba!E19+'Pollo Tropical'!E19+'Subway GC'!E19+'Sushi Maki'!E19+Panda!E19+'Starbucks Mango'!E19+'Taco Bell'!E19+'Chick-fil-A'!E19+Dunkin!E19+'Misha''s'!E19+Sergios!E19+'Moes PG5'!E19+'Papa Johns'!E19+Salad!E19+'Half Moon'!E19+'Athletic Training Table'!E19+'Starbucks BBC'!E19+'Moes BBC'!E19+'Grille Works BBC'!E19+'Subway BBC'!E19+'Market Pavillion'!E19+'Chic Fil A BBC'!E19+Panera!E19+'Heritage Market'!E19</f>
        <v>10998732.997249998</v>
      </c>
      <c r="F19" s="103">
        <f>IFERROR(E19/E$28,0)</f>
        <v>0.44566050381240629</v>
      </c>
      <c r="G19" s="102">
        <f>'POD Breezeway'!G19+'Express GL'!G19+'Starbucks GL-SBX Truck'!G19+'Miro''s'!G19+'Faculty Club'!G19+'Almazar '!G19+'Burger King'!G19+Bustelo!G19+Chilis!G19+Einstein!G19+Jamba!G19+'Pollo Tropical'!G19+'Subway GC'!G19+'Sushi Maki'!G19+Panda!G19+'Starbucks Mango'!G19+'Taco Bell'!G19+'Chick-fil-A'!G19+Dunkin!G19+'Misha''s'!G19+Sergios!G19+'Moes PG5'!G19+'Papa Johns'!G19+Salad!G19+'Half Moon'!G19+'Athletic Training Table'!G19+'Starbucks BBC'!G19+'Moes BBC'!G19+'Grille Works BBC'!G19+'Subway BBC'!G19+'Market Pavillion'!G19+'Chic Fil A BBC'!G19+Panera!G19+'Heritage Market'!G19</f>
        <v>12361149.255194999</v>
      </c>
      <c r="H19" s="103">
        <f>IFERROR(G19/G$28,0)</f>
        <v>0.4747386215015067</v>
      </c>
      <c r="I19" s="102">
        <f>'POD Breezeway'!I19+'Express GL'!I19+'Starbucks GL-SBX Truck'!I19+'Miro''s'!I19+'Faculty Club'!I19+'Almazar '!I19+'Burger King'!I19+Bustelo!I19+Chilis!I19+Einstein!I19+Jamba!I19+'Pollo Tropical'!I19+'Subway GC'!I19+'Sushi Maki'!I19+Panda!I19+'Starbucks Mango'!I19+'Taco Bell'!I19+'Chick-fil-A'!I19+Dunkin!I19+'Misha''s'!I19+Sergios!I19+'Moes PG5'!I19+'Papa Johns'!I19+Salad!I19+'Half Moon'!I19+'Athletic Training Table'!I19+'Starbucks BBC'!I19+'Moes BBC'!I19+'Grille Works BBC'!I19+'Subway BBC'!I19+'Market Pavillion'!I19+'Chic Fil A BBC'!I19+Panera!I19+'Heritage Market'!I19</f>
        <v>12605771.744298898</v>
      </c>
      <c r="J19" s="103">
        <f>IFERROR(I19/I$28,0)</f>
        <v>0.4755418673814561</v>
      </c>
      <c r="K19" s="102">
        <f>'POD Breezeway'!K19+'Express GL'!K19+'Starbucks GL-SBX Truck'!K19+'Miro''s'!K19+'Faculty Club'!K19+'Almazar '!K19+'Burger King'!K19+Bustelo!K19+Chilis!K19+Einstein!K19+Jamba!K19+'Pollo Tropical'!K19+'Subway GC'!K19+'Sushi Maki'!K19+Panda!K19+'Starbucks Mango'!K19+'Taco Bell'!K19+'Chick-fil-A'!K19+Dunkin!K19+'Misha''s'!K19+Sergios!K19+'Moes PG5'!K19+'Papa Johns'!K19+Salad!K19+'Half Moon'!K19+'Athletic Training Table'!K19+'Starbucks BBC'!K19+'Moes BBC'!K19+'Grille Works BBC'!K19+'Subway BBC'!K19+'Market Pavillion'!K19+'Chic Fil A BBC'!K19+Panera!K19+'Heritage Market'!K19</f>
        <v>12907635.254684877</v>
      </c>
      <c r="L19" s="103">
        <f>IFERROR(K19/K$28,0)</f>
        <v>0.47717518802389941</v>
      </c>
      <c r="M19" s="102">
        <f>'POD Breezeway'!M19+'Express GL'!M19+'Starbucks GL-SBX Truck'!M19+'Miro''s'!M19+'Faculty Club'!M19+'Almazar '!M19+'Burger King'!M19+Bustelo!M19+Chilis!M19+Einstein!M19+Jamba!M19+'Pollo Tropical'!M19+'Subway GC'!M19+'Sushi Maki'!M19+Panda!M19+'Starbucks Mango'!M19+'Taco Bell'!M19+'Chick-fil-A'!M19+Dunkin!M19+'Misha''s'!M19+Sergios!M19+'Moes PG5'!M19+'Papa Johns'!M19+Salad!M19+'Half Moon'!M19+'Athletic Training Table'!M19+'Starbucks BBC'!M19+'Moes BBC'!M19+'Grille Works BBC'!M19+'Subway BBC'!M19+'Market Pavillion'!M19+'Chic Fil A BBC'!M19+Panera!M19+'Heritage Market'!M19</f>
        <v>13217362.582923576</v>
      </c>
      <c r="N19" s="103">
        <f>IFERROR(M19/M$28,0)</f>
        <v>0.47880859999080749</v>
      </c>
      <c r="O19" s="102">
        <f>'POD Breezeway'!O19+'Express GL'!O19+'Starbucks GL-SBX Truck'!O19+'Miro''s'!O19+'Faculty Club'!O19+'Almazar '!O19+'Burger King'!O19+Bustelo!O19+Chilis!O19+Einstein!O19+Jamba!O19+'Pollo Tropical'!O19+'Subway GC'!O19+'Sushi Maki'!O19+Panda!O19+'Starbucks Mango'!O19+'Taco Bell'!O19+'Chick-fil-A'!O19+Dunkin!O19+'Misha''s'!O19+Sergios!O19+'Moes PG5'!O19+'Papa Johns'!O19+Salad!O19+'Half Moon'!O19+'Athletic Training Table'!O19+'Starbucks BBC'!O19+'Moes BBC'!O19+'Grille Works BBC'!O19+'Subway BBC'!O19+'Market Pavillion'!O19+'Chic Fil A BBC'!O19+Panera!O19+'Heritage Market'!O19</f>
        <v>13532080.801801398</v>
      </c>
      <c r="P19" s="103">
        <f>IFERROR(O19/O$28,0)</f>
        <v>0.48038520961353792</v>
      </c>
      <c r="Q19" s="102">
        <f>'POD Breezeway'!Q19+'Express GL'!Q19+'Starbucks GL-SBX Truck'!Q19+'Miro''s'!Q19+'Faculty Club'!Q19+'Almazar '!Q19+'Burger King'!Q19+Bustelo!Q19+Chilis!Q19+Einstein!Q19+Jamba!Q19+'Pollo Tropical'!Q19+'Subway GC'!Q19+'Sushi Maki'!Q19+Panda!Q19+'Starbucks Mango'!Q19+'Taco Bell'!Q19+'Chick-fil-A'!Q19+Dunkin!Q19+'Misha''s'!Q19+Sergios!Q19+'Moes PG5'!Q19+'Papa Johns'!Q19+Salad!Q19+'Half Moon'!Q19+'Athletic Training Table'!Q19+'Starbucks BBC'!Q19+'Moes BBC'!Q19+'Grille Works BBC'!Q19+'Subway BBC'!Q19+'Market Pavillion'!Q19+'Chic Fil A BBC'!Q19+Panera!Q19+'Heritage Market'!Q19</f>
        <v>13855919.819453351</v>
      </c>
      <c r="R19" s="103">
        <f>IFERROR(Q19/Q$28,0)</f>
        <v>0.48197946413220838</v>
      </c>
      <c r="S19" s="102">
        <f>'POD Breezeway'!S19+'Express GL'!S19+'Starbucks GL-SBX Truck'!S19+'Miro''s'!S19+'Faculty Club'!S19+'Almazar '!S19+'Burger King'!S19+Bustelo!S19+Chilis!S19+Einstein!S19+Jamba!S19+'Pollo Tropical'!S19+'Subway GC'!S19+'Sushi Maki'!S19+Panda!S19+'Starbucks Mango'!S19+'Taco Bell'!S19+'Chick-fil-A'!S19+Dunkin!S19+'Misha''s'!S19+Sergios!S19+'Moes PG5'!S19+'Papa Johns'!S19+Salad!S19+'Half Moon'!S19+'Athletic Training Table'!S19+'Starbucks BBC'!S19+'Moes BBC'!S19+'Grille Works BBC'!S19+'Subway BBC'!S19+'Market Pavillion'!S19+'Chic Fil A BBC'!S19+Panera!S19+'Heritage Market'!S19</f>
        <v>14185012.444886835</v>
      </c>
      <c r="T19" s="103">
        <f>IFERROR(S19/S$28,0)</f>
        <v>0.48351823766948215</v>
      </c>
      <c r="U19" s="102">
        <f>'POD Breezeway'!U19+'Express GL'!U19+'Starbucks GL-SBX Truck'!U19+'Miro''s'!U19+'Faculty Club'!U19+'Almazar '!U19+'Burger King'!U19+Bustelo!U19+Chilis!U19+Einstein!U19+Jamba!U19+'Pollo Tropical'!U19+'Subway GC'!U19+'Sushi Maki'!U19+Panda!U19+'Starbucks Mango'!U19+'Taco Bell'!U19+'Chick-fil-A'!U19+Dunkin!U19+'Misha''s'!U19+Sergios!U19+'Moes PG5'!U19+'Papa Johns'!U19+Salad!U19+'Half Moon'!U19+'Athletic Training Table'!U19+'Starbucks BBC'!U19+'Moes BBC'!U19+'Grille Works BBC'!U19+'Subway BBC'!U19+'Market Pavillion'!U19+'Chic Fil A BBC'!U19+Panera!U19+'Heritage Market'!U19</f>
        <v>14484626.290568747</v>
      </c>
      <c r="V19" s="103">
        <f>IFERROR(U19/U$28,0)</f>
        <v>0.48450872590350752</v>
      </c>
    </row>
    <row r="20" spans="1:22" ht="12.75" customHeight="1" x14ac:dyDescent="0.3">
      <c r="A20" s="38" t="s">
        <v>238</v>
      </c>
      <c r="B20" s="50"/>
      <c r="C20" s="102">
        <f>'POD Breezeway'!C20+'Express GL'!C20+'Starbucks GL-SBX Truck'!C20+'Miro''s'!C20+'Faculty Club'!C20+'Almazar '!C20+'Burger King'!C20+Bustelo!C20+Chilis!C20+Einstein!C20+Jamba!C20+'Pollo Tropical'!C20+'Subway GC'!C20+'Sushi Maki'!C20+Panda!C20+'Starbucks Mango'!C20+'Taco Bell'!C20+'Chick-fil-A'!C20+Dunkin!C20+'Misha''s'!C20+Sergios!C20+'Moes PG5'!C20+'Papa Johns'!C20+Salad!C20+'Half Moon'!C20+'Athletic Training Table'!C20+'Starbucks BBC'!C20+'Moes BBC'!C20+'Grille Works BBC'!C20+'Subway BBC'!C20+'Market Pavillion'!C20+'Chic Fil A BBC'!C20+Panera!C20+'Heritage Market'!C20</f>
        <v>1925931.7632439998</v>
      </c>
      <c r="D20" s="103">
        <f>IFERROR(C20/C$28,0)</f>
        <v>0.12101894763047999</v>
      </c>
      <c r="E20" s="102">
        <f>'POD Breezeway'!E20+'Express GL'!E20+'Starbucks GL-SBX Truck'!E20+'Miro''s'!E20+'Faculty Club'!E20+'Almazar '!E20+'Burger King'!E20+Bustelo!E20+Chilis!E20+Einstein!E20+Jamba!E20+'Pollo Tropical'!E20+'Subway GC'!E20+'Sushi Maki'!E20+Panda!E20+'Starbucks Mango'!E20+'Taco Bell'!E20+'Chick-fil-A'!E20+Dunkin!E20+'Misha''s'!E20+Sergios!E20+'Moes PG5'!E20+'Papa Johns'!E20+Salad!E20+'Half Moon'!E20+'Athletic Training Table'!E20+'Starbucks BBC'!E20+'Moes BBC'!E20+'Grille Works BBC'!E20+'Subway BBC'!E20+'Market Pavillion'!E20+'Chic Fil A BBC'!E20+Panera!E20+'Heritage Market'!E20</f>
        <v>12954648.502750002</v>
      </c>
      <c r="F20" s="103">
        <f>IFERROR(E20/E$28,0)</f>
        <v>0.52491274948593736</v>
      </c>
      <c r="G20" s="102">
        <f>'POD Breezeway'!G20+'Express GL'!G20+'Starbucks GL-SBX Truck'!G20+'Miro''s'!G20+'Faculty Club'!G20+'Almazar '!G20+'Burger King'!G20+Bustelo!G20+Chilis!G20+Einstein!G20+Jamba!G20+'Pollo Tropical'!G20+'Subway GC'!G20+'Sushi Maki'!G20+Panda!G20+'Starbucks Mango'!G20+'Taco Bell'!G20+'Chick-fil-A'!G20+Dunkin!G20+'Misha''s'!G20+Sergios!G20+'Moes PG5'!G20+'Papa Johns'!G20+Salad!G20+'Half Moon'!G20+'Athletic Training Table'!G20+'Starbucks BBC'!G20+'Moes BBC'!G20+'Grille Works BBC'!G20+'Subway BBC'!G20+'Market Pavillion'!G20+'Chic Fil A BBC'!G20+Panera!G20+'Heritage Market'!G20</f>
        <v>12566183.654805001</v>
      </c>
      <c r="H20" s="103">
        <f>IFERROR(G20/G$28,0)</f>
        <v>0.48261311166594939</v>
      </c>
      <c r="I20" s="102">
        <f>'POD Breezeway'!I20+'Express GL'!I20+'Starbucks GL-SBX Truck'!I20+'Miro''s'!I20+'Faculty Club'!I20+'Almazar '!I20+'Burger King'!I20+Bustelo!I20+Chilis!I20+Einstein!I20+Jamba!I20+'Pollo Tropical'!I20+'Subway GC'!I20+'Sushi Maki'!I20+Panda!I20+'Starbucks Mango'!I20+'Taco Bell'!I20+'Chick-fil-A'!I20+Dunkin!I20+'Misha''s'!I20+Sergios!I20+'Moes PG5'!I20+'Papa Johns'!I20+Salad!I20+'Half Moon'!I20+'Athletic Training Table'!I20+'Starbucks BBC'!I20+'Moes BBC'!I20+'Grille Works BBC'!I20+'Subway BBC'!I20+'Market Pavillion'!I20+'Chic Fil A BBC'!I20+Panera!I20+'Heritage Market'!I20</f>
        <v>12777544.1739011</v>
      </c>
      <c r="J20" s="103">
        <f>IFERROR(I20/I$28,0)</f>
        <v>0.48202183414546035</v>
      </c>
      <c r="K20" s="102">
        <f>'POD Breezeway'!K20+'Express GL'!K20+'Starbucks GL-SBX Truck'!K20+'Miro''s'!K20+'Faculty Club'!K20+'Almazar '!K20+'Burger King'!K20+Bustelo!K20+Chilis!K20+Einstein!K20+Jamba!K20+'Pollo Tropical'!K20+'Subway GC'!K20+'Sushi Maki'!K20+Panda!K20+'Starbucks Mango'!K20+'Taco Bell'!K20+'Chick-fil-A'!K20+Dunkin!K20+'Misha''s'!K20+Sergios!K20+'Moes PG5'!K20+'Papa Johns'!K20+Salad!K20+'Half Moon'!K20+'Athletic Training Table'!K20+'Starbucks BBC'!K20+'Moes BBC'!K20+'Grille Works BBC'!K20+'Subway BBC'!K20+'Market Pavillion'!K20+'Chic Fil A BBC'!K20+Panera!K20+'Heritage Market'!K20</f>
        <v>12993131.903379124</v>
      </c>
      <c r="L20" s="103">
        <f>IFERROR(K20/K$28,0)</f>
        <v>0.48033586607306289</v>
      </c>
      <c r="M20" s="102">
        <f>'POD Breezeway'!M20+'Express GL'!M20+'Starbucks GL-SBX Truck'!M20+'Miro''s'!M20+'Faculty Club'!M20+'Almazar '!M20+'Burger King'!M20+Bustelo!M20+Chilis!M20+Einstein!M20+Jamba!M20+'Pollo Tropical'!M20+'Subway GC'!M20+'Sushi Maki'!M20+Panda!M20+'Starbucks Mango'!M20+'Taco Bell'!M20+'Chick-fil-A'!M20+Dunkin!M20+'Misha''s'!M20+Sergios!M20+'Moes PG5'!M20+'Papa Johns'!M20+Salad!M20+'Half Moon'!M20+'Athletic Training Table'!M20+'Starbucks BBC'!M20+'Moes BBC'!M20+'Grille Works BBC'!M20+'Subway BBC'!M20+'Market Pavillion'!M20+'Chic Fil A BBC'!M20+Panera!M20+'Heritage Market'!M20</f>
        <v>13213031.387446705</v>
      </c>
      <c r="N20" s="103">
        <f>IFERROR(M20/M$28,0)</f>
        <v>0.4786516992755887</v>
      </c>
      <c r="O20" s="102">
        <f>'POD Breezeway'!O20+'Express GL'!O20+'Starbucks GL-SBX Truck'!O20+'Miro''s'!O20+'Faculty Club'!O20+'Almazar '!O20+'Burger King'!O20+Bustelo!O20+Chilis!O20+Einstein!O20+Jamba!O20+'Pollo Tropical'!O20+'Subway GC'!O20+'Sushi Maki'!O20+Panda!O20+'Starbucks Mango'!O20+'Taco Bell'!O20+'Chick-fil-A'!O20+Dunkin!O20+'Misha''s'!O20+Sergios!O20+'Moes PG5'!O20+'Papa Johns'!O20+Salad!O20+'Half Moon'!O20+'Athletic Training Table'!O20+'Starbucks BBC'!O20+'Moes BBC'!O20+'Grille Works BBC'!O20+'Subway BBC'!O20+'Market Pavillion'!O20+'Chic Fil A BBC'!O20+Panera!O20+'Heritage Market'!O20</f>
        <v>13437328.861195639</v>
      </c>
      <c r="P20" s="103">
        <f>IFERROR(O20/O$28,0)</f>
        <v>0.47702154134138808</v>
      </c>
      <c r="Q20" s="102">
        <f>'POD Breezeway'!Q20+'Express GL'!Q20+'Starbucks GL-SBX Truck'!Q20+'Miro''s'!Q20+'Faculty Club'!Q20+'Almazar '!Q20+'Burger King'!Q20+Bustelo!Q20+Chilis!Q20+Einstein!Q20+Jamba!Q20+'Pollo Tropical'!Q20+'Subway GC'!Q20+'Sushi Maki'!Q20+Panda!Q20+'Starbucks Mango'!Q20+'Taco Bell'!Q20+'Chick-fil-A'!Q20+Dunkin!Q20+'Misha''s'!Q20+Sergios!Q20+'Moes PG5'!Q20+'Papa Johns'!Q20+Salad!Q20+'Half Moon'!Q20+'Athletic Training Table'!Q20+'Starbucks BBC'!Q20+'Moes BBC'!Q20+'Grille Works BBC'!Q20+'Subway BBC'!Q20+'Market Pavillion'!Q20+'Chic Fil A BBC'!Q20+Panera!Q20+'Heritage Market'!Q20</f>
        <v>13666112.284419559</v>
      </c>
      <c r="R20" s="103">
        <f>IFERROR(Q20/Q$28,0)</f>
        <v>0.47537699131077921</v>
      </c>
      <c r="S20" s="102">
        <f>'POD Breezeway'!S20+'Express GL'!S20+'Starbucks GL-SBX Truck'!S20+'Miro''s'!S20+'Faculty Club'!S20+'Almazar '!S20+'Burger King'!S20+Bustelo!S20+Chilis!S20+Einstein!S20+Jamba!S20+'Pollo Tropical'!S20+'Subway GC'!S20+'Sushi Maki'!S20+Panda!S20+'Starbucks Mango'!S20+'Taco Bell'!S20+'Chick-fil-A'!S20+Dunkin!S20+'Misha''s'!S20+Sergios!S20+'Moes PG5'!S20+'Papa Johns'!S20+Salad!S20+'Half Moon'!S20+'Athletic Training Table'!S20+'Starbucks BBC'!S20+'Moes BBC'!S20+'Grille Works BBC'!S20+'Subway BBC'!S20+'Market Pavillion'!S20+'Chic Fil A BBC'!S20+Panera!S20+'Heritage Market'!S20</f>
        <v>13899471.376107946</v>
      </c>
      <c r="T20" s="103">
        <f>IFERROR(S20/S$28,0)</f>
        <v>0.47378512570397269</v>
      </c>
      <c r="U20" s="102">
        <f>'POD Breezeway'!U20+'Express GL'!U20+'Starbucks GL-SBX Truck'!U20+'Miro''s'!U20+'Faculty Club'!U20+'Almazar '!U20+'Burger King'!U20+Bustelo!U20+Chilis!U20+Einstein!U20+Jamba!U20+'Pollo Tropical'!U20+'Subway GC'!U20+'Sushi Maki'!U20+Panda!U20+'Starbucks Mango'!U20+'Taco Bell'!U20+'Chick-fil-A'!U20+Dunkin!U20+'Misha''s'!U20+Sergios!U20+'Moes PG5'!U20+'Papa Johns'!U20+Salad!U20+'Half Moon'!U20+'Athletic Training Table'!U20+'Starbucks BBC'!U20+'Moes BBC'!U20+'Grille Works BBC'!U20+'Subway BBC'!U20+'Market Pavillion'!U20+'Chic Fil A BBC'!U20+Panera!U20+'Heritage Market'!U20</f>
        <v>14137497.649630103</v>
      </c>
      <c r="V20" s="103">
        <f>IFERROR(U20/U$28,0)</f>
        <v>0.47289732135830997</v>
      </c>
    </row>
    <row r="21" spans="1:22" ht="12.75" customHeight="1" x14ac:dyDescent="0.3">
      <c r="A21" s="38" t="s">
        <v>235</v>
      </c>
      <c r="B21" s="50"/>
      <c r="C21" s="102">
        <f>'POD Breezeway'!C21+'Express GL'!C21+'Starbucks GL-SBX Truck'!C21+'Miro''s'!C21+'Faculty Club'!C21+'Almazar '!C21+'Burger King'!C21+Bustelo!C21+Chilis!C21+Einstein!C21+Jamba!C21+'Pollo Tropical'!C21+'Subway GC'!C21+'Sushi Maki'!C21+Panda!C21+'Starbucks Mango'!C21+'Taco Bell'!C21+'Chick-fil-A'!C21+Dunkin!C21+'Misha''s'!C21+Sergios!C21+'Moes PG5'!C21+'Papa Johns'!C21+Salad!C21+'Half Moon'!C21+'Athletic Training Table'!C21+'Starbucks BBC'!C21+'Moes BBC'!C21+'Grille Works BBC'!C21+'Subway BBC'!C21+'Market Pavillion'!C21+'Chic Fil A BBC'!C21+Panera!C21+'Heritage Market'!C21</f>
        <v>147446.84683999998</v>
      </c>
      <c r="D21" s="103">
        <f>IFERROR(C21/C$28,0)</f>
        <v>9.2650542332577395E-3</v>
      </c>
      <c r="E21" s="102">
        <f>'POD Breezeway'!E21+'Express GL'!E21+'Starbucks GL-SBX Truck'!E21+'Miro''s'!E21+'Faculty Club'!E21+'Almazar '!E21+'Burger King'!E21+Bustelo!E21+Chilis!E21+Einstein!E21+Jamba!E21+'Pollo Tropical'!E21+'Subway GC'!E21+'Sushi Maki'!E21+Panda!E21+'Starbucks Mango'!E21+'Taco Bell'!E21+'Chick-fil-A'!E21+Dunkin!E21+'Misha''s'!E21+Sergios!E21+'Moes PG5'!E21+'Papa Johns'!E21+Salad!E21+'Half Moon'!E21+'Athletic Training Table'!E21+'Starbucks BBC'!E21+'Moes BBC'!E21+'Grille Works BBC'!E21+'Subway BBC'!E21+'Market Pavillion'!E21+'Chic Fil A BBC'!E21+Panera!E21+'Heritage Market'!E21</f>
        <v>356351</v>
      </c>
      <c r="F21" s="103">
        <f>IFERROR(E21/E$28,0)</f>
        <v>1.4439078231443775E-2</v>
      </c>
      <c r="G21" s="102">
        <f>'POD Breezeway'!G21+'Express GL'!G21+'Starbucks GL-SBX Truck'!G21+'Miro''s'!G21+'Faculty Club'!G21+'Almazar '!G21+'Burger King'!G21+Bustelo!G21+Chilis!G21+Einstein!G21+Jamba!G21+'Pollo Tropical'!G21+'Subway GC'!G21+'Sushi Maki'!G21+Panda!G21+'Starbucks Mango'!G21+'Taco Bell'!G21+'Chick-fil-A'!G21+Dunkin!G21+'Misha''s'!G21+Sergios!G21+'Moes PG5'!G21+'Papa Johns'!G21+Salad!G21+'Half Moon'!G21+'Athletic Training Table'!G21+'Starbucks BBC'!G21+'Moes BBC'!G21+'Grille Works BBC'!G21+'Subway BBC'!G21+'Market Pavillion'!G21+'Chic Fil A BBC'!G21+Panera!G21+'Heritage Market'!G21</f>
        <v>764034.24</v>
      </c>
      <c r="H21" s="103">
        <f>IFERROR(G21/G$28,0)</f>
        <v>2.9343271761330204E-2</v>
      </c>
      <c r="I21" s="102">
        <f>'POD Breezeway'!I21+'Express GL'!I21+'Starbucks GL-SBX Truck'!I21+'Miro''s'!I21+'Faculty Club'!I21+'Almazar '!I21+'Burger King'!I21+Bustelo!I21+Chilis!I21+Einstein!I21+Jamba!I21+'Pollo Tropical'!I21+'Subway GC'!I21+'Sushi Maki'!I21+Panda!I21+'Starbucks Mango'!I21+'Taco Bell'!I21+'Chick-fil-A'!I21+Dunkin!I21+'Misha''s'!I21+Sergios!I21+'Moes PG5'!I21+'Papa Johns'!I21+Salad!I21+'Half Moon'!I21+'Athletic Training Table'!I21+'Starbucks BBC'!I21+'Moes BBC'!I21+'Grille Works BBC'!I21+'Subway BBC'!I21+'Market Pavillion'!I21+'Chic Fil A BBC'!I21+Panera!I21+'Heritage Market'!I21</f>
        <v>771549.57479999994</v>
      </c>
      <c r="J21" s="103">
        <f>IFERROR(I21/I$28,0)</f>
        <v>2.9106042297148284E-2</v>
      </c>
      <c r="K21" s="102">
        <f>'POD Breezeway'!K21+'Express GL'!K21+'Starbucks GL-SBX Truck'!K21+'Miro''s'!K21+'Faculty Club'!K21+'Almazar '!K21+'Burger King'!K21+Bustelo!K21+Chilis!K21+Einstein!K21+Jamba!K21+'Pollo Tropical'!K21+'Subway GC'!K21+'Sushi Maki'!K21+Panda!K21+'Starbucks Mango'!K21+'Taco Bell'!K21+'Chick-fil-A'!K21+Dunkin!K21+'Misha''s'!K21+Sergios!K21+'Moes PG5'!K21+'Papa Johns'!K21+Salad!K21+'Half Moon'!K21+'Athletic Training Table'!K21+'Starbucks BBC'!K21+'Moes BBC'!K21+'Grille Works BBC'!K21+'Subway BBC'!K21+'Market Pavillion'!K21+'Chic Fil A BBC'!K21+Panera!K21+'Heritage Market'!K21</f>
        <v>788901.4347959999</v>
      </c>
      <c r="L21" s="103">
        <f>IFERROR(K21/K$28,0)</f>
        <v>2.9164458326669356E-2</v>
      </c>
      <c r="M21" s="102">
        <f>'POD Breezeway'!M21+'Express GL'!M21+'Starbucks GL-SBX Truck'!M21+'Miro''s'!M21+'Faculty Club'!M21+'Almazar '!M21+'Burger King'!M21+Bustelo!M21+Chilis!M21+Einstein!M21+Jamba!M21+'Pollo Tropical'!M21+'Subway GC'!M21+'Sushi Maki'!M21+Panda!M21+'Starbucks Mango'!M21+'Taco Bell'!M21+'Chick-fil-A'!M21+Dunkin!M21+'Misha''s'!M21+Sergios!M21+'Moes PG5'!M21+'Papa Johns'!M21+Salad!M21+'Half Moon'!M21+'Athletic Training Table'!M21+'Starbucks BBC'!M21+'Moes BBC'!M21+'Grille Works BBC'!M21+'Subway BBC'!M21+'Market Pavillion'!M21+'Chic Fil A BBC'!M21+Panera!M21+'Heritage Market'!M21</f>
        <v>806657.9580469199</v>
      </c>
      <c r="N21" s="103">
        <f>IFERROR(M21/M$28,0)</f>
        <v>2.9221772887042734E-2</v>
      </c>
      <c r="O21" s="102">
        <f>'POD Breezeway'!O21+'Express GL'!O21+'Starbucks GL-SBX Truck'!O21+'Miro''s'!O21+'Faculty Club'!O21+'Almazar '!O21+'Burger King'!O21+Bustelo!O21+Chilis!O21+Einstein!O21+Jamba!O21+'Pollo Tropical'!O21+'Subway GC'!O21+'Sushi Maki'!O21+Panda!O21+'Starbucks Mango'!O21+'Taco Bell'!O21+'Chick-fil-A'!O21+Dunkin!O21+'Misha''s'!O21+Sergios!O21+'Moes PG5'!O21+'Papa Johns'!O21+Salad!O21+'Half Moon'!O21+'Athletic Training Table'!O21+'Starbucks BBC'!O21+'Moes BBC'!O21+'Grille Works BBC'!O21+'Subway BBC'!O21+'Market Pavillion'!O21+'Chic Fil A BBC'!O21+Panera!O21+'Heritage Market'!O21</f>
        <v>824828.96659950842</v>
      </c>
      <c r="P21" s="103">
        <f>IFERROR(O21/O$28,0)</f>
        <v>2.9281205294198035E-2</v>
      </c>
      <c r="Q21" s="102">
        <f>'POD Breezeway'!Q21+'Express GL'!Q21+'Starbucks GL-SBX Truck'!Q21+'Miro''s'!Q21+'Faculty Club'!Q21+'Almazar '!Q21+'Burger King'!Q21+Bustelo!Q21+Chilis!Q21+Einstein!Q21+Jamba!Q21+'Pollo Tropical'!Q21+'Subway GC'!Q21+'Sushi Maki'!Q21+Panda!Q21+'Starbucks Mango'!Q21+'Taco Bell'!Q21+'Chick-fil-A'!Q21+Dunkin!Q21+'Misha''s'!Q21+Sergios!Q21+'Moes PG5'!Q21+'Papa Johns'!Q21+Salad!Q21+'Half Moon'!Q21+'Athletic Training Table'!Q21+'Starbucks BBC'!Q21+'Moes BBC'!Q21+'Grille Works BBC'!Q21+'Subway BBC'!Q21+'Market Pavillion'!Q21+'Chic Fil A BBC'!Q21+Panera!Q21+'Heritage Market'!Q21</f>
        <v>843424.53080489801</v>
      </c>
      <c r="R21" s="103">
        <f>IFERROR(Q21/Q$28,0)</f>
        <v>2.9338601023265878E-2</v>
      </c>
      <c r="S21" s="102">
        <f>'POD Breezeway'!S21+'Express GL'!S21+'Starbucks GL-SBX Truck'!S21+'Miro''s'!S21+'Faculty Club'!S21+'Almazar '!S21+'Burger King'!S21+Bustelo!S21+Chilis!S21+Einstein!S21+Jamba!S21+'Pollo Tropical'!S21+'Subway GC'!S21+'Sushi Maki'!S21+Panda!S21+'Starbucks Mango'!S21+'Taco Bell'!S21+'Chick-fil-A'!S21+Dunkin!S21+'Misha''s'!S21+Sergios!S21+'Moes PG5'!S21+'Papa Johns'!S21+Salad!S21+'Half Moon'!S21+'Athletic Training Table'!S21+'Starbucks BBC'!S21+'Moes BBC'!S21+'Grille Works BBC'!S21+'Subway BBC'!S21+'Market Pavillion'!S21+'Chic Fil A BBC'!S21+Panera!S21+'Heritage Market'!S21</f>
        <v>862454.97584059741</v>
      </c>
      <c r="T21" s="103">
        <f>IFERROR(S21/S$28,0)</f>
        <v>2.9398120841130377E-2</v>
      </c>
      <c r="U21" s="102">
        <f>'POD Breezeway'!U21+'Express GL'!U21+'Starbucks GL-SBX Truck'!U21+'Miro''s'!U21+'Faculty Club'!U21+'Almazar '!U21+'Burger King'!U21+Bustelo!U21+Chilis!U21+Einstein!U21+Jamba!U21+'Pollo Tropical'!U21+'Subway GC'!U21+'Sushi Maki'!U21+Panda!U21+'Starbucks Mango'!U21+'Taco Bell'!U21+'Chick-fil-A'!U21+Dunkin!U21+'Misha''s'!U21+Sergios!U21+'Moes PG5'!U21+'Papa Johns'!U21+Salad!U21+'Half Moon'!U21+'Athletic Training Table'!U21+'Starbucks BBC'!U21+'Moes BBC'!U21+'Grille Works BBC'!U21+'Subway BBC'!U21+'Market Pavillion'!U21+'Chic Fil A BBC'!U21+Panera!U21+'Heritage Market'!U21</f>
        <v>875424.74173108791</v>
      </c>
      <c r="V21" s="103">
        <f>IFERROR(U21/U$28,0)</f>
        <v>2.9282835313239004E-2</v>
      </c>
    </row>
    <row r="22" spans="1:22" ht="12.75" customHeight="1" x14ac:dyDescent="0.3">
      <c r="A22" s="38" t="s">
        <v>239</v>
      </c>
      <c r="B22" s="50"/>
      <c r="C22" s="102"/>
      <c r="D22" s="103"/>
      <c r="E22" s="102"/>
      <c r="F22" s="103"/>
      <c r="G22" s="102"/>
      <c r="H22" s="103"/>
      <c r="I22" s="102"/>
      <c r="J22" s="103"/>
      <c r="K22" s="102"/>
      <c r="L22" s="103"/>
      <c r="M22" s="102"/>
      <c r="N22" s="103"/>
      <c r="O22" s="102"/>
      <c r="P22" s="103"/>
      <c r="Q22" s="102"/>
      <c r="R22" s="103"/>
      <c r="S22" s="102"/>
      <c r="T22" s="103"/>
      <c r="U22" s="102"/>
      <c r="V22" s="103"/>
    </row>
    <row r="23" spans="1:22" ht="12.75" customHeight="1" x14ac:dyDescent="0.3">
      <c r="A23" s="151" t="s">
        <v>240</v>
      </c>
      <c r="B23" s="50"/>
      <c r="C23" s="154">
        <f>'POD Breezeway'!C23+'Express GL'!C23+'Starbucks GL-SBX Truck'!C23+'Miro''s'!C23+'Faculty Club'!C23+'Almazar '!C23+'Burger King'!C23+Bustelo!C23+Chilis!C23+Einstein!C23+Jamba!C23+'Pollo Tropical'!C23+'Subway GC'!C23+'Sushi Maki'!C23+Panda!C23+'Starbucks Mango'!C23+'Taco Bell'!C23+'Chick-fil-A'!C23+Dunkin!C23+'Misha''s'!C23+Sergios!C23+'Moes PG5'!C23+'Papa Johns'!C23+Salad!C23+'Half Moon'!C23+'Athletic Training Table'!C23+'Starbucks BBC'!C23+'Moes BBC'!C23+'Grille Works BBC'!C23+'Subway BBC'!C23+'Market Pavillion'!C23+'Chic Fil A BBC'!C23+Panera!C23+'Heritage Market'!C23</f>
        <v>0</v>
      </c>
      <c r="D23" s="155">
        <f t="shared" ref="D23:D28" si="0">IFERROR(C23/C$28,0)</f>
        <v>0</v>
      </c>
      <c r="E23" s="154">
        <f>'POD Breezeway'!E23+'Express GL'!E23+'Starbucks GL-SBX Truck'!E23+'Miro''s'!E23+'Faculty Club'!E23+'Almazar '!E23+'Burger King'!E23+Bustelo!E23+Chilis!E23+Einstein!E23+Jamba!E23+'Pollo Tropical'!E23+'Subway GC'!E23+'Sushi Maki'!E23+Panda!E23+'Starbucks Mango'!E23+'Taco Bell'!E23+'Chick-fil-A'!E23+Dunkin!E23+'Misha''s'!E23+Sergios!E23+'Moes PG5'!E23+'Papa Johns'!E23+Salad!E23+'Half Moon'!E23+'Athletic Training Table'!E23+'Starbucks BBC'!E23+'Moes BBC'!E23+'Grille Works BBC'!E23+'Subway BBC'!E23+'Market Pavillion'!E23+'Chic Fil A BBC'!E23+Panera!E23+'Heritage Market'!E23</f>
        <v>0</v>
      </c>
      <c r="F23" s="155">
        <f t="shared" ref="F23:F28" si="1">IFERROR(E23/E$28,0)</f>
        <v>0</v>
      </c>
      <c r="G23" s="154">
        <f>'POD Breezeway'!G23+'Express GL'!G23+'Starbucks GL-SBX Truck'!G23+'Miro''s'!G23+'Faculty Club'!G23+'Almazar '!G23+'Burger King'!G23+Bustelo!G23+Chilis!G23+Einstein!G23+Jamba!G23+'Pollo Tropical'!G23+'Subway GC'!G23+'Sushi Maki'!G23+Panda!G23+'Starbucks Mango'!G23+'Taco Bell'!G23+'Chick-fil-A'!G23+Dunkin!G23+'Misha''s'!G23+Sergios!G23+'Moes PG5'!G23+'Papa Johns'!G23+Salad!G23+'Half Moon'!G23+'Athletic Training Table'!G23+'Starbucks BBC'!G23+'Moes BBC'!G23+'Grille Works BBC'!G23+'Subway BBC'!G23+'Market Pavillion'!G23+'Chic Fil A BBC'!G23+Panera!G23+'Heritage Market'!G23</f>
        <v>0</v>
      </c>
      <c r="H23" s="155">
        <f t="shared" ref="H23:H28" si="2">IFERROR(G23/G$28,0)</f>
        <v>0</v>
      </c>
      <c r="I23" s="154">
        <f>'POD Breezeway'!I23+'Express GL'!I23+'Starbucks GL-SBX Truck'!I23+'Miro''s'!I23+'Faculty Club'!I23+'Almazar '!I23+'Burger King'!I23+Bustelo!I23+Chilis!I23+Einstein!I23+Jamba!I23+'Pollo Tropical'!I23+'Subway GC'!I23+'Sushi Maki'!I23+Panda!I23+'Starbucks Mango'!I23+'Taco Bell'!I23+'Chick-fil-A'!I23+Dunkin!I23+'Misha''s'!I23+Sergios!I23+'Moes PG5'!I23+'Papa Johns'!I23+Salad!I23+'Half Moon'!I23+'Athletic Training Table'!I23+'Starbucks BBC'!I23+'Moes BBC'!I23+'Grille Works BBC'!I23+'Subway BBC'!I23+'Market Pavillion'!I23+'Chic Fil A BBC'!I23+Panera!I23+'Heritage Market'!I23</f>
        <v>0</v>
      </c>
      <c r="J23" s="155">
        <f t="shared" ref="J23:J28" si="3">IFERROR(I23/I$28,0)</f>
        <v>0</v>
      </c>
      <c r="K23" s="154">
        <f>'POD Breezeway'!K23+'Express GL'!K23+'Starbucks GL-SBX Truck'!K23+'Miro''s'!K23+'Faculty Club'!K23+'Almazar '!K23+'Burger King'!K23+Bustelo!K23+Chilis!K23+Einstein!K23+Jamba!K23+'Pollo Tropical'!K23+'Subway GC'!K23+'Sushi Maki'!K23+Panda!K23+'Starbucks Mango'!K23+'Taco Bell'!K23+'Chick-fil-A'!K23+Dunkin!K23+'Misha''s'!K23+Sergios!K23+'Moes PG5'!K23+'Papa Johns'!K23+Salad!K23+'Half Moon'!K23+'Athletic Training Table'!K23+'Starbucks BBC'!K23+'Moes BBC'!K23+'Grille Works BBC'!K23+'Subway BBC'!K23+'Market Pavillion'!K23+'Chic Fil A BBC'!K23+Panera!K23+'Heritage Market'!K23</f>
        <v>0</v>
      </c>
      <c r="L23" s="155">
        <f t="shared" ref="L23:L28" si="4">IFERROR(K23/K$28,0)</f>
        <v>0</v>
      </c>
      <c r="M23" s="154">
        <f>'POD Breezeway'!M23+'Express GL'!M23+'Starbucks GL-SBX Truck'!M23+'Miro''s'!M23+'Faculty Club'!M23+'Almazar '!M23+'Burger King'!M23+Bustelo!M23+Chilis!M23+Einstein!M23+Jamba!M23+'Pollo Tropical'!M23+'Subway GC'!M23+'Sushi Maki'!M23+Panda!M23+'Starbucks Mango'!M23+'Taco Bell'!M23+'Chick-fil-A'!M23+Dunkin!M23+'Misha''s'!M23+Sergios!M23+'Moes PG5'!M23+'Papa Johns'!M23+Salad!M23+'Half Moon'!M23+'Athletic Training Table'!M23+'Starbucks BBC'!M23+'Moes BBC'!M23+'Grille Works BBC'!M23+'Subway BBC'!M23+'Market Pavillion'!M23+'Chic Fil A BBC'!M23+Panera!M23+'Heritage Market'!M23</f>
        <v>0</v>
      </c>
      <c r="N23" s="155">
        <f t="shared" ref="N23:N28" si="5">IFERROR(M23/M$28,0)</f>
        <v>0</v>
      </c>
      <c r="O23" s="154">
        <f>'POD Breezeway'!O23+'Express GL'!O23+'Starbucks GL-SBX Truck'!O23+'Miro''s'!O23+'Faculty Club'!O23+'Almazar '!O23+'Burger King'!O23+Bustelo!O23+Chilis!O23+Einstein!O23+Jamba!O23+'Pollo Tropical'!O23+'Subway GC'!O23+'Sushi Maki'!O23+Panda!O23+'Starbucks Mango'!O23+'Taco Bell'!O23+'Chick-fil-A'!O23+Dunkin!O23+'Misha''s'!O23+Sergios!O23+'Moes PG5'!O23+'Papa Johns'!O23+Salad!O23+'Half Moon'!O23+'Athletic Training Table'!O23+'Starbucks BBC'!O23+'Moes BBC'!O23+'Grille Works BBC'!O23+'Subway BBC'!O23+'Market Pavillion'!O23+'Chic Fil A BBC'!O23+Panera!O23+'Heritage Market'!O23</f>
        <v>0</v>
      </c>
      <c r="P23" s="155">
        <f t="shared" ref="P23:P28" si="6">IFERROR(O23/O$28,0)</f>
        <v>0</v>
      </c>
      <c r="Q23" s="154">
        <f>'POD Breezeway'!Q23+'Express GL'!Q23+'Starbucks GL-SBX Truck'!Q23+'Miro''s'!Q23+'Faculty Club'!Q23+'Almazar '!Q23+'Burger King'!Q23+Bustelo!Q23+Chilis!Q23+Einstein!Q23+Jamba!Q23+'Pollo Tropical'!Q23+'Subway GC'!Q23+'Sushi Maki'!Q23+Panda!Q23+'Starbucks Mango'!Q23+'Taco Bell'!Q23+'Chick-fil-A'!Q23+Dunkin!Q23+'Misha''s'!Q23+Sergios!Q23+'Moes PG5'!Q23+'Papa Johns'!Q23+Salad!Q23+'Half Moon'!Q23+'Athletic Training Table'!Q23+'Starbucks BBC'!Q23+'Moes BBC'!Q23+'Grille Works BBC'!Q23+'Subway BBC'!Q23+'Market Pavillion'!Q23+'Chic Fil A BBC'!Q23+Panera!Q23+'Heritage Market'!Q23</f>
        <v>0</v>
      </c>
      <c r="R23" s="155">
        <f t="shared" ref="R23:R28" si="7">IFERROR(Q23/Q$28,0)</f>
        <v>0</v>
      </c>
      <c r="S23" s="154">
        <f>'POD Breezeway'!S23+'Express GL'!S23+'Starbucks GL-SBX Truck'!S23+'Miro''s'!S23+'Faculty Club'!S23+'Almazar '!S23+'Burger King'!S23+Bustelo!S23+Chilis!S23+Einstein!S23+Jamba!S23+'Pollo Tropical'!S23+'Subway GC'!S23+'Sushi Maki'!S23+Panda!S23+'Starbucks Mango'!S23+'Taco Bell'!S23+'Chick-fil-A'!S23+Dunkin!S23+'Misha''s'!S23+Sergios!S23+'Moes PG5'!S23+'Papa Johns'!S23+Salad!S23+'Half Moon'!S23+'Athletic Training Table'!S23+'Starbucks BBC'!S23+'Moes BBC'!S23+'Grille Works BBC'!S23+'Subway BBC'!S23+'Market Pavillion'!S23+'Chic Fil A BBC'!S23+Panera!S23+'Heritage Market'!S23</f>
        <v>0</v>
      </c>
      <c r="T23" s="155">
        <f t="shared" ref="T23:T28" si="8">IFERROR(S23/S$28,0)</f>
        <v>0</v>
      </c>
      <c r="U23" s="154">
        <f>'POD Breezeway'!U23+'Express GL'!U23+'Starbucks GL-SBX Truck'!U23+'Miro''s'!U23+'Faculty Club'!U23+'Almazar '!U23+'Burger King'!U23+Bustelo!U23+Chilis!U23+Einstein!U23+Jamba!U23+'Pollo Tropical'!U23+'Subway GC'!U23+'Sushi Maki'!U23+Panda!U23+'Starbucks Mango'!U23+'Taco Bell'!U23+'Chick-fil-A'!U23+Dunkin!U23+'Misha''s'!U23+Sergios!U23+'Moes PG5'!U23+'Papa Johns'!U23+Salad!U23+'Half Moon'!U23+'Athletic Training Table'!U23+'Starbucks BBC'!U23+'Moes BBC'!U23+'Grille Works BBC'!U23+'Subway BBC'!U23+'Market Pavillion'!U23+'Chic Fil A BBC'!U23+Panera!U23+'Heritage Market'!U23</f>
        <v>0</v>
      </c>
      <c r="V23" s="155">
        <f t="shared" ref="V23:V28" si="9">IFERROR(U23/U$28,0)</f>
        <v>0</v>
      </c>
    </row>
    <row r="24" spans="1:22" ht="12.75" customHeight="1" x14ac:dyDescent="0.3">
      <c r="A24" s="151" t="s">
        <v>241</v>
      </c>
      <c r="B24" s="50"/>
      <c r="C24" s="154">
        <f>'POD Breezeway'!C24+'Express GL'!C24+'Starbucks GL-SBX Truck'!C24+'Miro''s'!C24+'Faculty Club'!C24+'Almazar '!C24+'Burger King'!C24+Bustelo!C24+Chilis!C24+Einstein!C24+Jamba!C24+'Pollo Tropical'!C24+'Subway GC'!C24+'Sushi Maki'!C24+Panda!C24+'Starbucks Mango'!C24+'Taco Bell'!C24+'Chick-fil-A'!C24+Dunkin!C24+'Misha''s'!C24+Sergios!C24+'Moes PG5'!C24+'Papa Johns'!C24+Salad!C24+'Half Moon'!C24+'Athletic Training Table'!C24+'Starbucks BBC'!C24+'Moes BBC'!C24+'Grille Works BBC'!C24+'Subway BBC'!C24+'Market Pavillion'!C24+'Chic Fil A BBC'!C24+Panera!C24+'Heritage Market'!C24</f>
        <v>0</v>
      </c>
      <c r="D24" s="155">
        <f t="shared" si="0"/>
        <v>0</v>
      </c>
      <c r="E24" s="154">
        <f>'POD Breezeway'!E24+'Express GL'!E24+'Starbucks GL-SBX Truck'!E24+'Miro''s'!E24+'Faculty Club'!E24+'Almazar '!E24+'Burger King'!E24+Bustelo!E24+Chilis!E24+Einstein!E24+Jamba!E24+'Pollo Tropical'!E24+'Subway GC'!E24+'Sushi Maki'!E24+Panda!E24+'Starbucks Mango'!E24+'Taco Bell'!E24+'Chick-fil-A'!E24+Dunkin!E24+'Misha''s'!E24+Sergios!E24+'Moes PG5'!E24+'Papa Johns'!E24+Salad!E24+'Half Moon'!E24+'Athletic Training Table'!E24+'Starbucks BBC'!E24+'Moes BBC'!E24+'Grille Works BBC'!E24+'Subway BBC'!E24+'Market Pavillion'!E24+'Chic Fil A BBC'!E24+Panera!E24+'Heritage Market'!E24</f>
        <v>0</v>
      </c>
      <c r="F24" s="155">
        <f t="shared" si="1"/>
        <v>0</v>
      </c>
      <c r="G24" s="154">
        <f>'POD Breezeway'!G24+'Express GL'!G24+'Starbucks GL-SBX Truck'!G24+'Miro''s'!G24+'Faculty Club'!G24+'Almazar '!G24+'Burger King'!G24+Bustelo!G24+Chilis!G24+Einstein!G24+Jamba!G24+'Pollo Tropical'!G24+'Subway GC'!G24+'Sushi Maki'!G24+Panda!G24+'Starbucks Mango'!G24+'Taco Bell'!G24+'Chick-fil-A'!G24+Dunkin!G24+'Misha''s'!G24+Sergios!G24+'Moes PG5'!G24+'Papa Johns'!G24+Salad!G24+'Half Moon'!G24+'Athletic Training Table'!G24+'Starbucks BBC'!G24+'Moes BBC'!G24+'Grille Works BBC'!G24+'Subway BBC'!G24+'Market Pavillion'!G24+'Chic Fil A BBC'!G24+Panera!G24+'Heritage Market'!G24</f>
        <v>0</v>
      </c>
      <c r="H24" s="155">
        <f t="shared" si="2"/>
        <v>0</v>
      </c>
      <c r="I24" s="154">
        <f>'POD Breezeway'!I24+'Express GL'!I24+'Starbucks GL-SBX Truck'!I24+'Miro''s'!I24+'Faculty Club'!I24+'Almazar '!I24+'Burger King'!I24+Bustelo!I24+Chilis!I24+Einstein!I24+Jamba!I24+'Pollo Tropical'!I24+'Subway GC'!I24+'Sushi Maki'!I24+Panda!I24+'Starbucks Mango'!I24+'Taco Bell'!I24+'Chick-fil-A'!I24+Dunkin!I24+'Misha''s'!I24+Sergios!I24+'Moes PG5'!I24+'Papa Johns'!I24+Salad!I24+'Half Moon'!I24+'Athletic Training Table'!I24+'Starbucks BBC'!I24+'Moes BBC'!I24+'Grille Works BBC'!I24+'Subway BBC'!I24+'Market Pavillion'!I24+'Chic Fil A BBC'!I24+Panera!I24+'Heritage Market'!I24</f>
        <v>0</v>
      </c>
      <c r="J24" s="155">
        <f t="shared" si="3"/>
        <v>0</v>
      </c>
      <c r="K24" s="154">
        <f>'POD Breezeway'!K24+'Express GL'!K24+'Starbucks GL-SBX Truck'!K24+'Miro''s'!K24+'Faculty Club'!K24+'Almazar '!K24+'Burger King'!K24+Bustelo!K24+Chilis!K24+Einstein!K24+Jamba!K24+'Pollo Tropical'!K24+'Subway GC'!K24+'Sushi Maki'!K24+Panda!K24+'Starbucks Mango'!K24+'Taco Bell'!K24+'Chick-fil-A'!K24+Dunkin!K24+'Misha''s'!K24+Sergios!K24+'Moes PG5'!K24+'Papa Johns'!K24+Salad!K24+'Half Moon'!K24+'Athletic Training Table'!K24+'Starbucks BBC'!K24+'Moes BBC'!K24+'Grille Works BBC'!K24+'Subway BBC'!K24+'Market Pavillion'!K24+'Chic Fil A BBC'!K24+Panera!K24+'Heritage Market'!K24</f>
        <v>0</v>
      </c>
      <c r="L24" s="155">
        <f t="shared" si="4"/>
        <v>0</v>
      </c>
      <c r="M24" s="154">
        <f>'POD Breezeway'!M24+'Express GL'!M24+'Starbucks GL-SBX Truck'!M24+'Miro''s'!M24+'Faculty Club'!M24+'Almazar '!M24+'Burger King'!M24+Bustelo!M24+Chilis!M24+Einstein!M24+Jamba!M24+'Pollo Tropical'!M24+'Subway GC'!M24+'Sushi Maki'!M24+Panda!M24+'Starbucks Mango'!M24+'Taco Bell'!M24+'Chick-fil-A'!M24+Dunkin!M24+'Misha''s'!M24+Sergios!M24+'Moes PG5'!M24+'Papa Johns'!M24+Salad!M24+'Half Moon'!M24+'Athletic Training Table'!M24+'Starbucks BBC'!M24+'Moes BBC'!M24+'Grille Works BBC'!M24+'Subway BBC'!M24+'Market Pavillion'!M24+'Chic Fil A BBC'!M24+Panera!M24+'Heritage Market'!M24</f>
        <v>0</v>
      </c>
      <c r="N24" s="155">
        <f t="shared" si="5"/>
        <v>0</v>
      </c>
      <c r="O24" s="154">
        <f>'POD Breezeway'!O24+'Express GL'!O24+'Starbucks GL-SBX Truck'!O24+'Miro''s'!O24+'Faculty Club'!O24+'Almazar '!O24+'Burger King'!O24+Bustelo!O24+Chilis!O24+Einstein!O24+Jamba!O24+'Pollo Tropical'!O24+'Subway GC'!O24+'Sushi Maki'!O24+Panda!O24+'Starbucks Mango'!O24+'Taco Bell'!O24+'Chick-fil-A'!O24+Dunkin!O24+'Misha''s'!O24+Sergios!O24+'Moes PG5'!O24+'Papa Johns'!O24+Salad!O24+'Half Moon'!O24+'Athletic Training Table'!O24+'Starbucks BBC'!O24+'Moes BBC'!O24+'Grille Works BBC'!O24+'Subway BBC'!O24+'Market Pavillion'!O24+'Chic Fil A BBC'!O24+Panera!O24+'Heritage Market'!O24</f>
        <v>0</v>
      </c>
      <c r="P24" s="155">
        <f t="shared" si="6"/>
        <v>0</v>
      </c>
      <c r="Q24" s="154">
        <f>'POD Breezeway'!Q24+'Express GL'!Q24+'Starbucks GL-SBX Truck'!Q24+'Miro''s'!Q24+'Faculty Club'!Q24+'Almazar '!Q24+'Burger King'!Q24+Bustelo!Q24+Chilis!Q24+Einstein!Q24+Jamba!Q24+'Pollo Tropical'!Q24+'Subway GC'!Q24+'Sushi Maki'!Q24+Panda!Q24+'Starbucks Mango'!Q24+'Taco Bell'!Q24+'Chick-fil-A'!Q24+Dunkin!Q24+'Misha''s'!Q24+Sergios!Q24+'Moes PG5'!Q24+'Papa Johns'!Q24+Salad!Q24+'Half Moon'!Q24+'Athletic Training Table'!Q24+'Starbucks BBC'!Q24+'Moes BBC'!Q24+'Grille Works BBC'!Q24+'Subway BBC'!Q24+'Market Pavillion'!Q24+'Chic Fil A BBC'!Q24+Panera!Q24+'Heritage Market'!Q24</f>
        <v>0</v>
      </c>
      <c r="R24" s="155">
        <f t="shared" si="7"/>
        <v>0</v>
      </c>
      <c r="S24" s="154">
        <f>'POD Breezeway'!S24+'Express GL'!S24+'Starbucks GL-SBX Truck'!S24+'Miro''s'!S24+'Faculty Club'!S24+'Almazar '!S24+'Burger King'!S24+Bustelo!S24+Chilis!S24+Einstein!S24+Jamba!S24+'Pollo Tropical'!S24+'Subway GC'!S24+'Sushi Maki'!S24+Panda!S24+'Starbucks Mango'!S24+'Taco Bell'!S24+'Chick-fil-A'!S24+Dunkin!S24+'Misha''s'!S24+Sergios!S24+'Moes PG5'!S24+'Papa Johns'!S24+Salad!S24+'Half Moon'!S24+'Athletic Training Table'!S24+'Starbucks BBC'!S24+'Moes BBC'!S24+'Grille Works BBC'!S24+'Subway BBC'!S24+'Market Pavillion'!S24+'Chic Fil A BBC'!S24+Panera!S24+'Heritage Market'!S24</f>
        <v>0</v>
      </c>
      <c r="T24" s="155">
        <f t="shared" si="8"/>
        <v>0</v>
      </c>
      <c r="U24" s="154">
        <f>'POD Breezeway'!U24+'Express GL'!U24+'Starbucks GL-SBX Truck'!U24+'Miro''s'!U24+'Faculty Club'!U24+'Almazar '!U24+'Burger King'!U24+Bustelo!U24+Chilis!U24+Einstein!U24+Jamba!U24+'Pollo Tropical'!U24+'Subway GC'!U24+'Sushi Maki'!U24+Panda!U24+'Starbucks Mango'!U24+'Taco Bell'!U24+'Chick-fil-A'!U24+Dunkin!U24+'Misha''s'!U24+Sergios!U24+'Moes PG5'!U24+'Papa Johns'!U24+Salad!U24+'Half Moon'!U24+'Athletic Training Table'!U24+'Starbucks BBC'!U24+'Moes BBC'!U24+'Grille Works BBC'!U24+'Subway BBC'!U24+'Market Pavillion'!U24+'Chic Fil A BBC'!U24+Panera!U24+'Heritage Market'!U24</f>
        <v>0</v>
      </c>
      <c r="V24" s="155">
        <f t="shared" si="9"/>
        <v>0</v>
      </c>
    </row>
    <row r="25" spans="1:22" ht="12.75" customHeight="1" x14ac:dyDescent="0.3">
      <c r="A25" s="38" t="s">
        <v>242</v>
      </c>
      <c r="B25" s="50"/>
      <c r="C25" s="191">
        <f>'POD Breezeway'!C25+'Express GL'!C25+'Starbucks GL-SBX Truck'!C25+'Miro''s'!C25+'Faculty Club'!C25+'Almazar '!C25+'Burger King'!C25+Bustelo!C25+Chilis!C25+Einstein!C25+Jamba!C25+'Pollo Tropical'!C25+'Subway GC'!C25+'Sushi Maki'!C25+Panda!C25+'Starbucks Mango'!C25+'Taco Bell'!C25+'Chick-fil-A'!C25+Dunkin!C25+'Misha''s'!C25+Sergios!C25+'Moes PG5'!C25+'Papa Johns'!C25+Salad!C25+'Half Moon'!C25+'Athletic Training Table'!C25+'Starbucks BBC'!C25+'Moes BBC'!C25+'Grille Works BBC'!C25+'Subway BBC'!C25+'Market Pavillion'!C25+'Chic Fil A BBC'!C25+Panera!C25+'Heritage Market'!C25</f>
        <v>0</v>
      </c>
      <c r="D25" s="192">
        <f t="shared" si="0"/>
        <v>0</v>
      </c>
      <c r="E25" s="191">
        <f>'POD Breezeway'!E25+'Express GL'!E25+'Starbucks GL-SBX Truck'!E25+'Miro''s'!E25+'Faculty Club'!E25+'Almazar '!E25+'Burger King'!E25+Bustelo!E25+Chilis!E25+Einstein!E25+Jamba!E25+'Pollo Tropical'!E25+'Subway GC'!E25+'Sushi Maki'!E25+Panda!E25+'Starbucks Mango'!E25+'Taco Bell'!E25+'Chick-fil-A'!E25+Dunkin!E25+'Misha''s'!E25+Sergios!E25+'Moes PG5'!E25+'Papa Johns'!E25+Salad!E25+'Half Moon'!E25+'Athletic Training Table'!E25+'Starbucks BBC'!E25+'Moes BBC'!E25+'Grille Works BBC'!E25+'Subway BBC'!E25+'Market Pavillion'!E25+'Chic Fil A BBC'!E25+Panera!E25+'Heritage Market'!E25</f>
        <v>0</v>
      </c>
      <c r="F25" s="192">
        <f t="shared" si="1"/>
        <v>0</v>
      </c>
      <c r="G25" s="191">
        <f>'POD Breezeway'!G25+'Express GL'!G25+'Starbucks GL-SBX Truck'!G25+'Miro''s'!G25+'Faculty Club'!G25+'Almazar '!G25+'Burger King'!G25+Bustelo!G25+Chilis!G25+Einstein!G25+Jamba!G25+'Pollo Tropical'!G25+'Subway GC'!G25+'Sushi Maki'!G25+Panda!G25+'Starbucks Mango'!G25+'Taco Bell'!G25+'Chick-fil-A'!G25+Dunkin!G25+'Misha''s'!G25+Sergios!G25+'Moes PG5'!G25+'Papa Johns'!G25+Salad!G25+'Half Moon'!G25+'Athletic Training Table'!G25+'Starbucks BBC'!G25+'Moes BBC'!G25+'Grille Works BBC'!G25+'Subway BBC'!G25+'Market Pavillion'!G25+'Chic Fil A BBC'!G25+Panera!G25+'Heritage Market'!G25</f>
        <v>0</v>
      </c>
      <c r="H25" s="192">
        <f t="shared" si="2"/>
        <v>0</v>
      </c>
      <c r="I25" s="191">
        <f>'POD Breezeway'!I25+'Express GL'!I25+'Starbucks GL-SBX Truck'!I25+'Miro''s'!I25+'Faculty Club'!I25+'Almazar '!I25+'Burger King'!I25+Bustelo!I25+Chilis!I25+Einstein!I25+Jamba!I25+'Pollo Tropical'!I25+'Subway GC'!I25+'Sushi Maki'!I25+Panda!I25+'Starbucks Mango'!I25+'Taco Bell'!I25+'Chick-fil-A'!I25+Dunkin!I25+'Misha''s'!I25+Sergios!I25+'Moes PG5'!I25+'Papa Johns'!I25+Salad!I25+'Half Moon'!I25+'Athletic Training Table'!I25+'Starbucks BBC'!I25+'Moes BBC'!I25+'Grille Works BBC'!I25+'Subway BBC'!I25+'Market Pavillion'!I25+'Chic Fil A BBC'!I25+Panera!I25+'Heritage Market'!I25</f>
        <v>0</v>
      </c>
      <c r="J25" s="192">
        <f t="shared" si="3"/>
        <v>0</v>
      </c>
      <c r="K25" s="191">
        <f>'POD Breezeway'!K25+'Express GL'!K25+'Starbucks GL-SBX Truck'!K25+'Miro''s'!K25+'Faculty Club'!K25+'Almazar '!K25+'Burger King'!K25+Bustelo!K25+Chilis!K25+Einstein!K25+Jamba!K25+'Pollo Tropical'!K25+'Subway GC'!K25+'Sushi Maki'!K25+Panda!K25+'Starbucks Mango'!K25+'Taco Bell'!K25+'Chick-fil-A'!K25+Dunkin!K25+'Misha''s'!K25+Sergios!K25+'Moes PG5'!K25+'Papa Johns'!K25+Salad!K25+'Half Moon'!K25+'Athletic Training Table'!K25+'Starbucks BBC'!K25+'Moes BBC'!K25+'Grille Works BBC'!K25+'Subway BBC'!K25+'Market Pavillion'!K25+'Chic Fil A BBC'!K25+Panera!K25+'Heritage Market'!K25</f>
        <v>0</v>
      </c>
      <c r="L25" s="192">
        <f t="shared" si="4"/>
        <v>0</v>
      </c>
      <c r="M25" s="191">
        <f>'POD Breezeway'!M25+'Express GL'!M25+'Starbucks GL-SBX Truck'!M25+'Miro''s'!M25+'Faculty Club'!M25+'Almazar '!M25+'Burger King'!M25+Bustelo!M25+Chilis!M25+Einstein!M25+Jamba!M25+'Pollo Tropical'!M25+'Subway GC'!M25+'Sushi Maki'!M25+Panda!M25+'Starbucks Mango'!M25+'Taco Bell'!M25+'Chick-fil-A'!M25+Dunkin!M25+'Misha''s'!M25+Sergios!M25+'Moes PG5'!M25+'Papa Johns'!M25+Salad!M25+'Half Moon'!M25+'Athletic Training Table'!M25+'Starbucks BBC'!M25+'Moes BBC'!M25+'Grille Works BBC'!M25+'Subway BBC'!M25+'Market Pavillion'!M25+'Chic Fil A BBC'!M25+Panera!M25+'Heritage Market'!M25</f>
        <v>0</v>
      </c>
      <c r="N25" s="192">
        <f t="shared" si="5"/>
        <v>0</v>
      </c>
      <c r="O25" s="191">
        <f>'POD Breezeway'!O25+'Express GL'!O25+'Starbucks GL-SBX Truck'!O25+'Miro''s'!O25+'Faculty Club'!O25+'Almazar '!O25+'Burger King'!O25+Bustelo!O25+Chilis!O25+Einstein!O25+Jamba!O25+'Pollo Tropical'!O25+'Subway GC'!O25+'Sushi Maki'!O25+Panda!O25+'Starbucks Mango'!O25+'Taco Bell'!O25+'Chick-fil-A'!O25+Dunkin!O25+'Misha''s'!O25+Sergios!O25+'Moes PG5'!O25+'Papa Johns'!O25+Salad!O25+'Half Moon'!O25+'Athletic Training Table'!O25+'Starbucks BBC'!O25+'Moes BBC'!O25+'Grille Works BBC'!O25+'Subway BBC'!O25+'Market Pavillion'!O25+'Chic Fil A BBC'!O25+Panera!O25+'Heritage Market'!O25</f>
        <v>0</v>
      </c>
      <c r="P25" s="192">
        <f t="shared" si="6"/>
        <v>0</v>
      </c>
      <c r="Q25" s="191">
        <f>'POD Breezeway'!Q25+'Express GL'!Q25+'Starbucks GL-SBX Truck'!Q25+'Miro''s'!Q25+'Faculty Club'!Q25+'Almazar '!Q25+'Burger King'!Q25+Bustelo!Q25+Chilis!Q25+Einstein!Q25+Jamba!Q25+'Pollo Tropical'!Q25+'Subway GC'!Q25+'Sushi Maki'!Q25+Panda!Q25+'Starbucks Mango'!Q25+'Taco Bell'!Q25+'Chick-fil-A'!Q25+Dunkin!Q25+'Misha''s'!Q25+Sergios!Q25+'Moes PG5'!Q25+'Papa Johns'!Q25+Salad!Q25+'Half Moon'!Q25+'Athletic Training Table'!Q25+'Starbucks BBC'!Q25+'Moes BBC'!Q25+'Grille Works BBC'!Q25+'Subway BBC'!Q25+'Market Pavillion'!Q25+'Chic Fil A BBC'!Q25+Panera!Q25+'Heritage Market'!Q25</f>
        <v>0</v>
      </c>
      <c r="R25" s="192">
        <f t="shared" si="7"/>
        <v>0</v>
      </c>
      <c r="S25" s="191">
        <f>'POD Breezeway'!S25+'Express GL'!S25+'Starbucks GL-SBX Truck'!S25+'Miro''s'!S25+'Faculty Club'!S25+'Almazar '!S25+'Burger King'!S25+Bustelo!S25+Chilis!S25+Einstein!S25+Jamba!S25+'Pollo Tropical'!S25+'Subway GC'!S25+'Sushi Maki'!S25+Panda!S25+'Starbucks Mango'!S25+'Taco Bell'!S25+'Chick-fil-A'!S25+Dunkin!S25+'Misha''s'!S25+Sergios!S25+'Moes PG5'!S25+'Papa Johns'!S25+Salad!S25+'Half Moon'!S25+'Athletic Training Table'!S25+'Starbucks BBC'!S25+'Moes BBC'!S25+'Grille Works BBC'!S25+'Subway BBC'!S25+'Market Pavillion'!S25+'Chic Fil A BBC'!S25+Panera!S25+'Heritage Market'!S25</f>
        <v>0</v>
      </c>
      <c r="T25" s="192">
        <f t="shared" si="8"/>
        <v>0</v>
      </c>
      <c r="U25" s="191">
        <f>'POD Breezeway'!U25+'Express GL'!U25+'Starbucks GL-SBX Truck'!U25+'Miro''s'!U25+'Faculty Club'!U25+'Almazar '!U25+'Burger King'!U25+Bustelo!U25+Chilis!U25+Einstein!U25+Jamba!U25+'Pollo Tropical'!U25+'Subway GC'!U25+'Sushi Maki'!U25+Panda!U25+'Starbucks Mango'!U25+'Taco Bell'!U25+'Chick-fil-A'!U25+Dunkin!U25+'Misha''s'!U25+Sergios!U25+'Moes PG5'!U25+'Papa Johns'!U25+Salad!U25+'Half Moon'!U25+'Athletic Training Table'!U25+'Starbucks BBC'!U25+'Moes BBC'!U25+'Grille Works BBC'!U25+'Subway BBC'!U25+'Market Pavillion'!U25+'Chic Fil A BBC'!U25+Panera!U25+'Heritage Market'!U25</f>
        <v>0</v>
      </c>
      <c r="V25" s="192">
        <f t="shared" si="9"/>
        <v>0</v>
      </c>
    </row>
    <row r="26" spans="1:22" ht="12.75" customHeight="1" x14ac:dyDescent="0.3">
      <c r="A26" s="151" t="s">
        <v>243</v>
      </c>
      <c r="B26" s="50"/>
      <c r="C26" s="154">
        <f>'POD Breezeway'!C26+'Express GL'!C26+'Starbucks GL-SBX Truck'!C26+'Miro''s'!C26+'Faculty Club'!C26+'Almazar '!C26+'Burger King'!C26+Bustelo!C26+Chilis!C26+Einstein!C26+Jamba!C26+'Pollo Tropical'!C26+'Subway GC'!C26+'Sushi Maki'!C26+Panda!C26+'Starbucks Mango'!C26+'Taco Bell'!C26+'Chick-fil-A'!C26+Dunkin!C26+'Misha''s'!C26+Sergios!C26+'Moes PG5'!C26+'Papa Johns'!C26+Salad!C26+'Half Moon'!C26+'Athletic Training Table'!C26+'Starbucks BBC'!C26+'Moes BBC'!C26+'Grille Works BBC'!C26+'Subway BBC'!C26+'Market Pavillion'!C26+'Chic Fil A BBC'!C26+Panera!C26+'Heritage Market'!C26</f>
        <v>0</v>
      </c>
      <c r="D26" s="155">
        <f t="shared" si="0"/>
        <v>0</v>
      </c>
      <c r="E26" s="154">
        <f>'POD Breezeway'!E26+'Express GL'!E26+'Starbucks GL-SBX Truck'!E26+'Miro''s'!E26+'Faculty Club'!E26+'Almazar '!E26+'Burger King'!E26+Bustelo!E26+Chilis!E26+Einstein!E26+Jamba!E26+'Pollo Tropical'!E26+'Subway GC'!E26+'Sushi Maki'!E26+Panda!E26+'Starbucks Mango'!E26+'Taco Bell'!E26+'Chick-fil-A'!E26+Dunkin!E26+'Misha''s'!E26+Sergios!E26+'Moes PG5'!E26+'Papa Johns'!E26+Salad!E26+'Half Moon'!E26+'Athletic Training Table'!E26+'Starbucks BBC'!E26+'Moes BBC'!E26+'Grille Works BBC'!E26+'Subway BBC'!E26+'Market Pavillion'!E26+'Chic Fil A BBC'!E26+Panera!E26+'Heritage Market'!E26</f>
        <v>0</v>
      </c>
      <c r="F26" s="155">
        <f t="shared" si="1"/>
        <v>0</v>
      </c>
      <c r="G26" s="154">
        <f>'POD Breezeway'!G26+'Express GL'!G26+'Starbucks GL-SBX Truck'!G26+'Miro''s'!G26+'Faculty Club'!G26+'Almazar '!G26+'Burger King'!G26+Bustelo!G26+Chilis!G26+Einstein!G26+Jamba!G26+'Pollo Tropical'!G26+'Subway GC'!G26+'Sushi Maki'!G26+Panda!G26+'Starbucks Mango'!G26+'Taco Bell'!G26+'Chick-fil-A'!G26+Dunkin!G26+'Misha''s'!G26+Sergios!G26+'Moes PG5'!G26+'Papa Johns'!G26+Salad!G26+'Half Moon'!G26+'Athletic Training Table'!G26+'Starbucks BBC'!G26+'Moes BBC'!G26+'Grille Works BBC'!G26+'Subway BBC'!G26+'Market Pavillion'!G26+'Chic Fil A BBC'!G26+Panera!G26+'Heritage Market'!G26</f>
        <v>0</v>
      </c>
      <c r="H26" s="155">
        <f t="shared" si="2"/>
        <v>0</v>
      </c>
      <c r="I26" s="154">
        <f>'POD Breezeway'!I26+'Express GL'!I26+'Starbucks GL-SBX Truck'!I26+'Miro''s'!I26+'Faculty Club'!I26+'Almazar '!I26+'Burger King'!I26+Bustelo!I26+Chilis!I26+Einstein!I26+Jamba!I26+'Pollo Tropical'!I26+'Subway GC'!I26+'Sushi Maki'!I26+Panda!I26+'Starbucks Mango'!I26+'Taco Bell'!I26+'Chick-fil-A'!I26+Dunkin!I26+'Misha''s'!I26+Sergios!I26+'Moes PG5'!I26+'Papa Johns'!I26+Salad!I26+'Half Moon'!I26+'Athletic Training Table'!I26+'Starbucks BBC'!I26+'Moes BBC'!I26+'Grille Works BBC'!I26+'Subway BBC'!I26+'Market Pavillion'!I26+'Chic Fil A BBC'!I26+Panera!I26+'Heritage Market'!I26</f>
        <v>0</v>
      </c>
      <c r="J26" s="155">
        <f t="shared" si="3"/>
        <v>0</v>
      </c>
      <c r="K26" s="154">
        <f>'POD Breezeway'!K26+'Express GL'!K26+'Starbucks GL-SBX Truck'!K26+'Miro''s'!K26+'Faculty Club'!K26+'Almazar '!K26+'Burger King'!K26+Bustelo!K26+Chilis!K26+Einstein!K26+Jamba!K26+'Pollo Tropical'!K26+'Subway GC'!K26+'Sushi Maki'!K26+Panda!K26+'Starbucks Mango'!K26+'Taco Bell'!K26+'Chick-fil-A'!K26+Dunkin!K26+'Misha''s'!K26+Sergios!K26+'Moes PG5'!K26+'Papa Johns'!K26+Salad!K26+'Half Moon'!K26+'Athletic Training Table'!K26+'Starbucks BBC'!K26+'Moes BBC'!K26+'Grille Works BBC'!K26+'Subway BBC'!K26+'Market Pavillion'!K26+'Chic Fil A BBC'!K26+Panera!K26+'Heritage Market'!K26</f>
        <v>0</v>
      </c>
      <c r="L26" s="155">
        <f t="shared" si="4"/>
        <v>0</v>
      </c>
      <c r="M26" s="154">
        <f>'POD Breezeway'!M26+'Express GL'!M26+'Starbucks GL-SBX Truck'!M26+'Miro''s'!M26+'Faculty Club'!M26+'Almazar '!M26+'Burger King'!M26+Bustelo!M26+Chilis!M26+Einstein!M26+Jamba!M26+'Pollo Tropical'!M26+'Subway GC'!M26+'Sushi Maki'!M26+Panda!M26+'Starbucks Mango'!M26+'Taco Bell'!M26+'Chick-fil-A'!M26+Dunkin!M26+'Misha''s'!M26+Sergios!M26+'Moes PG5'!M26+'Papa Johns'!M26+Salad!M26+'Half Moon'!M26+'Athletic Training Table'!M26+'Starbucks BBC'!M26+'Moes BBC'!M26+'Grille Works BBC'!M26+'Subway BBC'!M26+'Market Pavillion'!M26+'Chic Fil A BBC'!M26+Panera!M26+'Heritage Market'!M26</f>
        <v>0</v>
      </c>
      <c r="N26" s="155">
        <f t="shared" si="5"/>
        <v>0</v>
      </c>
      <c r="O26" s="154">
        <f>'POD Breezeway'!O26+'Express GL'!O26+'Starbucks GL-SBX Truck'!O26+'Miro''s'!O26+'Faculty Club'!O26+'Almazar '!O26+'Burger King'!O26+Bustelo!O26+Chilis!O26+Einstein!O26+Jamba!O26+'Pollo Tropical'!O26+'Subway GC'!O26+'Sushi Maki'!O26+Panda!O26+'Starbucks Mango'!O26+'Taco Bell'!O26+'Chick-fil-A'!O26+Dunkin!O26+'Misha''s'!O26+Sergios!O26+'Moes PG5'!O26+'Papa Johns'!O26+Salad!O26+'Half Moon'!O26+'Athletic Training Table'!O26+'Starbucks BBC'!O26+'Moes BBC'!O26+'Grille Works BBC'!O26+'Subway BBC'!O26+'Market Pavillion'!O26+'Chic Fil A BBC'!O26+Panera!O26+'Heritage Market'!O26</f>
        <v>0</v>
      </c>
      <c r="P26" s="155">
        <f t="shared" si="6"/>
        <v>0</v>
      </c>
      <c r="Q26" s="154">
        <f>'POD Breezeway'!Q26+'Express GL'!Q26+'Starbucks GL-SBX Truck'!Q26+'Miro''s'!Q26+'Faculty Club'!Q26+'Almazar '!Q26+'Burger King'!Q26+Bustelo!Q26+Chilis!Q26+Einstein!Q26+Jamba!Q26+'Pollo Tropical'!Q26+'Subway GC'!Q26+'Sushi Maki'!Q26+Panda!Q26+'Starbucks Mango'!Q26+'Taco Bell'!Q26+'Chick-fil-A'!Q26+Dunkin!Q26+'Misha''s'!Q26+Sergios!Q26+'Moes PG5'!Q26+'Papa Johns'!Q26+Salad!Q26+'Half Moon'!Q26+'Athletic Training Table'!Q26+'Starbucks BBC'!Q26+'Moes BBC'!Q26+'Grille Works BBC'!Q26+'Subway BBC'!Q26+'Market Pavillion'!Q26+'Chic Fil A BBC'!Q26+Panera!Q26+'Heritage Market'!Q26</f>
        <v>0</v>
      </c>
      <c r="R26" s="155">
        <f t="shared" si="7"/>
        <v>0</v>
      </c>
      <c r="S26" s="154">
        <f>'POD Breezeway'!S26+'Express GL'!S26+'Starbucks GL-SBX Truck'!S26+'Miro''s'!S26+'Faculty Club'!S26+'Almazar '!S26+'Burger King'!S26+Bustelo!S26+Chilis!S26+Einstein!S26+Jamba!S26+'Pollo Tropical'!S26+'Subway GC'!S26+'Sushi Maki'!S26+Panda!S26+'Starbucks Mango'!S26+'Taco Bell'!S26+'Chick-fil-A'!S26+Dunkin!S26+'Misha''s'!S26+Sergios!S26+'Moes PG5'!S26+'Papa Johns'!S26+Salad!S26+'Half Moon'!S26+'Athletic Training Table'!S26+'Starbucks BBC'!S26+'Moes BBC'!S26+'Grille Works BBC'!S26+'Subway BBC'!S26+'Market Pavillion'!S26+'Chic Fil A BBC'!S26+Panera!S26+'Heritage Market'!S26</f>
        <v>0</v>
      </c>
      <c r="T26" s="155">
        <f t="shared" si="8"/>
        <v>0</v>
      </c>
      <c r="U26" s="154">
        <f>'POD Breezeway'!U26+'Express GL'!U26+'Starbucks GL-SBX Truck'!U26+'Miro''s'!U26+'Faculty Club'!U26+'Almazar '!U26+'Burger King'!U26+Bustelo!U26+Chilis!U26+Einstein!U26+Jamba!U26+'Pollo Tropical'!U26+'Subway GC'!U26+'Sushi Maki'!U26+Panda!U26+'Starbucks Mango'!U26+'Taco Bell'!U26+'Chick-fil-A'!U26+Dunkin!U26+'Misha''s'!U26+Sergios!U26+'Moes PG5'!U26+'Papa Johns'!U26+Salad!U26+'Half Moon'!U26+'Athletic Training Table'!U26+'Starbucks BBC'!U26+'Moes BBC'!U26+'Grille Works BBC'!U26+'Subway BBC'!U26+'Market Pavillion'!U26+'Chic Fil A BBC'!U26+Panera!U26+'Heritage Market'!U26</f>
        <v>0</v>
      </c>
      <c r="V26" s="155">
        <f t="shared" si="9"/>
        <v>0</v>
      </c>
    </row>
    <row r="27" spans="1:22" ht="12.75" customHeight="1" x14ac:dyDescent="0.3">
      <c r="A27" s="38" t="s">
        <v>453</v>
      </c>
      <c r="B27" s="50"/>
      <c r="C27" s="104">
        <f>'POD Breezeway'!C27+'Express GL'!C27+'Starbucks GL-SBX Truck'!C27+'Miro''s'!C27+'Faculty Club'!C27+'Almazar '!C27+'Burger King'!C27+Bustelo!C27+Chilis!C27+Einstein!C27+Jamba!C27+'Pollo Tropical'!C27+'Subway GC'!C27+'Sushi Maki'!C27+Panda!C27+'Starbucks Mango'!C27+'Taco Bell'!C27+'Chick-fil-A'!C27+Dunkin!C27+'Misha''s'!C27+Sergios!C27+'Moes PG5'!C27+'Papa Johns'!C27+Salad!C27+'Half Moon'!C27+'Athletic Training Table'!C27+'Starbucks BBC'!C27+'Moes BBC'!C27+'Grille Works BBC'!C27+'Subway BBC'!C27+'Market Pavillion'!C27+'Chic Fil A BBC'!C27+Panera!C27+'Heritage Market'!C27</f>
        <v>357500</v>
      </c>
      <c r="D27" s="103">
        <f t="shared" si="0"/>
        <v>2.2464074067205343E-2</v>
      </c>
      <c r="E27" s="104">
        <f>'POD Breezeway'!E27+'Express GL'!E27+'Starbucks GL-SBX Truck'!E27+'Miro''s'!E27+'Faculty Club'!E27+'Almazar '!E27+'Burger King'!E27+Bustelo!E27+Chilis!E27+Einstein!E27+Jamba!E27+'Pollo Tropical'!E27+'Subway GC'!E27+'Sushi Maki'!E27+Panda!E27+'Starbucks Mango'!E27+'Taco Bell'!E27+'Chick-fil-A'!E27+Dunkin!E27+'Misha''s'!E27+Sergios!E27+'Moes PG5'!E27+'Papa Johns'!E27+Salad!E27+'Half Moon'!E27+'Athletic Training Table'!E27+'Starbucks BBC'!E27+'Moes BBC'!E27+'Grille Works BBC'!E27+'Subway BBC'!E27+'Market Pavillion'!E27+'Chic Fil A BBC'!E27+Panera!E27+'Heritage Market'!E27</f>
        <v>369890</v>
      </c>
      <c r="F27" s="103">
        <f t="shared" si="1"/>
        <v>1.4987668470212621E-2</v>
      </c>
      <c r="G27" s="104">
        <f>'POD Breezeway'!G27+'Express GL'!G27+'Starbucks GL-SBX Truck'!G27+'Miro''s'!G27+'Faculty Club'!G27+'Almazar '!G27+'Burger King'!G27+Bustelo!G27+Chilis!G27+Einstein!G27+Jamba!G27+'Pollo Tropical'!G27+'Subway GC'!G27+'Sushi Maki'!G27+Panda!G27+'Starbucks Mango'!G27+'Taco Bell'!G27+'Chick-fil-A'!G27+Dunkin!G27+'Misha''s'!G27+Sergios!G27+'Moes PG5'!G27+'Papa Johns'!G27+Salad!G27+'Half Moon'!G27+'Athletic Training Table'!G27+'Starbucks BBC'!G27+'Moes BBC'!G27+'Grille Works BBC'!G27+'Subway BBC'!G27+'Market Pavillion'!G27+'Chic Fil A BBC'!G27+Panera!G27+'Heritage Market'!G27</f>
        <v>346432.8</v>
      </c>
      <c r="H27" s="103">
        <f t="shared" si="2"/>
        <v>1.3304995071213764E-2</v>
      </c>
      <c r="I27" s="104">
        <f>'POD Breezeway'!I27+'Express GL'!I27+'Starbucks GL-SBX Truck'!I27+'Miro''s'!I27+'Faculty Club'!I27+'Almazar '!I27+'Burger King'!I27+Bustelo!I27+Chilis!I27+Einstein!I27+Jamba!I27+'Pollo Tropical'!I27+'Subway GC'!I27+'Sushi Maki'!I27+Panda!I27+'Starbucks Mango'!I27+'Taco Bell'!I27+'Chick-fil-A'!I27+Dunkin!I27+'Misha''s'!I27+Sergios!I27+'Moes PG5'!I27+'Papa Johns'!I27+Salad!I27+'Half Moon'!I27+'Athletic Training Table'!I27+'Starbucks BBC'!I27+'Moes BBC'!I27+'Grille Works BBC'!I27+'Subway BBC'!I27+'Market Pavillion'!I27+'Chic Fil A BBC'!I27+Panera!I27+'Heritage Market'!I27</f>
        <v>353361.45599999995</v>
      </c>
      <c r="J27" s="103">
        <f t="shared" si="3"/>
        <v>1.3330256175935232E-2</v>
      </c>
      <c r="K27" s="104">
        <f>'POD Breezeway'!K27+'Express GL'!K27+'Starbucks GL-SBX Truck'!K27+'Miro''s'!K27+'Faculty Club'!K27+'Almazar '!K27+'Burger King'!K27+Bustelo!K27+Chilis!K27+Einstein!K27+Jamba!K27+'Pollo Tropical'!K27+'Subway GC'!K27+'Sushi Maki'!K27+Panda!K27+'Starbucks Mango'!K27+'Taco Bell'!K27+'Chick-fil-A'!K27+Dunkin!K27+'Misha''s'!K27+Sergios!K27+'Moes PG5'!K27+'Papa Johns'!K27+Salad!K27+'Half Moon'!K27+'Athletic Training Table'!K27+'Starbucks BBC'!K27+'Moes BBC'!K27+'Grille Works BBC'!K27+'Subway BBC'!K27+'Market Pavillion'!K27+'Chic Fil A BBC'!K27+Panera!K27+'Heritage Market'!K27</f>
        <v>360428.68511999998</v>
      </c>
      <c r="L27" s="103">
        <f t="shared" si="4"/>
        <v>1.3324487576368355E-2</v>
      </c>
      <c r="M27" s="104">
        <f>'POD Breezeway'!M27+'Express GL'!M27+'Starbucks GL-SBX Truck'!M27+'Miro''s'!M27+'Faculty Club'!M27+'Almazar '!M27+'Burger King'!M27+Bustelo!M27+Chilis!M27+Einstein!M27+Jamba!M27+'Pollo Tropical'!M27+'Subway GC'!M27+'Sushi Maki'!M27+Panda!M27+'Starbucks Mango'!M27+'Taco Bell'!M27+'Chick-fil-A'!M27+Dunkin!M27+'Misha''s'!M27+Sergios!M27+'Moes PG5'!M27+'Papa Johns'!M27+Salad!M27+'Half Moon'!M27+'Athletic Training Table'!M27+'Starbucks BBC'!M27+'Moes BBC'!M27+'Grille Works BBC'!M27+'Subway BBC'!M27+'Market Pavillion'!M27+'Chic Fil A BBC'!M27+Panera!M27+'Heritage Market'!M27</f>
        <v>367637.25882240001</v>
      </c>
      <c r="N27" s="103">
        <f t="shared" si="5"/>
        <v>1.3317927846561014E-2</v>
      </c>
      <c r="O27" s="104">
        <f>'POD Breezeway'!O27+'Express GL'!O27+'Starbucks GL-SBX Truck'!O27+'Miro''s'!O27+'Faculty Club'!O27+'Almazar '!O27+'Burger King'!O27+Bustelo!O27+Chilis!O27+Einstein!O27+Jamba!O27+'Pollo Tropical'!O27+'Subway GC'!O27+'Sushi Maki'!O27+Panda!O27+'Starbucks Mango'!O27+'Taco Bell'!O27+'Chick-fil-A'!O27+Dunkin!O27+'Misha''s'!O27+Sergios!O27+'Moes PG5'!O27+'Papa Johns'!O27+Salad!O27+'Half Moon'!O27+'Athletic Training Table'!O27+'Starbucks BBC'!O27+'Moes BBC'!O27+'Grille Works BBC'!O27+'Subway BBC'!O27+'Market Pavillion'!O27+'Chic Fil A BBC'!O27+Panera!O27+'Heritage Market'!O27</f>
        <v>374990.00399884797</v>
      </c>
      <c r="P27" s="103">
        <f t="shared" si="6"/>
        <v>1.3312043750875897E-2</v>
      </c>
      <c r="Q27" s="104">
        <f>'POD Breezeway'!Q27+'Express GL'!Q27+'Starbucks GL-SBX Truck'!Q27+'Miro''s'!Q27+'Faculty Club'!Q27+'Almazar '!Q27+'Burger King'!Q27+Bustelo!Q27+Chilis!Q27+Einstein!Q27+Jamba!Q27+'Pollo Tropical'!Q27+'Subway GC'!Q27+'Sushi Maki'!Q27+Panda!Q27+'Starbucks Mango'!Q27+'Taco Bell'!Q27+'Chick-fil-A'!Q27+Dunkin!Q27+'Misha''s'!Q27+Sergios!Q27+'Moes PG5'!Q27+'Papa Johns'!Q27+Salad!Q27+'Half Moon'!Q27+'Athletic Training Table'!Q27+'Starbucks BBC'!Q27+'Moes BBC'!Q27+'Grille Works BBC'!Q27+'Subway BBC'!Q27+'Market Pavillion'!Q27+'Chic Fil A BBC'!Q27+Panera!Q27+'Heritage Market'!Q27</f>
        <v>382489.80407882505</v>
      </c>
      <c r="R27" s="103">
        <f t="shared" si="7"/>
        <v>1.3304943533746474E-2</v>
      </c>
      <c r="S27" s="104">
        <f>'POD Breezeway'!S27+'Express GL'!S27+'Starbucks GL-SBX Truck'!S27+'Miro''s'!S27+'Faculty Club'!S27+'Almazar '!S27+'Burger King'!S27+Bustelo!S27+Chilis!S27+Einstein!S27+Jamba!S27+'Pollo Tropical'!S27+'Subway GC'!S27+'Sushi Maki'!S27+Panda!S27+'Starbucks Mango'!S27+'Taco Bell'!S27+'Chick-fil-A'!S27+Dunkin!S27+'Misha''s'!S27+Sergios!S27+'Moes PG5'!S27+'Papa Johns'!S27+Salad!S27+'Half Moon'!S27+'Athletic Training Table'!S27+'Starbucks BBC'!S27+'Moes BBC'!S27+'Grille Works BBC'!S27+'Subway BBC'!S27+'Market Pavillion'!S27+'Chic Fil A BBC'!S27+Panera!S27+'Heritage Market'!S27</f>
        <v>390139.60016040149</v>
      </c>
      <c r="T27" s="103">
        <f t="shared" si="8"/>
        <v>1.3298515785414855E-2</v>
      </c>
      <c r="U27" s="104">
        <f>'POD Breezeway'!U27+'Express GL'!U27+'Starbucks GL-SBX Truck'!U27+'Miro''s'!U27+'Faculty Club'!U27+'Almazar '!U27+'Burger King'!U27+Bustelo!U27+Chilis!U27+Einstein!U27+Jamba!U27+'Pollo Tropical'!U27+'Subway GC'!U27+'Sushi Maki'!U27+Panda!U27+'Starbucks Mango'!U27+'Taco Bell'!U27+'Chick-fil-A'!U27+Dunkin!U27+'Misha''s'!U27+Sergios!U27+'Moes PG5'!U27+'Papa Johns'!U27+Salad!U27+'Half Moon'!U27+'Athletic Training Table'!U27+'Starbucks BBC'!U27+'Moes BBC'!U27+'Grille Works BBC'!U27+'Subway BBC'!U27+'Market Pavillion'!U27+'Chic Fil A BBC'!U27+Panera!U27+'Heritage Market'!U27</f>
        <v>397942.3921636095</v>
      </c>
      <c r="V27" s="103">
        <f t="shared" si="9"/>
        <v>1.3311117424943501E-2</v>
      </c>
    </row>
    <row r="28" spans="1:22" ht="12.75" customHeight="1" x14ac:dyDescent="0.3">
      <c r="A28" s="26" t="s">
        <v>1</v>
      </c>
      <c r="B28" s="69"/>
      <c r="C28" s="105">
        <f>SUM(C19:C27)</f>
        <v>15914299.379999997</v>
      </c>
      <c r="D28" s="106">
        <f t="shared" si="0"/>
        <v>1</v>
      </c>
      <c r="E28" s="105">
        <f>SUM(E19:E27)</f>
        <v>24679622.5</v>
      </c>
      <c r="F28" s="106">
        <f t="shared" si="1"/>
        <v>1</v>
      </c>
      <c r="G28" s="105">
        <f>SUM(G19:G27)</f>
        <v>26037799.949999999</v>
      </c>
      <c r="H28" s="106">
        <f t="shared" si="2"/>
        <v>1</v>
      </c>
      <c r="I28" s="105">
        <f>SUM(I19:I27)</f>
        <v>26508226.948999997</v>
      </c>
      <c r="J28" s="106">
        <f t="shared" si="3"/>
        <v>1</v>
      </c>
      <c r="K28" s="105">
        <f>SUM(K19:K27)</f>
        <v>27050097.27798</v>
      </c>
      <c r="L28" s="106">
        <f t="shared" si="4"/>
        <v>1</v>
      </c>
      <c r="M28" s="105">
        <f>SUM(M19:M27)</f>
        <v>27604689.187239602</v>
      </c>
      <c r="N28" s="106">
        <f t="shared" si="5"/>
        <v>1</v>
      </c>
      <c r="O28" s="105">
        <f>SUM(O19:O27)</f>
        <v>28169228.633595396</v>
      </c>
      <c r="P28" s="106">
        <f t="shared" si="6"/>
        <v>1</v>
      </c>
      <c r="Q28" s="105">
        <f>SUM(Q19:Q27)</f>
        <v>28747946.438756634</v>
      </c>
      <c r="R28" s="106">
        <f t="shared" si="7"/>
        <v>1</v>
      </c>
      <c r="S28" s="105">
        <f>SUM(S19:S27)</f>
        <v>29337078.396995779</v>
      </c>
      <c r="T28" s="106">
        <f t="shared" si="8"/>
        <v>1</v>
      </c>
      <c r="U28" s="105">
        <f>SUM(U19:U27)</f>
        <v>29895491.074093547</v>
      </c>
      <c r="V28" s="106">
        <f t="shared" si="9"/>
        <v>1</v>
      </c>
    </row>
    <row r="29" spans="1:22" ht="12.75" customHeight="1" x14ac:dyDescent="0.3">
      <c r="A29" s="26"/>
      <c r="B29" s="69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2" ht="12.75" customHeight="1" x14ac:dyDescent="0.3">
      <c r="A30" s="26" t="s">
        <v>34</v>
      </c>
      <c r="B30" s="69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2" ht="12.75" customHeight="1" x14ac:dyDescent="0.3">
      <c r="A31" s="38" t="s">
        <v>35</v>
      </c>
      <c r="B31" s="50"/>
      <c r="C31" s="102">
        <f>'POD Breezeway'!C31+'Express GL'!C31+'Starbucks GL-SBX Truck'!C31+'Miro''s'!C31+'Faculty Club'!C31+'Almazar '!C31+'Burger King'!C31+Bustelo!C31+Chilis!C31+Einstein!C31+Jamba!C31+'Pollo Tropical'!C31+'Subway GC'!C31+'Sushi Maki'!C31+Panda!C31+'Starbucks Mango'!C31+'Taco Bell'!C31+'Chick-fil-A'!C31+Dunkin!C31+'Misha''s'!C31+Sergios!C31+'Moes PG5'!C31+'Papa Johns'!C31+Salad!C31+'Half Moon'!C31+'Athletic Training Table'!C31+'Starbucks BBC'!C31+'Moes BBC'!C31+'Grille Works BBC'!C31+'Subway BBC'!C31+'Market Pavillion'!C31+'Chic Fil A BBC'!C31+Panera!C31+'Heritage Market'!C31</f>
        <v>4880702.41842</v>
      </c>
      <c r="D31" s="103">
        <f>IFERROR(C31/C$28,0)</f>
        <v>0.30668660315349683</v>
      </c>
      <c r="E31" s="102">
        <f>'POD Breezeway'!E31+'Express GL'!E31+'Starbucks GL-SBX Truck'!E31+'Miro''s'!E31+'Faculty Club'!E31+'Almazar '!E31+'Burger King'!E31+Bustelo!E31+Chilis!E31+Einstein!E31+Jamba!E31+'Pollo Tropical'!E31+'Subway GC'!E31+'Sushi Maki'!E31+Panda!E31+'Starbucks Mango'!E31+'Taco Bell'!E31+'Chick-fil-A'!E31+Dunkin!E31+'Misha''s'!E31+Sergios!E31+'Moes PG5'!E31+'Papa Johns'!E31+Salad!E31+'Half Moon'!E31+'Athletic Training Table'!E31+'Starbucks BBC'!E31+'Moes BBC'!E31+'Grille Works BBC'!E31+'Subway BBC'!E31+'Market Pavillion'!E31+'Chic Fil A BBC'!E31+Panera!E31+'Heritage Market'!E31</f>
        <v>7873119.8574999999</v>
      </c>
      <c r="F31" s="103">
        <f>IFERROR(E31/E$28,0)</f>
        <v>0.31901297750806357</v>
      </c>
      <c r="G31" s="102">
        <f>'POD Breezeway'!G31+'Express GL'!G31+'Starbucks GL-SBX Truck'!G31+'Miro''s'!G31+'Faculty Club'!G31+'Almazar '!G31+'Burger King'!G31+Bustelo!G31+Chilis!G31+Einstein!G31+Jamba!G31+'Pollo Tropical'!G31+'Subway GC'!G31+'Sushi Maki'!G31+Panda!G31+'Starbucks Mango'!G31+'Taco Bell'!G31+'Chick-fil-A'!G31+Dunkin!G31+'Misha''s'!G31+Sergios!G31+'Moes PG5'!G31+'Papa Johns'!G31+Salad!G31+'Half Moon'!G31+'Athletic Training Table'!G31+'Starbucks BBC'!G31+'Moes BBC'!G31+'Grille Works BBC'!G31+'Subway BBC'!G31+'Market Pavillion'!G31+'Chic Fil A BBC'!G31+Panera!G31+'Heritage Market'!G31</f>
        <v>8495864.8026000019</v>
      </c>
      <c r="H31" s="103">
        <f>IFERROR(G31/G$28,0)</f>
        <v>0.32628965653451847</v>
      </c>
      <c r="I31" s="102">
        <f>'POD Breezeway'!I31+'Express GL'!I31+'Starbucks GL-SBX Truck'!I31+'Miro''s'!I31+'Faculty Club'!I31+'Almazar '!I31+'Burger King'!I31+Bustelo!I31+Chilis!I31+Einstein!I31+Jamba!I31+'Pollo Tropical'!I31+'Subway GC'!I31+'Sushi Maki'!I31+Panda!I31+'Starbucks Mango'!I31+'Taco Bell'!I31+'Chick-fil-A'!I31+Dunkin!I31+'Misha''s'!I31+Sergios!I31+'Moes PG5'!I31+'Papa Johns'!I31+Salad!I31+'Half Moon'!I31+'Athletic Training Table'!I31+'Starbucks BBC'!I31+'Moes BBC'!I31+'Grille Works BBC'!I31+'Subway BBC'!I31+'Market Pavillion'!I31+'Chic Fil A BBC'!I31+Panera!I31+'Heritage Market'!I31</f>
        <v>8647954.9416000005</v>
      </c>
      <c r="J31" s="103">
        <f>IFERROR(I31/I$28,0)</f>
        <v>0.32623664186360218</v>
      </c>
      <c r="K31" s="102">
        <f>'POD Breezeway'!K31+'Express GL'!K31+'Starbucks GL-SBX Truck'!K31+'Miro''s'!K31+'Faculty Club'!K31+'Almazar '!K31+'Burger King'!K31+Bustelo!K31+Chilis!K31+Einstein!K31+Jamba!K31+'Pollo Tropical'!K31+'Subway GC'!K31+'Sushi Maki'!K31+Panda!K31+'Starbucks Mango'!K31+'Taco Bell'!K31+'Chick-fil-A'!K31+Dunkin!K31+'Misha''s'!K31+Sergios!K31+'Moes PG5'!K31+'Papa Johns'!K31+Salad!K31+'Half Moon'!K31+'Athletic Training Table'!K31+'Starbucks BBC'!K31+'Moes BBC'!K31+'Grille Works BBC'!K31+'Subway BBC'!K31+'Market Pavillion'!K31+'Chic Fil A BBC'!K31+Panera!K31+'Heritage Market'!K31</f>
        <v>8821532.9566639997</v>
      </c>
      <c r="L31" s="103">
        <f>IFERROR(K31/K$28,0)</f>
        <v>0.32611834501035697</v>
      </c>
      <c r="M31" s="102">
        <f>'POD Breezeway'!M31+'Express GL'!M31+'Starbucks GL-SBX Truck'!M31+'Miro''s'!M31+'Faculty Club'!M31+'Almazar '!M31+'Burger King'!M31+Bustelo!M31+Chilis!M31+Einstein!M31+Jamba!M31+'Pollo Tropical'!M31+'Subway GC'!M31+'Sushi Maki'!M31+Panda!M31+'Starbucks Mango'!M31+'Taco Bell'!M31+'Chick-fil-A'!M31+Dunkin!M31+'Misha''s'!M31+Sergios!M31+'Moes PG5'!M31+'Papa Johns'!M31+Salad!M31+'Half Moon'!M31+'Athletic Training Table'!M31+'Starbucks BBC'!M31+'Moes BBC'!M31+'Grille Works BBC'!M31+'Subway BBC'!M31+'Market Pavillion'!M31+'Chic Fil A BBC'!M31+Panera!M31+'Heritage Market'!M31</f>
        <v>9006115.8615722787</v>
      </c>
      <c r="N31" s="103">
        <f>IFERROR(M31/M$28,0)</f>
        <v>0.32625311592841255</v>
      </c>
      <c r="O31" s="102">
        <f>'POD Breezeway'!O31+'Express GL'!O31+'Starbucks GL-SBX Truck'!O31+'Miro''s'!O31+'Faculty Club'!O31+'Almazar '!O31+'Burger King'!O31+Bustelo!O31+Chilis!O31+Einstein!O31+Jamba!O31+'Pollo Tropical'!O31+'Subway GC'!O31+'Sushi Maki'!O31+Panda!O31+'Starbucks Mango'!O31+'Taco Bell'!O31+'Chick-fil-A'!O31+Dunkin!O31+'Misha''s'!O31+Sergios!O31+'Moes PG5'!O31+'Papa Johns'!O31+Salad!O31+'Half Moon'!O31+'Athletic Training Table'!O31+'Starbucks BBC'!O31+'Moes BBC'!O31+'Grille Works BBC'!O31+'Subway BBC'!O31+'Market Pavillion'!O31+'Chic Fil A BBC'!O31+Panera!O31+'Heritage Market'!O31</f>
        <v>9190020.620551357</v>
      </c>
      <c r="P31" s="103">
        <f>IFERROR(O31/O$28,0)</f>
        <v>0.32624324720028314</v>
      </c>
      <c r="Q31" s="102">
        <f>'POD Breezeway'!Q31+'Express GL'!Q31+'Starbucks GL-SBX Truck'!Q31+'Miro''s'!Q31+'Faculty Club'!Q31+'Almazar '!Q31+'Burger King'!Q31+Bustelo!Q31+Chilis!Q31+Einstein!Q31+Jamba!Q31+'Pollo Tropical'!Q31+'Subway GC'!Q31+'Sushi Maki'!Q31+Panda!Q31+'Starbucks Mango'!Q31+'Taco Bell'!Q31+'Chick-fil-A'!Q31+Dunkin!Q31+'Misha''s'!Q31+Sergios!Q31+'Moes PG5'!Q31+'Papa Johns'!Q31+Salad!Q31+'Half Moon'!Q31+'Athletic Training Table'!Q31+'Starbucks BBC'!Q31+'Moes BBC'!Q31+'Grille Works BBC'!Q31+'Subway BBC'!Q31+'Market Pavillion'!Q31+'Chic Fil A BBC'!Q31+Panera!Q31+'Heritage Market'!Q31</f>
        <v>9378879.0300738625</v>
      </c>
      <c r="R31" s="103">
        <f>IFERROR(Q31/Q$28,0)</f>
        <v>0.32624518241865436</v>
      </c>
      <c r="S31" s="102">
        <f>'POD Breezeway'!S31+'Express GL'!S31+'Starbucks GL-SBX Truck'!S31+'Miro''s'!S31+'Faculty Club'!S31+'Almazar '!S31+'Burger King'!S31+Bustelo!S31+Chilis!S31+Einstein!S31+Jamba!S31+'Pollo Tropical'!S31+'Subway GC'!S31+'Sushi Maki'!S31+Panda!S31+'Starbucks Mango'!S31+'Taco Bell'!S31+'Chick-fil-A'!S31+Dunkin!S31+'Misha''s'!S31+Sergios!S31+'Moes PG5'!S31+'Papa Johns'!S31+Salad!S31+'Half Moon'!S31+'Athletic Training Table'!S31+'Starbucks BBC'!S31+'Moes BBC'!S31+'Grille Works BBC'!S31+'Subway BBC'!S31+'Market Pavillion'!S31+'Chic Fil A BBC'!S31+Panera!S31+'Heritage Market'!S31</f>
        <v>9571091.6988960616</v>
      </c>
      <c r="T31" s="103">
        <f>IFERROR(S31/S$28,0)</f>
        <v>0.32624556438026819</v>
      </c>
      <c r="U31" s="102">
        <f>'POD Breezeway'!U31+'Express GL'!U31+'Starbucks GL-SBX Truck'!U31+'Miro''s'!U31+'Faculty Club'!U31+'Almazar '!U31+'Burger King'!U31+Bustelo!U31+Chilis!U31+Einstein!U31+Jamba!U31+'Pollo Tropical'!U31+'Subway GC'!U31+'Sushi Maki'!U31+Panda!U31+'Starbucks Mango'!U31+'Taco Bell'!U31+'Chick-fil-A'!U31+Dunkin!U31+'Misha''s'!U31+Sergios!U31+'Moes PG5'!U31+'Papa Johns'!U31+Salad!U31+'Half Moon'!U31+'Athletic Training Table'!U31+'Starbucks BBC'!U31+'Moes BBC'!U31+'Grille Works BBC'!U31+'Subway BBC'!U31+'Market Pavillion'!U31+'Chic Fil A BBC'!U31+Panera!U31+'Heritage Market'!U31</f>
        <v>9752778.2469193768</v>
      </c>
      <c r="V31" s="103">
        <f>IFERROR(U31/U$28,0)</f>
        <v>0.32622906988709127</v>
      </c>
    </row>
    <row r="32" spans="1:22" ht="12.75" customHeight="1" x14ac:dyDescent="0.3">
      <c r="A32" s="70" t="s">
        <v>75</v>
      </c>
      <c r="B32" s="70"/>
      <c r="C32" s="102">
        <f>'POD Breezeway'!C32+'Express GL'!C32+'Starbucks GL-SBX Truck'!C32+'Miro''s'!C32+'Faculty Club'!C32+'Almazar '!C32+'Burger King'!C32+Bustelo!C32+Chilis!C32+Einstein!C32+Jamba!C32+'Pollo Tropical'!C32+'Subway GC'!C32+'Sushi Maki'!C32+Panda!C32+'Starbucks Mango'!C32+'Taco Bell'!C32+'Chick-fil-A'!C32+Dunkin!C32+'Misha''s'!C32+Sergios!C32+'Moes PG5'!C32+'Papa Johns'!C32+Salad!C32+'Half Moon'!C32+'Athletic Training Table'!C32+'Starbucks BBC'!C32+'Moes BBC'!C32+'Grille Works BBC'!C32+'Subway BBC'!C32+'Market Pavillion'!C32+'Chic Fil A BBC'!C32+Panera!C32+'Heritage Market'!C32</f>
        <v>0</v>
      </c>
      <c r="D32" s="103">
        <f>IFERROR(C32/C$28,0)</f>
        <v>0</v>
      </c>
      <c r="E32" s="102">
        <f>'POD Breezeway'!E32+'Express GL'!E32+'Starbucks GL-SBX Truck'!E32+'Miro''s'!E32+'Faculty Club'!E32+'Almazar '!E32+'Burger King'!E32+Bustelo!E32+Chilis!E32+Einstein!E32+Jamba!E32+'Pollo Tropical'!E32+'Subway GC'!E32+'Sushi Maki'!E32+Panda!E32+'Starbucks Mango'!E32+'Taco Bell'!E32+'Chick-fil-A'!E32+Dunkin!E32+'Misha''s'!E32+Sergios!E32+'Moes PG5'!E32+'Papa Johns'!E32+Salad!E32+'Half Moon'!E32+'Athletic Training Table'!E32+'Starbucks BBC'!E32+'Moes BBC'!E32+'Grille Works BBC'!E32+'Subway BBC'!E32+'Market Pavillion'!E32+'Chic Fil A BBC'!E32+Panera!E32+'Heritage Market'!E32</f>
        <v>0</v>
      </c>
      <c r="F32" s="103">
        <f>IFERROR(E32/E$28,0)</f>
        <v>0</v>
      </c>
      <c r="G32" s="102">
        <f>'POD Breezeway'!G32+'Express GL'!G32+'Starbucks GL-SBX Truck'!G32+'Miro''s'!G32+'Faculty Club'!G32+'Almazar '!G32+'Burger King'!G32+Bustelo!G32+Chilis!G32+Einstein!G32+Jamba!G32+'Pollo Tropical'!G32+'Subway GC'!G32+'Sushi Maki'!G32+Panda!G32+'Starbucks Mango'!G32+'Taco Bell'!G32+'Chick-fil-A'!G32+Dunkin!G32+'Misha''s'!G32+Sergios!G32+'Moes PG5'!G32+'Papa Johns'!G32+Salad!G32+'Half Moon'!G32+'Athletic Training Table'!G32+'Starbucks BBC'!G32+'Moes BBC'!G32+'Grille Works BBC'!G32+'Subway BBC'!G32+'Market Pavillion'!G32+'Chic Fil A BBC'!G32+Panera!G32+'Heritage Market'!G32</f>
        <v>0</v>
      </c>
      <c r="H32" s="103">
        <f>IFERROR(G32/G$28,0)</f>
        <v>0</v>
      </c>
      <c r="I32" s="102">
        <f>'POD Breezeway'!I32+'Express GL'!I32+'Starbucks GL-SBX Truck'!I32+'Miro''s'!I32+'Faculty Club'!I32+'Almazar '!I32+'Burger King'!I32+Bustelo!I32+Chilis!I32+Einstein!I32+Jamba!I32+'Pollo Tropical'!I32+'Subway GC'!I32+'Sushi Maki'!I32+Panda!I32+'Starbucks Mango'!I32+'Taco Bell'!I32+'Chick-fil-A'!I32+Dunkin!I32+'Misha''s'!I32+Sergios!I32+'Moes PG5'!I32+'Papa Johns'!I32+Salad!I32+'Half Moon'!I32+'Athletic Training Table'!I32+'Starbucks BBC'!I32+'Moes BBC'!I32+'Grille Works BBC'!I32+'Subway BBC'!I32+'Market Pavillion'!I32+'Chic Fil A BBC'!I32+Panera!I32+'Heritage Market'!I32</f>
        <v>0</v>
      </c>
      <c r="J32" s="103">
        <f>IFERROR(I32/I$28,0)</f>
        <v>0</v>
      </c>
      <c r="K32" s="102">
        <f>'POD Breezeway'!K32+'Express GL'!K32+'Starbucks GL-SBX Truck'!K32+'Miro''s'!K32+'Faculty Club'!K32+'Almazar '!K32+'Burger King'!K32+Bustelo!K32+Chilis!K32+Einstein!K32+Jamba!K32+'Pollo Tropical'!K32+'Subway GC'!K32+'Sushi Maki'!K32+Panda!K32+'Starbucks Mango'!K32+'Taco Bell'!K32+'Chick-fil-A'!K32+Dunkin!K32+'Misha''s'!K32+Sergios!K32+'Moes PG5'!K32+'Papa Johns'!K32+Salad!K32+'Half Moon'!K32+'Athletic Training Table'!K32+'Starbucks BBC'!K32+'Moes BBC'!K32+'Grille Works BBC'!K32+'Subway BBC'!K32+'Market Pavillion'!K32+'Chic Fil A BBC'!K32+Panera!K32+'Heritage Market'!K32</f>
        <v>0</v>
      </c>
      <c r="L32" s="103">
        <f>IFERROR(K32/K$28,0)</f>
        <v>0</v>
      </c>
      <c r="M32" s="102">
        <f>'POD Breezeway'!M32+'Express GL'!M32+'Starbucks GL-SBX Truck'!M32+'Miro''s'!M32+'Faculty Club'!M32+'Almazar '!M32+'Burger King'!M32+Bustelo!M32+Chilis!M32+Einstein!M32+Jamba!M32+'Pollo Tropical'!M32+'Subway GC'!M32+'Sushi Maki'!M32+Panda!M32+'Starbucks Mango'!M32+'Taco Bell'!M32+'Chick-fil-A'!M32+Dunkin!M32+'Misha''s'!M32+Sergios!M32+'Moes PG5'!M32+'Papa Johns'!M32+Salad!M32+'Half Moon'!M32+'Athletic Training Table'!M32+'Starbucks BBC'!M32+'Moes BBC'!M32+'Grille Works BBC'!M32+'Subway BBC'!M32+'Market Pavillion'!M32+'Chic Fil A BBC'!M32+Panera!M32+'Heritage Market'!M32</f>
        <v>0</v>
      </c>
      <c r="N32" s="103">
        <f>IFERROR(M32/M$28,0)</f>
        <v>0</v>
      </c>
      <c r="O32" s="102">
        <f>'POD Breezeway'!O32+'Express GL'!O32+'Starbucks GL-SBX Truck'!O32+'Miro''s'!O32+'Faculty Club'!O32+'Almazar '!O32+'Burger King'!O32+Bustelo!O32+Chilis!O32+Einstein!O32+Jamba!O32+'Pollo Tropical'!O32+'Subway GC'!O32+'Sushi Maki'!O32+Panda!O32+'Starbucks Mango'!O32+'Taco Bell'!O32+'Chick-fil-A'!O32+Dunkin!O32+'Misha''s'!O32+Sergios!O32+'Moes PG5'!O32+'Papa Johns'!O32+Salad!O32+'Half Moon'!O32+'Athletic Training Table'!O32+'Starbucks BBC'!O32+'Moes BBC'!O32+'Grille Works BBC'!O32+'Subway BBC'!O32+'Market Pavillion'!O32+'Chic Fil A BBC'!O32+Panera!O32+'Heritage Market'!O32</f>
        <v>0</v>
      </c>
      <c r="P32" s="103">
        <f>IFERROR(O32/O$28,0)</f>
        <v>0</v>
      </c>
      <c r="Q32" s="102">
        <f>'POD Breezeway'!Q32+'Express GL'!Q32+'Starbucks GL-SBX Truck'!Q32+'Miro''s'!Q32+'Faculty Club'!Q32+'Almazar '!Q32+'Burger King'!Q32+Bustelo!Q32+Chilis!Q32+Einstein!Q32+Jamba!Q32+'Pollo Tropical'!Q32+'Subway GC'!Q32+'Sushi Maki'!Q32+Panda!Q32+'Starbucks Mango'!Q32+'Taco Bell'!Q32+'Chick-fil-A'!Q32+Dunkin!Q32+'Misha''s'!Q32+Sergios!Q32+'Moes PG5'!Q32+'Papa Johns'!Q32+Salad!Q32+'Half Moon'!Q32+'Athletic Training Table'!Q32+'Starbucks BBC'!Q32+'Moes BBC'!Q32+'Grille Works BBC'!Q32+'Subway BBC'!Q32+'Market Pavillion'!Q32+'Chic Fil A BBC'!Q32+Panera!Q32+'Heritage Market'!Q32</f>
        <v>0</v>
      </c>
      <c r="R32" s="103">
        <f>IFERROR(Q32/Q$28,0)</f>
        <v>0</v>
      </c>
      <c r="S32" s="102">
        <f>'POD Breezeway'!S32+'Express GL'!S32+'Starbucks GL-SBX Truck'!S32+'Miro''s'!S32+'Faculty Club'!S32+'Almazar '!S32+'Burger King'!S32+Bustelo!S32+Chilis!S32+Einstein!S32+Jamba!S32+'Pollo Tropical'!S32+'Subway GC'!S32+'Sushi Maki'!S32+Panda!S32+'Starbucks Mango'!S32+'Taco Bell'!S32+'Chick-fil-A'!S32+Dunkin!S32+'Misha''s'!S32+Sergios!S32+'Moes PG5'!S32+'Papa Johns'!S32+Salad!S32+'Half Moon'!S32+'Athletic Training Table'!S32+'Starbucks BBC'!S32+'Moes BBC'!S32+'Grille Works BBC'!S32+'Subway BBC'!S32+'Market Pavillion'!S32+'Chic Fil A BBC'!S32+Panera!S32+'Heritage Market'!S32</f>
        <v>0</v>
      </c>
      <c r="T32" s="103">
        <f>IFERROR(S32/S$28,0)</f>
        <v>0</v>
      </c>
      <c r="U32" s="102">
        <f>'POD Breezeway'!U32+'Express GL'!U32+'Starbucks GL-SBX Truck'!U32+'Miro''s'!U32+'Faculty Club'!U32+'Almazar '!U32+'Burger King'!U32+Bustelo!U32+Chilis!U32+Einstein!U32+Jamba!U32+'Pollo Tropical'!U32+'Subway GC'!U32+'Sushi Maki'!U32+Panda!U32+'Starbucks Mango'!U32+'Taco Bell'!U32+'Chick-fil-A'!U32+Dunkin!U32+'Misha''s'!U32+Sergios!U32+'Moes PG5'!U32+'Papa Johns'!U32+Salad!U32+'Half Moon'!U32+'Athletic Training Table'!U32+'Starbucks BBC'!U32+'Moes BBC'!U32+'Grille Works BBC'!U32+'Subway BBC'!U32+'Market Pavillion'!U32+'Chic Fil A BBC'!U32+Panera!U32+'Heritage Market'!U32</f>
        <v>0</v>
      </c>
      <c r="V32" s="103">
        <f>IFERROR(U32/U$28,0)</f>
        <v>0</v>
      </c>
    </row>
    <row r="33" spans="1:22" ht="12.75" customHeight="1" x14ac:dyDescent="0.3">
      <c r="A33" s="26" t="s">
        <v>2</v>
      </c>
      <c r="B33" s="69"/>
      <c r="C33" s="105">
        <f>SUM(C31:C32)</f>
        <v>4880702.41842</v>
      </c>
      <c r="D33" s="106">
        <f>IFERROR(C33/C$28,0)</f>
        <v>0.30668660315349683</v>
      </c>
      <c r="E33" s="105">
        <f>SUM(E31:E32)</f>
        <v>7873119.8574999999</v>
      </c>
      <c r="F33" s="106">
        <f>IFERROR(E33/E$28,0)</f>
        <v>0.31901297750806357</v>
      </c>
      <c r="G33" s="105">
        <f>SUM(G31:G32)</f>
        <v>8495864.8026000019</v>
      </c>
      <c r="H33" s="106">
        <f>IFERROR(G33/G$28,0)</f>
        <v>0.32628965653451847</v>
      </c>
      <c r="I33" s="105">
        <f>SUM(I31:I32)</f>
        <v>8647954.9416000005</v>
      </c>
      <c r="J33" s="106">
        <f>IFERROR(I33/I$28,0)</f>
        <v>0.32623664186360218</v>
      </c>
      <c r="K33" s="105">
        <f>SUM(K31:K32)</f>
        <v>8821532.9566639997</v>
      </c>
      <c r="L33" s="106">
        <f>IFERROR(K33/K$28,0)</f>
        <v>0.32611834501035697</v>
      </c>
      <c r="M33" s="105">
        <f>SUM(M31:M32)</f>
        <v>9006115.8615722787</v>
      </c>
      <c r="N33" s="106">
        <f>IFERROR(M33/M$28,0)</f>
        <v>0.32625311592841255</v>
      </c>
      <c r="O33" s="105">
        <f>SUM(O31:O32)</f>
        <v>9190020.620551357</v>
      </c>
      <c r="P33" s="106">
        <f>IFERROR(O33/O$28,0)</f>
        <v>0.32624324720028314</v>
      </c>
      <c r="Q33" s="105">
        <f>SUM(Q31:Q32)</f>
        <v>9378879.0300738625</v>
      </c>
      <c r="R33" s="106">
        <f>IFERROR(Q33/Q$28,0)</f>
        <v>0.32624518241865436</v>
      </c>
      <c r="S33" s="105">
        <f>SUM(S31:S32)</f>
        <v>9571091.6988960616</v>
      </c>
      <c r="T33" s="106">
        <f>IFERROR(S33/S$28,0)</f>
        <v>0.32624556438026819</v>
      </c>
      <c r="U33" s="105">
        <f>SUM(U31:U32)</f>
        <v>9752778.2469193768</v>
      </c>
      <c r="V33" s="106">
        <f>IFERROR(U33/U$28,0)</f>
        <v>0.32622906988709127</v>
      </c>
    </row>
    <row r="34" spans="1:22" ht="12.75" customHeight="1" x14ac:dyDescent="0.3">
      <c r="A34" s="38"/>
      <c r="B34" s="5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2.75" customHeight="1" x14ac:dyDescent="0.3">
      <c r="A35" s="26" t="s">
        <v>3</v>
      </c>
      <c r="B35" s="69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2.75" customHeight="1" x14ac:dyDescent="0.3">
      <c r="A36" s="38" t="s">
        <v>22</v>
      </c>
      <c r="B36" s="50"/>
      <c r="C36" s="102">
        <f>'POD Breezeway'!C36+'Express GL'!C36+'Starbucks GL-SBX Truck'!C36+'Miro''s'!C36+'Faculty Club'!C36+'Almazar '!C36+'Burger King'!C36+Bustelo!C36+Chilis!C36+Einstein!C36+Jamba!C36+'Pollo Tropical'!C36+'Subway GC'!C36+'Sushi Maki'!C36+Panda!C36+'Starbucks Mango'!C36+'Taco Bell'!C36+'Chick-fil-A'!C36+Dunkin!C36+'Misha''s'!C36+Sergios!C36+'Moes PG5'!C36+'Papa Johns'!C36+Salad!C36+'Half Moon'!C36+'Athletic Training Table'!C36+'Starbucks BBC'!C36+'Moes BBC'!C36+'Grille Works BBC'!C36+'Subway BBC'!C36+'Market Pavillion'!C36+'Chic Fil A BBC'!C36+Panera!C36+'Heritage Market'!C36</f>
        <v>384975</v>
      </c>
      <c r="D36" s="103">
        <f t="shared" ref="D36:D46" si="10">IFERROR(C36/C$28,0)</f>
        <v>2.4190508850412244E-2</v>
      </c>
      <c r="E36" s="102">
        <f>'POD Breezeway'!E36+'Express GL'!E36+'Starbucks GL-SBX Truck'!E36+'Miro''s'!E36+'Faculty Club'!E36+'Almazar '!E36+'Burger King'!E36+Bustelo!E36+Chilis!E36+Einstein!E36+Jamba!E36+'Pollo Tropical'!E36+'Subway GC'!E36+'Sushi Maki'!E36+Panda!E36+'Starbucks Mango'!E36+'Taco Bell'!E36+'Chick-fil-A'!E36+Dunkin!E36+'Misha''s'!E36+Sergios!E36+'Moes PG5'!E36+'Papa Johns'!E36+Salad!E36+'Half Moon'!E36+'Athletic Training Table'!E36+'Starbucks BBC'!E36+'Moes BBC'!E36+'Grille Works BBC'!E36+'Subway BBC'!E36+'Market Pavillion'!E36+'Chic Fil A BBC'!E36+Panera!E36+'Heritage Market'!E36</f>
        <v>521569.57785714278</v>
      </c>
      <c r="F36" s="103">
        <f t="shared" ref="F36:F46" si="11">IFERROR(E36/E$28,0)</f>
        <v>2.1133612471468832E-2</v>
      </c>
      <c r="G36" s="102">
        <f>'POD Breezeway'!G36+'Express GL'!G36+'Starbucks GL-SBX Truck'!G36+'Miro''s'!G36+'Faculty Club'!G36+'Almazar '!G36+'Burger King'!G36+Bustelo!G36+Chilis!G36+Einstein!G36+Jamba!G36+'Pollo Tropical'!G36+'Subway GC'!G36+'Sushi Maki'!G36+Panda!G36+'Starbucks Mango'!G36+'Taco Bell'!G36+'Chick-fil-A'!G36+Dunkin!G36+'Misha''s'!G36+Sergios!G36+'Moes PG5'!G36+'Papa Johns'!G36+Salad!G36+'Half Moon'!G36+'Athletic Training Table'!G36+'Starbucks BBC'!G36+'Moes BBC'!G36+'Grille Works BBC'!G36+'Subway BBC'!G36+'Market Pavillion'!G36+'Chic Fil A BBC'!G36+Panera!G36+'Heritage Market'!G36</f>
        <v>645648.653575</v>
      </c>
      <c r="H36" s="103">
        <f t="shared" ref="H36:H46" si="12">IFERROR(G36/G$28,0)</f>
        <v>2.4796590142593826E-2</v>
      </c>
      <c r="I36" s="102">
        <f>'POD Breezeway'!I36+'Express GL'!I36+'Starbucks GL-SBX Truck'!I36+'Miro''s'!I36+'Faculty Club'!I36+'Almazar '!I36+'Burger King'!I36+Bustelo!I36+Chilis!I36+Einstein!I36+Jamba!I36+'Pollo Tropical'!I36+'Subway GC'!I36+'Sushi Maki'!I36+Panda!I36+'Starbucks Mango'!I36+'Taco Bell'!I36+'Chick-fil-A'!I36+Dunkin!I36+'Misha''s'!I36+Sergios!I36+'Moes PG5'!I36+'Papa Johns'!I36+Salad!I36+'Half Moon'!I36+'Athletic Training Table'!I36+'Starbucks BBC'!I36+'Moes BBC'!I36+'Grille Works BBC'!I36+'Subway BBC'!I36+'Market Pavillion'!I36+'Chic Fil A BBC'!I36+Panera!I36+'Heritage Market'!I36</f>
        <v>661264.10601837491</v>
      </c>
      <c r="J36" s="103">
        <f t="shared" ref="J36:J46" si="13">IFERROR(I36/I$28,0)</f>
        <v>2.4945618101527556E-2</v>
      </c>
      <c r="K36" s="102">
        <f>'POD Breezeway'!K36+'Express GL'!K36+'Starbucks GL-SBX Truck'!K36+'Miro''s'!K36+'Faculty Club'!K36+'Almazar '!K36+'Burger King'!K36+Bustelo!K36+Chilis!K36+Einstein!K36+Jamba!K36+'Pollo Tropical'!K36+'Subway GC'!K36+'Sushi Maki'!K36+Panda!K36+'Starbucks Mango'!K36+'Taco Bell'!K36+'Chick-fil-A'!K36+Dunkin!K36+'Misha''s'!K36+Sergios!K36+'Moes PG5'!K36+'Papa Johns'!K36+Salad!K36+'Half Moon'!K36+'Athletic Training Table'!K36+'Starbucks BBC'!K36+'Moes BBC'!K36+'Grille Works BBC'!K36+'Subway BBC'!K36+'Market Pavillion'!K36+'Chic Fil A BBC'!K36+Panera!K36+'Heritage Market'!K36</f>
        <v>677259.42949491425</v>
      </c>
      <c r="L36" s="103">
        <f t="shared" ref="L36:L46" si="14">IFERROR(K36/K$28,0)</f>
        <v>2.503722713212695E-2</v>
      </c>
      <c r="M36" s="102">
        <f>'POD Breezeway'!M36+'Express GL'!M36+'Starbucks GL-SBX Truck'!M36+'Miro''s'!M36+'Faculty Club'!M36+'Almazar '!M36+'Burger King'!M36+Bustelo!M36+Chilis!M36+Einstein!M36+Jamba!M36+'Pollo Tropical'!M36+'Subway GC'!M36+'Sushi Maki'!M36+Panda!M36+'Starbucks Mango'!M36+'Taco Bell'!M36+'Chick-fil-A'!M36+Dunkin!M36+'Misha''s'!M36+Sergios!M36+'Moes PG5'!M36+'Papa Johns'!M36+Salad!M36+'Half Moon'!M36+'Athletic Training Table'!M36+'Starbucks BBC'!M36+'Moes BBC'!M36+'Grille Works BBC'!M36+'Subway BBC'!M36+'Market Pavillion'!M36+'Chic Fil A BBC'!M36+Panera!M36+'Heritage Market'!M36</f>
        <v>693643.91047488863</v>
      </c>
      <c r="N36" s="103">
        <f t="shared" ref="N36:N46" si="15">IFERROR(M36/M$28,0)</f>
        <v>2.51277565840346E-2</v>
      </c>
      <c r="O36" s="102">
        <f>'POD Breezeway'!O36+'Express GL'!O36+'Starbucks GL-SBX Truck'!O36+'Miro''s'!O36+'Faculty Club'!O36+'Almazar '!O36+'Burger King'!O36+Bustelo!O36+Chilis!O36+Einstein!O36+Jamba!O36+'Pollo Tropical'!O36+'Subway GC'!O36+'Sushi Maki'!O36+Panda!O36+'Starbucks Mango'!O36+'Taco Bell'!O36+'Chick-fil-A'!O36+Dunkin!O36+'Misha''s'!O36+Sergios!O36+'Moes PG5'!O36+'Papa Johns'!O36+Salad!O36+'Half Moon'!O36+'Athletic Training Table'!O36+'Starbucks BBC'!O36+'Moes BBC'!O36+'Grille Works BBC'!O36+'Subway BBC'!O36+'Market Pavillion'!O36+'Chic Fil A BBC'!O36+Panera!O36+'Heritage Market'!O36</f>
        <v>710427.06338421442</v>
      </c>
      <c r="P36" s="103">
        <f t="shared" ref="P36:P46" si="16">IFERROR(O36/O$28,0)</f>
        <v>2.5219968662433999E-2</v>
      </c>
      <c r="Q36" s="102">
        <f>'POD Breezeway'!Q36+'Express GL'!Q36+'Starbucks GL-SBX Truck'!Q36+'Miro''s'!Q36+'Faculty Club'!Q36+'Almazar '!Q36+'Burger King'!Q36+Bustelo!Q36+Chilis!Q36+Einstein!Q36+Jamba!Q36+'Pollo Tropical'!Q36+'Subway GC'!Q36+'Sushi Maki'!Q36+Panda!Q36+'Starbucks Mango'!Q36+'Taco Bell'!Q36+'Chick-fil-A'!Q36+Dunkin!Q36+'Misha''s'!Q36+Sergios!Q36+'Moes PG5'!Q36+'Papa Johns'!Q36+Salad!Q36+'Half Moon'!Q36+'Athletic Training Table'!Q36+'Starbucks BBC'!Q36+'Moes BBC'!Q36+'Grille Works BBC'!Q36+'Subway BBC'!Q36+'Market Pavillion'!Q36+'Chic Fil A BBC'!Q36+Panera!Q36+'Heritage Market'!Q36</f>
        <v>727618.63621922233</v>
      </c>
      <c r="R36" s="103">
        <f t="shared" ref="R36:R46" si="17">IFERROR(Q36/Q$28,0)</f>
        <v>2.5310282171608647E-2</v>
      </c>
      <c r="S36" s="102">
        <f>'POD Breezeway'!S36+'Express GL'!S36+'Starbucks GL-SBX Truck'!S36+'Miro''s'!S36+'Faculty Club'!S36+'Almazar '!S36+'Burger King'!S36+Bustelo!S36+Chilis!S36+Einstein!S36+Jamba!S36+'Pollo Tropical'!S36+'Subway GC'!S36+'Sushi Maki'!S36+Panda!S36+'Starbucks Mango'!S36+'Taco Bell'!S36+'Chick-fil-A'!S36+Dunkin!S36+'Misha''s'!S36+Sergios!S36+'Moes PG5'!S36+'Papa Johns'!S36+Salad!S36+'Half Moon'!S36+'Athletic Training Table'!S36+'Starbucks BBC'!S36+'Moes BBC'!S36+'Grille Works BBC'!S36+'Subway BBC'!S36+'Market Pavillion'!S36+'Chic Fil A BBC'!S36+Panera!S36+'Heritage Market'!S36</f>
        <v>745228.61630011362</v>
      </c>
      <c r="T36" s="103">
        <f t="shared" ref="T36:T46" si="18">IFERROR(S36/S$28,0)</f>
        <v>2.5402277834742661E-2</v>
      </c>
      <c r="U36" s="102">
        <f>'POD Breezeway'!U36+'Express GL'!U36+'Starbucks GL-SBX Truck'!U36+'Miro''s'!U36+'Faculty Club'!U36+'Almazar '!U36+'Burger King'!U36+Bustelo!U36+Chilis!U36+Einstein!U36+Jamba!U36+'Pollo Tropical'!U36+'Subway GC'!U36+'Sushi Maki'!U36+Panda!U36+'Starbucks Mango'!U36+'Taco Bell'!U36+'Chick-fil-A'!U36+Dunkin!U36+'Misha''s'!U36+Sergios!U36+'Moes PG5'!U36+'Papa Johns'!U36+Salad!U36+'Half Moon'!U36+'Athletic Training Table'!U36+'Starbucks BBC'!U36+'Moes BBC'!U36+'Grille Works BBC'!U36+'Subway BBC'!U36+'Market Pavillion'!U36+'Chic Fil A BBC'!U36+Panera!U36+'Heritage Market'!U36</f>
        <v>763267.23616653541</v>
      </c>
      <c r="V36" s="103">
        <f t="shared" ref="V36:V46" si="19">IFERROR(U36/U$28,0)</f>
        <v>2.5531182420614518E-2</v>
      </c>
    </row>
    <row r="37" spans="1:22" ht="12.75" customHeight="1" x14ac:dyDescent="0.3">
      <c r="A37" s="38" t="s">
        <v>23</v>
      </c>
      <c r="B37" s="50"/>
      <c r="C37" s="102">
        <f>'POD Breezeway'!C37+'Express GL'!C37+'Starbucks GL-SBX Truck'!C37+'Miro''s'!C37+'Faculty Club'!C37+'Almazar '!C37+'Burger King'!C37+Bustelo!C37+Chilis!C37+Einstein!C37+Jamba!C37+'Pollo Tropical'!C37+'Subway GC'!C37+'Sushi Maki'!C37+Panda!C37+'Starbucks Mango'!C37+'Taco Bell'!C37+'Chick-fil-A'!C37+Dunkin!C37+'Misha''s'!C37+Sergios!C37+'Moes PG5'!C37+'Papa Johns'!C37+Salad!C37+'Half Moon'!C37+'Athletic Training Table'!C37+'Starbucks BBC'!C37+'Moes BBC'!C37+'Grille Works BBC'!C37+'Subway BBC'!C37+'Market Pavillion'!C37+'Chic Fil A BBC'!C37+Panera!C37+'Heritage Market'!C37</f>
        <v>2607435</v>
      </c>
      <c r="D37" s="103">
        <f t="shared" si="10"/>
        <v>0.16384227402915683</v>
      </c>
      <c r="E37" s="102">
        <f>'POD Breezeway'!E37+'Express GL'!E37+'Starbucks GL-SBX Truck'!E37+'Miro''s'!E37+'Faculty Club'!E37+'Almazar '!E37+'Burger King'!E37+Bustelo!E37+Chilis!E37+Einstein!E37+Jamba!E37+'Pollo Tropical'!E37+'Subway GC'!E37+'Sushi Maki'!E37+Panda!E37+'Starbucks Mango'!E37+'Taco Bell'!E37+'Chick-fil-A'!E37+Dunkin!E37+'Misha''s'!E37+Sergios!E37+'Moes PG5'!E37+'Papa Johns'!E37+Salad!E37+'Half Moon'!E37+'Athletic Training Table'!E37+'Starbucks BBC'!E37+'Moes BBC'!E37+'Grille Works BBC'!E37+'Subway BBC'!E37+'Market Pavillion'!E37+'Chic Fil A BBC'!E37+Panera!E37+'Heritage Market'!E37</f>
        <v>2981842.4071428576</v>
      </c>
      <c r="F37" s="103">
        <f t="shared" si="11"/>
        <v>0.12082204284700293</v>
      </c>
      <c r="G37" s="102">
        <f>'POD Breezeway'!G37+'Express GL'!G37+'Starbucks GL-SBX Truck'!G37+'Miro''s'!G37+'Faculty Club'!G37+'Almazar '!G37+'Burger King'!G37+Bustelo!G37+Chilis!G37+Einstein!G37+Jamba!G37+'Pollo Tropical'!G37+'Subway GC'!G37+'Sushi Maki'!G37+Panda!G37+'Starbucks Mango'!G37+'Taco Bell'!G37+'Chick-fil-A'!G37+Dunkin!G37+'Misha''s'!G37+Sergios!G37+'Moes PG5'!G37+'Papa Johns'!G37+Salad!G37+'Half Moon'!G37+'Athletic Training Table'!G37+'Starbucks BBC'!G37+'Moes BBC'!G37+'Grille Works BBC'!G37+'Subway BBC'!G37+'Market Pavillion'!G37+'Chic Fil A BBC'!G37+Panera!G37+'Heritage Market'!G37</f>
        <v>3114042.5244099996</v>
      </c>
      <c r="H37" s="103">
        <f t="shared" si="12"/>
        <v>0.11959699092818322</v>
      </c>
      <c r="I37" s="102">
        <f>'POD Breezeway'!I37+'Express GL'!I37+'Starbucks GL-SBX Truck'!I37+'Miro''s'!I37+'Faculty Club'!I37+'Almazar '!I37+'Burger King'!I37+Bustelo!I37+Chilis!I37+Einstein!I37+Jamba!I37+'Pollo Tropical'!I37+'Subway GC'!I37+'Sushi Maki'!I37+Panda!I37+'Starbucks Mango'!I37+'Taco Bell'!I37+'Chick-fil-A'!I37+Dunkin!I37+'Misha''s'!I37+Sergios!I37+'Moes PG5'!I37+'Papa Johns'!I37+Salad!I37+'Half Moon'!I37+'Athletic Training Table'!I37+'Starbucks BBC'!I37+'Moes BBC'!I37+'Grille Works BBC'!I37+'Subway BBC'!I37+'Market Pavillion'!I37+'Chic Fil A BBC'!I37+Panera!I37+'Heritage Market'!I37</f>
        <v>3213691.8851911188</v>
      </c>
      <c r="J37" s="103">
        <f t="shared" si="13"/>
        <v>0.12123375476504109</v>
      </c>
      <c r="K37" s="102">
        <f>'POD Breezeway'!K37+'Express GL'!K37+'Starbucks GL-SBX Truck'!K37+'Miro''s'!K37+'Faculty Club'!K37+'Almazar '!K37+'Burger King'!K37+Bustelo!K37+Chilis!K37+Einstein!K37+Jamba!K37+'Pollo Tropical'!K37+'Subway GC'!K37+'Sushi Maki'!K37+Panda!K37+'Starbucks Mango'!K37+'Taco Bell'!K37+'Chick-fil-A'!K37+Dunkin!K37+'Misha''s'!K37+Sergios!K37+'Moes PG5'!K37+'Papa Johns'!K37+Salad!K37+'Half Moon'!K37+'Athletic Training Table'!K37+'Starbucks BBC'!K37+'Moes BBC'!K37+'Grille Works BBC'!K37+'Subway BBC'!K37+'Market Pavillion'!K37+'Chic Fil A BBC'!K37+Panera!K37+'Heritage Market'!K37</f>
        <v>3294034.1823208975</v>
      </c>
      <c r="L37" s="103">
        <f t="shared" si="14"/>
        <v>0.12177531742195952</v>
      </c>
      <c r="M37" s="102">
        <f>'POD Breezeway'!M37+'Express GL'!M37+'Starbucks GL-SBX Truck'!M37+'Miro''s'!M37+'Faculty Club'!M37+'Almazar '!M37+'Burger King'!M37+Bustelo!M37+Chilis!M37+Einstein!M37+Jamba!M37+'Pollo Tropical'!M37+'Subway GC'!M37+'Sushi Maki'!M37+Panda!M37+'Starbucks Mango'!M37+'Taco Bell'!M37+'Chick-fil-A'!M37+Dunkin!M37+'Misha''s'!M37+Sergios!M37+'Moes PG5'!M37+'Papa Johns'!M37+Salad!M37+'Half Moon'!M37+'Athletic Training Table'!M37+'Starbucks BBC'!M37+'Moes BBC'!M37+'Grille Works BBC'!M37+'Subway BBC'!M37+'Market Pavillion'!M37+'Chic Fil A BBC'!M37+Panera!M37+'Heritage Market'!M37</f>
        <v>3376385.0368789197</v>
      </c>
      <c r="N37" s="103">
        <f t="shared" si="15"/>
        <v>0.1223120106144745</v>
      </c>
      <c r="O37" s="102">
        <f>'POD Breezeway'!O37+'Express GL'!O37+'Starbucks GL-SBX Truck'!O37+'Miro''s'!O37+'Faculty Club'!O37+'Almazar '!O37+'Burger King'!O37+Bustelo!O37+Chilis!O37+Einstein!O37+Jamba!O37+'Pollo Tropical'!O37+'Subway GC'!O37+'Sushi Maki'!O37+Panda!O37+'Starbucks Mango'!O37+'Taco Bell'!O37+'Chick-fil-A'!O37+Dunkin!O37+'Misha''s'!O37+Sergios!O37+'Moes PG5'!O37+'Papa Johns'!O37+Salad!O37+'Half Moon'!O37+'Athletic Training Table'!O37+'Starbucks BBC'!O37+'Moes BBC'!O37+'Grille Works BBC'!O37+'Subway BBC'!O37+'Market Pavillion'!O37+'Chic Fil A BBC'!O37+Panera!O37+'Heritage Market'!O37</f>
        <v>3460794.6628008923</v>
      </c>
      <c r="P37" s="103">
        <f t="shared" si="16"/>
        <v>0.12285727478790291</v>
      </c>
      <c r="Q37" s="102">
        <f>'POD Breezeway'!Q37+'Express GL'!Q37+'Starbucks GL-SBX Truck'!Q37+'Miro''s'!Q37+'Faculty Club'!Q37+'Almazar '!Q37+'Burger King'!Q37+Bustelo!Q37+Chilis!Q37+Einstein!Q37+Jamba!Q37+'Pollo Tropical'!Q37+'Subway GC'!Q37+'Sushi Maki'!Q37+Panda!Q37+'Starbucks Mango'!Q37+'Taco Bell'!Q37+'Chick-fil-A'!Q37+Dunkin!Q37+'Misha''s'!Q37+Sergios!Q37+'Moes PG5'!Q37+'Papa Johns'!Q37+Salad!Q37+'Half Moon'!Q37+'Athletic Training Table'!Q37+'Starbucks BBC'!Q37+'Moes BBC'!Q37+'Grille Works BBC'!Q37+'Subway BBC'!Q37+'Market Pavillion'!Q37+'Chic Fil A BBC'!Q37+Panera!Q37+'Heritage Market'!Q37</f>
        <v>3547314.5293709151</v>
      </c>
      <c r="R37" s="103">
        <f t="shared" si="17"/>
        <v>0.12339366698515175</v>
      </c>
      <c r="S37" s="102">
        <f>'POD Breezeway'!S37+'Express GL'!S37+'Starbucks GL-SBX Truck'!S37+'Miro''s'!S37+'Faculty Club'!S37+'Almazar '!S37+'Burger King'!S37+Bustelo!S37+Chilis!S37+Einstein!S37+Jamba!S37+'Pollo Tropical'!S37+'Subway GC'!S37+'Sushi Maki'!S37+Panda!S37+'Starbucks Mango'!S37+'Taco Bell'!S37+'Chick-fil-A'!S37+Dunkin!S37+'Misha''s'!S37+Sergios!S37+'Moes PG5'!S37+'Papa Johns'!S37+Salad!S37+'Half Moon'!S37+'Athletic Training Table'!S37+'Starbucks BBC'!S37+'Moes BBC'!S37+'Grille Works BBC'!S37+'Subway BBC'!S37+'Market Pavillion'!S37+'Chic Fil A BBC'!S37+Panera!S37+'Heritage Market'!S37</f>
        <v>3635997.392605186</v>
      </c>
      <c r="T37" s="103">
        <f t="shared" si="18"/>
        <v>0.12393863299549028</v>
      </c>
      <c r="U37" s="102">
        <f>'POD Breezeway'!U37+'Express GL'!U37+'Starbucks GL-SBX Truck'!U37+'Miro''s'!U37+'Faculty Club'!U37+'Almazar '!U37+'Burger King'!U37+Bustelo!U37+Chilis!U37+Einstein!U37+Jamba!U37+'Pollo Tropical'!U37+'Subway GC'!U37+'Sushi Maki'!U37+Panda!U37+'Starbucks Mango'!U37+'Taco Bell'!U37+'Chick-fil-A'!U37+Dunkin!U37+'Misha''s'!U37+Sergios!U37+'Moes PG5'!U37+'Papa Johns'!U37+Salad!U37+'Half Moon'!U37+'Athletic Training Table'!U37+'Starbucks BBC'!U37+'Moes BBC'!U37+'Grille Works BBC'!U37+'Subway BBC'!U37+'Market Pavillion'!U37+'Chic Fil A BBC'!U37+Panera!U37+'Heritage Market'!U37</f>
        <v>3726897.3274203157</v>
      </c>
      <c r="V37" s="103">
        <f t="shared" si="19"/>
        <v>0.12466419495112167</v>
      </c>
    </row>
    <row r="38" spans="1:22" ht="12.75" customHeight="1" x14ac:dyDescent="0.3">
      <c r="A38" s="38" t="s">
        <v>24</v>
      </c>
      <c r="B38" s="50"/>
      <c r="C38" s="102">
        <f>'POD Breezeway'!C38+'Express GL'!C38+'Starbucks GL-SBX Truck'!C38+'Miro''s'!C38+'Faculty Club'!C38+'Almazar '!C38+'Burger King'!C38+Bustelo!C38+Chilis!C38+Einstein!C38+Jamba!C38+'Pollo Tropical'!C38+'Subway GC'!C38+'Sushi Maki'!C38+Panda!C38+'Starbucks Mango'!C38+'Taco Bell'!C38+'Chick-fil-A'!C38+Dunkin!C38+'Misha''s'!C38+Sergios!C38+'Moes PG5'!C38+'Papa Johns'!C38+Salad!C38+'Half Moon'!C38+'Athletic Training Table'!C38+'Starbucks BBC'!C38+'Moes BBC'!C38+'Grille Works BBC'!C38+'Subway BBC'!C38+'Market Pavillion'!C38+'Chic Fil A BBC'!C38+Panera!C38+'Heritage Market'!C38</f>
        <v>310886</v>
      </c>
      <c r="D38" s="103">
        <f t="shared" si="10"/>
        <v>1.9535010155125036E-2</v>
      </c>
      <c r="E38" s="102">
        <f>'POD Breezeway'!E38+'Express GL'!E38+'Starbucks GL-SBX Truck'!E38+'Miro''s'!E38+'Faculty Club'!E38+'Almazar '!E38+'Burger King'!E38+Bustelo!E38+Chilis!E38+Einstein!E38+Jamba!E38+'Pollo Tropical'!E38+'Subway GC'!E38+'Sushi Maki'!E38+Panda!E38+'Starbucks Mango'!E38+'Taco Bell'!E38+'Chick-fil-A'!E38+Dunkin!E38+'Misha''s'!E38+Sergios!E38+'Moes PG5'!E38+'Papa Johns'!E38+Salad!E38+'Half Moon'!E38+'Athletic Training Table'!E38+'Starbucks BBC'!E38+'Moes BBC'!E38+'Grille Works BBC'!E38+'Subway BBC'!E38+'Market Pavillion'!E38+'Chic Fil A BBC'!E38+Panera!E38+'Heritage Market'!E38</f>
        <v>659426.68457142857</v>
      </c>
      <c r="F38" s="103">
        <f t="shared" si="11"/>
        <v>2.671948019348467E-2</v>
      </c>
      <c r="G38" s="102">
        <f>'POD Breezeway'!G38+'Express GL'!G38+'Starbucks GL-SBX Truck'!G38+'Miro''s'!G38+'Faculty Club'!G38+'Almazar '!G38+'Burger King'!G38+Bustelo!G38+Chilis!G38+Einstein!G38+Jamba!G38+'Pollo Tropical'!G38+'Subway GC'!G38+'Sushi Maki'!G38+Panda!G38+'Starbucks Mango'!G38+'Taco Bell'!G38+'Chick-fil-A'!G38+Dunkin!G38+'Misha''s'!G38+Sergios!G38+'Moes PG5'!G38+'Papa Johns'!G38+Salad!G38+'Half Moon'!G38+'Athletic Training Table'!G38+'Starbucks BBC'!G38+'Moes BBC'!G38+'Grille Works BBC'!G38+'Subway BBC'!G38+'Market Pavillion'!G38+'Chic Fil A BBC'!G38+Panera!G38+'Heritage Market'!G38</f>
        <v>743539.5885999999</v>
      </c>
      <c r="H38" s="103">
        <f t="shared" si="12"/>
        <v>2.8556160275745566E-2</v>
      </c>
      <c r="I38" s="102">
        <f>'POD Breezeway'!I38+'Express GL'!I38+'Starbucks GL-SBX Truck'!I38+'Miro''s'!I38+'Faculty Club'!I38+'Almazar '!I38+'Burger King'!I38+Bustelo!I38+Chilis!I38+Einstein!I38+Jamba!I38+'Pollo Tropical'!I38+'Subway GC'!I38+'Sushi Maki'!I38+Panda!I38+'Starbucks Mango'!I38+'Taco Bell'!I38+'Chick-fil-A'!I38+Dunkin!I38+'Misha''s'!I38+Sergios!I38+'Moes PG5'!I38+'Papa Johns'!I38+Salad!I38+'Half Moon'!I38+'Athletic Training Table'!I38+'Starbucks BBC'!I38+'Moes BBC'!I38+'Grille Works BBC'!I38+'Subway BBC'!I38+'Market Pavillion'!I38+'Chic Fil A BBC'!I38+Panera!I38+'Heritage Market'!I38</f>
        <v>767332.85543520004</v>
      </c>
      <c r="J38" s="103">
        <f t="shared" si="13"/>
        <v>2.8946970195762079E-2</v>
      </c>
      <c r="K38" s="102">
        <f>'POD Breezeway'!K38+'Express GL'!K38+'Starbucks GL-SBX Truck'!K38+'Miro''s'!K38+'Faculty Club'!K38+'Almazar '!K38+'Burger King'!K38+Bustelo!K38+Chilis!K38+Einstein!K38+Jamba!K38+'Pollo Tropical'!K38+'Subway GC'!K38+'Sushi Maki'!K38+Panda!K38+'Starbucks Mango'!K38+'Taco Bell'!K38+'Chick-fil-A'!K38+Dunkin!K38+'Misha''s'!K38+Sergios!K38+'Moes PG5'!K38+'Papa Johns'!K38+Salad!K38+'Half Moon'!K38+'Athletic Training Table'!K38+'Starbucks BBC'!K38+'Moes BBC'!K38+'Grille Works BBC'!K38+'Subway BBC'!K38+'Market Pavillion'!K38+'Chic Fil A BBC'!K38+Panera!K38+'Heritage Market'!K38</f>
        <v>786516.17682107992</v>
      </c>
      <c r="L38" s="103">
        <f t="shared" si="14"/>
        <v>2.9076279051363695E-2</v>
      </c>
      <c r="M38" s="102">
        <f>'POD Breezeway'!M38+'Express GL'!M38+'Starbucks GL-SBX Truck'!M38+'Miro''s'!M38+'Faculty Club'!M38+'Almazar '!M38+'Burger King'!M38+Bustelo!M38+Chilis!M38+Einstein!M38+Jamba!M38+'Pollo Tropical'!M38+'Subway GC'!M38+'Sushi Maki'!M38+Panda!M38+'Starbucks Mango'!M38+'Taco Bell'!M38+'Chick-fil-A'!M38+Dunkin!M38+'Misha''s'!M38+Sergios!M38+'Moes PG5'!M38+'Papa Johns'!M38+Salad!M38+'Half Moon'!M38+'Athletic Training Table'!M38+'Starbucks BBC'!M38+'Moes BBC'!M38+'Grille Works BBC'!M38+'Subway BBC'!M38+'Market Pavillion'!M38+'Chic Fil A BBC'!M38+Panera!M38+'Heritage Market'!M38</f>
        <v>806179.08124160685</v>
      </c>
      <c r="N38" s="103">
        <f t="shared" si="15"/>
        <v>2.9204425225489116E-2</v>
      </c>
      <c r="O38" s="102">
        <f>'POD Breezeway'!O38+'Express GL'!O38+'Starbucks GL-SBX Truck'!O38+'Miro''s'!O38+'Faculty Club'!O38+'Almazar '!O38+'Burger King'!O38+Bustelo!O38+Chilis!O38+Einstein!O38+Jamba!O38+'Pollo Tropical'!O38+'Subway GC'!O38+'Sushi Maki'!O38+Panda!O38+'Starbucks Mango'!O38+'Taco Bell'!O38+'Chick-fil-A'!O38+Dunkin!O38+'Misha''s'!O38+Sergios!O38+'Moes PG5'!O38+'Papa Johns'!O38+Salad!O38+'Half Moon'!O38+'Athletic Training Table'!O38+'Starbucks BBC'!O38+'Moes BBC'!O38+'Grille Works BBC'!O38+'Subway BBC'!O38+'Market Pavillion'!O38+'Chic Fil A BBC'!O38+Panera!O38+'Heritage Market'!O38</f>
        <v>826333.55827264686</v>
      </c>
      <c r="P38" s="103">
        <f t="shared" si="16"/>
        <v>2.9334617891777794E-2</v>
      </c>
      <c r="Q38" s="102">
        <f>'POD Breezeway'!Q38+'Express GL'!Q38+'Starbucks GL-SBX Truck'!Q38+'Miro''s'!Q38+'Faculty Club'!Q38+'Almazar '!Q38+'Burger King'!Q38+Bustelo!Q38+Chilis!Q38+Einstein!Q38+Jamba!Q38+'Pollo Tropical'!Q38+'Subway GC'!Q38+'Sushi Maki'!Q38+Panda!Q38+'Starbucks Mango'!Q38+'Taco Bell'!Q38+'Chick-fil-A'!Q38+Dunkin!Q38+'Misha''s'!Q38+Sergios!Q38+'Moes PG5'!Q38+'Papa Johns'!Q38+Salad!Q38+'Half Moon'!Q38+'Athletic Training Table'!Q38+'Starbucks BBC'!Q38+'Moes BBC'!Q38+'Grille Works BBC'!Q38+'Subway BBC'!Q38+'Market Pavillion'!Q38+'Chic Fil A BBC'!Q38+Panera!Q38+'Heritage Market'!Q38</f>
        <v>846991.89722946298</v>
      </c>
      <c r="R38" s="103">
        <f t="shared" si="17"/>
        <v>2.9462692197296855E-2</v>
      </c>
      <c r="S38" s="102">
        <f>'POD Breezeway'!S38+'Express GL'!S38+'Starbucks GL-SBX Truck'!S38+'Miro''s'!S38+'Faculty Club'!S38+'Almazar '!S38+'Burger King'!S38+Bustelo!S38+Chilis!S38+Einstein!S38+Jamba!S38+'Pollo Tropical'!S38+'Subway GC'!S38+'Sushi Maki'!S38+Panda!S38+'Starbucks Mango'!S38+'Taco Bell'!S38+'Chick-fil-A'!S38+Dunkin!S38+'Misha''s'!S38+Sergios!S38+'Moes PG5'!S38+'Papa Johns'!S38+Salad!S38+'Half Moon'!S38+'Athletic Training Table'!S38+'Starbucks BBC'!S38+'Moes BBC'!S38+'Grille Works BBC'!S38+'Subway BBC'!S38+'Market Pavillion'!S38+'Chic Fil A BBC'!S38+Panera!S38+'Heritage Market'!S38</f>
        <v>868166.69466019946</v>
      </c>
      <c r="T38" s="103">
        <f t="shared" si="18"/>
        <v>2.9592813671217608E-2</v>
      </c>
      <c r="U38" s="102">
        <f>'POD Breezeway'!U38+'Express GL'!U38+'Starbucks GL-SBX Truck'!U38+'Miro''s'!U38+'Faculty Club'!U38+'Almazar '!U38+'Burger King'!U38+Bustelo!U38+Chilis!U38+Einstein!U38+Jamba!U38+'Pollo Tropical'!U38+'Subway GC'!U38+'Sushi Maki'!U38+Panda!U38+'Starbucks Mango'!U38+'Taco Bell'!U38+'Chick-fil-A'!U38+Dunkin!U38+'Misha''s'!U38+Sergios!U38+'Moes PG5'!U38+'Papa Johns'!U38+Salad!U38+'Half Moon'!U38+'Athletic Training Table'!U38+'Starbucks BBC'!U38+'Moes BBC'!U38+'Grille Works BBC'!U38+'Subway BBC'!U38+'Market Pavillion'!U38+'Chic Fil A BBC'!U38+Panera!U38+'Heritage Market'!U38</f>
        <v>889870.86202670448</v>
      </c>
      <c r="V38" s="103">
        <f t="shared" si="19"/>
        <v>2.9766056018990683E-2</v>
      </c>
    </row>
    <row r="39" spans="1:22" ht="12.75" customHeight="1" x14ac:dyDescent="0.3">
      <c r="A39" s="38" t="s">
        <v>28</v>
      </c>
      <c r="B39" s="50"/>
      <c r="C39" s="102">
        <f>'POD Breezeway'!C39+'Express GL'!C39+'Starbucks GL-SBX Truck'!C39+'Miro''s'!C39+'Faculty Club'!C39+'Almazar '!C39+'Burger King'!C39+Bustelo!C39+Chilis!C39+Einstein!C39+Jamba!C39+'Pollo Tropical'!C39+'Subway GC'!C39+'Sushi Maki'!C39+Panda!C39+'Starbucks Mango'!C39+'Taco Bell'!C39+'Chick-fil-A'!C39+Dunkin!C39+'Misha''s'!C39+Sergios!C39+'Moes PG5'!C39+'Papa Johns'!C39+Salad!C39+'Half Moon'!C39+'Athletic Training Table'!C39+'Starbucks BBC'!C39+'Moes BBC'!C39+'Grille Works BBC'!C39+'Subway BBC'!C39+'Market Pavillion'!C39+'Chic Fil A BBC'!C39+Panera!C39+'Heritage Market'!C39</f>
        <v>1069233</v>
      </c>
      <c r="D39" s="103">
        <f t="shared" si="10"/>
        <v>6.7186935124755723E-2</v>
      </c>
      <c r="E39" s="102">
        <f>'POD Breezeway'!E39+'Express GL'!E39+'Starbucks GL-SBX Truck'!E39+'Miro''s'!E39+'Faculty Club'!E39+'Almazar '!E39+'Burger King'!E39+Bustelo!E39+Chilis!E39+Einstein!E39+Jamba!E39+'Pollo Tropical'!E39+'Subway GC'!E39+'Sushi Maki'!E39+Panda!E39+'Starbucks Mango'!E39+'Taco Bell'!E39+'Chick-fil-A'!E39+Dunkin!E39+'Misha''s'!E39+Sergios!E39+'Moes PG5'!E39+'Papa Johns'!E39+Salad!E39+'Half Moon'!E39+'Athletic Training Table'!E39+'Starbucks BBC'!E39+'Moes BBC'!E39+'Grille Works BBC'!E39+'Subway BBC'!E39+'Market Pavillion'!E39+'Chic Fil A BBC'!E39+Panera!E39+'Heritage Market'!E39</f>
        <v>1202469.2182857143</v>
      </c>
      <c r="F39" s="103">
        <f t="shared" si="11"/>
        <v>4.8723160910816778E-2</v>
      </c>
      <c r="G39" s="102">
        <f>'POD Breezeway'!G39+'Express GL'!G39+'Starbucks GL-SBX Truck'!G39+'Miro''s'!G39+'Faculty Club'!G39+'Almazar '!G39+'Burger King'!G39+Bustelo!G39+Chilis!G39+Einstein!G39+Jamba!G39+'Pollo Tropical'!G39+'Subway GC'!G39+'Sushi Maki'!G39+Panda!G39+'Starbucks Mango'!G39+'Taco Bell'!G39+'Chick-fil-A'!G39+Dunkin!G39+'Misha''s'!G39+Sergios!G39+'Moes PG5'!G39+'Papa Johns'!G39+Salad!G39+'Half Moon'!G39+'Athletic Training Table'!G39+'Starbucks BBC'!G39+'Moes BBC'!G39+'Grille Works BBC'!G39+'Subway BBC'!G39+'Market Pavillion'!G39+'Chic Fil A BBC'!G39+Panera!G39+'Heritage Market'!G39</f>
        <v>1182504.8987199999</v>
      </c>
      <c r="H39" s="103">
        <f t="shared" si="12"/>
        <v>4.5414931407059989E-2</v>
      </c>
      <c r="I39" s="102">
        <f>'POD Breezeway'!I39+'Express GL'!I39+'Starbucks GL-SBX Truck'!I39+'Miro''s'!I39+'Faculty Club'!I39+'Almazar '!I39+'Burger King'!I39+Bustelo!I39+Chilis!I39+Einstein!I39+Jamba!I39+'Pollo Tropical'!I39+'Subway GC'!I39+'Sushi Maki'!I39+Panda!I39+'Starbucks Mango'!I39+'Taco Bell'!I39+'Chick-fil-A'!I39+Dunkin!I39+'Misha''s'!I39+Sergios!I39+'Moes PG5'!I39+'Papa Johns'!I39+Salad!I39+'Half Moon'!I39+'Athletic Training Table'!I39+'Starbucks BBC'!I39+'Moes BBC'!I39+'Grille Works BBC'!I39+'Subway BBC'!I39+'Market Pavillion'!I39+'Chic Fil A BBC'!I39+Panera!I39+'Heritage Market'!I39</f>
        <v>1220345.0554790399</v>
      </c>
      <c r="J39" s="103">
        <f t="shared" si="13"/>
        <v>4.6036464748355287E-2</v>
      </c>
      <c r="K39" s="102">
        <f>'POD Breezeway'!K39+'Express GL'!K39+'Starbucks GL-SBX Truck'!K39+'Miro''s'!K39+'Faculty Club'!K39+'Almazar '!K39+'Burger King'!K39+Bustelo!K39+Chilis!K39+Einstein!K39+Jamba!K39+'Pollo Tropical'!K39+'Subway GC'!K39+'Sushi Maki'!K39+Panda!K39+'Starbucks Mango'!K39+'Taco Bell'!K39+'Chick-fil-A'!K39+Dunkin!K39+'Misha''s'!K39+Sergios!K39+'Moes PG5'!K39+'Papa Johns'!K39+Salad!K39+'Half Moon'!K39+'Athletic Training Table'!K39+'Starbucks BBC'!K39+'Moes BBC'!K39+'Grille Works BBC'!K39+'Subway BBC'!K39+'Market Pavillion'!K39+'Chic Fil A BBC'!K39+Panera!K39+'Heritage Market'!K39</f>
        <v>1250853.6818660158</v>
      </c>
      <c r="L39" s="103">
        <f t="shared" si="14"/>
        <v>4.6242113993588747E-2</v>
      </c>
      <c r="M39" s="102">
        <f>'POD Breezeway'!M39+'Express GL'!M39+'Starbucks GL-SBX Truck'!M39+'Miro''s'!M39+'Faculty Club'!M39+'Almazar '!M39+'Burger King'!M39+Bustelo!M39+Chilis!M39+Einstein!M39+Jamba!M39+'Pollo Tropical'!M39+'Subway GC'!M39+'Sushi Maki'!M39+Panda!M39+'Starbucks Mango'!M39+'Taco Bell'!M39+'Chick-fil-A'!M39+Dunkin!M39+'Misha''s'!M39+Sergios!M39+'Moes PG5'!M39+'Papa Johns'!M39+Salad!M39+'Half Moon'!M39+'Athletic Training Table'!M39+'Starbucks BBC'!M39+'Moes BBC'!M39+'Grille Works BBC'!M39+'Subway BBC'!M39+'Market Pavillion'!M39+'Chic Fil A BBC'!M39+Panera!M39+'Heritage Market'!M39</f>
        <v>1282125.0239126657</v>
      </c>
      <c r="N39" s="103">
        <f t="shared" si="15"/>
        <v>4.6445914142200666E-2</v>
      </c>
      <c r="O39" s="102">
        <f>'POD Breezeway'!O39+'Express GL'!O39+'Starbucks GL-SBX Truck'!O39+'Miro''s'!O39+'Faculty Club'!O39+'Almazar '!O39+'Burger King'!O39+Bustelo!O39+Chilis!O39+Einstein!O39+Jamba!O39+'Pollo Tropical'!O39+'Subway GC'!O39+'Sushi Maki'!O39+Panda!O39+'Starbucks Mango'!O39+'Taco Bell'!O39+'Chick-fil-A'!O39+Dunkin!O39+'Misha''s'!O39+Sergios!O39+'Moes PG5'!O39+'Papa Johns'!O39+Salad!O39+'Half Moon'!O39+'Athletic Training Table'!O39+'Starbucks BBC'!O39+'Moes BBC'!O39+'Grille Works BBC'!O39+'Subway BBC'!O39+'Market Pavillion'!O39+'Chic Fil A BBC'!O39+Panera!O39+'Heritage Market'!O39</f>
        <v>1314178.149510483</v>
      </c>
      <c r="P39" s="103">
        <f t="shared" si="16"/>
        <v>4.6652968975627471E-2</v>
      </c>
      <c r="Q39" s="102">
        <f>'POD Breezeway'!Q39+'Express GL'!Q39+'Starbucks GL-SBX Truck'!Q39+'Miro''s'!Q39+'Faculty Club'!Q39+'Almazar '!Q39+'Burger King'!Q39+Bustelo!Q39+Chilis!Q39+Einstein!Q39+Jamba!Q39+'Pollo Tropical'!Q39+'Subway GC'!Q39+'Sushi Maki'!Q39+Panda!Q39+'Starbucks Mango'!Q39+'Taco Bell'!Q39+'Chick-fil-A'!Q39+Dunkin!Q39+'Misha''s'!Q39+Sergios!Q39+'Moes PG5'!Q39+'Papa Johns'!Q39+Salad!Q39+'Half Moon'!Q39+'Athletic Training Table'!Q39+'Starbucks BBC'!Q39+'Moes BBC'!Q39+'Grille Works BBC'!Q39+'Subway BBC'!Q39+'Market Pavillion'!Q39+'Chic Fil A BBC'!Q39+Panera!Q39+'Heritage Market'!Q39</f>
        <v>1347032.6032482448</v>
      </c>
      <c r="R39" s="103">
        <f t="shared" si="17"/>
        <v>4.6856654826385742E-2</v>
      </c>
      <c r="S39" s="102">
        <f>'POD Breezeway'!S39+'Express GL'!S39+'Starbucks GL-SBX Truck'!S39+'Miro''s'!S39+'Faculty Club'!S39+'Almazar '!S39+'Burger King'!S39+Bustelo!S39+Chilis!S39+Einstein!S39+Jamba!S39+'Pollo Tropical'!S39+'Subway GC'!S39+'Sushi Maki'!S39+Panda!S39+'Starbucks Mango'!S39+'Taco Bell'!S39+'Chick-fil-A'!S39+Dunkin!S39+'Misha''s'!S39+Sergios!S39+'Moes PG5'!S39+'Papa Johns'!S39+Salad!S39+'Half Moon'!S39+'Athletic Training Table'!S39+'Starbucks BBC'!S39+'Moes BBC'!S39+'Grille Works BBC'!S39+'Subway BBC'!S39+'Market Pavillion'!S39+'Chic Fil A BBC'!S39+Panera!S39+'Heritage Market'!S39</f>
        <v>1380708.4183294508</v>
      </c>
      <c r="T39" s="103">
        <f t="shared" si="18"/>
        <v>4.7063596437429848E-2</v>
      </c>
      <c r="U39" s="102">
        <f>'POD Breezeway'!U39+'Express GL'!U39+'Starbucks GL-SBX Truck'!U39+'Miro''s'!U39+'Faculty Club'!U39+'Almazar '!U39+'Burger King'!U39+Bustelo!U39+Chilis!U39+Einstein!U39+Jamba!U39+'Pollo Tropical'!U39+'Subway GC'!U39+'Sushi Maki'!U39+Panda!U39+'Starbucks Mango'!U39+'Taco Bell'!U39+'Chick-fil-A'!U39+Dunkin!U39+'Misha''s'!U39+Sergios!U39+'Moes PG5'!U39+'Papa Johns'!U39+Salad!U39+'Half Moon'!U39+'Athletic Training Table'!U39+'Starbucks BBC'!U39+'Moes BBC'!U39+'Grille Works BBC'!U39+'Subway BBC'!U39+'Market Pavillion'!U39+'Chic Fil A BBC'!U39+Panera!U39+'Heritage Market'!U39</f>
        <v>1415226.1287876866</v>
      </c>
      <c r="V39" s="103">
        <f t="shared" si="19"/>
        <v>4.7339116299516995E-2</v>
      </c>
    </row>
    <row r="40" spans="1:22" ht="12.75" customHeight="1" x14ac:dyDescent="0.3">
      <c r="A40" s="38" t="s">
        <v>25</v>
      </c>
      <c r="B40" s="50"/>
      <c r="C40" s="102">
        <f>'POD Breezeway'!C40+'Express GL'!C40+'Starbucks GL-SBX Truck'!C40+'Miro''s'!C40+'Faculty Club'!C40+'Almazar '!C40+'Burger King'!C40+Bustelo!C40+Chilis!C40+Einstein!C40+Jamba!C40+'Pollo Tropical'!C40+'Subway GC'!C40+'Sushi Maki'!C40+Panda!C40+'Starbucks Mango'!C40+'Taco Bell'!C40+'Chick-fil-A'!C40+Dunkin!C40+'Misha''s'!C40+Sergios!C40+'Moes PG5'!C40+'Papa Johns'!C40+Salad!C40+'Half Moon'!C40+'Athletic Training Table'!C40+'Starbucks BBC'!C40+'Moes BBC'!C40+'Grille Works BBC'!C40+'Subway BBC'!C40+'Market Pavillion'!C40+'Chic Fil A BBC'!C40+Panera!C40+'Heritage Market'!C40</f>
        <v>47736.899999999994</v>
      </c>
      <c r="D40" s="103">
        <f t="shared" si="10"/>
        <v>2.9996230974511178E-3</v>
      </c>
      <c r="E40" s="102">
        <f>'POD Breezeway'!E40+'Express GL'!E40+'Starbucks GL-SBX Truck'!E40+'Miro''s'!E40+'Faculty Club'!E40+'Almazar '!E40+'Burger King'!E40+Bustelo!E40+Chilis!E40+Einstein!E40+Jamba!E40+'Pollo Tropical'!E40+'Subway GC'!E40+'Sushi Maki'!E40+Panda!E40+'Starbucks Mango'!E40+'Taco Bell'!E40+'Chick-fil-A'!E40+Dunkin!E40+'Misha''s'!E40+Sergios!E40+'Moes PG5'!E40+'Papa Johns'!E40+Salad!E40+'Half Moon'!E40+'Athletic Training Table'!E40+'Starbucks BBC'!E40+'Moes BBC'!E40+'Grille Works BBC'!E40+'Subway BBC'!E40+'Market Pavillion'!E40+'Chic Fil A BBC'!E40+Panera!E40+'Heritage Market'!E40</f>
        <v>64674.627654285716</v>
      </c>
      <c r="F40" s="103">
        <f t="shared" si="11"/>
        <v>2.6205679464621355E-3</v>
      </c>
      <c r="G40" s="102">
        <f>'POD Breezeway'!G40+'Express GL'!G40+'Starbucks GL-SBX Truck'!G40+'Miro''s'!G40+'Faculty Club'!G40+'Almazar '!G40+'Burger King'!G40+Bustelo!G40+Chilis!G40+Einstein!G40+Jamba!G40+'Pollo Tropical'!G40+'Subway GC'!G40+'Sushi Maki'!G40+Panda!G40+'Starbucks Mango'!G40+'Taco Bell'!G40+'Chick-fil-A'!G40+Dunkin!G40+'Misha''s'!G40+Sergios!G40+'Moes PG5'!G40+'Papa Johns'!G40+Salad!G40+'Half Moon'!G40+'Athletic Training Table'!G40+'Starbucks BBC'!G40+'Moes BBC'!G40+'Grille Works BBC'!G40+'Subway BBC'!G40+'Market Pavillion'!G40+'Chic Fil A BBC'!G40+Panera!G40+'Heritage Market'!G40</f>
        <v>80060.433043299985</v>
      </c>
      <c r="H40" s="103">
        <f t="shared" si="12"/>
        <v>3.0747771776816341E-3</v>
      </c>
      <c r="I40" s="102">
        <f>'POD Breezeway'!I40+'Express GL'!I40+'Starbucks GL-SBX Truck'!I40+'Miro''s'!I40+'Faculty Club'!I40+'Almazar '!I40+'Burger King'!I40+Bustelo!I40+Chilis!I40+Einstein!I40+Jamba!I40+'Pollo Tropical'!I40+'Subway GC'!I40+'Sushi Maki'!I40+Panda!I40+'Starbucks Mango'!I40+'Taco Bell'!I40+'Chick-fil-A'!I40+Dunkin!I40+'Misha''s'!I40+Sergios!I40+'Moes PG5'!I40+'Papa Johns'!I40+Salad!I40+'Half Moon'!I40+'Athletic Training Table'!I40+'Starbucks BBC'!I40+'Moes BBC'!I40+'Grille Works BBC'!I40+'Subway BBC'!I40+'Market Pavillion'!I40+'Chic Fil A BBC'!I40+Panera!I40+'Heritage Market'!I40</f>
        <v>81996.749146278482</v>
      </c>
      <c r="J40" s="103">
        <f t="shared" si="13"/>
        <v>3.0932566445894165E-3</v>
      </c>
      <c r="K40" s="102">
        <f>'POD Breezeway'!K40+'Express GL'!K40+'Starbucks GL-SBX Truck'!K40+'Miro''s'!K40+'Faculty Club'!K40+'Almazar '!K40+'Burger King'!K40+Bustelo!K40+Chilis!K40+Einstein!K40+Jamba!K40+'Pollo Tropical'!K40+'Subway GC'!K40+'Sushi Maki'!K40+Panda!K40+'Starbucks Mango'!K40+'Taco Bell'!K40+'Chick-fil-A'!K40+Dunkin!K40+'Misha''s'!K40+Sergios!K40+'Moes PG5'!K40+'Papa Johns'!K40+Salad!K40+'Half Moon'!K40+'Athletic Training Table'!K40+'Starbucks BBC'!K40+'Moes BBC'!K40+'Grille Works BBC'!K40+'Subway BBC'!K40+'Market Pavillion'!K40+'Chic Fil A BBC'!K40+Panera!K40+'Heritage Market'!K40</f>
        <v>83980.169257369358</v>
      </c>
      <c r="L40" s="103">
        <f t="shared" si="14"/>
        <v>3.1046161643837416E-3</v>
      </c>
      <c r="M40" s="102">
        <f>'POD Breezeway'!M40+'Express GL'!M40+'Starbucks GL-SBX Truck'!M40+'Miro''s'!M40+'Faculty Club'!M40+'Almazar '!M40+'Burger King'!M40+Bustelo!M40+Chilis!M40+Einstein!M40+Jamba!M40+'Pollo Tropical'!M40+'Subway GC'!M40+'Sushi Maki'!M40+Panda!M40+'Starbucks Mango'!M40+'Taco Bell'!M40+'Chick-fil-A'!M40+Dunkin!M40+'Misha''s'!M40+Sergios!M40+'Moes PG5'!M40+'Papa Johns'!M40+Salad!M40+'Half Moon'!M40+'Athletic Training Table'!M40+'Starbucks BBC'!M40+'Moes BBC'!M40+'Grille Works BBC'!M40+'Subway BBC'!M40+'Market Pavillion'!M40+'Chic Fil A BBC'!M40+Panera!M40+'Heritage Market'!M40</f>
        <v>86011.844898886193</v>
      </c>
      <c r="N40" s="103">
        <f t="shared" si="15"/>
        <v>3.1158418164202906E-3</v>
      </c>
      <c r="O40" s="102">
        <f>'POD Breezeway'!O40+'Express GL'!O40+'Starbucks GL-SBX Truck'!O40+'Miro''s'!O40+'Faculty Club'!O40+'Almazar '!O40+'Burger King'!O40+Bustelo!O40+Chilis!O40+Einstein!O40+Jamba!O40+'Pollo Tropical'!O40+'Subway GC'!O40+'Sushi Maki'!O40+Panda!O40+'Starbucks Mango'!O40+'Taco Bell'!O40+'Chick-fil-A'!O40+Dunkin!O40+'Misha''s'!O40+Sergios!O40+'Moes PG5'!O40+'Papa Johns'!O40+Salad!O40+'Half Moon'!O40+'Athletic Training Table'!O40+'Starbucks BBC'!O40+'Moes BBC'!O40+'Grille Works BBC'!O40+'Subway BBC'!O40+'Market Pavillion'!O40+'Chic Fil A BBC'!O40+Panera!O40+'Heritage Market'!O40</f>
        <v>88092.955859642578</v>
      </c>
      <c r="P40" s="103">
        <f t="shared" si="16"/>
        <v>3.1272761141418158E-3</v>
      </c>
      <c r="Q40" s="102">
        <f>'POD Breezeway'!Q40+'Express GL'!Q40+'Starbucks GL-SBX Truck'!Q40+'Miro''s'!Q40+'Faculty Club'!Q40+'Almazar '!Q40+'Burger King'!Q40+Bustelo!Q40+Chilis!Q40+Einstein!Q40+Jamba!Q40+'Pollo Tropical'!Q40+'Subway GC'!Q40+'Sushi Maki'!Q40+Panda!Q40+'Starbucks Mango'!Q40+'Taco Bell'!Q40+'Chick-fil-A'!Q40+Dunkin!Q40+'Misha''s'!Q40+Sergios!Q40+'Moes PG5'!Q40+'Papa Johns'!Q40+Salad!Q40+'Half Moon'!Q40+'Athletic Training Table'!Q40+'Starbucks BBC'!Q40+'Moes BBC'!Q40+'Grille Works BBC'!Q40+'Subway BBC'!Q40+'Market Pavillion'!Q40+'Chic Fil A BBC'!Q40+Panera!Q40+'Heritage Market'!Q40</f>
        <v>90224.710891183582</v>
      </c>
      <c r="R40" s="103">
        <f t="shared" si="17"/>
        <v>3.1384749892794726E-3</v>
      </c>
      <c r="S40" s="102">
        <f>'POD Breezeway'!S40+'Express GL'!S40+'Starbucks GL-SBX Truck'!S40+'Miro''s'!S40+'Faculty Club'!S40+'Almazar '!S40+'Burger King'!S40+Bustelo!S40+Chilis!S40+Einstein!S40+Jamba!S40+'Pollo Tropical'!S40+'Subway GC'!S40+'Sushi Maki'!S40+Panda!S40+'Starbucks Mango'!S40+'Taco Bell'!S40+'Chick-fil-A'!S40+Dunkin!S40+'Misha''s'!S40+Sergios!S40+'Moes PG5'!S40+'Papa Johns'!S40+Salad!S40+'Half Moon'!S40+'Athletic Training Table'!S40+'Starbucks BBC'!S40+'Moes BBC'!S40+'Grille Works BBC'!S40+'Subway BBC'!S40+'Market Pavillion'!S40+'Chic Fil A BBC'!S40+Panera!S40+'Heritage Market'!S40</f>
        <v>92408.34842121409</v>
      </c>
      <c r="T40" s="103">
        <f t="shared" si="18"/>
        <v>3.1498824515080901E-3</v>
      </c>
      <c r="U40" s="102">
        <f>'POD Breezeway'!U40+'Express GL'!U40+'Starbucks GL-SBX Truck'!U40+'Miro''s'!U40+'Faculty Club'!U40+'Almazar '!U40+'Burger King'!U40+Bustelo!U40+Chilis!U40+Einstein!U40+Jamba!U40+'Pollo Tropical'!U40+'Subway GC'!U40+'Sushi Maki'!U40+Panda!U40+'Starbucks Mango'!U40+'Taco Bell'!U40+'Chick-fil-A'!U40+Dunkin!U40+'Misha''s'!U40+Sergios!U40+'Moes PG5'!U40+'Papa Johns'!U40+Salad!U40+'Half Moon'!U40+'Athletic Training Table'!U40+'Starbucks BBC'!U40+'Moes BBC'!U40+'Grille Works BBC'!U40+'Subway BBC'!U40+'Market Pavillion'!U40+'Chic Fil A BBC'!U40+Panera!U40+'Heritage Market'!U40</f>
        <v>94645.137284650395</v>
      </c>
      <c r="V40" s="103">
        <f t="shared" si="19"/>
        <v>3.1658666201562005E-3</v>
      </c>
    </row>
    <row r="41" spans="1:22" ht="12.75" customHeight="1" x14ac:dyDescent="0.3">
      <c r="A41" s="38" t="s">
        <v>26</v>
      </c>
      <c r="B41" s="50"/>
      <c r="C41" s="102">
        <f>'POD Breezeway'!C41+'Express GL'!C41+'Starbucks GL-SBX Truck'!C41+'Miro''s'!C41+'Faculty Club'!C41+'Almazar '!C41+'Burger King'!C41+Bustelo!C41+Chilis!C41+Einstein!C41+Jamba!C41+'Pollo Tropical'!C41+'Subway GC'!C41+'Sushi Maki'!C41+Panda!C41+'Starbucks Mango'!C41+'Taco Bell'!C41+'Chick-fil-A'!C41+Dunkin!C41+'Misha''s'!C41+Sergios!C41+'Moes PG5'!C41+'Papa Johns'!C41+Salad!C41+'Half Moon'!C41+'Athletic Training Table'!C41+'Starbucks BBC'!C41+'Moes BBC'!C41+'Grille Works BBC'!C41+'Subway BBC'!C41+'Market Pavillion'!C41+'Chic Fil A BBC'!C41+Panera!C41+'Heritage Market'!C41</f>
        <v>323321.93999999994</v>
      </c>
      <c r="D41" s="103">
        <f t="shared" si="10"/>
        <v>2.0316441979615442E-2</v>
      </c>
      <c r="E41" s="102">
        <f>'POD Breezeway'!E41+'Express GL'!E41+'Starbucks GL-SBX Truck'!E41+'Miro''s'!E41+'Faculty Club'!E41+'Almazar '!E41+'Burger King'!E41+Bustelo!E41+Chilis!E41+Einstein!E41+Jamba!E41+'Pollo Tropical'!E41+'Subway GC'!E41+'Sushi Maki'!E41+Panda!E41+'Starbucks Mango'!E41+'Taco Bell'!E41+'Chick-fil-A'!E41+Dunkin!E41+'Misha''s'!E41+Sergios!E41+'Moes PG5'!E41+'Papa Johns'!E41+Salad!E41+'Half Moon'!E41+'Athletic Training Table'!E41+'Starbucks BBC'!E41+'Moes BBC'!E41+'Grille Works BBC'!E41+'Subway BBC'!E41+'Market Pavillion'!E41+'Chic Fil A BBC'!E41+Panera!E41+'Heritage Market'!E41</f>
        <v>369748.45848571428</v>
      </c>
      <c r="F41" s="103">
        <f t="shared" si="11"/>
        <v>1.4981933313028361E-2</v>
      </c>
      <c r="G41" s="102">
        <f>'POD Breezeway'!G41+'Express GL'!G41+'Starbucks GL-SBX Truck'!G41+'Miro''s'!G41+'Faculty Club'!G41+'Almazar '!G41+'Burger King'!G41+Bustelo!G41+Chilis!G41+Einstein!G41+Jamba!G41+'Pollo Tropical'!G41+'Subway GC'!G41+'Sushi Maki'!G41+Panda!G41+'Starbucks Mango'!G41+'Taco Bell'!G41+'Chick-fil-A'!G41+Dunkin!G41+'Misha''s'!G41+Sergios!G41+'Moes PG5'!G41+'Papa Johns'!G41+Salad!G41+'Half Moon'!G41+'Athletic Training Table'!G41+'Starbucks BBC'!G41+'Moes BBC'!G41+'Grille Works BBC'!G41+'Subway BBC'!G41+'Market Pavillion'!G41+'Chic Fil A BBC'!G41+Panera!G41+'Heritage Market'!G41</f>
        <v>386141.27302684</v>
      </c>
      <c r="H41" s="103">
        <f t="shared" si="12"/>
        <v>1.4830026875094722E-2</v>
      </c>
      <c r="I41" s="102">
        <f>'POD Breezeway'!I41+'Express GL'!I41+'Starbucks GL-SBX Truck'!I41+'Miro''s'!I41+'Faculty Club'!I41+'Almazar '!I41+'Burger King'!I41+Bustelo!I41+Chilis!I41+Einstein!I41+Jamba!I41+'Pollo Tropical'!I41+'Subway GC'!I41+'Sushi Maki'!I41+Panda!I41+'Starbucks Mango'!I41+'Taco Bell'!I41+'Chick-fil-A'!I41+Dunkin!I41+'Misha''s'!I41+Sergios!I41+'Moes PG5'!I41+'Papa Johns'!I41+Salad!I41+'Half Moon'!I41+'Athletic Training Table'!I41+'Starbucks BBC'!I41+'Moes BBC'!I41+'Grille Works BBC'!I41+'Subway BBC'!I41+'Market Pavillion'!I41+'Chic Fil A BBC'!I41+Panera!I41+'Heritage Market'!I41</f>
        <v>398497.79376369889</v>
      </c>
      <c r="J41" s="103">
        <f t="shared" si="13"/>
        <v>1.50329855908651E-2</v>
      </c>
      <c r="K41" s="102">
        <f>'POD Breezeway'!K41+'Express GL'!K41+'Starbucks GL-SBX Truck'!K41+'Miro''s'!K41+'Faculty Club'!K41+'Almazar '!K41+'Burger King'!K41+Bustelo!K41+Chilis!K41+Einstein!K41+Jamba!K41+'Pollo Tropical'!K41+'Subway GC'!K41+'Sushi Maki'!K41+Panda!K41+'Starbucks Mango'!K41+'Taco Bell'!K41+'Chick-fil-A'!K41+Dunkin!K41+'Misha''s'!K41+Sergios!K41+'Moes PG5'!K41+'Papa Johns'!K41+Salad!K41+'Half Moon'!K41+'Athletic Training Table'!K41+'Starbucks BBC'!K41+'Moes BBC'!K41+'Grille Works BBC'!K41+'Subway BBC'!K41+'Market Pavillion'!K41+'Chic Fil A BBC'!K41+Panera!K41+'Heritage Market'!K41</f>
        <v>408460.23860779119</v>
      </c>
      <c r="L41" s="103">
        <f t="shared" si="14"/>
        <v>1.5100139360322977E-2</v>
      </c>
      <c r="M41" s="102">
        <f>'POD Breezeway'!M41+'Express GL'!M41+'Starbucks GL-SBX Truck'!M41+'Miro''s'!M41+'Faculty Club'!M41+'Almazar '!M41+'Burger King'!M41+Bustelo!M41+Chilis!M41+Einstein!M41+Jamba!M41+'Pollo Tropical'!M41+'Subway GC'!M41+'Sushi Maki'!M41+Panda!M41+'Starbucks Mango'!M41+'Taco Bell'!M41+'Chick-fil-A'!M41+Dunkin!M41+'Misha''s'!M41+Sergios!M41+'Moes PG5'!M41+'Papa Johns'!M41+Salad!M41+'Half Moon'!M41+'Athletic Training Table'!M41+'Starbucks BBC'!M41+'Moes BBC'!M41+'Grille Works BBC'!M41+'Subway BBC'!M41+'Market Pavillion'!M41+'Chic Fil A BBC'!M41+Panera!M41+'Heritage Market'!M41</f>
        <v>418671.74457298603</v>
      </c>
      <c r="N41" s="103">
        <f t="shared" si="15"/>
        <v>1.5166689316194838E-2</v>
      </c>
      <c r="O41" s="102">
        <f>'POD Breezeway'!O41+'Express GL'!O41+'Starbucks GL-SBX Truck'!O41+'Miro''s'!O41+'Faculty Club'!O41+'Almazar '!O41+'Burger King'!O41+Bustelo!O41+Chilis!O41+Einstein!O41+Jamba!O41+'Pollo Tropical'!O41+'Subway GC'!O41+'Sushi Maki'!O41+Panda!O41+'Starbucks Mango'!O41+'Taco Bell'!O41+'Chick-fil-A'!O41+Dunkin!O41+'Misha''s'!O41+Sergios!O41+'Moes PG5'!O41+'Papa Johns'!O41+Salad!O41+'Half Moon'!O41+'Athletic Training Table'!O41+'Starbucks BBC'!O41+'Moes BBC'!O41+'Grille Works BBC'!O41+'Subway BBC'!O41+'Market Pavillion'!O41+'Chic Fil A BBC'!O41+Panera!O41+'Heritage Market'!O41</f>
        <v>429138.53818731057</v>
      </c>
      <c r="P41" s="103">
        <f t="shared" si="16"/>
        <v>1.5234302073699958E-2</v>
      </c>
      <c r="Q41" s="102">
        <f>'POD Breezeway'!Q41+'Express GL'!Q41+'Starbucks GL-SBX Truck'!Q41+'Miro''s'!Q41+'Faculty Club'!Q41+'Almazar '!Q41+'Burger King'!Q41+Bustelo!Q41+Chilis!Q41+Einstein!Q41+Jamba!Q41+'Pollo Tropical'!Q41+'Subway GC'!Q41+'Sushi Maki'!Q41+Panda!Q41+'Starbucks Mango'!Q41+'Taco Bell'!Q41+'Chick-fil-A'!Q41+Dunkin!Q41+'Misha''s'!Q41+Sergios!Q41+'Moes PG5'!Q41+'Papa Johns'!Q41+Salad!Q41+'Half Moon'!Q41+'Athletic Training Table'!Q41+'Starbucks BBC'!Q41+'Moes BBC'!Q41+'Grille Works BBC'!Q41+'Subway BBC'!Q41+'Market Pavillion'!Q41+'Chic Fil A BBC'!Q41+Panera!Q41+'Heritage Market'!Q41</f>
        <v>439867.00164199341</v>
      </c>
      <c r="R41" s="103">
        <f t="shared" si="17"/>
        <v>1.5300814706158815E-2</v>
      </c>
      <c r="S41" s="102">
        <f>'POD Breezeway'!S41+'Express GL'!S41+'Starbucks GL-SBX Truck'!S41+'Miro''s'!S41+'Faculty Club'!S41+'Almazar '!S41+'Burger King'!S41+Bustelo!S41+Chilis!S41+Einstein!S41+Jamba!S41+'Pollo Tropical'!S41+'Subway GC'!S41+'Sushi Maki'!S41+Panda!S41+'Starbucks Mango'!S41+'Taco Bell'!S41+'Chick-fil-A'!S41+Dunkin!S41+'Misha''s'!S41+Sergios!S41+'Moes PG5'!S41+'Papa Johns'!S41+Salad!S41+'Half Moon'!S41+'Athletic Training Table'!S41+'Starbucks BBC'!S41+'Moes BBC'!S41+'Grille Works BBC'!S41+'Subway BBC'!S41+'Market Pavillion'!S41+'Chic Fil A BBC'!S41+Panera!S41+'Heritage Market'!S41</f>
        <v>450863.67668304319</v>
      </c>
      <c r="T41" s="103">
        <f t="shared" si="18"/>
        <v>1.5368390491440799E-2</v>
      </c>
      <c r="U41" s="102">
        <f>'POD Breezeway'!U41+'Express GL'!U41+'Starbucks GL-SBX Truck'!U41+'Miro''s'!U41+'Faculty Club'!U41+'Almazar '!U41+'Burger King'!U41+Bustelo!U41+Chilis!U41+Einstein!U41+Jamba!U41+'Pollo Tropical'!U41+'Subway GC'!U41+'Sushi Maki'!U41+Panda!U41+'Starbucks Mango'!U41+'Taco Bell'!U41+'Chick-fil-A'!U41+Dunkin!U41+'Misha''s'!U41+Sergios!U41+'Moes PG5'!U41+'Papa Johns'!U41+Salad!U41+'Half Moon'!U41+'Athletic Training Table'!U41+'Starbucks BBC'!U41+'Moes BBC'!U41+'Grille Works BBC'!U41+'Subway BBC'!U41+'Market Pavillion'!U41+'Chic Fil A BBC'!U41+Panera!U41+'Heritage Market'!U41</f>
        <v>462135.26860011922</v>
      </c>
      <c r="V41" s="103">
        <f t="shared" si="19"/>
        <v>1.545836017393909E-2</v>
      </c>
    </row>
    <row r="42" spans="1:22" ht="12.75" customHeight="1" x14ac:dyDescent="0.3">
      <c r="A42" s="38" t="s">
        <v>27</v>
      </c>
      <c r="B42" s="50"/>
      <c r="C42" s="102">
        <f>'POD Breezeway'!C42+'Express GL'!C42+'Starbucks GL-SBX Truck'!C42+'Miro''s'!C42+'Faculty Club'!C42+'Almazar '!C42+'Burger King'!C42+Bustelo!C42+Chilis!C42+Einstein!C42+Jamba!C42+'Pollo Tropical'!C42+'Subway GC'!C42+'Sushi Maki'!C42+Panda!C42+'Starbucks Mango'!C42+'Taco Bell'!C42+'Chick-fil-A'!C42+Dunkin!C42+'Misha''s'!C42+Sergios!C42+'Moes PG5'!C42+'Papa Johns'!C42+Salad!C42+'Half Moon'!C42+'Athletic Training Table'!C42+'Starbucks BBC'!C42+'Moes BBC'!C42+'Grille Works BBC'!C42+'Subway BBC'!C42+'Market Pavillion'!C42+'Chic Fil A BBC'!C42+Panera!C42+'Heritage Market'!C42</f>
        <v>0</v>
      </c>
      <c r="D42" s="103">
        <f t="shared" si="10"/>
        <v>0</v>
      </c>
      <c r="E42" s="102">
        <f>'POD Breezeway'!E42+'Express GL'!E42+'Starbucks GL-SBX Truck'!E42+'Miro''s'!E42+'Faculty Club'!E42+'Almazar '!E42+'Burger King'!E42+Bustelo!E42+Chilis!E42+Einstein!E42+Jamba!E42+'Pollo Tropical'!E42+'Subway GC'!E42+'Sushi Maki'!E42+Panda!E42+'Starbucks Mango'!E42+'Taco Bell'!E42+'Chick-fil-A'!E42+Dunkin!E42+'Misha''s'!E42+Sergios!E42+'Moes PG5'!E42+'Papa Johns'!E42+Salad!E42+'Half Moon'!E42+'Athletic Training Table'!E42+'Starbucks BBC'!E42+'Moes BBC'!E42+'Grille Works BBC'!E42+'Subway BBC'!E42+'Market Pavillion'!E42+'Chic Fil A BBC'!E42+Panera!E42+'Heritage Market'!E42</f>
        <v>0</v>
      </c>
      <c r="F42" s="103">
        <f t="shared" si="11"/>
        <v>0</v>
      </c>
      <c r="G42" s="102">
        <f>'POD Breezeway'!G42+'Express GL'!G42+'Starbucks GL-SBX Truck'!G42+'Miro''s'!G42+'Faculty Club'!G42+'Almazar '!G42+'Burger King'!G42+Bustelo!G42+Chilis!G42+Einstein!G42+Jamba!G42+'Pollo Tropical'!G42+'Subway GC'!G42+'Sushi Maki'!G42+Panda!G42+'Starbucks Mango'!G42+'Taco Bell'!G42+'Chick-fil-A'!G42+Dunkin!G42+'Misha''s'!G42+Sergios!G42+'Moes PG5'!G42+'Papa Johns'!G42+Salad!G42+'Half Moon'!G42+'Athletic Training Table'!G42+'Starbucks BBC'!G42+'Moes BBC'!G42+'Grille Works BBC'!G42+'Subway BBC'!G42+'Market Pavillion'!G42+'Chic Fil A BBC'!G42+Panera!G42+'Heritage Market'!G42</f>
        <v>0</v>
      </c>
      <c r="H42" s="103">
        <f t="shared" si="12"/>
        <v>0</v>
      </c>
      <c r="I42" s="102">
        <f>'POD Breezeway'!I42+'Express GL'!I42+'Starbucks GL-SBX Truck'!I42+'Miro''s'!I42+'Faculty Club'!I42+'Almazar '!I42+'Burger King'!I42+Bustelo!I42+Chilis!I42+Einstein!I42+Jamba!I42+'Pollo Tropical'!I42+'Subway GC'!I42+'Sushi Maki'!I42+Panda!I42+'Starbucks Mango'!I42+'Taco Bell'!I42+'Chick-fil-A'!I42+Dunkin!I42+'Misha''s'!I42+Sergios!I42+'Moes PG5'!I42+'Papa Johns'!I42+Salad!I42+'Half Moon'!I42+'Athletic Training Table'!I42+'Starbucks BBC'!I42+'Moes BBC'!I42+'Grille Works BBC'!I42+'Subway BBC'!I42+'Market Pavillion'!I42+'Chic Fil A BBC'!I42+Panera!I42+'Heritage Market'!I42</f>
        <v>0</v>
      </c>
      <c r="J42" s="103">
        <f t="shared" si="13"/>
        <v>0</v>
      </c>
      <c r="K42" s="102">
        <f>'POD Breezeway'!K42+'Express GL'!K42+'Starbucks GL-SBX Truck'!K42+'Miro''s'!K42+'Faculty Club'!K42+'Almazar '!K42+'Burger King'!K42+Bustelo!K42+Chilis!K42+Einstein!K42+Jamba!K42+'Pollo Tropical'!K42+'Subway GC'!K42+'Sushi Maki'!K42+Panda!K42+'Starbucks Mango'!K42+'Taco Bell'!K42+'Chick-fil-A'!K42+Dunkin!K42+'Misha''s'!K42+Sergios!K42+'Moes PG5'!K42+'Papa Johns'!K42+Salad!K42+'Half Moon'!K42+'Athletic Training Table'!K42+'Starbucks BBC'!K42+'Moes BBC'!K42+'Grille Works BBC'!K42+'Subway BBC'!K42+'Market Pavillion'!K42+'Chic Fil A BBC'!K42+Panera!K42+'Heritage Market'!K42</f>
        <v>0</v>
      </c>
      <c r="L42" s="103">
        <f t="shared" si="14"/>
        <v>0</v>
      </c>
      <c r="M42" s="102">
        <f>'POD Breezeway'!M42+'Express GL'!M42+'Starbucks GL-SBX Truck'!M42+'Miro''s'!M42+'Faculty Club'!M42+'Almazar '!M42+'Burger King'!M42+Bustelo!M42+Chilis!M42+Einstein!M42+Jamba!M42+'Pollo Tropical'!M42+'Subway GC'!M42+'Sushi Maki'!M42+Panda!M42+'Starbucks Mango'!M42+'Taco Bell'!M42+'Chick-fil-A'!M42+Dunkin!M42+'Misha''s'!M42+Sergios!M42+'Moes PG5'!M42+'Papa Johns'!M42+Salad!M42+'Half Moon'!M42+'Athletic Training Table'!M42+'Starbucks BBC'!M42+'Moes BBC'!M42+'Grille Works BBC'!M42+'Subway BBC'!M42+'Market Pavillion'!M42+'Chic Fil A BBC'!M42+Panera!M42+'Heritage Market'!M42</f>
        <v>0</v>
      </c>
      <c r="N42" s="103">
        <f t="shared" si="15"/>
        <v>0</v>
      </c>
      <c r="O42" s="102">
        <f>'POD Breezeway'!O42+'Express GL'!O42+'Starbucks GL-SBX Truck'!O42+'Miro''s'!O42+'Faculty Club'!O42+'Almazar '!O42+'Burger King'!O42+Bustelo!O42+Chilis!O42+Einstein!O42+Jamba!O42+'Pollo Tropical'!O42+'Subway GC'!O42+'Sushi Maki'!O42+Panda!O42+'Starbucks Mango'!O42+'Taco Bell'!O42+'Chick-fil-A'!O42+Dunkin!O42+'Misha''s'!O42+Sergios!O42+'Moes PG5'!O42+'Papa Johns'!O42+Salad!O42+'Half Moon'!O42+'Athletic Training Table'!O42+'Starbucks BBC'!O42+'Moes BBC'!O42+'Grille Works BBC'!O42+'Subway BBC'!O42+'Market Pavillion'!O42+'Chic Fil A BBC'!O42+Panera!O42+'Heritage Market'!O42</f>
        <v>0</v>
      </c>
      <c r="P42" s="103">
        <f t="shared" si="16"/>
        <v>0</v>
      </c>
      <c r="Q42" s="102">
        <f>'POD Breezeway'!Q42+'Express GL'!Q42+'Starbucks GL-SBX Truck'!Q42+'Miro''s'!Q42+'Faculty Club'!Q42+'Almazar '!Q42+'Burger King'!Q42+Bustelo!Q42+Chilis!Q42+Einstein!Q42+Jamba!Q42+'Pollo Tropical'!Q42+'Subway GC'!Q42+'Sushi Maki'!Q42+Panda!Q42+'Starbucks Mango'!Q42+'Taco Bell'!Q42+'Chick-fil-A'!Q42+Dunkin!Q42+'Misha''s'!Q42+Sergios!Q42+'Moes PG5'!Q42+'Papa Johns'!Q42+Salad!Q42+'Half Moon'!Q42+'Athletic Training Table'!Q42+'Starbucks BBC'!Q42+'Moes BBC'!Q42+'Grille Works BBC'!Q42+'Subway BBC'!Q42+'Market Pavillion'!Q42+'Chic Fil A BBC'!Q42+Panera!Q42+'Heritage Market'!Q42</f>
        <v>0</v>
      </c>
      <c r="R42" s="103">
        <f t="shared" si="17"/>
        <v>0</v>
      </c>
      <c r="S42" s="102">
        <f>'POD Breezeway'!S42+'Express GL'!S42+'Starbucks GL-SBX Truck'!S42+'Miro''s'!S42+'Faculty Club'!S42+'Almazar '!S42+'Burger King'!S42+Bustelo!S42+Chilis!S42+Einstein!S42+Jamba!S42+'Pollo Tropical'!S42+'Subway GC'!S42+'Sushi Maki'!S42+Panda!S42+'Starbucks Mango'!S42+'Taco Bell'!S42+'Chick-fil-A'!S42+Dunkin!S42+'Misha''s'!S42+Sergios!S42+'Moes PG5'!S42+'Papa Johns'!S42+Salad!S42+'Half Moon'!S42+'Athletic Training Table'!S42+'Starbucks BBC'!S42+'Moes BBC'!S42+'Grille Works BBC'!S42+'Subway BBC'!S42+'Market Pavillion'!S42+'Chic Fil A BBC'!S42+Panera!S42+'Heritage Market'!S42</f>
        <v>0</v>
      </c>
      <c r="T42" s="103">
        <f t="shared" si="18"/>
        <v>0</v>
      </c>
      <c r="U42" s="102">
        <f>'POD Breezeway'!U42+'Express GL'!U42+'Starbucks GL-SBX Truck'!U42+'Miro''s'!U42+'Faculty Club'!U42+'Almazar '!U42+'Burger King'!U42+Bustelo!U42+Chilis!U42+Einstein!U42+Jamba!U42+'Pollo Tropical'!U42+'Subway GC'!U42+'Sushi Maki'!U42+Panda!U42+'Starbucks Mango'!U42+'Taco Bell'!U42+'Chick-fil-A'!U42+Dunkin!U42+'Misha''s'!U42+Sergios!U42+'Moes PG5'!U42+'Papa Johns'!U42+Salad!U42+'Half Moon'!U42+'Athletic Training Table'!U42+'Starbucks BBC'!U42+'Moes BBC'!U42+'Grille Works BBC'!U42+'Subway BBC'!U42+'Market Pavillion'!U42+'Chic Fil A BBC'!U42+Panera!U42+'Heritage Market'!U42</f>
        <v>0</v>
      </c>
      <c r="V42" s="103">
        <f t="shared" si="19"/>
        <v>0</v>
      </c>
    </row>
    <row r="43" spans="1:22" ht="12.75" customHeight="1" x14ac:dyDescent="0.3">
      <c r="A43" s="38" t="s">
        <v>76</v>
      </c>
      <c r="B43" s="50"/>
      <c r="C43" s="102">
        <f>'POD Breezeway'!C43+'Express GL'!C43+'Starbucks GL-SBX Truck'!C43+'Miro''s'!C43+'Faculty Club'!C43+'Almazar '!C43+'Burger King'!C43+Bustelo!C43+Chilis!C43+Einstein!C43+Jamba!C43+'Pollo Tropical'!C43+'Subway GC'!C43+'Sushi Maki'!C43+Panda!C43+'Starbucks Mango'!C43+'Taco Bell'!C43+'Chick-fil-A'!C43+Dunkin!C43+'Misha''s'!C43+Sergios!C43+'Moes PG5'!C43+'Papa Johns'!C43+Salad!C43+'Half Moon'!C43+'Athletic Training Table'!C43+'Starbucks BBC'!C43+'Moes BBC'!C43+'Grille Works BBC'!C43+'Subway BBC'!C43+'Market Pavillion'!C43+'Chic Fil A BBC'!C43+Panera!C43+'Heritage Market'!C43</f>
        <v>0</v>
      </c>
      <c r="D43" s="103">
        <f t="shared" si="10"/>
        <v>0</v>
      </c>
      <c r="E43" s="102">
        <f>'POD Breezeway'!E43+'Express GL'!E43+'Starbucks GL-SBX Truck'!E43+'Miro''s'!E43+'Faculty Club'!E43+'Almazar '!E43+'Burger King'!E43+Bustelo!E43+Chilis!E43+Einstein!E43+Jamba!E43+'Pollo Tropical'!E43+'Subway GC'!E43+'Sushi Maki'!E43+Panda!E43+'Starbucks Mango'!E43+'Taco Bell'!E43+'Chick-fil-A'!E43+Dunkin!E43+'Misha''s'!E43+Sergios!E43+'Moes PG5'!E43+'Papa Johns'!E43+Salad!E43+'Half Moon'!E43+'Athletic Training Table'!E43+'Starbucks BBC'!E43+'Moes BBC'!E43+'Grille Works BBC'!E43+'Subway BBC'!E43+'Market Pavillion'!E43+'Chic Fil A BBC'!E43+Panera!E43+'Heritage Market'!E43</f>
        <v>0</v>
      </c>
      <c r="F43" s="103">
        <f t="shared" si="11"/>
        <v>0</v>
      </c>
      <c r="G43" s="102">
        <f>'POD Breezeway'!G43+'Express GL'!G43+'Starbucks GL-SBX Truck'!G43+'Miro''s'!G43+'Faculty Club'!G43+'Almazar '!G43+'Burger King'!G43+Bustelo!G43+Chilis!G43+Einstein!G43+Jamba!G43+'Pollo Tropical'!G43+'Subway GC'!G43+'Sushi Maki'!G43+Panda!G43+'Starbucks Mango'!G43+'Taco Bell'!G43+'Chick-fil-A'!G43+Dunkin!G43+'Misha''s'!G43+Sergios!G43+'Moes PG5'!G43+'Papa Johns'!G43+Salad!G43+'Half Moon'!G43+'Athletic Training Table'!G43+'Starbucks BBC'!G43+'Moes BBC'!G43+'Grille Works BBC'!G43+'Subway BBC'!G43+'Market Pavillion'!G43+'Chic Fil A BBC'!G43+Panera!G43+'Heritage Market'!G43</f>
        <v>0</v>
      </c>
      <c r="H43" s="103">
        <f t="shared" si="12"/>
        <v>0</v>
      </c>
      <c r="I43" s="102">
        <f>'POD Breezeway'!I43+'Express GL'!I43+'Starbucks GL-SBX Truck'!I43+'Miro''s'!I43+'Faculty Club'!I43+'Almazar '!I43+'Burger King'!I43+Bustelo!I43+Chilis!I43+Einstein!I43+Jamba!I43+'Pollo Tropical'!I43+'Subway GC'!I43+'Sushi Maki'!I43+Panda!I43+'Starbucks Mango'!I43+'Taco Bell'!I43+'Chick-fil-A'!I43+Dunkin!I43+'Misha''s'!I43+Sergios!I43+'Moes PG5'!I43+'Papa Johns'!I43+Salad!I43+'Half Moon'!I43+'Athletic Training Table'!I43+'Starbucks BBC'!I43+'Moes BBC'!I43+'Grille Works BBC'!I43+'Subway BBC'!I43+'Market Pavillion'!I43+'Chic Fil A BBC'!I43+Panera!I43+'Heritage Market'!I43</f>
        <v>0</v>
      </c>
      <c r="J43" s="103">
        <f t="shared" si="13"/>
        <v>0</v>
      </c>
      <c r="K43" s="102">
        <f>'POD Breezeway'!K43+'Express GL'!K43+'Starbucks GL-SBX Truck'!K43+'Miro''s'!K43+'Faculty Club'!K43+'Almazar '!K43+'Burger King'!K43+Bustelo!K43+Chilis!K43+Einstein!K43+Jamba!K43+'Pollo Tropical'!K43+'Subway GC'!K43+'Sushi Maki'!K43+Panda!K43+'Starbucks Mango'!K43+'Taco Bell'!K43+'Chick-fil-A'!K43+Dunkin!K43+'Misha''s'!K43+Sergios!K43+'Moes PG5'!K43+'Papa Johns'!K43+Salad!K43+'Half Moon'!K43+'Athletic Training Table'!K43+'Starbucks BBC'!K43+'Moes BBC'!K43+'Grille Works BBC'!K43+'Subway BBC'!K43+'Market Pavillion'!K43+'Chic Fil A BBC'!K43+Panera!K43+'Heritage Market'!K43</f>
        <v>0</v>
      </c>
      <c r="L43" s="103">
        <f t="shared" si="14"/>
        <v>0</v>
      </c>
      <c r="M43" s="102">
        <f>'POD Breezeway'!M43+'Express GL'!M43+'Starbucks GL-SBX Truck'!M43+'Miro''s'!M43+'Faculty Club'!M43+'Almazar '!M43+'Burger King'!M43+Bustelo!M43+Chilis!M43+Einstein!M43+Jamba!M43+'Pollo Tropical'!M43+'Subway GC'!M43+'Sushi Maki'!M43+Panda!M43+'Starbucks Mango'!M43+'Taco Bell'!M43+'Chick-fil-A'!M43+Dunkin!M43+'Misha''s'!M43+Sergios!M43+'Moes PG5'!M43+'Papa Johns'!M43+Salad!M43+'Half Moon'!M43+'Athletic Training Table'!M43+'Starbucks BBC'!M43+'Moes BBC'!M43+'Grille Works BBC'!M43+'Subway BBC'!M43+'Market Pavillion'!M43+'Chic Fil A BBC'!M43+Panera!M43+'Heritage Market'!M43</f>
        <v>0</v>
      </c>
      <c r="N43" s="103">
        <f t="shared" si="15"/>
        <v>0</v>
      </c>
      <c r="O43" s="102">
        <f>'POD Breezeway'!O43+'Express GL'!O43+'Starbucks GL-SBX Truck'!O43+'Miro''s'!O43+'Faculty Club'!O43+'Almazar '!O43+'Burger King'!O43+Bustelo!O43+Chilis!O43+Einstein!O43+Jamba!O43+'Pollo Tropical'!O43+'Subway GC'!O43+'Sushi Maki'!O43+Panda!O43+'Starbucks Mango'!O43+'Taco Bell'!O43+'Chick-fil-A'!O43+Dunkin!O43+'Misha''s'!O43+Sergios!O43+'Moes PG5'!O43+'Papa Johns'!O43+Salad!O43+'Half Moon'!O43+'Athletic Training Table'!O43+'Starbucks BBC'!O43+'Moes BBC'!O43+'Grille Works BBC'!O43+'Subway BBC'!O43+'Market Pavillion'!O43+'Chic Fil A BBC'!O43+Panera!O43+'Heritage Market'!O43</f>
        <v>0</v>
      </c>
      <c r="P43" s="103">
        <f t="shared" si="16"/>
        <v>0</v>
      </c>
      <c r="Q43" s="102">
        <f>'POD Breezeway'!Q43+'Express GL'!Q43+'Starbucks GL-SBX Truck'!Q43+'Miro''s'!Q43+'Faculty Club'!Q43+'Almazar '!Q43+'Burger King'!Q43+Bustelo!Q43+Chilis!Q43+Einstein!Q43+Jamba!Q43+'Pollo Tropical'!Q43+'Subway GC'!Q43+'Sushi Maki'!Q43+Panda!Q43+'Starbucks Mango'!Q43+'Taco Bell'!Q43+'Chick-fil-A'!Q43+Dunkin!Q43+'Misha''s'!Q43+Sergios!Q43+'Moes PG5'!Q43+'Papa Johns'!Q43+Salad!Q43+'Half Moon'!Q43+'Athletic Training Table'!Q43+'Starbucks BBC'!Q43+'Moes BBC'!Q43+'Grille Works BBC'!Q43+'Subway BBC'!Q43+'Market Pavillion'!Q43+'Chic Fil A BBC'!Q43+Panera!Q43+'Heritage Market'!Q43</f>
        <v>0</v>
      </c>
      <c r="R43" s="103">
        <f t="shared" si="17"/>
        <v>0</v>
      </c>
      <c r="S43" s="102">
        <f>'POD Breezeway'!S43+'Express GL'!S43+'Starbucks GL-SBX Truck'!S43+'Miro''s'!S43+'Faculty Club'!S43+'Almazar '!S43+'Burger King'!S43+Bustelo!S43+Chilis!S43+Einstein!S43+Jamba!S43+'Pollo Tropical'!S43+'Subway GC'!S43+'Sushi Maki'!S43+Panda!S43+'Starbucks Mango'!S43+'Taco Bell'!S43+'Chick-fil-A'!S43+Dunkin!S43+'Misha''s'!S43+Sergios!S43+'Moes PG5'!S43+'Papa Johns'!S43+Salad!S43+'Half Moon'!S43+'Athletic Training Table'!S43+'Starbucks BBC'!S43+'Moes BBC'!S43+'Grille Works BBC'!S43+'Subway BBC'!S43+'Market Pavillion'!S43+'Chic Fil A BBC'!S43+Panera!S43+'Heritage Market'!S43</f>
        <v>0</v>
      </c>
      <c r="T43" s="103">
        <f t="shared" si="18"/>
        <v>0</v>
      </c>
      <c r="U43" s="102">
        <f>'POD Breezeway'!U43+'Express GL'!U43+'Starbucks GL-SBX Truck'!U43+'Miro''s'!U43+'Faculty Club'!U43+'Almazar '!U43+'Burger King'!U43+Bustelo!U43+Chilis!U43+Einstein!U43+Jamba!U43+'Pollo Tropical'!U43+'Subway GC'!U43+'Sushi Maki'!U43+Panda!U43+'Starbucks Mango'!U43+'Taco Bell'!U43+'Chick-fil-A'!U43+Dunkin!U43+'Misha''s'!U43+Sergios!U43+'Moes PG5'!U43+'Papa Johns'!U43+Salad!U43+'Half Moon'!U43+'Athletic Training Table'!U43+'Starbucks BBC'!U43+'Moes BBC'!U43+'Grille Works BBC'!U43+'Subway BBC'!U43+'Market Pavillion'!U43+'Chic Fil A BBC'!U43+Panera!U43+'Heritage Market'!U43</f>
        <v>0</v>
      </c>
      <c r="V43" s="103">
        <f t="shared" si="19"/>
        <v>0</v>
      </c>
    </row>
    <row r="44" spans="1:22" ht="12.75" customHeight="1" x14ac:dyDescent="0.3">
      <c r="A44" s="38" t="s">
        <v>11</v>
      </c>
      <c r="B44" s="50"/>
      <c r="C44" s="102">
        <f>'POD Breezeway'!C44+'Express GL'!C44+'Starbucks GL-SBX Truck'!C44+'Miro''s'!C44+'Faculty Club'!C44+'Almazar '!C44+'Burger King'!C44+Bustelo!C44+Chilis!C44+Einstein!C44+Jamba!C44+'Pollo Tropical'!C44+'Subway GC'!C44+'Sushi Maki'!C44+Panda!C44+'Starbucks Mango'!C44+'Taco Bell'!C44+'Chick-fil-A'!C44+Dunkin!C44+'Misha''s'!C44+Sergios!C44+'Moes PG5'!C44+'Papa Johns'!C44+Salad!C44+'Half Moon'!C44+'Athletic Training Table'!C44+'Starbucks BBC'!C44+'Moes BBC'!C44+'Grille Works BBC'!C44+'Subway BBC'!C44+'Market Pavillion'!C44+'Chic Fil A BBC'!C44+Panera!C44+'Heritage Market'!C44</f>
        <v>0</v>
      </c>
      <c r="D44" s="103">
        <f t="shared" si="10"/>
        <v>0</v>
      </c>
      <c r="E44" s="102">
        <f>'POD Breezeway'!E44+'Express GL'!E44+'Starbucks GL-SBX Truck'!E44+'Miro''s'!E44+'Faculty Club'!E44+'Almazar '!E44+'Burger King'!E44+Bustelo!E44+Chilis!E44+Einstein!E44+Jamba!E44+'Pollo Tropical'!E44+'Subway GC'!E44+'Sushi Maki'!E44+Panda!E44+'Starbucks Mango'!E44+'Taco Bell'!E44+'Chick-fil-A'!E44+Dunkin!E44+'Misha''s'!E44+Sergios!E44+'Moes PG5'!E44+'Papa Johns'!E44+Salad!E44+'Half Moon'!E44+'Athletic Training Table'!E44+'Starbucks BBC'!E44+'Moes BBC'!E44+'Grille Works BBC'!E44+'Subway BBC'!E44+'Market Pavillion'!E44+'Chic Fil A BBC'!E44+Panera!E44+'Heritage Market'!E44</f>
        <v>0</v>
      </c>
      <c r="F44" s="103">
        <f t="shared" si="11"/>
        <v>0</v>
      </c>
      <c r="G44" s="102">
        <f>'POD Breezeway'!G44+'Express GL'!G44+'Starbucks GL-SBX Truck'!G44+'Miro''s'!G44+'Faculty Club'!G44+'Almazar '!G44+'Burger King'!G44+Bustelo!G44+Chilis!G44+Einstein!G44+Jamba!G44+'Pollo Tropical'!G44+'Subway GC'!G44+'Sushi Maki'!G44+Panda!G44+'Starbucks Mango'!G44+'Taco Bell'!G44+'Chick-fil-A'!G44+Dunkin!G44+'Misha''s'!G44+Sergios!G44+'Moes PG5'!G44+'Papa Johns'!G44+Salad!G44+'Half Moon'!G44+'Athletic Training Table'!G44+'Starbucks BBC'!G44+'Moes BBC'!G44+'Grille Works BBC'!G44+'Subway BBC'!G44+'Market Pavillion'!G44+'Chic Fil A BBC'!G44+Panera!G44+'Heritage Market'!G44</f>
        <v>0</v>
      </c>
      <c r="H44" s="103">
        <f t="shared" si="12"/>
        <v>0</v>
      </c>
      <c r="I44" s="102">
        <f>'POD Breezeway'!I44+'Express GL'!I44+'Starbucks GL-SBX Truck'!I44+'Miro''s'!I44+'Faculty Club'!I44+'Almazar '!I44+'Burger King'!I44+Bustelo!I44+Chilis!I44+Einstein!I44+Jamba!I44+'Pollo Tropical'!I44+'Subway GC'!I44+'Sushi Maki'!I44+Panda!I44+'Starbucks Mango'!I44+'Taco Bell'!I44+'Chick-fil-A'!I44+Dunkin!I44+'Misha''s'!I44+Sergios!I44+'Moes PG5'!I44+'Papa Johns'!I44+Salad!I44+'Half Moon'!I44+'Athletic Training Table'!I44+'Starbucks BBC'!I44+'Moes BBC'!I44+'Grille Works BBC'!I44+'Subway BBC'!I44+'Market Pavillion'!I44+'Chic Fil A BBC'!I44+Panera!I44+'Heritage Market'!I44</f>
        <v>0</v>
      </c>
      <c r="J44" s="103">
        <f t="shared" si="13"/>
        <v>0</v>
      </c>
      <c r="K44" s="102">
        <f>'POD Breezeway'!K44+'Express GL'!K44+'Starbucks GL-SBX Truck'!K44+'Miro''s'!K44+'Faculty Club'!K44+'Almazar '!K44+'Burger King'!K44+Bustelo!K44+Chilis!K44+Einstein!K44+Jamba!K44+'Pollo Tropical'!K44+'Subway GC'!K44+'Sushi Maki'!K44+Panda!K44+'Starbucks Mango'!K44+'Taco Bell'!K44+'Chick-fil-A'!K44+Dunkin!K44+'Misha''s'!K44+Sergios!K44+'Moes PG5'!K44+'Papa Johns'!K44+Salad!K44+'Half Moon'!K44+'Athletic Training Table'!K44+'Starbucks BBC'!K44+'Moes BBC'!K44+'Grille Works BBC'!K44+'Subway BBC'!K44+'Market Pavillion'!K44+'Chic Fil A BBC'!K44+Panera!K44+'Heritage Market'!K44</f>
        <v>0</v>
      </c>
      <c r="L44" s="103">
        <f t="shared" si="14"/>
        <v>0</v>
      </c>
      <c r="M44" s="102">
        <f>'POD Breezeway'!M44+'Express GL'!M44+'Starbucks GL-SBX Truck'!M44+'Miro''s'!M44+'Faculty Club'!M44+'Almazar '!M44+'Burger King'!M44+Bustelo!M44+Chilis!M44+Einstein!M44+Jamba!M44+'Pollo Tropical'!M44+'Subway GC'!M44+'Sushi Maki'!M44+Panda!M44+'Starbucks Mango'!M44+'Taco Bell'!M44+'Chick-fil-A'!M44+Dunkin!M44+'Misha''s'!M44+Sergios!M44+'Moes PG5'!M44+'Papa Johns'!M44+Salad!M44+'Half Moon'!M44+'Athletic Training Table'!M44+'Starbucks BBC'!M44+'Moes BBC'!M44+'Grille Works BBC'!M44+'Subway BBC'!M44+'Market Pavillion'!M44+'Chic Fil A BBC'!M44+Panera!M44+'Heritage Market'!M44</f>
        <v>0</v>
      </c>
      <c r="N44" s="103">
        <f t="shared" si="15"/>
        <v>0</v>
      </c>
      <c r="O44" s="102">
        <f>'POD Breezeway'!O44+'Express GL'!O44+'Starbucks GL-SBX Truck'!O44+'Miro''s'!O44+'Faculty Club'!O44+'Almazar '!O44+'Burger King'!O44+Bustelo!O44+Chilis!O44+Einstein!O44+Jamba!O44+'Pollo Tropical'!O44+'Subway GC'!O44+'Sushi Maki'!O44+Panda!O44+'Starbucks Mango'!O44+'Taco Bell'!O44+'Chick-fil-A'!O44+Dunkin!O44+'Misha''s'!O44+Sergios!O44+'Moes PG5'!O44+'Papa Johns'!O44+Salad!O44+'Half Moon'!O44+'Athletic Training Table'!O44+'Starbucks BBC'!O44+'Moes BBC'!O44+'Grille Works BBC'!O44+'Subway BBC'!O44+'Market Pavillion'!O44+'Chic Fil A BBC'!O44+Panera!O44+'Heritage Market'!O44</f>
        <v>0</v>
      </c>
      <c r="P44" s="103">
        <f t="shared" si="16"/>
        <v>0</v>
      </c>
      <c r="Q44" s="102">
        <f>'POD Breezeway'!Q44+'Express GL'!Q44+'Starbucks GL-SBX Truck'!Q44+'Miro''s'!Q44+'Faculty Club'!Q44+'Almazar '!Q44+'Burger King'!Q44+Bustelo!Q44+Chilis!Q44+Einstein!Q44+Jamba!Q44+'Pollo Tropical'!Q44+'Subway GC'!Q44+'Sushi Maki'!Q44+Panda!Q44+'Starbucks Mango'!Q44+'Taco Bell'!Q44+'Chick-fil-A'!Q44+Dunkin!Q44+'Misha''s'!Q44+Sergios!Q44+'Moes PG5'!Q44+'Papa Johns'!Q44+Salad!Q44+'Half Moon'!Q44+'Athletic Training Table'!Q44+'Starbucks BBC'!Q44+'Moes BBC'!Q44+'Grille Works BBC'!Q44+'Subway BBC'!Q44+'Market Pavillion'!Q44+'Chic Fil A BBC'!Q44+Panera!Q44+'Heritage Market'!Q44</f>
        <v>0</v>
      </c>
      <c r="R44" s="103">
        <f t="shared" si="17"/>
        <v>0</v>
      </c>
      <c r="S44" s="102">
        <f>'POD Breezeway'!S44+'Express GL'!S44+'Starbucks GL-SBX Truck'!S44+'Miro''s'!S44+'Faculty Club'!S44+'Almazar '!S44+'Burger King'!S44+Bustelo!S44+Chilis!S44+Einstein!S44+Jamba!S44+'Pollo Tropical'!S44+'Subway GC'!S44+'Sushi Maki'!S44+Panda!S44+'Starbucks Mango'!S44+'Taco Bell'!S44+'Chick-fil-A'!S44+Dunkin!S44+'Misha''s'!S44+Sergios!S44+'Moes PG5'!S44+'Papa Johns'!S44+Salad!S44+'Half Moon'!S44+'Athletic Training Table'!S44+'Starbucks BBC'!S44+'Moes BBC'!S44+'Grille Works BBC'!S44+'Subway BBC'!S44+'Market Pavillion'!S44+'Chic Fil A BBC'!S44+Panera!S44+'Heritage Market'!S44</f>
        <v>0</v>
      </c>
      <c r="T44" s="103">
        <f t="shared" si="18"/>
        <v>0</v>
      </c>
      <c r="U44" s="102">
        <f>'POD Breezeway'!U44+'Express GL'!U44+'Starbucks GL-SBX Truck'!U44+'Miro''s'!U44+'Faculty Club'!U44+'Almazar '!U44+'Burger King'!U44+Bustelo!U44+Chilis!U44+Einstein!U44+Jamba!U44+'Pollo Tropical'!U44+'Subway GC'!U44+'Sushi Maki'!U44+Panda!U44+'Starbucks Mango'!U44+'Taco Bell'!U44+'Chick-fil-A'!U44+Dunkin!U44+'Misha''s'!U44+Sergios!U44+'Moes PG5'!U44+'Papa Johns'!U44+Salad!U44+'Half Moon'!U44+'Athletic Training Table'!U44+'Starbucks BBC'!U44+'Moes BBC'!U44+'Grille Works BBC'!U44+'Subway BBC'!U44+'Market Pavillion'!U44+'Chic Fil A BBC'!U44+Panera!U44+'Heritage Market'!U44</f>
        <v>0</v>
      </c>
      <c r="V44" s="103">
        <f t="shared" si="19"/>
        <v>0</v>
      </c>
    </row>
    <row r="45" spans="1:22" ht="12.75" customHeight="1" x14ac:dyDescent="0.3">
      <c r="A45" s="38" t="s">
        <v>4</v>
      </c>
      <c r="B45" s="50"/>
      <c r="C45" s="104">
        <f>'POD Breezeway'!C45+'Express GL'!C45+'Starbucks GL-SBX Truck'!C45+'Miro''s'!C45+'Faculty Club'!C45+'Almazar '!C45+'Burger King'!C45+Bustelo!C45+Chilis!C45+Einstein!C45+Jamba!C45+'Pollo Tropical'!C45+'Subway GC'!C45+'Sushi Maki'!C45+Panda!C45+'Starbucks Mango'!C45+'Taco Bell'!C45+'Chick-fil-A'!C45+Dunkin!C45+'Misha''s'!C45+Sergios!C45+'Moes PG5'!C45+'Papa Johns'!C45+Salad!C45+'Half Moon'!C45+'Athletic Training Table'!C45+'Starbucks BBC'!C45+'Moes BBC'!C45+'Grille Works BBC'!C45+'Subway BBC'!C45+'Market Pavillion'!C45+'Chic Fil A BBC'!C45+Panera!C45+'Heritage Market'!C45</f>
        <v>410409.98800000007</v>
      </c>
      <c r="D45" s="103">
        <f t="shared" si="10"/>
        <v>2.5788756275112887E-2</v>
      </c>
      <c r="E45" s="104">
        <f>'POD Breezeway'!E45+'Express GL'!E45+'Starbucks GL-SBX Truck'!E45+'Miro''s'!E45+'Faculty Club'!E45+'Almazar '!E45+'Burger King'!E45+Bustelo!E45+Chilis!E45+Einstein!E45+Jamba!E45+'Pollo Tropical'!E45+'Subway GC'!E45+'Sushi Maki'!E45+Panda!E45+'Starbucks Mango'!E45+'Taco Bell'!E45+'Chick-fil-A'!E45+Dunkin!E45+'Misha''s'!E45+Sergios!E45+'Moes PG5'!E45+'Papa Johns'!E45+Salad!E45+'Half Moon'!E45+'Athletic Training Table'!E45+'Starbucks BBC'!E45+'Moes BBC'!E45+'Grille Works BBC'!E45+'Subway BBC'!E45+'Market Pavillion'!E45+'Chic Fil A BBC'!E45+Panera!E45+'Heritage Market'!E45</f>
        <v>503448.76880257158</v>
      </c>
      <c r="F45" s="103">
        <f t="shared" si="11"/>
        <v>2.0399370727918208E-2</v>
      </c>
      <c r="G45" s="104">
        <f>'POD Breezeway'!G45+'Express GL'!G45+'Starbucks GL-SBX Truck'!G45+'Miro''s'!G45+'Faculty Club'!G45+'Almazar '!G45+'Burger King'!G45+Bustelo!G45+Chilis!G45+Einstein!G45+Jamba!G45+'Pollo Tropical'!G45+'Subway GC'!G45+'Sushi Maki'!G45+Panda!G45+'Starbucks Mango'!G45+'Taco Bell'!G45+'Chick-fil-A'!G45+Dunkin!G45+'Misha''s'!G45+Sergios!G45+'Moes PG5'!G45+'Papa Johns'!G45+Salad!G45+'Half Moon'!G45+'Athletic Training Table'!G45+'Starbucks BBC'!G45+'Moes BBC'!G45+'Grille Works BBC'!G45+'Subway BBC'!G45+'Market Pavillion'!G45+'Chic Fil A BBC'!G45+Panera!G45+'Heritage Market'!G45</f>
        <v>533470.8338397101</v>
      </c>
      <c r="H45" s="103">
        <f t="shared" si="12"/>
        <v>2.0488322164857485E-2</v>
      </c>
      <c r="I45" s="104">
        <f>'POD Breezeway'!I45+'Express GL'!I45+'Starbucks GL-SBX Truck'!I45+'Miro''s'!I45+'Faculty Club'!I45+'Almazar '!I45+'Burger King'!I45+Bustelo!I45+Chilis!I45+Einstein!I45+Jamba!I45+'Pollo Tropical'!I45+'Subway GC'!I45+'Sushi Maki'!I45+Panda!I45+'Starbucks Mango'!I45+'Taco Bell'!I45+'Chick-fil-A'!I45+Dunkin!I45+'Misha''s'!I45+Sergios!I45+'Moes PG5'!I45+'Papa Johns'!I45+Salad!I45+'Half Moon'!I45+'Athletic Training Table'!I45+'Starbucks BBC'!I45+'Moes BBC'!I45+'Grille Works BBC'!I45+'Subway BBC'!I45+'Market Pavillion'!I45+'Chic Fil A BBC'!I45+Panera!I45+'Heritage Market'!I45</f>
        <v>550006.39390230435</v>
      </c>
      <c r="J45" s="103">
        <f t="shared" si="13"/>
        <v>2.0748516864612588E-2</v>
      </c>
      <c r="K45" s="104">
        <f>'POD Breezeway'!K45+'Express GL'!K45+'Starbucks GL-SBX Truck'!K45+'Miro''s'!K45+'Faculty Club'!K45+'Almazar '!K45+'Burger King'!K45+Bustelo!K45+Chilis!K45+Einstein!K45+Jamba!K45+'Pollo Tropical'!K45+'Subway GC'!K45+'Sushi Maki'!K45+Panda!K45+'Starbucks Mango'!K45+'Taco Bell'!K45+'Chick-fil-A'!K45+Dunkin!K45+'Misha''s'!K45+Sergios!K45+'Moes PG5'!K45+'Papa Johns'!K45+Salad!K45+'Half Moon'!K45+'Athletic Training Table'!K45+'Starbucks BBC'!K45+'Moes BBC'!K45+'Grille Works BBC'!K45+'Subway BBC'!K45+'Market Pavillion'!K45+'Chic Fil A BBC'!K45+Panera!K45+'Heritage Market'!K45</f>
        <v>563658.29350751347</v>
      </c>
      <c r="L45" s="103">
        <f t="shared" si="14"/>
        <v>2.0837569924983479E-2</v>
      </c>
      <c r="M45" s="104">
        <f>'POD Breezeway'!M45+'Express GL'!M45+'Starbucks GL-SBX Truck'!M45+'Miro''s'!M45+'Faculty Club'!M45+'Almazar '!M45+'Burger King'!M45+Bustelo!M45+Chilis!M45+Einstein!M45+Jamba!M45+'Pollo Tropical'!M45+'Subway GC'!M45+'Sushi Maki'!M45+Panda!M45+'Starbucks Mango'!M45+'Taco Bell'!M45+'Chick-fil-A'!M45+Dunkin!M45+'Misha''s'!M45+Sergios!M45+'Moes PG5'!M45+'Papa Johns'!M45+Salad!M45+'Half Moon'!M45+'Athletic Training Table'!M45+'Starbucks BBC'!M45+'Moes BBC'!M45+'Grille Works BBC'!M45+'Subway BBC'!M45+'Market Pavillion'!M45+'Chic Fil A BBC'!M45+Panera!M45+'Heritage Market'!M45</f>
        <v>577650.48239800567</v>
      </c>
      <c r="N45" s="103">
        <f t="shared" si="15"/>
        <v>2.0925810049150177E-2</v>
      </c>
      <c r="O45" s="104">
        <f>'POD Breezeway'!O45+'Express GL'!O45+'Starbucks GL-SBX Truck'!O45+'Miro''s'!O45+'Faculty Club'!O45+'Almazar '!O45+'Burger King'!O45+Bustelo!O45+Chilis!O45+Einstein!O45+Jamba!O45+'Pollo Tropical'!O45+'Subway GC'!O45+'Sushi Maki'!O45+Panda!O45+'Starbucks Mango'!O45+'Taco Bell'!O45+'Chick-fil-A'!O45+Dunkin!O45+'Misha''s'!O45+Sergios!O45+'Moes PG5'!O45+'Papa Johns'!O45+Salad!O45+'Half Moon'!O45+'Athletic Training Table'!O45+'Starbucks BBC'!O45+'Moes BBC'!O45+'Grille Works BBC'!O45+'Subway BBC'!O45+'Market Pavillion'!O45+'Chic Fil A BBC'!O45+Panera!O45+'Heritage Market'!O45</f>
        <v>591991.44764181646</v>
      </c>
      <c r="P45" s="103">
        <f t="shared" si="16"/>
        <v>2.1015536326606798E-2</v>
      </c>
      <c r="Q45" s="104">
        <f>'POD Breezeway'!Q45+'Express GL'!Q45+'Starbucks GL-SBX Truck'!Q45+'Miro''s'!Q45+'Faculty Club'!Q45+'Almazar '!Q45+'Burger King'!Q45+Bustelo!Q45+Chilis!Q45+Einstein!Q45+Jamba!Q45+'Pollo Tropical'!Q45+'Subway GC'!Q45+'Sushi Maki'!Q45+Panda!Q45+'Starbucks Mango'!Q45+'Taco Bell'!Q45+'Chick-fil-A'!Q45+Dunkin!Q45+'Misha''s'!Q45+Sergios!Q45+'Moes PG5'!Q45+'Papa Johns'!Q45+Salad!Q45+'Half Moon'!Q45+'Athletic Training Table'!Q45+'Starbucks BBC'!Q45+'Moes BBC'!Q45+'Grille Works BBC'!Q45+'Subway BBC'!Q45+'Market Pavillion'!Q45+'Chic Fil A BBC'!Q45+Panera!Q45+'Heritage Market'!Q45</f>
        <v>606689.88808039972</v>
      </c>
      <c r="R45" s="103">
        <f t="shared" si="17"/>
        <v>2.1103764380974666E-2</v>
      </c>
      <c r="S45" s="104">
        <f>'POD Breezeway'!S45+'Express GL'!S45+'Starbucks GL-SBX Truck'!S45+'Miro''s'!S45+'Faculty Club'!S45+'Almazar '!S45+'Burger King'!S45+Bustelo!S45+Chilis!S45+Einstein!S45+Jamba!S45+'Pollo Tropical'!S45+'Subway GC'!S45+'Sushi Maki'!S45+Panda!S45+'Starbucks Mango'!S45+'Taco Bell'!S45+'Chick-fil-A'!S45+Dunkin!S45+'Misha''s'!S45+Sergios!S45+'Moes PG5'!S45+'Papa Johns'!S45+Salad!S45+'Half Moon'!S45+'Athletic Training Table'!S45+'Starbucks BBC'!S45+'Moes BBC'!S45+'Grille Works BBC'!S45+'Subway BBC'!S45+'Market Pavillion'!S45+'Chic Fil A BBC'!S45+Panera!S45+'Heritage Market'!S45</f>
        <v>621754.71961489809</v>
      </c>
      <c r="T45" s="103">
        <f t="shared" si="18"/>
        <v>2.1193477796295081E-2</v>
      </c>
      <c r="U45" s="104">
        <f>'POD Breezeway'!U45+'Express GL'!U45+'Starbucks GL-SBX Truck'!U45+'Miro''s'!U45+'Faculty Club'!U45+'Almazar '!U45+'Burger King'!U45+Bustelo!U45+Chilis!U45+Einstein!U45+Jamba!U45+'Pollo Tropical'!U45+'Subway GC'!U45+'Sushi Maki'!U45+Panda!U45+'Starbucks Mango'!U45+'Taco Bell'!U45+'Chick-fil-A'!U45+Dunkin!U45+'Misha''s'!U45+Sergios!U45+'Moes PG5'!U45+'Papa Johns'!U45+Salad!U45+'Half Moon'!U45+'Athletic Training Table'!U45+'Starbucks BBC'!U45+'Moes BBC'!U45+'Grille Works BBC'!U45+'Subway BBC'!U45+'Market Pavillion'!U45+'Chic Fil A BBC'!U45+Panera!U45+'Heritage Market'!U45</f>
        <v>637195.08062440914</v>
      </c>
      <c r="V45" s="103">
        <f t="shared" si="19"/>
        <v>2.1314086430129976E-2</v>
      </c>
    </row>
    <row r="46" spans="1:22" ht="12.75" customHeight="1" x14ac:dyDescent="0.3">
      <c r="A46" s="26" t="s">
        <v>5</v>
      </c>
      <c r="B46" s="69"/>
      <c r="C46" s="105">
        <f>SUM(C36:C45)</f>
        <v>5153997.8279999997</v>
      </c>
      <c r="D46" s="106">
        <f t="shared" si="10"/>
        <v>0.32385954951162926</v>
      </c>
      <c r="E46" s="105">
        <f>SUM(E36:E45)</f>
        <v>6303179.7427997142</v>
      </c>
      <c r="F46" s="106">
        <f t="shared" si="11"/>
        <v>0.25540016841018187</v>
      </c>
      <c r="G46" s="105">
        <f>SUM(G36:G45)</f>
        <v>6685408.2052148497</v>
      </c>
      <c r="H46" s="106">
        <f t="shared" si="12"/>
        <v>0.25675779897121648</v>
      </c>
      <c r="I46" s="105">
        <f>SUM(I36:I45)</f>
        <v>6893134.8389360169</v>
      </c>
      <c r="J46" s="106">
        <f t="shared" si="13"/>
        <v>0.26003756691075314</v>
      </c>
      <c r="K46" s="105">
        <f>SUM(K36:K45)</f>
        <v>7064762.1718755811</v>
      </c>
      <c r="L46" s="106">
        <f t="shared" si="14"/>
        <v>0.26117326304872907</v>
      </c>
      <c r="M46" s="105">
        <f>SUM(M36:M45)</f>
        <v>7240667.1243779585</v>
      </c>
      <c r="N46" s="106">
        <f t="shared" si="15"/>
        <v>0.26229844774796418</v>
      </c>
      <c r="O46" s="105">
        <f>SUM(O36:O45)</f>
        <v>7420956.3756570052</v>
      </c>
      <c r="P46" s="106">
        <f t="shared" si="16"/>
        <v>0.26344194483219069</v>
      </c>
      <c r="Q46" s="105">
        <f>SUM(Q36:Q45)</f>
        <v>7605739.2666814215</v>
      </c>
      <c r="R46" s="106">
        <f t="shared" si="17"/>
        <v>0.26456635025685593</v>
      </c>
      <c r="S46" s="105">
        <f>SUM(S36:S45)</f>
        <v>7795127.8666141052</v>
      </c>
      <c r="T46" s="106">
        <f t="shared" si="18"/>
        <v>0.26570907167812435</v>
      </c>
      <c r="U46" s="105">
        <f>SUM(U36:U45)</f>
        <v>7989237.0409104219</v>
      </c>
      <c r="V46" s="106">
        <f t="shared" si="19"/>
        <v>0.26723886291446919</v>
      </c>
    </row>
    <row r="47" spans="1:22" ht="12.75" customHeight="1" x14ac:dyDescent="0.3">
      <c r="A47" s="26"/>
      <c r="B47" s="26"/>
      <c r="C47" s="53"/>
      <c r="D47" s="111"/>
      <c r="E47" s="53"/>
      <c r="F47" s="111"/>
      <c r="G47" s="53"/>
      <c r="H47" s="111"/>
      <c r="I47" s="53"/>
      <c r="J47" s="111"/>
      <c r="K47" s="53"/>
      <c r="L47" s="111"/>
      <c r="M47" s="53"/>
      <c r="N47" s="111"/>
      <c r="O47" s="53"/>
      <c r="P47" s="111"/>
      <c r="Q47" s="53"/>
      <c r="R47" s="111"/>
      <c r="S47" s="53"/>
      <c r="T47" s="111"/>
      <c r="U47" s="53"/>
      <c r="V47" s="111"/>
    </row>
    <row r="48" spans="1:22" ht="12.75" customHeight="1" x14ac:dyDescent="0.3">
      <c r="A48" s="26" t="str">
        <f>A4</f>
        <v xml:space="preserve">VENDOR:  </v>
      </c>
      <c r="B48" s="46" t="str">
        <f>B4</f>
        <v>Aramark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2" ht="12.75" customHeight="1" x14ac:dyDescent="0.3">
      <c r="A49" s="26"/>
      <c r="B49" s="14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2" ht="12.75" customHeight="1" x14ac:dyDescent="0.3">
      <c r="A50" s="38"/>
      <c r="B50" s="38"/>
      <c r="C50" s="109" t="str">
        <f>C6</f>
        <v>FY 2018-19</v>
      </c>
      <c r="D50" s="109" t="s">
        <v>9</v>
      </c>
      <c r="E50" s="109" t="str">
        <f>E6</f>
        <v>FY 2019-20</v>
      </c>
      <c r="F50" s="109" t="s">
        <v>9</v>
      </c>
      <c r="G50" s="109" t="str">
        <f>G6</f>
        <v>FY 2020-21</v>
      </c>
      <c r="H50" s="109" t="s">
        <v>9</v>
      </c>
      <c r="I50" s="109" t="str">
        <f>I6</f>
        <v>FY 2021-22</v>
      </c>
      <c r="J50" s="109" t="s">
        <v>9</v>
      </c>
      <c r="K50" s="109" t="str">
        <f>K6</f>
        <v>FY 2022-23</v>
      </c>
      <c r="L50" s="109" t="s">
        <v>9</v>
      </c>
      <c r="M50" s="109" t="str">
        <f>M6</f>
        <v>FY 2023-24</v>
      </c>
      <c r="N50" s="109" t="s">
        <v>9</v>
      </c>
      <c r="O50" s="109" t="str">
        <f>O6</f>
        <v>FY 2024-25</v>
      </c>
      <c r="P50" s="109" t="s">
        <v>9</v>
      </c>
      <c r="Q50" s="109" t="str">
        <f>Q6</f>
        <v>FY 2025-26</v>
      </c>
      <c r="R50" s="109" t="s">
        <v>9</v>
      </c>
      <c r="S50" s="109" t="str">
        <f>S6</f>
        <v>FY 2026-27</v>
      </c>
      <c r="T50" s="109" t="s">
        <v>9</v>
      </c>
      <c r="U50" s="109" t="str">
        <f>U6</f>
        <v>FY 2027-28</v>
      </c>
      <c r="V50" s="109" t="s">
        <v>9</v>
      </c>
    </row>
    <row r="51" spans="1:22" ht="12.75" customHeight="1" x14ac:dyDescent="0.3">
      <c r="A51" s="26" t="s">
        <v>38</v>
      </c>
      <c r="B51" s="69"/>
      <c r="C51" s="101"/>
      <c r="D51" s="103"/>
      <c r="E51" s="101"/>
      <c r="F51" s="103"/>
      <c r="G51" s="101"/>
      <c r="H51" s="103"/>
      <c r="I51" s="101"/>
      <c r="J51" s="103"/>
      <c r="K51" s="101"/>
      <c r="L51" s="103"/>
      <c r="M51" s="101"/>
      <c r="N51" s="103"/>
      <c r="O51" s="101"/>
      <c r="P51" s="103"/>
      <c r="Q51" s="101"/>
      <c r="R51" s="103"/>
      <c r="S51" s="101"/>
      <c r="T51" s="103"/>
      <c r="U51" s="101"/>
      <c r="V51" s="103"/>
    </row>
    <row r="52" spans="1:22" ht="12.75" customHeight="1" x14ac:dyDescent="0.3">
      <c r="A52" s="38" t="s">
        <v>229</v>
      </c>
      <c r="B52" s="50"/>
      <c r="C52" s="167">
        <f>'POD Breezeway'!C52+'Express GL'!C52+'Starbucks GL-SBX Truck'!C52+'Miro''s'!C52+'Faculty Club'!C52+'Almazar '!C52+'Burger King'!C52+Bustelo!C52+Chilis!C52+Einstein!C52+Jamba!C52+'Pollo Tropical'!C52+'Subway GC'!C52+'Sushi Maki'!C52+Panda!C52+'Starbucks Mango'!C52+'Taco Bell'!C52+'Chick-fil-A'!C52+Dunkin!C52+'Misha''s'!C52+Sergios!C52+'Moes PG5'!C52+'Papa Johns'!C52+Salad!C52+'Half Moon'!C52+'Athletic Training Table'!C52+'Starbucks BBC'!C52+'Moes BBC'!C52+'Grille Works BBC'!C52+'Subway BBC'!C52+'Market Pavillion'!C52+'Chic Fil A BBC'!C52+Panera!C52+'Heritage Market'!C52</f>
        <v>0</v>
      </c>
      <c r="D52" s="103">
        <f t="shared" ref="D52:D83" si="20">IFERROR(C52/C$28,0)</f>
        <v>0</v>
      </c>
      <c r="E52" s="167">
        <f>'POD Breezeway'!E52+'Express GL'!E52+'Starbucks GL-SBX Truck'!E52+'Miro''s'!E52+'Faculty Club'!E52+'Almazar '!E52+'Burger King'!E52+Bustelo!E52+Chilis!E52+Einstein!E52+Jamba!E52+'Pollo Tropical'!E52+'Subway GC'!E52+'Sushi Maki'!E52+Panda!E52+'Starbucks Mango'!E52+'Taco Bell'!E52+'Chick-fil-A'!E52+Dunkin!E52+'Misha''s'!E52+Sergios!E52+'Moes PG5'!E52+'Papa Johns'!E52+Salad!E52+'Half Moon'!E52+'Athletic Training Table'!E52+'Starbucks BBC'!E52+'Moes BBC'!E52+'Grille Works BBC'!E52+'Subway BBC'!E52+'Market Pavillion'!E52+'Chic Fil A BBC'!E52+Panera!E52+'Heritage Market'!E52</f>
        <v>0</v>
      </c>
      <c r="F52" s="103">
        <f t="shared" ref="F52:F83" si="21">IFERROR(E52/E$28,0)</f>
        <v>0</v>
      </c>
      <c r="G52" s="167">
        <f>'POD Breezeway'!G52+'Express GL'!G52+'Starbucks GL-SBX Truck'!G52+'Miro''s'!G52+'Faculty Club'!G52+'Almazar '!G52+'Burger King'!G52+Bustelo!G52+Chilis!G52+Einstein!G52+Jamba!G52+'Pollo Tropical'!G52+'Subway GC'!G52+'Sushi Maki'!G52+Panda!G52+'Starbucks Mango'!G52+'Taco Bell'!G52+'Chick-fil-A'!G52+Dunkin!G52+'Misha''s'!G52+Sergios!G52+'Moes PG5'!G52+'Papa Johns'!G52+Salad!G52+'Half Moon'!G52+'Athletic Training Table'!G52+'Starbucks BBC'!G52+'Moes BBC'!G52+'Grille Works BBC'!G52+'Subway BBC'!G52+'Market Pavillion'!G52+'Chic Fil A BBC'!G52+Panera!G52+'Heritage Market'!G52</f>
        <v>0</v>
      </c>
      <c r="H52" s="103">
        <f t="shared" ref="H52:H83" si="22">IFERROR(G52/G$28,0)</f>
        <v>0</v>
      </c>
      <c r="I52" s="167">
        <f>'POD Breezeway'!I52+'Express GL'!I52+'Starbucks GL-SBX Truck'!I52+'Miro''s'!I52+'Faculty Club'!I52+'Almazar '!I52+'Burger King'!I52+Bustelo!I52+Chilis!I52+Einstein!I52+Jamba!I52+'Pollo Tropical'!I52+'Subway GC'!I52+'Sushi Maki'!I52+Panda!I52+'Starbucks Mango'!I52+'Taco Bell'!I52+'Chick-fil-A'!I52+Dunkin!I52+'Misha''s'!I52+Sergios!I52+'Moes PG5'!I52+'Papa Johns'!I52+Salad!I52+'Half Moon'!I52+'Athletic Training Table'!I52+'Starbucks BBC'!I52+'Moes BBC'!I52+'Grille Works BBC'!I52+'Subway BBC'!I52+'Market Pavillion'!I52+'Chic Fil A BBC'!I52+Panera!I52+'Heritage Market'!I52</f>
        <v>0</v>
      </c>
      <c r="J52" s="103">
        <f t="shared" ref="J52:J83" si="23">IFERROR(I52/I$28,0)</f>
        <v>0</v>
      </c>
      <c r="K52" s="167">
        <f>'POD Breezeway'!K52+'Express GL'!K52+'Starbucks GL-SBX Truck'!K52+'Miro''s'!K52+'Faculty Club'!K52+'Almazar '!K52+'Burger King'!K52+Bustelo!K52+Chilis!K52+Einstein!K52+Jamba!K52+'Pollo Tropical'!K52+'Subway GC'!K52+'Sushi Maki'!K52+Panda!K52+'Starbucks Mango'!K52+'Taco Bell'!K52+'Chick-fil-A'!K52+Dunkin!K52+'Misha''s'!K52+Sergios!K52+'Moes PG5'!K52+'Papa Johns'!K52+Salad!K52+'Half Moon'!K52+'Athletic Training Table'!K52+'Starbucks BBC'!K52+'Moes BBC'!K52+'Grille Works BBC'!K52+'Subway BBC'!K52+'Market Pavillion'!K52+'Chic Fil A BBC'!K52+Panera!K52+'Heritage Market'!K52</f>
        <v>0</v>
      </c>
      <c r="L52" s="103">
        <f t="shared" ref="L52:L83" si="24">IFERROR(K52/K$28,0)</f>
        <v>0</v>
      </c>
      <c r="M52" s="167">
        <f>'POD Breezeway'!M52+'Express GL'!M52+'Starbucks GL-SBX Truck'!M52+'Miro''s'!M52+'Faculty Club'!M52+'Almazar '!M52+'Burger King'!M52+Bustelo!M52+Chilis!M52+Einstein!M52+Jamba!M52+'Pollo Tropical'!M52+'Subway GC'!M52+'Sushi Maki'!M52+Panda!M52+'Starbucks Mango'!M52+'Taco Bell'!M52+'Chick-fil-A'!M52+Dunkin!M52+'Misha''s'!M52+Sergios!M52+'Moes PG5'!M52+'Papa Johns'!M52+Salad!M52+'Half Moon'!M52+'Athletic Training Table'!M52+'Starbucks BBC'!M52+'Moes BBC'!M52+'Grille Works BBC'!M52+'Subway BBC'!M52+'Market Pavillion'!M52+'Chic Fil A BBC'!M52+Panera!M52+'Heritage Market'!M52</f>
        <v>0</v>
      </c>
      <c r="N52" s="103">
        <f t="shared" ref="N52:N83" si="25">IFERROR(M52/M$28,0)</f>
        <v>0</v>
      </c>
      <c r="O52" s="167">
        <f>'POD Breezeway'!O52+'Express GL'!O52+'Starbucks GL-SBX Truck'!O52+'Miro''s'!O52+'Faculty Club'!O52+'Almazar '!O52+'Burger King'!O52+Bustelo!O52+Chilis!O52+Einstein!O52+Jamba!O52+'Pollo Tropical'!O52+'Subway GC'!O52+'Sushi Maki'!O52+Panda!O52+'Starbucks Mango'!O52+'Taco Bell'!O52+'Chick-fil-A'!O52+Dunkin!O52+'Misha''s'!O52+Sergios!O52+'Moes PG5'!O52+'Papa Johns'!O52+Salad!O52+'Half Moon'!O52+'Athletic Training Table'!O52+'Starbucks BBC'!O52+'Moes BBC'!O52+'Grille Works BBC'!O52+'Subway BBC'!O52+'Market Pavillion'!O52+'Chic Fil A BBC'!O52+Panera!O52+'Heritage Market'!O52</f>
        <v>0</v>
      </c>
      <c r="P52" s="103">
        <f t="shared" ref="P52:P83" si="26">IFERROR(O52/O$28,0)</f>
        <v>0</v>
      </c>
      <c r="Q52" s="167">
        <f>'POD Breezeway'!Q52+'Express GL'!Q52+'Starbucks GL-SBX Truck'!Q52+'Miro''s'!Q52+'Faculty Club'!Q52+'Almazar '!Q52+'Burger King'!Q52+Bustelo!Q52+Chilis!Q52+Einstein!Q52+Jamba!Q52+'Pollo Tropical'!Q52+'Subway GC'!Q52+'Sushi Maki'!Q52+Panda!Q52+'Starbucks Mango'!Q52+'Taco Bell'!Q52+'Chick-fil-A'!Q52+Dunkin!Q52+'Misha''s'!Q52+Sergios!Q52+'Moes PG5'!Q52+'Papa Johns'!Q52+Salad!Q52+'Half Moon'!Q52+'Athletic Training Table'!Q52+'Starbucks BBC'!Q52+'Moes BBC'!Q52+'Grille Works BBC'!Q52+'Subway BBC'!Q52+'Market Pavillion'!Q52+'Chic Fil A BBC'!Q52+Panera!Q52+'Heritage Market'!Q52</f>
        <v>0</v>
      </c>
      <c r="R52" s="103">
        <f t="shared" ref="R52:R83" si="27">IFERROR(Q52/Q$28,0)</f>
        <v>0</v>
      </c>
      <c r="S52" s="167">
        <f>'POD Breezeway'!S52+'Express GL'!S52+'Starbucks GL-SBX Truck'!S52+'Miro''s'!S52+'Faculty Club'!S52+'Almazar '!S52+'Burger King'!S52+Bustelo!S52+Chilis!S52+Einstein!S52+Jamba!S52+'Pollo Tropical'!S52+'Subway GC'!S52+'Sushi Maki'!S52+Panda!S52+'Starbucks Mango'!S52+'Taco Bell'!S52+'Chick-fil-A'!S52+Dunkin!S52+'Misha''s'!S52+Sergios!S52+'Moes PG5'!S52+'Papa Johns'!S52+Salad!S52+'Half Moon'!S52+'Athletic Training Table'!S52+'Starbucks BBC'!S52+'Moes BBC'!S52+'Grille Works BBC'!S52+'Subway BBC'!S52+'Market Pavillion'!S52+'Chic Fil A BBC'!S52+Panera!S52+'Heritage Market'!S52</f>
        <v>0</v>
      </c>
      <c r="T52" s="103">
        <f t="shared" ref="T52:T83" si="28">IFERROR(S52/S$28,0)</f>
        <v>0</v>
      </c>
      <c r="U52" s="167">
        <f>'POD Breezeway'!U52+'Express GL'!U52+'Starbucks GL-SBX Truck'!U52+'Miro''s'!U52+'Faculty Club'!U52+'Almazar '!U52+'Burger King'!U52+Bustelo!U52+Chilis!U52+Einstein!U52+Jamba!U52+'Pollo Tropical'!U52+'Subway GC'!U52+'Sushi Maki'!U52+Panda!U52+'Starbucks Mango'!U52+'Taco Bell'!U52+'Chick-fil-A'!U52+Dunkin!U52+'Misha''s'!U52+Sergios!U52+'Moes PG5'!U52+'Papa Johns'!U52+Salad!U52+'Half Moon'!U52+'Athletic Training Table'!U52+'Starbucks BBC'!U52+'Moes BBC'!U52+'Grille Works BBC'!U52+'Subway BBC'!U52+'Market Pavillion'!U52+'Chic Fil A BBC'!U52+Panera!U52+'Heritage Market'!U52</f>
        <v>0</v>
      </c>
      <c r="V52" s="103">
        <f t="shared" ref="V52:V105" si="29">IFERROR(U52/U$28,0)</f>
        <v>0</v>
      </c>
    </row>
    <row r="53" spans="1:22" ht="12.75" customHeight="1" x14ac:dyDescent="0.3">
      <c r="A53" s="38" t="s">
        <v>97</v>
      </c>
      <c r="B53" s="50"/>
      <c r="C53" s="167">
        <f>'POD Breezeway'!C53+'Express GL'!C53+'Starbucks GL-SBX Truck'!C53+'Miro''s'!C53+'Faculty Club'!C53+'Almazar '!C53+'Burger King'!C53+Bustelo!C53+Chilis!C53+Einstein!C53+Jamba!C53+'Pollo Tropical'!C53+'Subway GC'!C53+'Sushi Maki'!C53+Panda!C53+'Starbucks Mango'!C53+'Taco Bell'!C53+'Chick-fil-A'!C53+Dunkin!C53+'Misha''s'!C53+Sergios!C53+'Moes PG5'!C53+'Papa Johns'!C53+Salad!C53+'Half Moon'!C53+'Athletic Training Table'!C53+'Starbucks BBC'!C53+'Moes BBC'!C53+'Grille Works BBC'!C53+'Subway BBC'!C53+'Market Pavillion'!C53+'Chic Fil A BBC'!C53+Panera!C53+'Heritage Market'!C53</f>
        <v>0</v>
      </c>
      <c r="D53" s="103">
        <f t="shared" si="20"/>
        <v>0</v>
      </c>
      <c r="E53" s="167">
        <f>'POD Breezeway'!E53+'Express GL'!E53+'Starbucks GL-SBX Truck'!E53+'Miro''s'!E53+'Faculty Club'!E53+'Almazar '!E53+'Burger King'!E53+Bustelo!E53+Chilis!E53+Einstein!E53+Jamba!E53+'Pollo Tropical'!E53+'Subway GC'!E53+'Sushi Maki'!E53+Panda!E53+'Starbucks Mango'!E53+'Taco Bell'!E53+'Chick-fil-A'!E53+Dunkin!E53+'Misha''s'!E53+Sergios!E53+'Moes PG5'!E53+'Papa Johns'!E53+Salad!E53+'Half Moon'!E53+'Athletic Training Table'!E53+'Starbucks BBC'!E53+'Moes BBC'!E53+'Grille Works BBC'!E53+'Subway BBC'!E53+'Market Pavillion'!E53+'Chic Fil A BBC'!E53+Panera!E53+'Heritage Market'!E53</f>
        <v>0</v>
      </c>
      <c r="F53" s="103">
        <f t="shared" si="21"/>
        <v>0</v>
      </c>
      <c r="G53" s="167">
        <f>'POD Breezeway'!G53+'Express GL'!G53+'Starbucks GL-SBX Truck'!G53+'Miro''s'!G53+'Faculty Club'!G53+'Almazar '!G53+'Burger King'!G53+Bustelo!G53+Chilis!G53+Einstein!G53+Jamba!G53+'Pollo Tropical'!G53+'Subway GC'!G53+'Sushi Maki'!G53+Panda!G53+'Starbucks Mango'!G53+'Taco Bell'!G53+'Chick-fil-A'!G53+Dunkin!G53+'Misha''s'!G53+Sergios!G53+'Moes PG5'!G53+'Papa Johns'!G53+Salad!G53+'Half Moon'!G53+'Athletic Training Table'!G53+'Starbucks BBC'!G53+'Moes BBC'!G53+'Grille Works BBC'!G53+'Subway BBC'!G53+'Market Pavillion'!G53+'Chic Fil A BBC'!G53+Panera!G53+'Heritage Market'!G53</f>
        <v>0</v>
      </c>
      <c r="H53" s="103">
        <f t="shared" si="22"/>
        <v>0</v>
      </c>
      <c r="I53" s="167">
        <f>'POD Breezeway'!I53+'Express GL'!I53+'Starbucks GL-SBX Truck'!I53+'Miro''s'!I53+'Faculty Club'!I53+'Almazar '!I53+'Burger King'!I53+Bustelo!I53+Chilis!I53+Einstein!I53+Jamba!I53+'Pollo Tropical'!I53+'Subway GC'!I53+'Sushi Maki'!I53+Panda!I53+'Starbucks Mango'!I53+'Taco Bell'!I53+'Chick-fil-A'!I53+Dunkin!I53+'Misha''s'!I53+Sergios!I53+'Moes PG5'!I53+'Papa Johns'!I53+Salad!I53+'Half Moon'!I53+'Athletic Training Table'!I53+'Starbucks BBC'!I53+'Moes BBC'!I53+'Grille Works BBC'!I53+'Subway BBC'!I53+'Market Pavillion'!I53+'Chic Fil A BBC'!I53+Panera!I53+'Heritage Market'!I53</f>
        <v>0</v>
      </c>
      <c r="J53" s="103">
        <f t="shared" si="23"/>
        <v>0</v>
      </c>
      <c r="K53" s="167">
        <f>'POD Breezeway'!K53+'Express GL'!K53+'Starbucks GL-SBX Truck'!K53+'Miro''s'!K53+'Faculty Club'!K53+'Almazar '!K53+'Burger King'!K53+Bustelo!K53+Chilis!K53+Einstein!K53+Jamba!K53+'Pollo Tropical'!K53+'Subway GC'!K53+'Sushi Maki'!K53+Panda!K53+'Starbucks Mango'!K53+'Taco Bell'!K53+'Chick-fil-A'!K53+Dunkin!K53+'Misha''s'!K53+Sergios!K53+'Moes PG5'!K53+'Papa Johns'!K53+Salad!K53+'Half Moon'!K53+'Athletic Training Table'!K53+'Starbucks BBC'!K53+'Moes BBC'!K53+'Grille Works BBC'!K53+'Subway BBC'!K53+'Market Pavillion'!K53+'Chic Fil A BBC'!K53+Panera!K53+'Heritage Market'!K53</f>
        <v>0</v>
      </c>
      <c r="L53" s="103">
        <f t="shared" si="24"/>
        <v>0</v>
      </c>
      <c r="M53" s="167">
        <f>'POD Breezeway'!M53+'Express GL'!M53+'Starbucks GL-SBX Truck'!M53+'Miro''s'!M53+'Faculty Club'!M53+'Almazar '!M53+'Burger King'!M53+Bustelo!M53+Chilis!M53+Einstein!M53+Jamba!M53+'Pollo Tropical'!M53+'Subway GC'!M53+'Sushi Maki'!M53+Panda!M53+'Starbucks Mango'!M53+'Taco Bell'!M53+'Chick-fil-A'!M53+Dunkin!M53+'Misha''s'!M53+Sergios!M53+'Moes PG5'!M53+'Papa Johns'!M53+Salad!M53+'Half Moon'!M53+'Athletic Training Table'!M53+'Starbucks BBC'!M53+'Moes BBC'!M53+'Grille Works BBC'!M53+'Subway BBC'!M53+'Market Pavillion'!M53+'Chic Fil A BBC'!M53+Panera!M53+'Heritage Market'!M53</f>
        <v>0</v>
      </c>
      <c r="N53" s="103">
        <f t="shared" si="25"/>
        <v>0</v>
      </c>
      <c r="O53" s="167">
        <f>'POD Breezeway'!O53+'Express GL'!O53+'Starbucks GL-SBX Truck'!O53+'Miro''s'!O53+'Faculty Club'!O53+'Almazar '!O53+'Burger King'!O53+Bustelo!O53+Chilis!O53+Einstein!O53+Jamba!O53+'Pollo Tropical'!O53+'Subway GC'!O53+'Sushi Maki'!O53+Panda!O53+'Starbucks Mango'!O53+'Taco Bell'!O53+'Chick-fil-A'!O53+Dunkin!O53+'Misha''s'!O53+Sergios!O53+'Moes PG5'!O53+'Papa Johns'!O53+Salad!O53+'Half Moon'!O53+'Athletic Training Table'!O53+'Starbucks BBC'!O53+'Moes BBC'!O53+'Grille Works BBC'!O53+'Subway BBC'!O53+'Market Pavillion'!O53+'Chic Fil A BBC'!O53+Panera!O53+'Heritage Market'!O53</f>
        <v>0</v>
      </c>
      <c r="P53" s="103">
        <f t="shared" si="26"/>
        <v>0</v>
      </c>
      <c r="Q53" s="167">
        <f>'POD Breezeway'!Q53+'Express GL'!Q53+'Starbucks GL-SBX Truck'!Q53+'Miro''s'!Q53+'Faculty Club'!Q53+'Almazar '!Q53+'Burger King'!Q53+Bustelo!Q53+Chilis!Q53+Einstein!Q53+Jamba!Q53+'Pollo Tropical'!Q53+'Subway GC'!Q53+'Sushi Maki'!Q53+Panda!Q53+'Starbucks Mango'!Q53+'Taco Bell'!Q53+'Chick-fil-A'!Q53+Dunkin!Q53+'Misha''s'!Q53+Sergios!Q53+'Moes PG5'!Q53+'Papa Johns'!Q53+Salad!Q53+'Half Moon'!Q53+'Athletic Training Table'!Q53+'Starbucks BBC'!Q53+'Moes BBC'!Q53+'Grille Works BBC'!Q53+'Subway BBC'!Q53+'Market Pavillion'!Q53+'Chic Fil A BBC'!Q53+Panera!Q53+'Heritage Market'!Q53</f>
        <v>0</v>
      </c>
      <c r="R53" s="103">
        <f t="shared" si="27"/>
        <v>0</v>
      </c>
      <c r="S53" s="167">
        <f>'POD Breezeway'!S53+'Express GL'!S53+'Starbucks GL-SBX Truck'!S53+'Miro''s'!S53+'Faculty Club'!S53+'Almazar '!S53+'Burger King'!S53+Bustelo!S53+Chilis!S53+Einstein!S53+Jamba!S53+'Pollo Tropical'!S53+'Subway GC'!S53+'Sushi Maki'!S53+Panda!S53+'Starbucks Mango'!S53+'Taco Bell'!S53+'Chick-fil-A'!S53+Dunkin!S53+'Misha''s'!S53+Sergios!S53+'Moes PG5'!S53+'Papa Johns'!S53+Salad!S53+'Half Moon'!S53+'Athletic Training Table'!S53+'Starbucks BBC'!S53+'Moes BBC'!S53+'Grille Works BBC'!S53+'Subway BBC'!S53+'Market Pavillion'!S53+'Chic Fil A BBC'!S53+Panera!S53+'Heritage Market'!S53</f>
        <v>0</v>
      </c>
      <c r="T53" s="103">
        <f t="shared" si="28"/>
        <v>0</v>
      </c>
      <c r="U53" s="167">
        <f>'POD Breezeway'!U53+'Express GL'!U53+'Starbucks GL-SBX Truck'!U53+'Miro''s'!U53+'Faculty Club'!U53+'Almazar '!U53+'Burger King'!U53+Bustelo!U53+Chilis!U53+Einstein!U53+Jamba!U53+'Pollo Tropical'!U53+'Subway GC'!U53+'Sushi Maki'!U53+Panda!U53+'Starbucks Mango'!U53+'Taco Bell'!U53+'Chick-fil-A'!U53+Dunkin!U53+'Misha''s'!U53+Sergios!U53+'Moes PG5'!U53+'Papa Johns'!U53+Salad!U53+'Half Moon'!U53+'Athletic Training Table'!U53+'Starbucks BBC'!U53+'Moes BBC'!U53+'Grille Works BBC'!U53+'Subway BBC'!U53+'Market Pavillion'!U53+'Chic Fil A BBC'!U53+Panera!U53+'Heritage Market'!U53</f>
        <v>0</v>
      </c>
      <c r="V53" s="103">
        <f t="shared" si="29"/>
        <v>0</v>
      </c>
    </row>
    <row r="54" spans="1:22" ht="12.75" customHeight="1" x14ac:dyDescent="0.3">
      <c r="A54" s="271" t="s">
        <v>30</v>
      </c>
      <c r="B54" s="272"/>
      <c r="C54" s="167">
        <f>'POD Breezeway'!C54+'Express GL'!C54+'Starbucks GL-SBX Truck'!C54+'Miro''s'!C54+'Faculty Club'!C54+'Almazar '!C54+'Burger King'!C54+Bustelo!C54+Chilis!C54+Einstein!C54+Jamba!C54+'Pollo Tropical'!C54+'Subway GC'!C54+'Sushi Maki'!C54+Panda!C54+'Starbucks Mango'!C54+'Taco Bell'!C54+'Chick-fil-A'!C54+Dunkin!C54+'Misha''s'!C54+Sergios!C54+'Moes PG5'!C54+'Papa Johns'!C54+Salad!C54+'Half Moon'!C54+'Athletic Training Table'!C54+'Starbucks BBC'!C54+'Moes BBC'!C54+'Grille Works BBC'!C54+'Subway BBC'!C54+'Market Pavillion'!C54+'Chic Fil A BBC'!C54+Panera!C54+'Heritage Market'!C54</f>
        <v>10909.009566000002</v>
      </c>
      <c r="D54" s="103">
        <f t="shared" si="20"/>
        <v>6.8548475214119068E-4</v>
      </c>
      <c r="E54" s="167">
        <f>'POD Breezeway'!E54+'Express GL'!E54+'Starbucks GL-SBX Truck'!E54+'Miro''s'!E54+'Faculty Club'!E54+'Almazar '!E54+'Burger King'!E54+Bustelo!E54+Chilis!E54+Einstein!E54+Jamba!E54+'Pollo Tropical'!E54+'Subway GC'!E54+'Sushi Maki'!E54+Panda!E54+'Starbucks Mango'!E54+'Taco Bell'!E54+'Chick-fil-A'!E54+Dunkin!E54+'Misha''s'!E54+Sergios!E54+'Moes PG5'!E54+'Papa Johns'!E54+Salad!E54+'Half Moon'!E54+'Athletic Training Table'!E54+'Starbucks BBC'!E54+'Moes BBC'!E54+'Grille Works BBC'!E54+'Subway BBC'!E54+'Market Pavillion'!E54+'Chic Fil A BBC'!E54+Panera!E54+'Heritage Market'!E54</f>
        <v>17037.987749999997</v>
      </c>
      <c r="F54" s="103">
        <f t="shared" si="21"/>
        <v>6.9036662736636251E-4</v>
      </c>
      <c r="G54" s="167">
        <f>'POD Breezeway'!G54+'Express GL'!G54+'Starbucks GL-SBX Truck'!G54+'Miro''s'!G54+'Faculty Club'!G54+'Almazar '!G54+'Burger King'!G54+Bustelo!G54+Chilis!G54+Einstein!G54+Jamba!G54+'Pollo Tropical'!G54+'Subway GC'!G54+'Sushi Maki'!G54+Panda!G54+'Starbucks Mango'!G54+'Taco Bell'!G54+'Chick-fil-A'!G54+Dunkin!G54+'Misha''s'!G54+Sergios!G54+'Moes PG5'!G54+'Papa Johns'!G54+Salad!G54+'Half Moon'!G54+'Athletic Training Table'!G54+'Starbucks BBC'!G54+'Moes BBC'!G54+'Grille Works BBC'!G54+'Subway BBC'!G54+'Market Pavillion'!G54+'Chic Fil A BBC'!G54+Panera!G54+'Heritage Market'!G54</f>
        <v>17983.957004999997</v>
      </c>
      <c r="H54" s="103">
        <f t="shared" si="22"/>
        <v>6.906865034501502E-4</v>
      </c>
      <c r="I54" s="167">
        <f>'POD Breezeway'!I54+'Express GL'!I54+'Starbucks GL-SBX Truck'!I54+'Miro''s'!I54+'Faculty Club'!I54+'Almazar '!I54+'Burger King'!I54+Bustelo!I54+Chilis!I54+Einstein!I54+Jamba!I54+'Pollo Tropical'!I54+'Subway GC'!I54+'Sushi Maki'!I54+Panda!I54+'Starbucks Mango'!I54+'Taco Bell'!I54+'Chick-fil-A'!I54+Dunkin!I54+'Misha''s'!I54+Sergios!I54+'Moes PG5'!I54+'Papa Johns'!I54+Salad!I54+'Half Moon'!I54+'Athletic Training Table'!I54+'Starbucks BBC'!I54+'Moes BBC'!I54+'Grille Works BBC'!I54+'Subway BBC'!I54+'Market Pavillion'!I54+'Chic Fil A BBC'!I54+Panera!I54+'Heritage Market'!I54</f>
        <v>18308.405845099998</v>
      </c>
      <c r="J54" s="103">
        <f t="shared" si="23"/>
        <v>6.9066882067684535E-4</v>
      </c>
      <c r="K54" s="167">
        <f>'POD Breezeway'!K54+'Express GL'!K54+'Starbucks GL-SBX Truck'!K54+'Miro''s'!K54+'Faculty Club'!K54+'Almazar '!K54+'Burger King'!K54+Bustelo!K54+Chilis!K54+Einstein!K54+Jamba!K54+'Pollo Tropical'!K54+'Subway GC'!K54+'Sushi Maki'!K54+Panda!K54+'Starbucks Mango'!K54+'Taco Bell'!K54+'Chick-fil-A'!K54+Dunkin!K54+'Misha''s'!K54+Sergios!K54+'Moes PG5'!K54+'Papa Johns'!K54+Salad!K54+'Half Moon'!K54+'Athletic Training Table'!K54+'Starbucks BBC'!K54+'Moes BBC'!K54+'Grille Works BBC'!K54+'Subway BBC'!K54+'Market Pavillion'!K54+'Chic Fil A BBC'!K54+Panera!K54+'Heritage Market'!K54</f>
        <v>18682.768015002006</v>
      </c>
      <c r="L54" s="103">
        <f t="shared" si="24"/>
        <v>6.906728586965424E-4</v>
      </c>
      <c r="M54" s="167">
        <f>'POD Breezeway'!M54+'Express GL'!M54+'Starbucks GL-SBX Truck'!M54+'Miro''s'!M54+'Faculty Club'!M54+'Almazar '!M54+'Burger King'!M54+Bustelo!M54+Chilis!M54+Einstein!M54+Jamba!M54+'Pollo Tropical'!M54+'Subway GC'!M54+'Sushi Maki'!M54+Panda!M54+'Starbucks Mango'!M54+'Taco Bell'!M54+'Chick-fil-A'!M54+Dunkin!M54+'Misha''s'!M54+Sergios!M54+'Moes PG5'!M54+'Papa Johns'!M54+Salad!M54+'Half Moon'!M54+'Athletic Training Table'!M54+'Starbucks BBC'!M54+'Moes BBC'!M54+'Grille Works BBC'!M54+'Subway BBC'!M54+'Market Pavillion'!M54+'Chic Fil A BBC'!M54+Panera!M54+'Heritage Market'!M54</f>
        <v>19065.936349892039</v>
      </c>
      <c r="N54" s="103">
        <f t="shared" si="25"/>
        <v>6.906774505074072E-4</v>
      </c>
      <c r="O54" s="167">
        <f>'POD Breezeway'!O54+'Express GL'!O54+'Starbucks GL-SBX Truck'!O54+'Miro''s'!O54+'Faculty Club'!O54+'Almazar '!O54+'Burger King'!O54+Bustelo!O54+Chilis!O54+Einstein!O54+Jamba!O54+'Pollo Tropical'!O54+'Subway GC'!O54+'Sushi Maki'!O54+Panda!O54+'Starbucks Mango'!O54+'Taco Bell'!O54+'Chick-fil-A'!O54+Dunkin!O54+'Misha''s'!O54+Sergios!O54+'Moes PG5'!O54+'Papa Johns'!O54+Salad!O54+'Half Moon'!O54+'Athletic Training Table'!O54+'Starbucks BBC'!O54+'Moes BBC'!O54+'Grille Works BBC'!O54+'Subway BBC'!O54+'Market Pavillion'!O54+'Chic Fil A BBC'!O54+Panera!O54+'Heritage Market'!O54</f>
        <v>19455.96704071758</v>
      </c>
      <c r="P54" s="103">
        <f t="shared" si="26"/>
        <v>6.9068156937438679E-4</v>
      </c>
      <c r="Q54" s="167">
        <f>'POD Breezeway'!Q54+'Express GL'!Q54+'Starbucks GL-SBX Truck'!Q54+'Miro''s'!Q54+'Faculty Club'!Q54+'Almazar '!Q54+'Burger King'!Q54+Bustelo!Q54+Chilis!Q54+Einstein!Q54+Jamba!Q54+'Pollo Tropical'!Q54+'Subway GC'!Q54+'Sushi Maki'!Q54+Panda!Q54+'Starbucks Mango'!Q54+'Taco Bell'!Q54+'Chick-fil-A'!Q54+Dunkin!Q54+'Misha''s'!Q54+Sergios!Q54+'Moes PG5'!Q54+'Papa Johns'!Q54+Salad!Q54+'Half Moon'!Q54+'Athletic Training Table'!Q54+'Starbucks BBC'!Q54+'Moes BBC'!Q54+'Grille Works BBC'!Q54+'Subway BBC'!Q54+'Market Pavillion'!Q54+'Chic Fil A BBC'!Q54+Panera!Q54+'Heritage Market'!Q54</f>
        <v>19855.819644274467</v>
      </c>
      <c r="R54" s="103">
        <f t="shared" si="27"/>
        <v>6.9068653952637749E-4</v>
      </c>
      <c r="S54" s="167">
        <f>'POD Breezeway'!S54+'Express GL'!S54+'Starbucks GL-SBX Truck'!S54+'Miro''s'!S54+'Faculty Club'!S54+'Almazar '!S54+'Burger King'!S54+Bustelo!S54+Chilis!S54+Einstein!S54+Jamba!S54+'Pollo Tropical'!S54+'Subway GC'!S54+'Sushi Maki'!S54+Panda!S54+'Starbucks Mango'!S54+'Taco Bell'!S54+'Chick-fil-A'!S54+Dunkin!S54+'Misha''s'!S54+Sergios!S54+'Moes PG5'!S54+'Papa Johns'!S54+Salad!S54+'Half Moon'!S54+'Athletic Training Table'!S54+'Starbucks BBC'!S54+'Moes BBC'!S54+'Grille Works BBC'!S54+'Subway BBC'!S54+'Market Pavillion'!S54+'Chic Fil A BBC'!S54+Panera!S54+'Heritage Market'!S54</f>
        <v>20262.857157784758</v>
      </c>
      <c r="T54" s="103">
        <f t="shared" si="28"/>
        <v>6.9069103895020938E-4</v>
      </c>
      <c r="U54" s="167">
        <f>'POD Breezeway'!U54+'Express GL'!U54+'Starbucks GL-SBX Truck'!U54+'Miro''s'!U54+'Faculty Club'!U54+'Almazar '!U54+'Burger King'!U54+Bustelo!U54+Chilis!U54+Einstein!U54+Jamba!U54+'Pollo Tropical'!U54+'Subway GC'!U54+'Sushi Maki'!U54+Panda!U54+'Starbucks Mango'!U54+'Taco Bell'!U54+'Chick-fil-A'!U54+Dunkin!U54+'Misha''s'!U54+Sergios!U54+'Moes PG5'!U54+'Papa Johns'!U54+Salad!U54+'Half Moon'!U54+'Athletic Training Table'!U54+'Starbucks BBC'!U54+'Moes BBC'!U54+'Grille Works BBC'!U54+'Subway BBC'!U54+'Market Pavillion'!U54+'Chic Fil A BBC'!U54+Panera!U54+'Heritage Market'!U54</f>
        <v>20648.284077350956</v>
      </c>
      <c r="V54" s="103">
        <f t="shared" si="29"/>
        <v>6.9068221780253954E-4</v>
      </c>
    </row>
    <row r="55" spans="1:22" ht="12.75" customHeight="1" x14ac:dyDescent="0.3">
      <c r="A55" s="271" t="s">
        <v>153</v>
      </c>
      <c r="B55" s="272"/>
      <c r="C55" s="167">
        <f>'POD Breezeway'!C55+'Express GL'!C55+'Starbucks GL-SBX Truck'!C55+'Miro''s'!C55+'Faculty Club'!C55+'Almazar '!C55+'Burger King'!C55+Bustelo!C55+Chilis!C55+Einstein!C55+Jamba!C55+'Pollo Tropical'!C55+'Subway GC'!C55+'Sushi Maki'!C55+Panda!C55+'Starbucks Mango'!C55+'Taco Bell'!C55+'Chick-fil-A'!C55+Dunkin!C55+'Misha''s'!C55+Sergios!C55+'Moes PG5'!C55+'Papa Johns'!C55+Salad!C55+'Half Moon'!C55+'Athletic Training Table'!C55+'Starbucks BBC'!C55+'Moes BBC'!C55+'Grille Works BBC'!C55+'Subway BBC'!C55+'Market Pavillion'!C55+'Chic Fil A BBC'!C55+Panera!C55+'Heritage Market'!C55</f>
        <v>1008969.2695999999</v>
      </c>
      <c r="D55" s="103">
        <f t="shared" si="20"/>
        <v>6.3400168961757972E-2</v>
      </c>
      <c r="E55" s="167">
        <f>'POD Breezeway'!E55+'Express GL'!E55+'Starbucks GL-SBX Truck'!E55+'Miro''s'!E55+'Faculty Club'!E55+'Almazar '!E55+'Burger King'!E55+Bustelo!E55+Chilis!E55+Einstein!E55+Jamba!E55+'Pollo Tropical'!E55+'Subway GC'!E55+'Sushi Maki'!E55+Panda!E55+'Starbucks Mango'!E55+'Taco Bell'!E55+'Chick-fil-A'!E55+Dunkin!E55+'Misha''s'!E55+Sergios!E55+'Moes PG5'!E55+'Papa Johns'!E55+Salad!E55+'Half Moon'!E55+'Athletic Training Table'!E55+'Starbucks BBC'!E55+'Moes BBC'!E55+'Grille Works BBC'!E55+'Subway BBC'!E55+'Market Pavillion'!E55+'Chic Fil A BBC'!E55+Panera!E55+'Heritage Market'!E55</f>
        <v>1395126.76</v>
      </c>
      <c r="F55" s="103">
        <f t="shared" si="21"/>
        <v>5.6529501616161271E-2</v>
      </c>
      <c r="G55" s="167">
        <f>'POD Breezeway'!G55+'Express GL'!G55+'Starbucks GL-SBX Truck'!G55+'Miro''s'!G55+'Faculty Club'!G55+'Almazar '!G55+'Burger King'!G55+Bustelo!G55+Chilis!G55+Einstein!G55+Jamba!G55+'Pollo Tropical'!G55+'Subway GC'!G55+'Sushi Maki'!G55+Panda!G55+'Starbucks Mango'!G55+'Taco Bell'!G55+'Chick-fil-A'!G55+Dunkin!G55+'Misha''s'!G55+Sergios!G55+'Moes PG5'!G55+'Papa Johns'!G55+Salad!G55+'Half Moon'!G55+'Athletic Training Table'!G55+'Starbucks BBC'!G55+'Moes BBC'!G55+'Grille Works BBC'!G55+'Subway BBC'!G55+'Market Pavillion'!G55+'Chic Fil A BBC'!G55+Panera!G55+'Heritage Market'!G55</f>
        <v>1390138.8952000001</v>
      </c>
      <c r="H55" s="103">
        <f t="shared" si="22"/>
        <v>5.3389260915648142E-2</v>
      </c>
      <c r="I55" s="167">
        <f>'POD Breezeway'!I55+'Express GL'!I55+'Starbucks GL-SBX Truck'!I55+'Miro''s'!I55+'Faculty Club'!I55+'Almazar '!I55+'Burger King'!I55+Bustelo!I55+Chilis!I55+Einstein!I55+Jamba!I55+'Pollo Tropical'!I55+'Subway GC'!I55+'Sushi Maki'!I55+Panda!I55+'Starbucks Mango'!I55+'Taco Bell'!I55+'Chick-fil-A'!I55+Dunkin!I55+'Misha''s'!I55+Sergios!I55+'Moes PG5'!I55+'Papa Johns'!I55+Salad!I55+'Half Moon'!I55+'Athletic Training Table'!I55+'Starbucks BBC'!I55+'Moes BBC'!I55+'Grille Works BBC'!I55+'Subway BBC'!I55+'Market Pavillion'!I55+'Chic Fil A BBC'!I55+Panera!I55+'Heritage Market'!I55</f>
        <v>1417987.8731040002</v>
      </c>
      <c r="J55" s="103">
        <f t="shared" si="23"/>
        <v>5.349236958896237E-2</v>
      </c>
      <c r="K55" s="167">
        <f>'POD Breezeway'!K55+'Express GL'!K55+'Starbucks GL-SBX Truck'!K55+'Miro''s'!K55+'Faculty Club'!K55+'Almazar '!K55+'Burger King'!K55+Bustelo!K55+Chilis!K55+Einstein!K55+Jamba!K55+'Pollo Tropical'!K55+'Subway GC'!K55+'Sushi Maki'!K55+Panda!K55+'Starbucks Mango'!K55+'Taco Bell'!K55+'Chick-fil-A'!K55+Dunkin!K55+'Misha''s'!K55+Sergios!K55+'Moes PG5'!K55+'Papa Johns'!K55+Salad!K55+'Half Moon'!K55+'Athletic Training Table'!K55+'Starbucks BBC'!K55+'Moes BBC'!K55+'Grille Works BBC'!K55+'Subway BBC'!K55+'Market Pavillion'!K55+'Chic Fil A BBC'!K55+Panera!K55+'Heritage Market'!K55</f>
        <v>1446304.2305660802</v>
      </c>
      <c r="L55" s="103">
        <f t="shared" si="24"/>
        <v>5.3467616611620736E-2</v>
      </c>
      <c r="M55" s="167">
        <f>'POD Breezeway'!M55+'Express GL'!M55+'Starbucks GL-SBX Truck'!M55+'Miro''s'!M55+'Faculty Club'!M55+'Almazar '!M55+'Burger King'!M55+Bustelo!M55+Chilis!M55+Einstein!M55+Jamba!M55+'Pollo Tropical'!M55+'Subway GC'!M55+'Sushi Maki'!M55+Panda!M55+'Starbucks Mango'!M55+'Taco Bell'!M55+'Chick-fil-A'!M55+Dunkin!M55+'Misha''s'!M55+Sergios!M55+'Moes PG5'!M55+'Papa Johns'!M55+Salad!M55+'Half Moon'!M55+'Athletic Training Table'!M55+'Starbucks BBC'!M55+'Moes BBC'!M55+'Grille Works BBC'!M55+'Subway BBC'!M55+'Market Pavillion'!M55+'Chic Fil A BBC'!M55+Panera!M55+'Heritage Market'!M55</f>
        <v>1475238.7151774019</v>
      </c>
      <c r="N55" s="103">
        <f t="shared" si="25"/>
        <v>5.3441598460718692E-2</v>
      </c>
      <c r="O55" s="167">
        <f>'POD Breezeway'!O55+'Express GL'!O55+'Starbucks GL-SBX Truck'!O55+'Miro''s'!O55+'Faculty Club'!O55+'Almazar '!O55+'Burger King'!O55+Bustelo!O55+Chilis!O55+Einstein!O55+Jamba!O55+'Pollo Tropical'!O55+'Subway GC'!O55+'Sushi Maki'!O55+Panda!O55+'Starbucks Mango'!O55+'Taco Bell'!O55+'Chick-fil-A'!O55+Dunkin!O55+'Misha''s'!O55+Sergios!O55+'Moes PG5'!O55+'Papa Johns'!O55+Salad!O55+'Half Moon'!O55+'Athletic Training Table'!O55+'Starbucks BBC'!O55+'Moes BBC'!O55+'Grille Works BBC'!O55+'Subway BBC'!O55+'Market Pavillion'!O55+'Chic Fil A BBC'!O55+Panera!O55+'Heritage Market'!O55</f>
        <v>1504732.28948095</v>
      </c>
      <c r="P55" s="103">
        <f t="shared" si="26"/>
        <v>5.3417589421897227E-2</v>
      </c>
      <c r="Q55" s="167">
        <f>'POD Breezeway'!Q55+'Express GL'!Q55+'Starbucks GL-SBX Truck'!Q55+'Miro''s'!Q55+'Faculty Club'!Q55+'Almazar '!Q55+'Burger King'!Q55+Bustelo!Q55+Chilis!Q55+Einstein!Q55+Jamba!Q55+'Pollo Tropical'!Q55+'Subway GC'!Q55+'Sushi Maki'!Q55+Panda!Q55+'Starbucks Mango'!Q55+'Taco Bell'!Q55+'Chick-fil-A'!Q55+Dunkin!Q55+'Misha''s'!Q55+Sergios!Q55+'Moes PG5'!Q55+'Papa Johns'!Q55+Salad!Q55+'Half Moon'!Q55+'Athletic Training Table'!Q55+'Starbucks BBC'!Q55+'Moes BBC'!Q55+'Grille Works BBC'!Q55+'Subway BBC'!Q55+'Market Pavillion'!Q55+'Chic Fil A BBC'!Q55+Panera!Q55+'Heritage Market'!Q55</f>
        <v>1534866.1352705692</v>
      </c>
      <c r="R55" s="103">
        <f t="shared" si="27"/>
        <v>5.3390461768821673E-2</v>
      </c>
      <c r="S55" s="167">
        <f>'POD Breezeway'!S55+'Express GL'!S55+'Starbucks GL-SBX Truck'!S55+'Miro''s'!S55+'Faculty Club'!S55+'Almazar '!S55+'Burger King'!S55+Bustelo!S55+Chilis!S55+Einstein!S55+Jamba!S55+'Pollo Tropical'!S55+'Subway GC'!S55+'Sushi Maki'!S55+Panda!S55+'Starbucks Mango'!S55+'Taco Bell'!S55+'Chick-fil-A'!S55+Dunkin!S55+'Misha''s'!S55+Sergios!S55+'Moes PG5'!S55+'Papa Johns'!S55+Salad!S55+'Half Moon'!S55+'Athletic Training Table'!S55+'Starbucks BBC'!S55+'Moes BBC'!S55+'Grille Works BBC'!S55+'Subway BBC'!S55+'Market Pavillion'!S55+'Chic Fil A BBC'!S55+Panera!S55+'Heritage Market'!S55</f>
        <v>1565581.6579759801</v>
      </c>
      <c r="T55" s="103">
        <f t="shared" si="28"/>
        <v>5.3365288689970612E-2</v>
      </c>
      <c r="U55" s="167">
        <f>'POD Breezeway'!U55+'Express GL'!U55+'Starbucks GL-SBX Truck'!U55+'Miro''s'!U55+'Faculty Club'!U55+'Almazar '!U55+'Burger King'!U55+Bustelo!U55+Chilis!U55+Einstein!U55+Jamba!U55+'Pollo Tropical'!U55+'Subway GC'!U55+'Sushi Maki'!U55+Panda!U55+'Starbucks Mango'!U55+'Taco Bell'!U55+'Chick-fil-A'!U55+Dunkin!U55+'Misha''s'!U55+Sergios!U55+'Moes PG5'!U55+'Papa Johns'!U55+Salad!U55+'Half Moon'!U55+'Athletic Training Table'!U55+'Starbucks BBC'!U55+'Moes BBC'!U55+'Grille Works BBC'!U55+'Subway BBC'!U55+'Market Pavillion'!U55+'Chic Fil A BBC'!U55+Panera!U55+'Heritage Market'!U55</f>
        <v>1542183.1747706693</v>
      </c>
      <c r="V55" s="103">
        <f t="shared" si="29"/>
        <v>5.1585811751628151E-2</v>
      </c>
    </row>
    <row r="56" spans="1:22" ht="12.75" customHeight="1" x14ac:dyDescent="0.3">
      <c r="A56" s="271" t="s">
        <v>88</v>
      </c>
      <c r="B56" s="272"/>
      <c r="C56" s="167">
        <f>'POD Breezeway'!C56+'Express GL'!C56+'Starbucks GL-SBX Truck'!C56+'Miro''s'!C56+'Faculty Club'!C56+'Almazar '!C56+'Burger King'!C56+Bustelo!C56+Chilis!C56+Einstein!C56+Jamba!C56+'Pollo Tropical'!C56+'Subway GC'!C56+'Sushi Maki'!C56+Panda!C56+'Starbucks Mango'!C56+'Taco Bell'!C56+'Chick-fil-A'!C56+Dunkin!C56+'Misha''s'!C56+Sergios!C56+'Moes PG5'!C56+'Papa Johns'!C56+Salad!C56+'Half Moon'!C56+'Athletic Training Table'!C56+'Starbucks BBC'!C56+'Moes BBC'!C56+'Grille Works BBC'!C56+'Subway BBC'!C56+'Market Pavillion'!C56+'Chic Fil A BBC'!C56+Panera!C56+'Heritage Market'!C56</f>
        <v>7947.9926838000001</v>
      </c>
      <c r="D56" s="103">
        <f t="shared" si="20"/>
        <v>4.9942460513143882E-4</v>
      </c>
      <c r="E56" s="167">
        <f>'POD Breezeway'!E56+'Express GL'!E56+'Starbucks GL-SBX Truck'!E56+'Miro''s'!E56+'Faculty Club'!E56+'Almazar '!E56+'Burger King'!E56+Bustelo!E56+Chilis!E56+Einstein!E56+Jamba!E56+'Pollo Tropical'!E56+'Subway GC'!E56+'Sushi Maki'!E56+Panda!E56+'Starbucks Mango'!E56+'Taco Bell'!E56+'Chick-fil-A'!E56+Dunkin!E56+'Misha''s'!E56+Sergios!E56+'Moes PG5'!E56+'Papa Johns'!E56+Salad!E56+'Half Moon'!E56+'Athletic Training Table'!E56+'Starbucks BBC'!E56+'Moes BBC'!E56+'Grille Works BBC'!E56+'Subway BBC'!E56+'Market Pavillion'!E56+'Chic Fil A BBC'!E56+Panera!E56+'Heritage Market'!E56</f>
        <v>12413.391075000003</v>
      </c>
      <c r="F56" s="103">
        <f t="shared" si="21"/>
        <v>5.0298139993835013E-4</v>
      </c>
      <c r="G56" s="167">
        <f>'POD Breezeway'!G56+'Express GL'!G56+'Starbucks GL-SBX Truck'!G56+'Miro''s'!G56+'Faculty Club'!G56+'Almazar '!G56+'Burger King'!G56+Bustelo!G56+Chilis!G56+Einstein!G56+Jamba!G56+'Pollo Tropical'!G56+'Subway GC'!G56+'Sushi Maki'!G56+Panda!G56+'Starbucks Mango'!G56+'Taco Bell'!G56+'Chick-fil-A'!G56+Dunkin!G56+'Misha''s'!G56+Sergios!G56+'Moes PG5'!G56+'Papa Johns'!G56+Salad!G56+'Half Moon'!G56+'Athletic Training Table'!G56+'Starbucks BBC'!G56+'Moes BBC'!G56+'Grille Works BBC'!G56+'Subway BBC'!G56+'Market Pavillion'!G56+'Chic Fil A BBC'!G56+Panera!G56+'Heritage Market'!G56</f>
        <v>13102.597246499998</v>
      </c>
      <c r="H56" s="103">
        <f t="shared" si="22"/>
        <v>5.0321445251368092E-4</v>
      </c>
      <c r="I56" s="167">
        <f>'POD Breezeway'!I56+'Express GL'!I56+'Starbucks GL-SBX Truck'!I56+'Miro''s'!I56+'Faculty Club'!I56+'Almazar '!I56+'Burger King'!I56+Bustelo!I56+Chilis!I56+Einstein!I56+Jamba!I56+'Pollo Tropical'!I56+'Subway GC'!I56+'Sushi Maki'!I56+Panda!I56+'Starbucks Mango'!I56+'Taco Bell'!I56+'Chick-fil-A'!I56+Dunkin!I56+'Misha''s'!I56+Sergios!I56+'Moes PG5'!I56+'Papa Johns'!I56+Salad!I56+'Half Moon'!I56+'Athletic Training Table'!I56+'Starbucks BBC'!I56+'Moes BBC'!I56+'Grille Works BBC'!I56+'Subway BBC'!I56+'Market Pavillion'!I56+'Chic Fil A BBC'!I56+Panera!I56+'Heritage Market'!I56</f>
        <v>13338.981401429997</v>
      </c>
      <c r="J56" s="103">
        <f t="shared" si="23"/>
        <v>5.0320156935027298E-4</v>
      </c>
      <c r="K56" s="167">
        <f>'POD Breezeway'!K56+'Express GL'!K56+'Starbucks GL-SBX Truck'!K56+'Miro''s'!K56+'Faculty Club'!K56+'Almazar '!K56+'Burger King'!K56+Bustelo!K56+Chilis!K56+Einstein!K56+Jamba!K56+'Pollo Tropical'!K56+'Subway GC'!K56+'Sushi Maki'!K56+Panda!K56+'Starbucks Mango'!K56+'Taco Bell'!K56+'Chick-fil-A'!K56+Dunkin!K56+'Misha''s'!K56+Sergios!K56+'Moes PG5'!K56+'Papa Johns'!K56+Salad!K56+'Half Moon'!K56+'Athletic Training Table'!K56+'Starbucks BBC'!K56+'Moes BBC'!K56+'Grille Works BBC'!K56+'Subway BBC'!K56+'Market Pavillion'!K56+'Chic Fil A BBC'!K56+Panera!K56+'Heritage Market'!K56</f>
        <v>13611.7309823586</v>
      </c>
      <c r="L56" s="103">
        <f t="shared" si="24"/>
        <v>5.032045113360521E-4</v>
      </c>
      <c r="M56" s="167">
        <f>'POD Breezeway'!M56+'Express GL'!M56+'Starbucks GL-SBX Truck'!M56+'Miro''s'!M56+'Faculty Club'!M56+'Almazar '!M56+'Burger King'!M56+Bustelo!M56+Chilis!M56+Einstein!M56+Jamba!M56+'Pollo Tropical'!M56+'Subway GC'!M56+'Sushi Maki'!M56+Panda!M56+'Starbucks Mango'!M56+'Taco Bell'!M56+'Chick-fil-A'!M56+Dunkin!M56+'Misha''s'!M56+Sergios!M56+'Moes PG5'!M56+'Papa Johns'!M56+Salad!M56+'Half Moon'!M56+'Athletic Training Table'!M56+'Starbucks BBC'!M56+'Moes BBC'!M56+'Grille Works BBC'!M56+'Subway BBC'!M56+'Market Pavillion'!M56+'Chic Fil A BBC'!M56+Panera!M56+'Heritage Market'!M56</f>
        <v>13890.896483492772</v>
      </c>
      <c r="N56" s="103">
        <f t="shared" si="25"/>
        <v>5.0320785679825385E-4</v>
      </c>
      <c r="O56" s="167">
        <f>'POD Breezeway'!O56+'Express GL'!O56+'Starbucks GL-SBX Truck'!O56+'Miro''s'!O56+'Faculty Club'!O56+'Almazar '!O56+'Burger King'!O56+Bustelo!O56+Chilis!O56+Einstein!O56+Jamba!O56+'Pollo Tropical'!O56+'Subway GC'!O56+'Sushi Maki'!O56+Panda!O56+'Starbucks Mango'!O56+'Taco Bell'!O56+'Chick-fil-A'!O56+Dunkin!O56+'Misha''s'!O56+Sergios!O56+'Moes PG5'!O56+'Papa Johns'!O56+Salad!O56+'Half Moon'!O56+'Athletic Training Table'!O56+'Starbucks BBC'!O56+'Moes BBC'!O56+'Grille Works BBC'!O56+'Subway BBC'!O56+'Market Pavillion'!O56+'Chic Fil A BBC'!O56+Panera!O56+'Heritage Market'!O56</f>
        <v>14175.061701094242</v>
      </c>
      <c r="P56" s="103">
        <f t="shared" si="26"/>
        <v>5.0321085768705335E-4</v>
      </c>
      <c r="Q56" s="167">
        <f>'POD Breezeway'!Q56+'Express GL'!Q56+'Starbucks GL-SBX Truck'!Q56+'Miro''s'!Q56+'Faculty Club'!Q56+'Almazar '!Q56+'Burger King'!Q56+Bustelo!Q56+Chilis!Q56+Einstein!Q56+Jamba!Q56+'Pollo Tropical'!Q56+'Subway GC'!Q56+'Sushi Maki'!Q56+Panda!Q56+'Starbucks Mango'!Q56+'Taco Bell'!Q56+'Chick-fil-A'!Q56+Dunkin!Q56+'Misha''s'!Q56+Sergios!Q56+'Moes PG5'!Q56+'Papa Johns'!Q56+Salad!Q56+'Half Moon'!Q56+'Athletic Training Table'!Q56+'Starbucks BBC'!Q56+'Moes BBC'!Q56+'Grille Works BBC'!Q56+'Subway BBC'!Q56+'Market Pavillion'!Q56+'Chic Fil A BBC'!Q56+Panera!Q56+'Heritage Market'!Q56</f>
        <v>14466.382883685685</v>
      </c>
      <c r="R56" s="103">
        <f t="shared" si="27"/>
        <v>5.0321447879778938E-4</v>
      </c>
      <c r="S56" s="167">
        <f>'POD Breezeway'!S56+'Express GL'!S56+'Starbucks GL-SBX Truck'!S56+'Miro''s'!S56+'Faculty Club'!S56+'Almazar '!S56+'Burger King'!S56+Bustelo!S56+Chilis!S56+Einstein!S56+Jamba!S56+'Pollo Tropical'!S56+'Subway GC'!S56+'Sushi Maki'!S56+Panda!S56+'Starbucks Mango'!S56+'Taco Bell'!S56+'Chick-fil-A'!S56+Dunkin!S56+'Misha''s'!S56+Sergios!S56+'Moes PG5'!S56+'Papa Johns'!S56+Salad!S56+'Half Moon'!S56+'Athletic Training Table'!S56+'Starbucks BBC'!S56+'Moes BBC'!S56+'Grille Works BBC'!S56+'Subway BBC'!S56+'Market Pavillion'!S56+'Chic Fil A BBC'!S56+Panera!S56+'Heritage Market'!S56</f>
        <v>14762.938786386043</v>
      </c>
      <c r="T56" s="103">
        <f t="shared" si="28"/>
        <v>5.0321775694943838E-4</v>
      </c>
      <c r="U56" s="167">
        <f>'POD Breezeway'!U56+'Express GL'!U56+'Starbucks GL-SBX Truck'!U56+'Miro''s'!U56+'Faculty Club'!U56+'Almazar '!U56+'Burger King'!U56+Bustelo!U56+Chilis!U56+Einstein!U56+Jamba!U56+'Pollo Tropical'!U56+'Subway GC'!U56+'Sushi Maki'!U56+Panda!U56+'Starbucks Mango'!U56+'Taco Bell'!U56+'Chick-fil-A'!U56+Dunkin!U56+'Misha''s'!U56+Sergios!U56+'Moes PG5'!U56+'Papa Johns'!U56+Salad!U56+'Half Moon'!U56+'Athletic Training Table'!U56+'Starbucks BBC'!U56+'Moes BBC'!U56+'Grille Works BBC'!U56+'Subway BBC'!U56+'Market Pavillion'!U56+'Chic Fil A BBC'!U56+Panera!U56+'Heritage Market'!U56</f>
        <v>15043.74982778427</v>
      </c>
      <c r="V56" s="103">
        <f t="shared" si="29"/>
        <v>5.0321133011327888E-4</v>
      </c>
    </row>
    <row r="57" spans="1:22" ht="12.75" customHeight="1" x14ac:dyDescent="0.3">
      <c r="A57" s="38" t="s">
        <v>14</v>
      </c>
      <c r="B57" s="50"/>
      <c r="C57" s="167">
        <f>'POD Breezeway'!C57+'Express GL'!C57+'Starbucks GL-SBX Truck'!C57+'Miro''s'!C57+'Faculty Club'!C57+'Almazar '!C57+'Burger King'!C57+Bustelo!C57+Chilis!C57+Einstein!C57+Jamba!C57+'Pollo Tropical'!C57+'Subway GC'!C57+'Sushi Maki'!C57+Panda!C57+'Starbucks Mango'!C57+'Taco Bell'!C57+'Chick-fil-A'!C57+Dunkin!C57+'Misha''s'!C57+Sergios!C57+'Moes PG5'!C57+'Papa Johns'!C57+Salad!C57+'Half Moon'!C57+'Athletic Training Table'!C57+'Starbucks BBC'!C57+'Moes BBC'!C57+'Grille Works BBC'!C57+'Subway BBC'!C57+'Market Pavillion'!C57+'Chic Fil A BBC'!C57+Panera!C57+'Heritage Market'!C57</f>
        <v>0</v>
      </c>
      <c r="D57" s="103">
        <f t="shared" si="20"/>
        <v>0</v>
      </c>
      <c r="E57" s="167">
        <f>'POD Breezeway'!E57+'Express GL'!E57+'Starbucks GL-SBX Truck'!E57+'Miro''s'!E57+'Faculty Club'!E57+'Almazar '!E57+'Burger King'!E57+Bustelo!E57+Chilis!E57+Einstein!E57+Jamba!E57+'Pollo Tropical'!E57+'Subway GC'!E57+'Sushi Maki'!E57+Panda!E57+'Starbucks Mango'!E57+'Taco Bell'!E57+'Chick-fil-A'!E57+Dunkin!E57+'Misha''s'!E57+Sergios!E57+'Moes PG5'!E57+'Papa Johns'!E57+Salad!E57+'Half Moon'!E57+'Athletic Training Table'!E57+'Starbucks BBC'!E57+'Moes BBC'!E57+'Grille Works BBC'!E57+'Subway BBC'!E57+'Market Pavillion'!E57+'Chic Fil A BBC'!E57+Panera!E57+'Heritage Market'!E57</f>
        <v>0</v>
      </c>
      <c r="F57" s="103">
        <f t="shared" si="21"/>
        <v>0</v>
      </c>
      <c r="G57" s="167">
        <f>'POD Breezeway'!G57+'Express GL'!G57+'Starbucks GL-SBX Truck'!G57+'Miro''s'!G57+'Faculty Club'!G57+'Almazar '!G57+'Burger King'!G57+Bustelo!G57+Chilis!G57+Einstein!G57+Jamba!G57+'Pollo Tropical'!G57+'Subway GC'!G57+'Sushi Maki'!G57+Panda!G57+'Starbucks Mango'!G57+'Taco Bell'!G57+'Chick-fil-A'!G57+Dunkin!G57+'Misha''s'!G57+Sergios!G57+'Moes PG5'!G57+'Papa Johns'!G57+Salad!G57+'Half Moon'!G57+'Athletic Training Table'!G57+'Starbucks BBC'!G57+'Moes BBC'!G57+'Grille Works BBC'!G57+'Subway BBC'!G57+'Market Pavillion'!G57+'Chic Fil A BBC'!G57+Panera!G57+'Heritage Market'!G57</f>
        <v>0</v>
      </c>
      <c r="H57" s="103">
        <f t="shared" si="22"/>
        <v>0</v>
      </c>
      <c r="I57" s="167">
        <f>'POD Breezeway'!I57+'Express GL'!I57+'Starbucks GL-SBX Truck'!I57+'Miro''s'!I57+'Faculty Club'!I57+'Almazar '!I57+'Burger King'!I57+Bustelo!I57+Chilis!I57+Einstein!I57+Jamba!I57+'Pollo Tropical'!I57+'Subway GC'!I57+'Sushi Maki'!I57+Panda!I57+'Starbucks Mango'!I57+'Taco Bell'!I57+'Chick-fil-A'!I57+Dunkin!I57+'Misha''s'!I57+Sergios!I57+'Moes PG5'!I57+'Papa Johns'!I57+Salad!I57+'Half Moon'!I57+'Athletic Training Table'!I57+'Starbucks BBC'!I57+'Moes BBC'!I57+'Grille Works BBC'!I57+'Subway BBC'!I57+'Market Pavillion'!I57+'Chic Fil A BBC'!I57+Panera!I57+'Heritage Market'!I57</f>
        <v>0</v>
      </c>
      <c r="J57" s="103">
        <f t="shared" si="23"/>
        <v>0</v>
      </c>
      <c r="K57" s="167">
        <f>'POD Breezeway'!K57+'Express GL'!K57+'Starbucks GL-SBX Truck'!K57+'Miro''s'!K57+'Faculty Club'!K57+'Almazar '!K57+'Burger King'!K57+Bustelo!K57+Chilis!K57+Einstein!K57+Jamba!K57+'Pollo Tropical'!K57+'Subway GC'!K57+'Sushi Maki'!K57+Panda!K57+'Starbucks Mango'!K57+'Taco Bell'!K57+'Chick-fil-A'!K57+Dunkin!K57+'Misha''s'!K57+Sergios!K57+'Moes PG5'!K57+'Papa Johns'!K57+Salad!K57+'Half Moon'!K57+'Athletic Training Table'!K57+'Starbucks BBC'!K57+'Moes BBC'!K57+'Grille Works BBC'!K57+'Subway BBC'!K57+'Market Pavillion'!K57+'Chic Fil A BBC'!K57+Panera!K57+'Heritage Market'!K57</f>
        <v>0</v>
      </c>
      <c r="L57" s="103">
        <f t="shared" si="24"/>
        <v>0</v>
      </c>
      <c r="M57" s="167">
        <f>'POD Breezeway'!M57+'Express GL'!M57+'Starbucks GL-SBX Truck'!M57+'Miro''s'!M57+'Faculty Club'!M57+'Almazar '!M57+'Burger King'!M57+Bustelo!M57+Chilis!M57+Einstein!M57+Jamba!M57+'Pollo Tropical'!M57+'Subway GC'!M57+'Sushi Maki'!M57+Panda!M57+'Starbucks Mango'!M57+'Taco Bell'!M57+'Chick-fil-A'!M57+Dunkin!M57+'Misha''s'!M57+Sergios!M57+'Moes PG5'!M57+'Papa Johns'!M57+Salad!M57+'Half Moon'!M57+'Athletic Training Table'!M57+'Starbucks BBC'!M57+'Moes BBC'!M57+'Grille Works BBC'!M57+'Subway BBC'!M57+'Market Pavillion'!M57+'Chic Fil A BBC'!M57+Panera!M57+'Heritage Market'!M57</f>
        <v>0</v>
      </c>
      <c r="N57" s="103">
        <f t="shared" si="25"/>
        <v>0</v>
      </c>
      <c r="O57" s="167">
        <f>'POD Breezeway'!O57+'Express GL'!O57+'Starbucks GL-SBX Truck'!O57+'Miro''s'!O57+'Faculty Club'!O57+'Almazar '!O57+'Burger King'!O57+Bustelo!O57+Chilis!O57+Einstein!O57+Jamba!O57+'Pollo Tropical'!O57+'Subway GC'!O57+'Sushi Maki'!O57+Panda!O57+'Starbucks Mango'!O57+'Taco Bell'!O57+'Chick-fil-A'!O57+Dunkin!O57+'Misha''s'!O57+Sergios!O57+'Moes PG5'!O57+'Papa Johns'!O57+Salad!O57+'Half Moon'!O57+'Athletic Training Table'!O57+'Starbucks BBC'!O57+'Moes BBC'!O57+'Grille Works BBC'!O57+'Subway BBC'!O57+'Market Pavillion'!O57+'Chic Fil A BBC'!O57+Panera!O57+'Heritage Market'!O57</f>
        <v>0</v>
      </c>
      <c r="P57" s="103">
        <f t="shared" si="26"/>
        <v>0</v>
      </c>
      <c r="Q57" s="167">
        <f>'POD Breezeway'!Q57+'Express GL'!Q57+'Starbucks GL-SBX Truck'!Q57+'Miro''s'!Q57+'Faculty Club'!Q57+'Almazar '!Q57+'Burger King'!Q57+Bustelo!Q57+Chilis!Q57+Einstein!Q57+Jamba!Q57+'Pollo Tropical'!Q57+'Subway GC'!Q57+'Sushi Maki'!Q57+Panda!Q57+'Starbucks Mango'!Q57+'Taco Bell'!Q57+'Chick-fil-A'!Q57+Dunkin!Q57+'Misha''s'!Q57+Sergios!Q57+'Moes PG5'!Q57+'Papa Johns'!Q57+Salad!Q57+'Half Moon'!Q57+'Athletic Training Table'!Q57+'Starbucks BBC'!Q57+'Moes BBC'!Q57+'Grille Works BBC'!Q57+'Subway BBC'!Q57+'Market Pavillion'!Q57+'Chic Fil A BBC'!Q57+Panera!Q57+'Heritage Market'!Q57</f>
        <v>0</v>
      </c>
      <c r="R57" s="103">
        <f t="shared" si="27"/>
        <v>0</v>
      </c>
      <c r="S57" s="167">
        <f>'POD Breezeway'!S57+'Express GL'!S57+'Starbucks GL-SBX Truck'!S57+'Miro''s'!S57+'Faculty Club'!S57+'Almazar '!S57+'Burger King'!S57+Bustelo!S57+Chilis!S57+Einstein!S57+Jamba!S57+'Pollo Tropical'!S57+'Subway GC'!S57+'Sushi Maki'!S57+Panda!S57+'Starbucks Mango'!S57+'Taco Bell'!S57+'Chick-fil-A'!S57+Dunkin!S57+'Misha''s'!S57+Sergios!S57+'Moes PG5'!S57+'Papa Johns'!S57+Salad!S57+'Half Moon'!S57+'Athletic Training Table'!S57+'Starbucks BBC'!S57+'Moes BBC'!S57+'Grille Works BBC'!S57+'Subway BBC'!S57+'Market Pavillion'!S57+'Chic Fil A BBC'!S57+Panera!S57+'Heritage Market'!S57</f>
        <v>0</v>
      </c>
      <c r="T57" s="103">
        <f t="shared" si="28"/>
        <v>0</v>
      </c>
      <c r="U57" s="167">
        <f>'POD Breezeway'!U57+'Express GL'!U57+'Starbucks GL-SBX Truck'!U57+'Miro''s'!U57+'Faculty Club'!U57+'Almazar '!U57+'Burger King'!U57+Bustelo!U57+Chilis!U57+Einstein!U57+Jamba!U57+'Pollo Tropical'!U57+'Subway GC'!U57+'Sushi Maki'!U57+Panda!U57+'Starbucks Mango'!U57+'Taco Bell'!U57+'Chick-fil-A'!U57+Dunkin!U57+'Misha''s'!U57+Sergios!U57+'Moes PG5'!U57+'Papa Johns'!U57+Salad!U57+'Half Moon'!U57+'Athletic Training Table'!U57+'Starbucks BBC'!U57+'Moes BBC'!U57+'Grille Works BBC'!U57+'Subway BBC'!U57+'Market Pavillion'!U57+'Chic Fil A BBC'!U57+Panera!U57+'Heritage Market'!U57</f>
        <v>0</v>
      </c>
      <c r="V57" s="103">
        <f t="shared" si="29"/>
        <v>0</v>
      </c>
    </row>
    <row r="58" spans="1:22" ht="12.75" customHeight="1" x14ac:dyDescent="0.3">
      <c r="A58" s="38" t="s">
        <v>31</v>
      </c>
      <c r="B58" s="50"/>
      <c r="C58" s="167">
        <f>'POD Breezeway'!C58+'Express GL'!C58+'Starbucks GL-SBX Truck'!C58+'Miro''s'!C58+'Faculty Club'!C58+'Almazar '!C58+'Burger King'!C58+Bustelo!C58+Chilis!C58+Einstein!C58+Jamba!C58+'Pollo Tropical'!C58+'Subway GC'!C58+'Sushi Maki'!C58+Panda!C58+'Starbucks Mango'!C58+'Taco Bell'!C58+'Chick-fil-A'!C58+Dunkin!C58+'Misha''s'!C58+Sergios!C58+'Moes PG5'!C58+'Papa Johns'!C58+Salad!C58+'Half Moon'!C58+'Athletic Training Table'!C58+'Starbucks BBC'!C58+'Moes BBC'!C58+'Grille Works BBC'!C58+'Subway BBC'!C58+'Market Pavillion'!C58+'Chic Fil A BBC'!C58+Panera!C58+'Heritage Market'!C58</f>
        <v>0</v>
      </c>
      <c r="D58" s="103">
        <f t="shared" si="20"/>
        <v>0</v>
      </c>
      <c r="E58" s="167">
        <f>'POD Breezeway'!E58+'Express GL'!E58+'Starbucks GL-SBX Truck'!E58+'Miro''s'!E58+'Faculty Club'!E58+'Almazar '!E58+'Burger King'!E58+Bustelo!E58+Chilis!E58+Einstein!E58+Jamba!E58+'Pollo Tropical'!E58+'Subway GC'!E58+'Sushi Maki'!E58+Panda!E58+'Starbucks Mango'!E58+'Taco Bell'!E58+'Chick-fil-A'!E58+Dunkin!E58+'Misha''s'!E58+Sergios!E58+'Moes PG5'!E58+'Papa Johns'!E58+Salad!E58+'Half Moon'!E58+'Athletic Training Table'!E58+'Starbucks BBC'!E58+'Moes BBC'!E58+'Grille Works BBC'!E58+'Subway BBC'!E58+'Market Pavillion'!E58+'Chic Fil A BBC'!E58+Panera!E58+'Heritage Market'!E58</f>
        <v>0</v>
      </c>
      <c r="F58" s="103">
        <f t="shared" si="21"/>
        <v>0</v>
      </c>
      <c r="G58" s="167">
        <f>'POD Breezeway'!G58+'Express GL'!G58+'Starbucks GL-SBX Truck'!G58+'Miro''s'!G58+'Faculty Club'!G58+'Almazar '!G58+'Burger King'!G58+Bustelo!G58+Chilis!G58+Einstein!G58+Jamba!G58+'Pollo Tropical'!G58+'Subway GC'!G58+'Sushi Maki'!G58+Panda!G58+'Starbucks Mango'!G58+'Taco Bell'!G58+'Chick-fil-A'!G58+Dunkin!G58+'Misha''s'!G58+Sergios!G58+'Moes PG5'!G58+'Papa Johns'!G58+Salad!G58+'Half Moon'!G58+'Athletic Training Table'!G58+'Starbucks BBC'!G58+'Moes BBC'!G58+'Grille Works BBC'!G58+'Subway BBC'!G58+'Market Pavillion'!G58+'Chic Fil A BBC'!G58+Panera!G58+'Heritage Market'!G58</f>
        <v>0</v>
      </c>
      <c r="H58" s="103">
        <f t="shared" si="22"/>
        <v>0</v>
      </c>
      <c r="I58" s="167">
        <f>'POD Breezeway'!I58+'Express GL'!I58+'Starbucks GL-SBX Truck'!I58+'Miro''s'!I58+'Faculty Club'!I58+'Almazar '!I58+'Burger King'!I58+Bustelo!I58+Chilis!I58+Einstein!I58+Jamba!I58+'Pollo Tropical'!I58+'Subway GC'!I58+'Sushi Maki'!I58+Panda!I58+'Starbucks Mango'!I58+'Taco Bell'!I58+'Chick-fil-A'!I58+Dunkin!I58+'Misha''s'!I58+Sergios!I58+'Moes PG5'!I58+'Papa Johns'!I58+Salad!I58+'Half Moon'!I58+'Athletic Training Table'!I58+'Starbucks BBC'!I58+'Moes BBC'!I58+'Grille Works BBC'!I58+'Subway BBC'!I58+'Market Pavillion'!I58+'Chic Fil A BBC'!I58+Panera!I58+'Heritage Market'!I58</f>
        <v>0</v>
      </c>
      <c r="J58" s="103">
        <f t="shared" si="23"/>
        <v>0</v>
      </c>
      <c r="K58" s="167">
        <f>'POD Breezeway'!K58+'Express GL'!K58+'Starbucks GL-SBX Truck'!K58+'Miro''s'!K58+'Faculty Club'!K58+'Almazar '!K58+'Burger King'!K58+Bustelo!K58+Chilis!K58+Einstein!K58+Jamba!K58+'Pollo Tropical'!K58+'Subway GC'!K58+'Sushi Maki'!K58+Panda!K58+'Starbucks Mango'!K58+'Taco Bell'!K58+'Chick-fil-A'!K58+Dunkin!K58+'Misha''s'!K58+Sergios!K58+'Moes PG5'!K58+'Papa Johns'!K58+Salad!K58+'Half Moon'!K58+'Athletic Training Table'!K58+'Starbucks BBC'!K58+'Moes BBC'!K58+'Grille Works BBC'!K58+'Subway BBC'!K58+'Market Pavillion'!K58+'Chic Fil A BBC'!K58+Panera!K58+'Heritage Market'!K58</f>
        <v>0</v>
      </c>
      <c r="L58" s="103">
        <f t="shared" si="24"/>
        <v>0</v>
      </c>
      <c r="M58" s="167">
        <f>'POD Breezeway'!M58+'Express GL'!M58+'Starbucks GL-SBX Truck'!M58+'Miro''s'!M58+'Faculty Club'!M58+'Almazar '!M58+'Burger King'!M58+Bustelo!M58+Chilis!M58+Einstein!M58+Jamba!M58+'Pollo Tropical'!M58+'Subway GC'!M58+'Sushi Maki'!M58+Panda!M58+'Starbucks Mango'!M58+'Taco Bell'!M58+'Chick-fil-A'!M58+Dunkin!M58+'Misha''s'!M58+Sergios!M58+'Moes PG5'!M58+'Papa Johns'!M58+Salad!M58+'Half Moon'!M58+'Athletic Training Table'!M58+'Starbucks BBC'!M58+'Moes BBC'!M58+'Grille Works BBC'!M58+'Subway BBC'!M58+'Market Pavillion'!M58+'Chic Fil A BBC'!M58+Panera!M58+'Heritage Market'!M58</f>
        <v>0</v>
      </c>
      <c r="N58" s="103">
        <f t="shared" si="25"/>
        <v>0</v>
      </c>
      <c r="O58" s="167">
        <f>'POD Breezeway'!O58+'Express GL'!O58+'Starbucks GL-SBX Truck'!O58+'Miro''s'!O58+'Faculty Club'!O58+'Almazar '!O58+'Burger King'!O58+Bustelo!O58+Chilis!O58+Einstein!O58+Jamba!O58+'Pollo Tropical'!O58+'Subway GC'!O58+'Sushi Maki'!O58+Panda!O58+'Starbucks Mango'!O58+'Taco Bell'!O58+'Chick-fil-A'!O58+Dunkin!O58+'Misha''s'!O58+Sergios!O58+'Moes PG5'!O58+'Papa Johns'!O58+Salad!O58+'Half Moon'!O58+'Athletic Training Table'!O58+'Starbucks BBC'!O58+'Moes BBC'!O58+'Grille Works BBC'!O58+'Subway BBC'!O58+'Market Pavillion'!O58+'Chic Fil A BBC'!O58+Panera!O58+'Heritage Market'!O58</f>
        <v>0</v>
      </c>
      <c r="P58" s="103">
        <f t="shared" si="26"/>
        <v>0</v>
      </c>
      <c r="Q58" s="167">
        <f>'POD Breezeway'!Q58+'Express GL'!Q58+'Starbucks GL-SBX Truck'!Q58+'Miro''s'!Q58+'Faculty Club'!Q58+'Almazar '!Q58+'Burger King'!Q58+Bustelo!Q58+Chilis!Q58+Einstein!Q58+Jamba!Q58+'Pollo Tropical'!Q58+'Subway GC'!Q58+'Sushi Maki'!Q58+Panda!Q58+'Starbucks Mango'!Q58+'Taco Bell'!Q58+'Chick-fil-A'!Q58+Dunkin!Q58+'Misha''s'!Q58+Sergios!Q58+'Moes PG5'!Q58+'Papa Johns'!Q58+Salad!Q58+'Half Moon'!Q58+'Athletic Training Table'!Q58+'Starbucks BBC'!Q58+'Moes BBC'!Q58+'Grille Works BBC'!Q58+'Subway BBC'!Q58+'Market Pavillion'!Q58+'Chic Fil A BBC'!Q58+Panera!Q58+'Heritage Market'!Q58</f>
        <v>0</v>
      </c>
      <c r="R58" s="103">
        <f t="shared" si="27"/>
        <v>0</v>
      </c>
      <c r="S58" s="167">
        <f>'POD Breezeway'!S58+'Express GL'!S58+'Starbucks GL-SBX Truck'!S58+'Miro''s'!S58+'Faculty Club'!S58+'Almazar '!S58+'Burger King'!S58+Bustelo!S58+Chilis!S58+Einstein!S58+Jamba!S58+'Pollo Tropical'!S58+'Subway GC'!S58+'Sushi Maki'!S58+Panda!S58+'Starbucks Mango'!S58+'Taco Bell'!S58+'Chick-fil-A'!S58+Dunkin!S58+'Misha''s'!S58+Sergios!S58+'Moes PG5'!S58+'Papa Johns'!S58+Salad!S58+'Half Moon'!S58+'Athletic Training Table'!S58+'Starbucks BBC'!S58+'Moes BBC'!S58+'Grille Works BBC'!S58+'Subway BBC'!S58+'Market Pavillion'!S58+'Chic Fil A BBC'!S58+Panera!S58+'Heritage Market'!S58</f>
        <v>0</v>
      </c>
      <c r="T58" s="103">
        <f t="shared" si="28"/>
        <v>0</v>
      </c>
      <c r="U58" s="167">
        <f>'POD Breezeway'!U58+'Express GL'!U58+'Starbucks GL-SBX Truck'!U58+'Miro''s'!U58+'Faculty Club'!U58+'Almazar '!U58+'Burger King'!U58+Bustelo!U58+Chilis!U58+Einstein!U58+Jamba!U58+'Pollo Tropical'!U58+'Subway GC'!U58+'Sushi Maki'!U58+Panda!U58+'Starbucks Mango'!U58+'Taco Bell'!U58+'Chick-fil-A'!U58+Dunkin!U58+'Misha''s'!U58+Sergios!U58+'Moes PG5'!U58+'Papa Johns'!U58+Salad!U58+'Half Moon'!U58+'Athletic Training Table'!U58+'Starbucks BBC'!U58+'Moes BBC'!U58+'Grille Works BBC'!U58+'Subway BBC'!U58+'Market Pavillion'!U58+'Chic Fil A BBC'!U58+Panera!U58+'Heritage Market'!U58</f>
        <v>0</v>
      </c>
      <c r="V58" s="103">
        <f t="shared" si="29"/>
        <v>0</v>
      </c>
    </row>
    <row r="59" spans="1:22" ht="12.75" customHeight="1" x14ac:dyDescent="0.3">
      <c r="A59" s="38" t="s">
        <v>141</v>
      </c>
      <c r="B59" s="50"/>
      <c r="C59" s="167">
        <f>'POD Breezeway'!C59+'Express GL'!C59+'Starbucks GL-SBX Truck'!C59+'Miro''s'!C59+'Faculty Club'!C59+'Almazar '!C59+'Burger King'!C59+Bustelo!C59+Chilis!C59+Einstein!C59+Jamba!C59+'Pollo Tropical'!C59+'Subway GC'!C59+'Sushi Maki'!C59+Panda!C59+'Starbucks Mango'!C59+'Taco Bell'!C59+'Chick-fil-A'!C59+Dunkin!C59+'Misha''s'!C59+Sergios!C59+'Moes PG5'!C59+'Papa Johns'!C59+Salad!C59+'Half Moon'!C59+'Athletic Training Table'!C59+'Starbucks BBC'!C59+'Moes BBC'!C59+'Grille Works BBC'!C59+'Subway BBC'!C59+'Market Pavillion'!C59+'Chic Fil A BBC'!C59+Panera!C59+'Heritage Market'!C59</f>
        <v>1152978.2841472002</v>
      </c>
      <c r="D59" s="103">
        <f t="shared" si="20"/>
        <v>7.2449201602690999E-2</v>
      </c>
      <c r="E59" s="167">
        <f>'POD Breezeway'!E59+'Express GL'!E59+'Starbucks GL-SBX Truck'!E59+'Miro''s'!E59+'Faculty Club'!E59+'Almazar '!E59+'Burger King'!E59+Bustelo!E59+Chilis!E59+Einstein!E59+Jamba!E59+'Pollo Tropical'!E59+'Subway GC'!E59+'Sushi Maki'!E59+Panda!E59+'Starbucks Mango'!E59+'Taco Bell'!E59+'Chick-fil-A'!E59+Dunkin!E59+'Misha''s'!E59+Sergios!E59+'Moes PG5'!E59+'Papa Johns'!E59+Salad!E59+'Half Moon'!E59+'Athletic Training Table'!E59+'Starbucks BBC'!E59+'Moes BBC'!E59+'Grille Works BBC'!E59+'Subway BBC'!E59+'Market Pavillion'!E59+'Chic Fil A BBC'!E59+Panera!E59+'Heritage Market'!E59</f>
        <v>1918773.85</v>
      </c>
      <c r="F59" s="103">
        <f t="shared" si="21"/>
        <v>7.7747293338866916E-2</v>
      </c>
      <c r="G59" s="167">
        <f>'POD Breezeway'!G59+'Express GL'!G59+'Starbucks GL-SBX Truck'!G59+'Miro''s'!G59+'Faculty Club'!G59+'Almazar '!G59+'Burger King'!G59+Bustelo!G59+Chilis!G59+Einstein!G59+Jamba!G59+'Pollo Tropical'!G59+'Subway GC'!G59+'Sushi Maki'!G59+Panda!G59+'Starbucks Mango'!G59+'Taco Bell'!G59+'Chick-fil-A'!G59+Dunkin!G59+'Misha''s'!G59+Sergios!G59+'Moes PG5'!G59+'Papa Johns'!G59+Salad!G59+'Half Moon'!G59+'Athletic Training Table'!G59+'Starbucks BBC'!G59+'Moes BBC'!G59+'Grille Works BBC'!G59+'Subway BBC'!G59+'Market Pavillion'!G59+'Chic Fil A BBC'!G59+Panera!G59+'Heritage Market'!G59</f>
        <v>2123412.1746</v>
      </c>
      <c r="H59" s="103">
        <f t="shared" si="22"/>
        <v>8.1551136373946995E-2</v>
      </c>
      <c r="I59" s="167">
        <f>'POD Breezeway'!I59+'Express GL'!I59+'Starbucks GL-SBX Truck'!I59+'Miro''s'!I59+'Faculty Club'!I59+'Almazar '!I59+'Burger King'!I59+Bustelo!I59+Chilis!I59+Einstein!I59+Jamba!I59+'Pollo Tropical'!I59+'Subway GC'!I59+'Sushi Maki'!I59+Panda!I59+'Starbucks Mango'!I59+'Taco Bell'!I59+'Chick-fil-A'!I59+Dunkin!I59+'Misha''s'!I59+Sergios!I59+'Moes PG5'!I59+'Papa Johns'!I59+Salad!I59+'Half Moon'!I59+'Athletic Training Table'!I59+'Starbucks BBC'!I59+'Moes BBC'!I59+'Grille Works BBC'!I59+'Subway BBC'!I59+'Market Pavillion'!I59+'Chic Fil A BBC'!I59+Panera!I59+'Heritage Market'!I59</f>
        <v>2158271.6680920003</v>
      </c>
      <c r="J59" s="103">
        <f t="shared" si="23"/>
        <v>8.1418937307439168E-2</v>
      </c>
      <c r="K59" s="167">
        <f>'POD Breezeway'!K59+'Express GL'!K59+'Starbucks GL-SBX Truck'!K59+'Miro''s'!K59+'Faculty Club'!K59+'Almazar '!K59+'Burger King'!K59+Bustelo!K59+Chilis!K59+Einstein!K59+Jamba!K59+'Pollo Tropical'!K59+'Subway GC'!K59+'Sushi Maki'!K59+Panda!K59+'Starbucks Mango'!K59+'Taco Bell'!K59+'Chick-fil-A'!K59+Dunkin!K59+'Misha''s'!K59+Sergios!K59+'Moes PG5'!K59+'Papa Johns'!K59+Salad!K59+'Half Moon'!K59+'Athletic Training Table'!K59+'Starbucks BBC'!K59+'Moes BBC'!K59+'Grille Works BBC'!K59+'Subway BBC'!K59+'Market Pavillion'!K59+'Chic Fil A BBC'!K59+Panera!K59+'Heritage Market'!K59</f>
        <v>2203248.7699538399</v>
      </c>
      <c r="L59" s="103">
        <f t="shared" si="24"/>
        <v>8.1450678247556016E-2</v>
      </c>
      <c r="M59" s="167">
        <f>'POD Breezeway'!M59+'Express GL'!M59+'Starbucks GL-SBX Truck'!M59+'Miro''s'!M59+'Faculty Club'!M59+'Almazar '!M59+'Burger King'!M59+Bustelo!M59+Chilis!M59+Einstein!M59+Jamba!M59+'Pollo Tropical'!M59+'Subway GC'!M59+'Sushi Maki'!M59+Panda!M59+'Starbucks Mango'!M59+'Taco Bell'!M59+'Chick-fil-A'!M59+Dunkin!M59+'Misha''s'!M59+Sergios!M59+'Moes PG5'!M59+'Papa Johns'!M59+Salad!M59+'Half Moon'!M59+'Athletic Training Table'!M59+'Starbucks BBC'!M59+'Moes BBC'!M59+'Grille Works BBC'!M59+'Subway BBC'!M59+'Market Pavillion'!M59+'Chic Fil A BBC'!M59+Panera!M59+'Heritage Market'!M59</f>
        <v>2249341.4399079168</v>
      </c>
      <c r="N59" s="103">
        <f t="shared" si="25"/>
        <v>8.1484034275875333E-2</v>
      </c>
      <c r="O59" s="167">
        <f>'POD Breezeway'!O59+'Express GL'!O59+'Starbucks GL-SBX Truck'!O59+'Miro''s'!O59+'Faculty Club'!O59+'Almazar '!O59+'Burger King'!O59+Bustelo!O59+Chilis!O59+Einstein!O59+Jamba!O59+'Pollo Tropical'!O59+'Subway GC'!O59+'Sushi Maki'!O59+Panda!O59+'Starbucks Mango'!O59+'Taco Bell'!O59+'Chick-fil-A'!O59+Dunkin!O59+'Misha''s'!O59+Sergios!O59+'Moes PG5'!O59+'Papa Johns'!O59+Salad!O59+'Half Moon'!O59+'Athletic Training Table'!O59+'Starbucks BBC'!O59+'Moes BBC'!O59+'Grille Works BBC'!O59+'Subway BBC'!O59+'Market Pavillion'!O59+'Chic Fil A BBC'!O59+Panera!O59+'Heritage Market'!O59</f>
        <v>2296209.5180977248</v>
      </c>
      <c r="P59" s="103">
        <f t="shared" si="26"/>
        <v>8.1514817035465509E-2</v>
      </c>
      <c r="Q59" s="167">
        <f>'POD Breezeway'!Q59+'Express GL'!Q59+'Starbucks GL-SBX Truck'!Q59+'Miro''s'!Q59+'Faculty Club'!Q59+'Almazar '!Q59+'Burger King'!Q59+Bustelo!Q59+Chilis!Q59+Einstein!Q59+Jamba!Q59+'Pollo Tropical'!Q59+'Subway GC'!Q59+'Sushi Maki'!Q59+Panda!Q59+'Starbucks Mango'!Q59+'Taco Bell'!Q59+'Chick-fil-A'!Q59+Dunkin!Q59+'Misha''s'!Q59+Sergios!Q59+'Moes PG5'!Q59+'Papa Johns'!Q59+Salad!Q59+'Half Moon'!Q59+'Athletic Training Table'!Q59+'Starbucks BBC'!Q59+'Moes BBC'!Q59+'Grille Works BBC'!Q59+'Subway BBC'!Q59+'Market Pavillion'!Q59+'Chic Fil A BBC'!Q59+Panera!Q59+'Heritage Market'!Q59</f>
        <v>2344383.2933330797</v>
      </c>
      <c r="R59" s="103">
        <f t="shared" si="27"/>
        <v>8.1549591666571775E-2</v>
      </c>
      <c r="S59" s="167">
        <f>'POD Breezeway'!S59+'Express GL'!S59+'Starbucks GL-SBX Truck'!S59+'Miro''s'!S59+'Faculty Club'!S59+'Almazar '!S59+'Burger King'!S59+Bustelo!S59+Chilis!S59+Einstein!S59+Jamba!S59+'Pollo Tropical'!S59+'Subway GC'!S59+'Sushi Maki'!S59+Panda!S59+'Starbucks Mango'!S59+'Taco Bell'!S59+'Chick-fil-A'!S59+Dunkin!S59+'Misha''s'!S59+Sergios!S59+'Moes PG5'!S59+'Papa Johns'!S59+Salad!S59+'Half Moon'!S59+'Athletic Training Table'!S59+'Starbucks BBC'!S59+'Moes BBC'!S59+'Grille Works BBC'!S59+'Subway BBC'!S59+'Market Pavillion'!S59+'Chic Fil A BBC'!S59+Panera!S59+'Heritage Market'!S59</f>
        <v>2393373.5136193419</v>
      </c>
      <c r="T59" s="103">
        <f t="shared" si="28"/>
        <v>8.1581863102783675E-2</v>
      </c>
      <c r="U59" s="167">
        <f>'POD Breezeway'!U59+'Express GL'!U59+'Starbucks GL-SBX Truck'!U59+'Miro''s'!U59+'Faculty Club'!U59+'Almazar '!U59+'Burger King'!U59+Bustelo!U59+Chilis!U59+Einstein!U59+Jamba!U59+'Pollo Tropical'!U59+'Subway GC'!U59+'Sushi Maki'!U59+Panda!U59+'Starbucks Mango'!U59+'Taco Bell'!U59+'Chick-fil-A'!U59+Dunkin!U59+'Misha''s'!U59+Sergios!U59+'Moes PG5'!U59+'Papa Johns'!U59+Salad!U59+'Half Moon'!U59+'Athletic Training Table'!U59+'Starbucks BBC'!U59+'Moes BBC'!U59+'Grille Works BBC'!U59+'Subway BBC'!U59+'Market Pavillion'!U59+'Chic Fil A BBC'!U59+Panera!U59+'Heritage Market'!U59</f>
        <v>2436995.2502654074</v>
      </c>
      <c r="V59" s="103">
        <f t="shared" si="29"/>
        <v>8.1517150670832358E-2</v>
      </c>
    </row>
    <row r="60" spans="1:22" ht="12.75" customHeight="1" x14ac:dyDescent="0.3">
      <c r="A60" s="38" t="s">
        <v>149</v>
      </c>
      <c r="B60" s="50"/>
      <c r="C60" s="167">
        <f>'POD Breezeway'!C60+'Express GL'!C60+'Starbucks GL-SBX Truck'!C60+'Miro''s'!C60+'Faculty Club'!C60+'Almazar '!C60+'Burger King'!C60+Bustelo!C60+Chilis!C60+Einstein!C60+Jamba!C60+'Pollo Tropical'!C60+'Subway GC'!C60+'Sushi Maki'!C60+Panda!C60+'Starbucks Mango'!C60+'Taco Bell'!C60+'Chick-fil-A'!C60+Dunkin!C60+'Misha''s'!C60+Sergios!C60+'Moes PG5'!C60+'Papa Johns'!C60+Salad!C60+'Half Moon'!C60+'Athletic Training Table'!C60+'Starbucks BBC'!C60+'Moes BBC'!C60+'Grille Works BBC'!C60+'Subway BBC'!C60+'Market Pavillion'!C60+'Chic Fil A BBC'!C60+Panera!C60+'Heritage Market'!C60</f>
        <v>0</v>
      </c>
      <c r="D60" s="103">
        <f t="shared" si="20"/>
        <v>0</v>
      </c>
      <c r="E60" s="167">
        <f>'POD Breezeway'!E60+'Express GL'!E60+'Starbucks GL-SBX Truck'!E60+'Miro''s'!E60+'Faculty Club'!E60+'Almazar '!E60+'Burger King'!E60+Bustelo!E60+Chilis!E60+Einstein!E60+Jamba!E60+'Pollo Tropical'!E60+'Subway GC'!E60+'Sushi Maki'!E60+Panda!E60+'Starbucks Mango'!E60+'Taco Bell'!E60+'Chick-fil-A'!E60+Dunkin!E60+'Misha''s'!E60+Sergios!E60+'Moes PG5'!E60+'Papa Johns'!E60+Salad!E60+'Half Moon'!E60+'Athletic Training Table'!E60+'Starbucks BBC'!E60+'Moes BBC'!E60+'Grille Works BBC'!E60+'Subway BBC'!E60+'Market Pavillion'!E60+'Chic Fil A BBC'!E60+Panera!E60+'Heritage Market'!E60</f>
        <v>0</v>
      </c>
      <c r="F60" s="103">
        <f t="shared" si="21"/>
        <v>0</v>
      </c>
      <c r="G60" s="167">
        <f>'POD Breezeway'!G60+'Express GL'!G60+'Starbucks GL-SBX Truck'!G60+'Miro''s'!G60+'Faculty Club'!G60+'Almazar '!G60+'Burger King'!G60+Bustelo!G60+Chilis!G60+Einstein!G60+Jamba!G60+'Pollo Tropical'!G60+'Subway GC'!G60+'Sushi Maki'!G60+Panda!G60+'Starbucks Mango'!G60+'Taco Bell'!G60+'Chick-fil-A'!G60+Dunkin!G60+'Misha''s'!G60+Sergios!G60+'Moes PG5'!G60+'Papa Johns'!G60+Salad!G60+'Half Moon'!G60+'Athletic Training Table'!G60+'Starbucks BBC'!G60+'Moes BBC'!G60+'Grille Works BBC'!G60+'Subway BBC'!G60+'Market Pavillion'!G60+'Chic Fil A BBC'!G60+Panera!G60+'Heritage Market'!G60</f>
        <v>0</v>
      </c>
      <c r="H60" s="103">
        <f t="shared" si="22"/>
        <v>0</v>
      </c>
      <c r="I60" s="167">
        <f>'POD Breezeway'!I60+'Express GL'!I60+'Starbucks GL-SBX Truck'!I60+'Miro''s'!I60+'Faculty Club'!I60+'Almazar '!I60+'Burger King'!I60+Bustelo!I60+Chilis!I60+Einstein!I60+Jamba!I60+'Pollo Tropical'!I60+'Subway GC'!I60+'Sushi Maki'!I60+Panda!I60+'Starbucks Mango'!I60+'Taco Bell'!I60+'Chick-fil-A'!I60+Dunkin!I60+'Misha''s'!I60+Sergios!I60+'Moes PG5'!I60+'Papa Johns'!I60+Salad!I60+'Half Moon'!I60+'Athletic Training Table'!I60+'Starbucks BBC'!I60+'Moes BBC'!I60+'Grille Works BBC'!I60+'Subway BBC'!I60+'Market Pavillion'!I60+'Chic Fil A BBC'!I60+Panera!I60+'Heritage Market'!I60</f>
        <v>0</v>
      </c>
      <c r="J60" s="103">
        <f t="shared" si="23"/>
        <v>0</v>
      </c>
      <c r="K60" s="167">
        <f>'POD Breezeway'!K60+'Express GL'!K60+'Starbucks GL-SBX Truck'!K60+'Miro''s'!K60+'Faculty Club'!K60+'Almazar '!K60+'Burger King'!K60+Bustelo!K60+Chilis!K60+Einstein!K60+Jamba!K60+'Pollo Tropical'!K60+'Subway GC'!K60+'Sushi Maki'!K60+Panda!K60+'Starbucks Mango'!K60+'Taco Bell'!K60+'Chick-fil-A'!K60+Dunkin!K60+'Misha''s'!K60+Sergios!K60+'Moes PG5'!K60+'Papa Johns'!K60+Salad!K60+'Half Moon'!K60+'Athletic Training Table'!K60+'Starbucks BBC'!K60+'Moes BBC'!K60+'Grille Works BBC'!K60+'Subway BBC'!K60+'Market Pavillion'!K60+'Chic Fil A BBC'!K60+Panera!K60+'Heritage Market'!K60</f>
        <v>0</v>
      </c>
      <c r="L60" s="103">
        <f t="shared" si="24"/>
        <v>0</v>
      </c>
      <c r="M60" s="167">
        <f>'POD Breezeway'!M60+'Express GL'!M60+'Starbucks GL-SBX Truck'!M60+'Miro''s'!M60+'Faculty Club'!M60+'Almazar '!M60+'Burger King'!M60+Bustelo!M60+Chilis!M60+Einstein!M60+Jamba!M60+'Pollo Tropical'!M60+'Subway GC'!M60+'Sushi Maki'!M60+Panda!M60+'Starbucks Mango'!M60+'Taco Bell'!M60+'Chick-fil-A'!M60+Dunkin!M60+'Misha''s'!M60+Sergios!M60+'Moes PG5'!M60+'Papa Johns'!M60+Salad!M60+'Half Moon'!M60+'Athletic Training Table'!M60+'Starbucks BBC'!M60+'Moes BBC'!M60+'Grille Works BBC'!M60+'Subway BBC'!M60+'Market Pavillion'!M60+'Chic Fil A BBC'!M60+Panera!M60+'Heritage Market'!M60</f>
        <v>0</v>
      </c>
      <c r="N60" s="103">
        <f t="shared" si="25"/>
        <v>0</v>
      </c>
      <c r="O60" s="167">
        <f>'POD Breezeway'!O60+'Express GL'!O60+'Starbucks GL-SBX Truck'!O60+'Miro''s'!O60+'Faculty Club'!O60+'Almazar '!O60+'Burger King'!O60+Bustelo!O60+Chilis!O60+Einstein!O60+Jamba!O60+'Pollo Tropical'!O60+'Subway GC'!O60+'Sushi Maki'!O60+Panda!O60+'Starbucks Mango'!O60+'Taco Bell'!O60+'Chick-fil-A'!O60+Dunkin!O60+'Misha''s'!O60+Sergios!O60+'Moes PG5'!O60+'Papa Johns'!O60+Salad!O60+'Half Moon'!O60+'Athletic Training Table'!O60+'Starbucks BBC'!O60+'Moes BBC'!O60+'Grille Works BBC'!O60+'Subway BBC'!O60+'Market Pavillion'!O60+'Chic Fil A BBC'!O60+Panera!O60+'Heritage Market'!O60</f>
        <v>0</v>
      </c>
      <c r="P60" s="103">
        <f t="shared" si="26"/>
        <v>0</v>
      </c>
      <c r="Q60" s="167">
        <f>'POD Breezeway'!Q60+'Express GL'!Q60+'Starbucks GL-SBX Truck'!Q60+'Miro''s'!Q60+'Faculty Club'!Q60+'Almazar '!Q60+'Burger King'!Q60+Bustelo!Q60+Chilis!Q60+Einstein!Q60+Jamba!Q60+'Pollo Tropical'!Q60+'Subway GC'!Q60+'Sushi Maki'!Q60+Panda!Q60+'Starbucks Mango'!Q60+'Taco Bell'!Q60+'Chick-fil-A'!Q60+Dunkin!Q60+'Misha''s'!Q60+Sergios!Q60+'Moes PG5'!Q60+'Papa Johns'!Q60+Salad!Q60+'Half Moon'!Q60+'Athletic Training Table'!Q60+'Starbucks BBC'!Q60+'Moes BBC'!Q60+'Grille Works BBC'!Q60+'Subway BBC'!Q60+'Market Pavillion'!Q60+'Chic Fil A BBC'!Q60+Panera!Q60+'Heritage Market'!Q60</f>
        <v>0</v>
      </c>
      <c r="R60" s="103">
        <f t="shared" si="27"/>
        <v>0</v>
      </c>
      <c r="S60" s="167">
        <f>'POD Breezeway'!S60+'Express GL'!S60+'Starbucks GL-SBX Truck'!S60+'Miro''s'!S60+'Faculty Club'!S60+'Almazar '!S60+'Burger King'!S60+Bustelo!S60+Chilis!S60+Einstein!S60+Jamba!S60+'Pollo Tropical'!S60+'Subway GC'!S60+'Sushi Maki'!S60+Panda!S60+'Starbucks Mango'!S60+'Taco Bell'!S60+'Chick-fil-A'!S60+Dunkin!S60+'Misha''s'!S60+Sergios!S60+'Moes PG5'!S60+'Papa Johns'!S60+Salad!S60+'Half Moon'!S60+'Athletic Training Table'!S60+'Starbucks BBC'!S60+'Moes BBC'!S60+'Grille Works BBC'!S60+'Subway BBC'!S60+'Market Pavillion'!S60+'Chic Fil A BBC'!S60+Panera!S60+'Heritage Market'!S60</f>
        <v>0</v>
      </c>
      <c r="T60" s="103">
        <f t="shared" si="28"/>
        <v>0</v>
      </c>
      <c r="U60" s="167">
        <f>'POD Breezeway'!U60+'Express GL'!U60+'Starbucks GL-SBX Truck'!U60+'Miro''s'!U60+'Faculty Club'!U60+'Almazar '!U60+'Burger King'!U60+Bustelo!U60+Chilis!U60+Einstein!U60+Jamba!U60+'Pollo Tropical'!U60+'Subway GC'!U60+'Sushi Maki'!U60+Panda!U60+'Starbucks Mango'!U60+'Taco Bell'!U60+'Chick-fil-A'!U60+Dunkin!U60+'Misha''s'!U60+Sergios!U60+'Moes PG5'!U60+'Papa Johns'!U60+Salad!U60+'Half Moon'!U60+'Athletic Training Table'!U60+'Starbucks BBC'!U60+'Moes BBC'!U60+'Grille Works BBC'!U60+'Subway BBC'!U60+'Market Pavillion'!U60+'Chic Fil A BBC'!U60+Panera!U60+'Heritage Market'!U60</f>
        <v>0</v>
      </c>
      <c r="V60" s="103">
        <f t="shared" si="29"/>
        <v>0</v>
      </c>
    </row>
    <row r="61" spans="1:22" ht="12.75" customHeight="1" x14ac:dyDescent="0.3">
      <c r="A61" s="38" t="s">
        <v>157</v>
      </c>
      <c r="B61" s="50"/>
      <c r="C61" s="167">
        <f>'POD Breezeway'!C61+'Express GL'!C61+'Starbucks GL-SBX Truck'!C61+'Miro''s'!C61+'Faculty Club'!C61+'Almazar '!C61+'Burger King'!C61+Bustelo!C61+Chilis!C61+Einstein!C61+Jamba!C61+'Pollo Tropical'!C61+'Subway GC'!C61+'Sushi Maki'!C61+Panda!C61+'Starbucks Mango'!C61+'Taco Bell'!C61+'Chick-fil-A'!C61+Dunkin!C61+'Misha''s'!C61+Sergios!C61+'Moes PG5'!C61+'Papa Johns'!C61+Salad!C61+'Half Moon'!C61+'Athletic Training Table'!C61+'Starbucks BBC'!C61+'Moes BBC'!C61+'Grille Works BBC'!C61+'Subway BBC'!C61+'Market Pavillion'!C61+'Chic Fil A BBC'!C61+Panera!C61+'Heritage Market'!C61</f>
        <v>0</v>
      </c>
      <c r="D61" s="103">
        <f t="shared" si="20"/>
        <v>0</v>
      </c>
      <c r="E61" s="167">
        <f>'POD Breezeway'!E61+'Express GL'!E61+'Starbucks GL-SBX Truck'!E61+'Miro''s'!E61+'Faculty Club'!E61+'Almazar '!E61+'Burger King'!E61+Bustelo!E61+Chilis!E61+Einstein!E61+Jamba!E61+'Pollo Tropical'!E61+'Subway GC'!E61+'Sushi Maki'!E61+Panda!E61+'Starbucks Mango'!E61+'Taco Bell'!E61+'Chick-fil-A'!E61+Dunkin!E61+'Misha''s'!E61+Sergios!E61+'Moes PG5'!E61+'Papa Johns'!E61+Salad!E61+'Half Moon'!E61+'Athletic Training Table'!E61+'Starbucks BBC'!E61+'Moes BBC'!E61+'Grille Works BBC'!E61+'Subway BBC'!E61+'Market Pavillion'!E61+'Chic Fil A BBC'!E61+Panera!E61+'Heritage Market'!E61</f>
        <v>0</v>
      </c>
      <c r="F61" s="103">
        <f t="shared" si="21"/>
        <v>0</v>
      </c>
      <c r="G61" s="167">
        <f>'POD Breezeway'!G61+'Express GL'!G61+'Starbucks GL-SBX Truck'!G61+'Miro''s'!G61+'Faculty Club'!G61+'Almazar '!G61+'Burger King'!G61+Bustelo!G61+Chilis!G61+Einstein!G61+Jamba!G61+'Pollo Tropical'!G61+'Subway GC'!G61+'Sushi Maki'!G61+Panda!G61+'Starbucks Mango'!G61+'Taco Bell'!G61+'Chick-fil-A'!G61+Dunkin!G61+'Misha''s'!G61+Sergios!G61+'Moes PG5'!G61+'Papa Johns'!G61+Salad!G61+'Half Moon'!G61+'Athletic Training Table'!G61+'Starbucks BBC'!G61+'Moes BBC'!G61+'Grille Works BBC'!G61+'Subway BBC'!G61+'Market Pavillion'!G61+'Chic Fil A BBC'!G61+Panera!G61+'Heritage Market'!G61</f>
        <v>0</v>
      </c>
      <c r="H61" s="103">
        <f t="shared" si="22"/>
        <v>0</v>
      </c>
      <c r="I61" s="167">
        <f>'POD Breezeway'!I61+'Express GL'!I61+'Starbucks GL-SBX Truck'!I61+'Miro''s'!I61+'Faculty Club'!I61+'Almazar '!I61+'Burger King'!I61+Bustelo!I61+Chilis!I61+Einstein!I61+Jamba!I61+'Pollo Tropical'!I61+'Subway GC'!I61+'Sushi Maki'!I61+Panda!I61+'Starbucks Mango'!I61+'Taco Bell'!I61+'Chick-fil-A'!I61+Dunkin!I61+'Misha''s'!I61+Sergios!I61+'Moes PG5'!I61+'Papa Johns'!I61+Salad!I61+'Half Moon'!I61+'Athletic Training Table'!I61+'Starbucks BBC'!I61+'Moes BBC'!I61+'Grille Works BBC'!I61+'Subway BBC'!I61+'Market Pavillion'!I61+'Chic Fil A BBC'!I61+Panera!I61+'Heritage Market'!I61</f>
        <v>0</v>
      </c>
      <c r="J61" s="103">
        <f t="shared" si="23"/>
        <v>0</v>
      </c>
      <c r="K61" s="167">
        <f>'POD Breezeway'!K61+'Express GL'!K61+'Starbucks GL-SBX Truck'!K61+'Miro''s'!K61+'Faculty Club'!K61+'Almazar '!K61+'Burger King'!K61+Bustelo!K61+Chilis!K61+Einstein!K61+Jamba!K61+'Pollo Tropical'!K61+'Subway GC'!K61+'Sushi Maki'!K61+Panda!K61+'Starbucks Mango'!K61+'Taco Bell'!K61+'Chick-fil-A'!K61+Dunkin!K61+'Misha''s'!K61+Sergios!K61+'Moes PG5'!K61+'Papa Johns'!K61+Salad!K61+'Half Moon'!K61+'Athletic Training Table'!K61+'Starbucks BBC'!K61+'Moes BBC'!K61+'Grille Works BBC'!K61+'Subway BBC'!K61+'Market Pavillion'!K61+'Chic Fil A BBC'!K61+Panera!K61+'Heritage Market'!K61</f>
        <v>0</v>
      </c>
      <c r="L61" s="103">
        <f t="shared" si="24"/>
        <v>0</v>
      </c>
      <c r="M61" s="167">
        <f>'POD Breezeway'!M61+'Express GL'!M61+'Starbucks GL-SBX Truck'!M61+'Miro''s'!M61+'Faculty Club'!M61+'Almazar '!M61+'Burger King'!M61+Bustelo!M61+Chilis!M61+Einstein!M61+Jamba!M61+'Pollo Tropical'!M61+'Subway GC'!M61+'Sushi Maki'!M61+Panda!M61+'Starbucks Mango'!M61+'Taco Bell'!M61+'Chick-fil-A'!M61+Dunkin!M61+'Misha''s'!M61+Sergios!M61+'Moes PG5'!M61+'Papa Johns'!M61+Salad!M61+'Half Moon'!M61+'Athletic Training Table'!M61+'Starbucks BBC'!M61+'Moes BBC'!M61+'Grille Works BBC'!M61+'Subway BBC'!M61+'Market Pavillion'!M61+'Chic Fil A BBC'!M61+Panera!M61+'Heritage Market'!M61</f>
        <v>0</v>
      </c>
      <c r="N61" s="103">
        <f t="shared" si="25"/>
        <v>0</v>
      </c>
      <c r="O61" s="167">
        <f>'POD Breezeway'!O61+'Express GL'!O61+'Starbucks GL-SBX Truck'!O61+'Miro''s'!O61+'Faculty Club'!O61+'Almazar '!O61+'Burger King'!O61+Bustelo!O61+Chilis!O61+Einstein!O61+Jamba!O61+'Pollo Tropical'!O61+'Subway GC'!O61+'Sushi Maki'!O61+Panda!O61+'Starbucks Mango'!O61+'Taco Bell'!O61+'Chick-fil-A'!O61+Dunkin!O61+'Misha''s'!O61+Sergios!O61+'Moes PG5'!O61+'Papa Johns'!O61+Salad!O61+'Half Moon'!O61+'Athletic Training Table'!O61+'Starbucks BBC'!O61+'Moes BBC'!O61+'Grille Works BBC'!O61+'Subway BBC'!O61+'Market Pavillion'!O61+'Chic Fil A BBC'!O61+Panera!O61+'Heritage Market'!O61</f>
        <v>0</v>
      </c>
      <c r="P61" s="103">
        <f t="shared" si="26"/>
        <v>0</v>
      </c>
      <c r="Q61" s="167">
        <f>'POD Breezeway'!Q61+'Express GL'!Q61+'Starbucks GL-SBX Truck'!Q61+'Miro''s'!Q61+'Faculty Club'!Q61+'Almazar '!Q61+'Burger King'!Q61+Bustelo!Q61+Chilis!Q61+Einstein!Q61+Jamba!Q61+'Pollo Tropical'!Q61+'Subway GC'!Q61+'Sushi Maki'!Q61+Panda!Q61+'Starbucks Mango'!Q61+'Taco Bell'!Q61+'Chick-fil-A'!Q61+Dunkin!Q61+'Misha''s'!Q61+Sergios!Q61+'Moes PG5'!Q61+'Papa Johns'!Q61+Salad!Q61+'Half Moon'!Q61+'Athletic Training Table'!Q61+'Starbucks BBC'!Q61+'Moes BBC'!Q61+'Grille Works BBC'!Q61+'Subway BBC'!Q61+'Market Pavillion'!Q61+'Chic Fil A BBC'!Q61+Panera!Q61+'Heritage Market'!Q61</f>
        <v>0</v>
      </c>
      <c r="R61" s="103">
        <f t="shared" si="27"/>
        <v>0</v>
      </c>
      <c r="S61" s="167">
        <f>'POD Breezeway'!S61+'Express GL'!S61+'Starbucks GL-SBX Truck'!S61+'Miro''s'!S61+'Faculty Club'!S61+'Almazar '!S61+'Burger King'!S61+Bustelo!S61+Chilis!S61+Einstein!S61+Jamba!S61+'Pollo Tropical'!S61+'Subway GC'!S61+'Sushi Maki'!S61+Panda!S61+'Starbucks Mango'!S61+'Taco Bell'!S61+'Chick-fil-A'!S61+Dunkin!S61+'Misha''s'!S61+Sergios!S61+'Moes PG5'!S61+'Papa Johns'!S61+Salad!S61+'Half Moon'!S61+'Athletic Training Table'!S61+'Starbucks BBC'!S61+'Moes BBC'!S61+'Grille Works BBC'!S61+'Subway BBC'!S61+'Market Pavillion'!S61+'Chic Fil A BBC'!S61+Panera!S61+'Heritage Market'!S61</f>
        <v>0</v>
      </c>
      <c r="T61" s="103">
        <f t="shared" si="28"/>
        <v>0</v>
      </c>
      <c r="U61" s="167">
        <f>'POD Breezeway'!U61+'Express GL'!U61+'Starbucks GL-SBX Truck'!U61+'Miro''s'!U61+'Faculty Club'!U61+'Almazar '!U61+'Burger King'!U61+Bustelo!U61+Chilis!U61+Einstein!U61+Jamba!U61+'Pollo Tropical'!U61+'Subway GC'!U61+'Sushi Maki'!U61+Panda!U61+'Starbucks Mango'!U61+'Taco Bell'!U61+'Chick-fil-A'!U61+Dunkin!U61+'Misha''s'!U61+Sergios!U61+'Moes PG5'!U61+'Papa Johns'!U61+Salad!U61+'Half Moon'!U61+'Athletic Training Table'!U61+'Starbucks BBC'!U61+'Moes BBC'!U61+'Grille Works BBC'!U61+'Subway BBC'!U61+'Market Pavillion'!U61+'Chic Fil A BBC'!U61+Panera!U61+'Heritage Market'!U61</f>
        <v>0</v>
      </c>
      <c r="V61" s="103">
        <f t="shared" si="29"/>
        <v>0</v>
      </c>
    </row>
    <row r="62" spans="1:22" ht="12.75" customHeight="1" x14ac:dyDescent="0.3">
      <c r="A62" s="38" t="s">
        <v>294</v>
      </c>
      <c r="B62" s="50"/>
      <c r="C62" s="167">
        <f>'POD Breezeway'!C62+'Express GL'!C62+'Starbucks GL-SBX Truck'!C62+'Miro''s'!C62+'Faculty Club'!C62+'Almazar '!C62+'Burger King'!C62+Bustelo!C62+Chilis!C62+Einstein!C62+Jamba!C62+'Pollo Tropical'!C62+'Subway GC'!C62+'Sushi Maki'!C62+Panda!C62+'Starbucks Mango'!C62+'Taco Bell'!C62+'Chick-fil-A'!C62+Dunkin!C62+'Misha''s'!C62+Sergios!C62+'Moes PG5'!C62+'Papa Johns'!C62+Salad!C62+'Half Moon'!C62+'Athletic Training Table'!C62+'Starbucks BBC'!C62+'Moes BBC'!C62+'Grille Works BBC'!C62+'Subway BBC'!C62+'Market Pavillion'!C62+'Chic Fil A BBC'!C62+Panera!C62+'Heritage Market'!C62</f>
        <v>0</v>
      </c>
      <c r="D62" s="103">
        <f t="shared" si="20"/>
        <v>0</v>
      </c>
      <c r="E62" s="167">
        <f>'POD Breezeway'!E62+'Express GL'!E62+'Starbucks GL-SBX Truck'!E62+'Miro''s'!E62+'Faculty Club'!E62+'Almazar '!E62+'Burger King'!E62+Bustelo!E62+Chilis!E62+Einstein!E62+Jamba!E62+'Pollo Tropical'!E62+'Subway GC'!E62+'Sushi Maki'!E62+Panda!E62+'Starbucks Mango'!E62+'Taco Bell'!E62+'Chick-fil-A'!E62+Dunkin!E62+'Misha''s'!E62+Sergios!E62+'Moes PG5'!E62+'Papa Johns'!E62+Salad!E62+'Half Moon'!E62+'Athletic Training Table'!E62+'Starbucks BBC'!E62+'Moes BBC'!E62+'Grille Works BBC'!E62+'Subway BBC'!E62+'Market Pavillion'!E62+'Chic Fil A BBC'!E62+Panera!E62+'Heritage Market'!E62</f>
        <v>0</v>
      </c>
      <c r="F62" s="103">
        <f t="shared" si="21"/>
        <v>0</v>
      </c>
      <c r="G62" s="167">
        <f>'POD Breezeway'!G62+'Express GL'!G62+'Starbucks GL-SBX Truck'!G62+'Miro''s'!G62+'Faculty Club'!G62+'Almazar '!G62+'Burger King'!G62+Bustelo!G62+Chilis!G62+Einstein!G62+Jamba!G62+'Pollo Tropical'!G62+'Subway GC'!G62+'Sushi Maki'!G62+Panda!G62+'Starbucks Mango'!G62+'Taco Bell'!G62+'Chick-fil-A'!G62+Dunkin!G62+'Misha''s'!G62+Sergios!G62+'Moes PG5'!G62+'Papa Johns'!G62+Salad!G62+'Half Moon'!G62+'Athletic Training Table'!G62+'Starbucks BBC'!G62+'Moes BBC'!G62+'Grille Works BBC'!G62+'Subway BBC'!G62+'Market Pavillion'!G62+'Chic Fil A BBC'!G62+Panera!G62+'Heritage Market'!G62</f>
        <v>0</v>
      </c>
      <c r="H62" s="103">
        <f t="shared" si="22"/>
        <v>0</v>
      </c>
      <c r="I62" s="167">
        <f>'POD Breezeway'!I62+'Express GL'!I62+'Starbucks GL-SBX Truck'!I62+'Miro''s'!I62+'Faculty Club'!I62+'Almazar '!I62+'Burger King'!I62+Bustelo!I62+Chilis!I62+Einstein!I62+Jamba!I62+'Pollo Tropical'!I62+'Subway GC'!I62+'Sushi Maki'!I62+Panda!I62+'Starbucks Mango'!I62+'Taco Bell'!I62+'Chick-fil-A'!I62+Dunkin!I62+'Misha''s'!I62+Sergios!I62+'Moes PG5'!I62+'Papa Johns'!I62+Salad!I62+'Half Moon'!I62+'Athletic Training Table'!I62+'Starbucks BBC'!I62+'Moes BBC'!I62+'Grille Works BBC'!I62+'Subway BBC'!I62+'Market Pavillion'!I62+'Chic Fil A BBC'!I62+Panera!I62+'Heritage Market'!I62</f>
        <v>0</v>
      </c>
      <c r="J62" s="103">
        <f t="shared" si="23"/>
        <v>0</v>
      </c>
      <c r="K62" s="167">
        <f>'POD Breezeway'!K62+'Express GL'!K62+'Starbucks GL-SBX Truck'!K62+'Miro''s'!K62+'Faculty Club'!K62+'Almazar '!K62+'Burger King'!K62+Bustelo!K62+Chilis!K62+Einstein!K62+Jamba!K62+'Pollo Tropical'!K62+'Subway GC'!K62+'Sushi Maki'!K62+Panda!K62+'Starbucks Mango'!K62+'Taco Bell'!K62+'Chick-fil-A'!K62+Dunkin!K62+'Misha''s'!K62+Sergios!K62+'Moes PG5'!K62+'Papa Johns'!K62+Salad!K62+'Half Moon'!K62+'Athletic Training Table'!K62+'Starbucks BBC'!K62+'Moes BBC'!K62+'Grille Works BBC'!K62+'Subway BBC'!K62+'Market Pavillion'!K62+'Chic Fil A BBC'!K62+Panera!K62+'Heritage Market'!K62</f>
        <v>0</v>
      </c>
      <c r="L62" s="103">
        <f t="shared" si="24"/>
        <v>0</v>
      </c>
      <c r="M62" s="167">
        <f>'POD Breezeway'!M62+'Express GL'!M62+'Starbucks GL-SBX Truck'!M62+'Miro''s'!M62+'Faculty Club'!M62+'Almazar '!M62+'Burger King'!M62+Bustelo!M62+Chilis!M62+Einstein!M62+Jamba!M62+'Pollo Tropical'!M62+'Subway GC'!M62+'Sushi Maki'!M62+Panda!M62+'Starbucks Mango'!M62+'Taco Bell'!M62+'Chick-fil-A'!M62+Dunkin!M62+'Misha''s'!M62+Sergios!M62+'Moes PG5'!M62+'Papa Johns'!M62+Salad!M62+'Half Moon'!M62+'Athletic Training Table'!M62+'Starbucks BBC'!M62+'Moes BBC'!M62+'Grille Works BBC'!M62+'Subway BBC'!M62+'Market Pavillion'!M62+'Chic Fil A BBC'!M62+Panera!M62+'Heritage Market'!M62</f>
        <v>0</v>
      </c>
      <c r="N62" s="103">
        <f t="shared" si="25"/>
        <v>0</v>
      </c>
      <c r="O62" s="167">
        <f>'POD Breezeway'!O62+'Express GL'!O62+'Starbucks GL-SBX Truck'!O62+'Miro''s'!O62+'Faculty Club'!O62+'Almazar '!O62+'Burger King'!O62+Bustelo!O62+Chilis!O62+Einstein!O62+Jamba!O62+'Pollo Tropical'!O62+'Subway GC'!O62+'Sushi Maki'!O62+Panda!O62+'Starbucks Mango'!O62+'Taco Bell'!O62+'Chick-fil-A'!O62+Dunkin!O62+'Misha''s'!O62+Sergios!O62+'Moes PG5'!O62+'Papa Johns'!O62+Salad!O62+'Half Moon'!O62+'Athletic Training Table'!O62+'Starbucks BBC'!O62+'Moes BBC'!O62+'Grille Works BBC'!O62+'Subway BBC'!O62+'Market Pavillion'!O62+'Chic Fil A BBC'!O62+Panera!O62+'Heritage Market'!O62</f>
        <v>0</v>
      </c>
      <c r="P62" s="103">
        <f t="shared" si="26"/>
        <v>0</v>
      </c>
      <c r="Q62" s="167">
        <f>'POD Breezeway'!Q62+'Express GL'!Q62+'Starbucks GL-SBX Truck'!Q62+'Miro''s'!Q62+'Faculty Club'!Q62+'Almazar '!Q62+'Burger King'!Q62+Bustelo!Q62+Chilis!Q62+Einstein!Q62+Jamba!Q62+'Pollo Tropical'!Q62+'Subway GC'!Q62+'Sushi Maki'!Q62+Panda!Q62+'Starbucks Mango'!Q62+'Taco Bell'!Q62+'Chick-fil-A'!Q62+Dunkin!Q62+'Misha''s'!Q62+Sergios!Q62+'Moes PG5'!Q62+'Papa Johns'!Q62+Salad!Q62+'Half Moon'!Q62+'Athletic Training Table'!Q62+'Starbucks BBC'!Q62+'Moes BBC'!Q62+'Grille Works BBC'!Q62+'Subway BBC'!Q62+'Market Pavillion'!Q62+'Chic Fil A BBC'!Q62+Panera!Q62+'Heritage Market'!Q62</f>
        <v>0</v>
      </c>
      <c r="R62" s="103">
        <f t="shared" si="27"/>
        <v>0</v>
      </c>
      <c r="S62" s="167">
        <f>'POD Breezeway'!S62+'Express GL'!S62+'Starbucks GL-SBX Truck'!S62+'Miro''s'!S62+'Faculty Club'!S62+'Almazar '!S62+'Burger King'!S62+Bustelo!S62+Chilis!S62+Einstein!S62+Jamba!S62+'Pollo Tropical'!S62+'Subway GC'!S62+'Sushi Maki'!S62+Panda!S62+'Starbucks Mango'!S62+'Taco Bell'!S62+'Chick-fil-A'!S62+Dunkin!S62+'Misha''s'!S62+Sergios!S62+'Moes PG5'!S62+'Papa Johns'!S62+Salad!S62+'Half Moon'!S62+'Athletic Training Table'!S62+'Starbucks BBC'!S62+'Moes BBC'!S62+'Grille Works BBC'!S62+'Subway BBC'!S62+'Market Pavillion'!S62+'Chic Fil A BBC'!S62+Panera!S62+'Heritage Market'!S62</f>
        <v>0</v>
      </c>
      <c r="T62" s="103">
        <f t="shared" si="28"/>
        <v>0</v>
      </c>
      <c r="U62" s="167">
        <f>'POD Breezeway'!U62+'Express GL'!U62+'Starbucks GL-SBX Truck'!U62+'Miro''s'!U62+'Faculty Club'!U62+'Almazar '!U62+'Burger King'!U62+Bustelo!U62+Chilis!U62+Einstein!U62+Jamba!U62+'Pollo Tropical'!U62+'Subway GC'!U62+'Sushi Maki'!U62+Panda!U62+'Starbucks Mango'!U62+'Taco Bell'!U62+'Chick-fil-A'!U62+Dunkin!U62+'Misha''s'!U62+Sergios!U62+'Moes PG5'!U62+'Papa Johns'!U62+Salad!U62+'Half Moon'!U62+'Athletic Training Table'!U62+'Starbucks BBC'!U62+'Moes BBC'!U62+'Grille Works BBC'!U62+'Subway BBC'!U62+'Market Pavillion'!U62+'Chic Fil A BBC'!U62+Panera!U62+'Heritage Market'!U62</f>
        <v>0</v>
      </c>
      <c r="V62" s="103">
        <f t="shared" si="29"/>
        <v>0</v>
      </c>
    </row>
    <row r="63" spans="1:22" ht="12.75" customHeight="1" x14ac:dyDescent="0.3">
      <c r="A63" s="271" t="s">
        <v>29</v>
      </c>
      <c r="B63" s="272"/>
      <c r="C63" s="167">
        <f>'POD Breezeway'!C63+'Express GL'!C63+'Starbucks GL-SBX Truck'!C63+'Miro''s'!C63+'Faculty Club'!C63+'Almazar '!C63+'Burger King'!C63+Bustelo!C63+Chilis!C63+Einstein!C63+Jamba!C63+'Pollo Tropical'!C63+'Subway GC'!C63+'Sushi Maki'!C63+Panda!C63+'Starbucks Mango'!C63+'Taco Bell'!C63+'Chick-fil-A'!C63+Dunkin!C63+'Misha''s'!C63+Sergios!C63+'Moes PG5'!C63+'Papa Johns'!C63+Salad!C63+'Half Moon'!C63+'Athletic Training Table'!C63+'Starbucks BBC'!C63+'Moes BBC'!C63+'Grille Works BBC'!C63+'Subway BBC'!C63+'Market Pavillion'!C63+'Chic Fil A BBC'!C63+Panera!C63+'Heritage Market'!C63</f>
        <v>243514.51832154006</v>
      </c>
      <c r="D63" s="103">
        <f t="shared" si="20"/>
        <v>1.5301617275566178E-2</v>
      </c>
      <c r="E63" s="167">
        <f>'POD Breezeway'!E63+'Express GL'!E63+'Starbucks GL-SBX Truck'!E63+'Miro''s'!E63+'Faculty Club'!E63+'Almazar '!E63+'Burger King'!E63+Bustelo!E63+Chilis!E63+Einstein!E63+Jamba!E63+'Pollo Tropical'!E63+'Subway GC'!E63+'Sushi Maki'!E63+Panda!E63+'Starbucks Mango'!E63+'Taco Bell'!E63+'Chick-fil-A'!E63+Dunkin!E63+'Misha''s'!E63+Sergios!E63+'Moes PG5'!E63+'Papa Johns'!E63+Salad!E63+'Half Moon'!E63+'Athletic Training Table'!E63+'Starbucks BBC'!E63+'Moes BBC'!E63+'Grille Works BBC'!E63+'Subway BBC'!E63+'Market Pavillion'!E63+'Chic Fil A BBC'!E63+Panera!E63+'Heritage Market'!E63</f>
        <v>244127.99073096307</v>
      </c>
      <c r="F63" s="103">
        <f t="shared" si="21"/>
        <v>9.891885126320837E-3</v>
      </c>
      <c r="G63" s="167">
        <f>'POD Breezeway'!G63+'Express GL'!G63+'Starbucks GL-SBX Truck'!G63+'Miro''s'!G63+'Faculty Club'!G63+'Almazar '!G63+'Burger King'!G63+Bustelo!G63+Chilis!G63+Einstein!G63+Jamba!G63+'Pollo Tropical'!G63+'Subway GC'!G63+'Sushi Maki'!G63+Panda!G63+'Starbucks Mango'!G63+'Taco Bell'!G63+'Chick-fil-A'!G63+Dunkin!G63+'Misha''s'!G63+Sergios!G63+'Moes PG5'!G63+'Papa Johns'!G63+Salad!G63+'Half Moon'!G63+'Athletic Training Table'!G63+'Starbucks BBC'!G63+'Moes BBC'!G63+'Grille Works BBC'!G63+'Subway BBC'!G63+'Market Pavillion'!G63+'Chic Fil A BBC'!G63+Panera!G63+'Heritage Market'!G63</f>
        <v>282761.81310415734</v>
      </c>
      <c r="H63" s="103">
        <f t="shared" si="22"/>
        <v>1.0859666087270839E-2</v>
      </c>
      <c r="I63" s="167">
        <f>'POD Breezeway'!I63+'Express GL'!I63+'Starbucks GL-SBX Truck'!I63+'Miro''s'!I63+'Faculty Club'!I63+'Almazar '!I63+'Burger King'!I63+Bustelo!I63+Chilis!I63+Einstein!I63+Jamba!I63+'Pollo Tropical'!I63+'Subway GC'!I63+'Sushi Maki'!I63+Panda!I63+'Starbucks Mango'!I63+'Taco Bell'!I63+'Chick-fil-A'!I63+Dunkin!I63+'Misha''s'!I63+Sergios!I63+'Moes PG5'!I63+'Papa Johns'!I63+Salad!I63+'Half Moon'!I63+'Athletic Training Table'!I63+'Starbucks BBC'!I63+'Moes BBC'!I63+'Grille Works BBC'!I63+'Subway BBC'!I63+'Market Pavillion'!I63+'Chic Fil A BBC'!I63+Panera!I63+'Heritage Market'!I63</f>
        <v>279050.56217096589</v>
      </c>
      <c r="J63" s="103">
        <f t="shared" si="23"/>
        <v>1.0526941794630019E-2</v>
      </c>
      <c r="K63" s="167">
        <f>'POD Breezeway'!K63+'Express GL'!K63+'Starbucks GL-SBX Truck'!K63+'Miro''s'!K63+'Faculty Club'!K63+'Almazar '!K63+'Burger King'!K63+Bustelo!K63+Chilis!K63+Einstein!K63+Jamba!K63+'Pollo Tropical'!K63+'Subway GC'!K63+'Sushi Maki'!K63+Panda!K63+'Starbucks Mango'!K63+'Taco Bell'!K63+'Chick-fil-A'!K63+Dunkin!K63+'Misha''s'!K63+Sergios!K63+'Moes PG5'!K63+'Papa Johns'!K63+Salad!K63+'Half Moon'!K63+'Athletic Training Table'!K63+'Starbucks BBC'!K63+'Moes BBC'!K63+'Grille Works BBC'!K63+'Subway BBC'!K63+'Market Pavillion'!K63+'Chic Fil A BBC'!K63+Panera!K63+'Heritage Market'!K63</f>
        <v>284893.88995868363</v>
      </c>
      <c r="L63" s="103">
        <f t="shared" si="24"/>
        <v>1.0532083749310585E-2</v>
      </c>
      <c r="M63" s="167">
        <f>'POD Breezeway'!M63+'Express GL'!M63+'Starbucks GL-SBX Truck'!M63+'Miro''s'!M63+'Faculty Club'!M63+'Almazar '!M63+'Burger King'!M63+Bustelo!M63+Chilis!M63+Einstein!M63+Jamba!M63+'Pollo Tropical'!M63+'Subway GC'!M63+'Sushi Maki'!M63+Panda!M63+'Starbucks Mango'!M63+'Taco Bell'!M63+'Chick-fil-A'!M63+Dunkin!M63+'Misha''s'!M63+Sergios!M63+'Moes PG5'!M63+'Papa Johns'!M63+Salad!M63+'Half Moon'!M63+'Athletic Training Table'!M63+'Starbucks BBC'!M63+'Moes BBC'!M63+'Grille Works BBC'!M63+'Subway BBC'!M63+'Market Pavillion'!M63+'Chic Fil A BBC'!M63+Panera!M63+'Heritage Market'!M63</f>
        <v>290896.33403021249</v>
      </c>
      <c r="N63" s="103">
        <f t="shared" si="25"/>
        <v>1.0537931872990647E-2</v>
      </c>
      <c r="O63" s="167">
        <f>'POD Breezeway'!O63+'Express GL'!O63+'Starbucks GL-SBX Truck'!O63+'Miro''s'!O63+'Faculty Club'!O63+'Almazar '!O63+'Burger King'!O63+Bustelo!O63+Chilis!O63+Einstein!O63+Jamba!O63+'Pollo Tropical'!O63+'Subway GC'!O63+'Sushi Maki'!O63+Panda!O63+'Starbucks Mango'!O63+'Taco Bell'!O63+'Chick-fil-A'!O63+Dunkin!O63+'Misha''s'!O63+Sergios!O63+'Moes PG5'!O63+'Papa Johns'!O63+Salad!O63+'Half Moon'!O63+'Athletic Training Table'!O63+'Starbucks BBC'!O63+'Moes BBC'!O63+'Grille Works BBC'!O63+'Subway BBC'!O63+'Market Pavillion'!O63+'Chic Fil A BBC'!O63+Panera!O63+'Heritage Market'!O63</f>
        <v>296993.20690463041</v>
      </c>
      <c r="P63" s="103">
        <f t="shared" si="26"/>
        <v>1.0543178543072641E-2</v>
      </c>
      <c r="Q63" s="167">
        <f>'POD Breezeway'!Q63+'Express GL'!Q63+'Starbucks GL-SBX Truck'!Q63+'Miro''s'!Q63+'Faculty Club'!Q63+'Almazar '!Q63+'Burger King'!Q63+Bustelo!Q63+Chilis!Q63+Einstein!Q63+Jamba!Q63+'Pollo Tropical'!Q63+'Subway GC'!Q63+'Sushi Maki'!Q63+Panda!Q63+'Starbucks Mango'!Q63+'Taco Bell'!Q63+'Chick-fil-A'!Q63+Dunkin!Q63+'Misha''s'!Q63+Sergios!Q63+'Moes PG5'!Q63+'Papa Johns'!Q63+Salad!Q63+'Half Moon'!Q63+'Athletic Training Table'!Q63+'Starbucks BBC'!Q63+'Moes BBC'!Q63+'Grille Works BBC'!Q63+'Subway BBC'!Q63+'Market Pavillion'!Q63+'Chic Fil A BBC'!Q63+Panera!Q63+'Heritage Market'!Q63</f>
        <v>303276.7688175579</v>
      </c>
      <c r="R63" s="103">
        <f t="shared" si="27"/>
        <v>1.0549510709004744E-2</v>
      </c>
      <c r="S63" s="167">
        <f>'POD Breezeway'!S63+'Express GL'!S63+'Starbucks GL-SBX Truck'!S63+'Miro''s'!S63+'Faculty Club'!S63+'Almazar '!S63+'Burger King'!S63+Bustelo!S63+Chilis!S63+Einstein!S63+Jamba!S63+'Pollo Tropical'!S63+'Subway GC'!S63+'Sushi Maki'!S63+Panda!S63+'Starbucks Mango'!S63+'Taco Bell'!S63+'Chick-fil-A'!S63+Dunkin!S63+'Misha''s'!S63+Sergios!S63+'Moes PG5'!S63+'Papa Johns'!S63+Salad!S63+'Half Moon'!S63+'Athletic Training Table'!S63+'Starbucks BBC'!S63+'Moes BBC'!S63+'Grille Works BBC'!S63+'Subway BBC'!S63+'Market Pavillion'!S63+'Chic Fil A BBC'!S63+Panera!S63+'Heritage Market'!S63</f>
        <v>309660.02668298531</v>
      </c>
      <c r="T63" s="103">
        <f t="shared" si="28"/>
        <v>1.055524420300474E-2</v>
      </c>
      <c r="U63" s="167">
        <f>'POD Breezeway'!U63+'Express GL'!U63+'Starbucks GL-SBX Truck'!U63+'Miro''s'!U63+'Faculty Club'!U63+'Almazar '!U63+'Burger King'!U63+Bustelo!U63+Chilis!U63+Einstein!U63+Jamba!U63+'Pollo Tropical'!U63+'Subway GC'!U63+'Sushi Maki'!U63+Panda!U63+'Starbucks Mango'!U63+'Taco Bell'!U63+'Chick-fil-A'!U63+Dunkin!U63+'Misha''s'!U63+Sergios!U63+'Moes PG5'!U63+'Papa Johns'!U63+Salad!U63+'Half Moon'!U63+'Athletic Training Table'!U63+'Starbucks BBC'!U63+'Moes BBC'!U63+'Grille Works BBC'!U63+'Subway BBC'!U63+'Market Pavillion'!U63+'Chic Fil A BBC'!U63+Panera!U63+'Heritage Market'!U63</f>
        <v>315218.195294454</v>
      </c>
      <c r="V63" s="103">
        <f t="shared" si="29"/>
        <v>1.0544004596318933E-2</v>
      </c>
    </row>
    <row r="64" spans="1:22" ht="12.75" customHeight="1" x14ac:dyDescent="0.3">
      <c r="A64" s="271" t="s">
        <v>148</v>
      </c>
      <c r="B64" s="272"/>
      <c r="C64" s="167">
        <f>'POD Breezeway'!C64+'Express GL'!C64+'Starbucks GL-SBX Truck'!C64+'Miro''s'!C64+'Faculty Club'!C64+'Almazar '!C64+'Burger King'!C64+Bustelo!C64+Chilis!C64+Einstein!C64+Jamba!C64+'Pollo Tropical'!C64+'Subway GC'!C64+'Sushi Maki'!C64+Panda!C64+'Starbucks Mango'!C64+'Taco Bell'!C64+'Chick-fil-A'!C64+Dunkin!C64+'Misha''s'!C64+Sergios!C64+'Moes PG5'!C64+'Papa Johns'!C64+Salad!C64+'Half Moon'!C64+'Athletic Training Table'!C64+'Starbucks BBC'!C64+'Moes BBC'!C64+'Grille Works BBC'!C64+'Subway BBC'!C64+'Market Pavillion'!C64+'Chic Fil A BBC'!C64+Panera!C64+'Heritage Market'!C64</f>
        <v>74804.637023999996</v>
      </c>
      <c r="D64" s="103">
        <f t="shared" si="20"/>
        <v>4.7004668718253059E-3</v>
      </c>
      <c r="E64" s="167">
        <f>'POD Breezeway'!E64+'Express GL'!E64+'Starbucks GL-SBX Truck'!E64+'Miro''s'!E64+'Faculty Club'!E64+'Almazar '!E64+'Burger King'!E64+Bustelo!E64+Chilis!E64+Einstein!E64+Jamba!E64+'Pollo Tropical'!E64+'Subway GC'!E64+'Sushi Maki'!E64+Panda!E64+'Starbucks Mango'!E64+'Taco Bell'!E64+'Chick-fil-A'!E64+Dunkin!E64+'Misha''s'!E64+Sergios!E64+'Moes PG5'!E64+'Papa Johns'!E64+Salad!E64+'Half Moon'!E64+'Athletic Training Table'!E64+'Starbucks BBC'!E64+'Moes BBC'!E64+'Grille Works BBC'!E64+'Subway BBC'!E64+'Market Pavillion'!E64+'Chic Fil A BBC'!E64+Panera!E64+'Heritage Market'!E64</f>
        <v>116831.91599999997</v>
      </c>
      <c r="F64" s="103">
        <f t="shared" si="21"/>
        <v>4.7339425876550571E-3</v>
      </c>
      <c r="G64" s="167">
        <f>'POD Breezeway'!G64+'Express GL'!G64+'Starbucks GL-SBX Truck'!G64+'Miro''s'!G64+'Faculty Club'!G64+'Almazar '!G64+'Burger King'!G64+Bustelo!G64+Chilis!G64+Einstein!G64+Jamba!G64+'Pollo Tropical'!G64+'Subway GC'!G64+'Sushi Maki'!G64+Panda!G64+'Starbucks Mango'!G64+'Taco Bell'!G64+'Chick-fil-A'!G64+Dunkin!G64+'Misha''s'!G64+Sergios!G64+'Moes PG5'!G64+'Papa Johns'!G64+Salad!G64+'Half Moon'!G64+'Athletic Training Table'!G64+'Starbucks BBC'!G64+'Moes BBC'!G64+'Grille Works BBC'!G64+'Subway BBC'!G64+'Market Pavillion'!G64+'Chic Fil A BBC'!G64+Panera!G64+'Heritage Market'!G64</f>
        <v>123318.56232</v>
      </c>
      <c r="H64" s="103">
        <f t="shared" si="22"/>
        <v>4.7361360236581737E-3</v>
      </c>
      <c r="I64" s="167">
        <f>'POD Breezeway'!I64+'Express GL'!I64+'Starbucks GL-SBX Truck'!I64+'Miro''s'!I64+'Faculty Club'!I64+'Almazar '!I64+'Burger King'!I64+Bustelo!I64+Chilis!I64+Einstein!I64+Jamba!I64+'Pollo Tropical'!I64+'Subway GC'!I64+'Sushi Maki'!I64+Panda!I64+'Starbucks Mango'!I64+'Taco Bell'!I64+'Chick-fil-A'!I64+Dunkin!I64+'Misha''s'!I64+Sergios!I64+'Moes PG5'!I64+'Papa Johns'!I64+Salad!I64+'Half Moon'!I64+'Athletic Training Table'!I64+'Starbucks BBC'!I64+'Moes BBC'!I64+'Grille Works BBC'!I64+'Subway BBC'!I64+'Market Pavillion'!I64+'Chic Fil A BBC'!I64+Panera!I64+'Heritage Market'!I64</f>
        <v>125543.3543664</v>
      </c>
      <c r="J64" s="103">
        <f t="shared" si="23"/>
        <v>4.7360147703555113E-3</v>
      </c>
      <c r="K64" s="167">
        <f>'POD Breezeway'!K64+'Express GL'!K64+'Starbucks GL-SBX Truck'!K64+'Miro''s'!K64+'Faculty Club'!K64+'Almazar '!K64+'Burger King'!K64+Bustelo!K64+Chilis!K64+Einstein!K64+Jamba!K64+'Pollo Tropical'!K64+'Subway GC'!K64+'Sushi Maki'!K64+Panda!K64+'Starbucks Mango'!K64+'Taco Bell'!K64+'Chick-fil-A'!K64+Dunkin!K64+'Misha''s'!K64+Sergios!K64+'Moes PG5'!K64+'Papa Johns'!K64+Salad!K64+'Half Moon'!K64+'Athletic Training Table'!K64+'Starbucks BBC'!K64+'Moes BBC'!K64+'Grille Works BBC'!K64+'Subway BBC'!K64+'Market Pavillion'!K64+'Chic Fil A BBC'!K64+Panera!K64+'Heritage Market'!K64</f>
        <v>128110.40924572801</v>
      </c>
      <c r="L64" s="103">
        <f t="shared" si="24"/>
        <v>4.7360424596334322E-3</v>
      </c>
      <c r="M64" s="167">
        <f>'POD Breezeway'!M64+'Express GL'!M64+'Starbucks GL-SBX Truck'!M64+'Miro''s'!M64+'Faculty Club'!M64+'Almazar '!M64+'Burger King'!M64+Bustelo!M64+Chilis!M64+Einstein!M64+Jamba!M64+'Pollo Tropical'!M64+'Subway GC'!M64+'Sushi Maki'!M64+Panda!M64+'Starbucks Mango'!M64+'Taco Bell'!M64+'Chick-fil-A'!M64+Dunkin!M64+'Misha''s'!M64+Sergios!M64+'Moes PG5'!M64+'Papa Johns'!M64+Salad!M64+'Half Moon'!M64+'Athletic Training Table'!M64+'Starbucks BBC'!M64+'Moes BBC'!M64+'Grille Works BBC'!M64+'Subway BBC'!M64+'Market Pavillion'!M64+'Chic Fil A BBC'!M64+Panera!M64+'Heritage Market'!M64</f>
        <v>130737.84925640252</v>
      </c>
      <c r="N64" s="103">
        <f t="shared" si="25"/>
        <v>4.7360739463365052E-3</v>
      </c>
      <c r="O64" s="167">
        <f>'POD Breezeway'!O64+'Express GL'!O64+'Starbucks GL-SBX Truck'!O64+'Miro''s'!O64+'Faculty Club'!O64+'Almazar '!O64+'Burger King'!O64+Bustelo!O64+Chilis!O64+Einstein!O64+Jamba!O64+'Pollo Tropical'!O64+'Subway GC'!O64+'Sushi Maki'!O64+Panda!O64+'Starbucks Mango'!O64+'Taco Bell'!O64+'Chick-fil-A'!O64+Dunkin!O64+'Misha''s'!O64+Sergios!O64+'Moes PG5'!O64+'Papa Johns'!O64+Salad!O64+'Half Moon'!O64+'Athletic Training Table'!O64+'Starbucks BBC'!O64+'Moes BBC'!O64+'Grille Works BBC'!O64+'Subway BBC'!O64+'Market Pavillion'!O64+'Chic Fil A BBC'!O64+Panera!O64+'Heritage Market'!O64</f>
        <v>133412.34542206343</v>
      </c>
      <c r="P64" s="103">
        <f t="shared" si="26"/>
        <v>4.7361021899957959E-3</v>
      </c>
      <c r="Q64" s="167">
        <f>'POD Breezeway'!Q64+'Express GL'!Q64+'Starbucks GL-SBX Truck'!Q64+'Miro''s'!Q64+'Faculty Club'!Q64+'Almazar '!Q64+'Burger King'!Q64+Bustelo!Q64+Chilis!Q64+Einstein!Q64+Jamba!Q64+'Pollo Tropical'!Q64+'Subway GC'!Q64+'Sushi Maki'!Q64+Panda!Q64+'Starbucks Mango'!Q64+'Taco Bell'!Q64+'Chick-fil-A'!Q64+Dunkin!Q64+'Misha''s'!Q64+Sergios!Q64+'Moes PG5'!Q64+'Papa Johns'!Q64+Salad!Q64+'Half Moon'!Q64+'Athletic Training Table'!Q64+'Starbucks BBC'!Q64+'Moes BBC'!Q64+'Grille Works BBC'!Q64+'Subway BBC'!Q64+'Market Pavillion'!Q64+'Chic Fil A BBC'!Q64+Panera!Q64+'Heritage Market'!Q64</f>
        <v>136154.19184645347</v>
      </c>
      <c r="R64" s="103">
        <f t="shared" si="27"/>
        <v>4.7361362710380168E-3</v>
      </c>
      <c r="S64" s="167">
        <f>'POD Breezeway'!S64+'Express GL'!S64+'Starbucks GL-SBX Truck'!S64+'Miro''s'!S64+'Faculty Club'!S64+'Almazar '!S64+'Burger King'!S64+Bustelo!S64+Chilis!S64+Einstein!S64+Jamba!S64+'Pollo Tropical'!S64+'Subway GC'!S64+'Sushi Maki'!S64+Panda!S64+'Starbucks Mango'!S64+'Taco Bell'!S64+'Chick-fil-A'!S64+Dunkin!S64+'Misha''s'!S64+Sergios!S64+'Moes PG5'!S64+'Papa Johns'!S64+Salad!S64+'Half Moon'!S64+'Athletic Training Table'!S64+'Starbucks BBC'!S64+'Moes BBC'!S64+'Grille Works BBC'!S64+'Subway BBC'!S64+'Market Pavillion'!S64+'Chic Fil A BBC'!S64+Panera!S64+'Heritage Market'!S64</f>
        <v>138945.30622480976</v>
      </c>
      <c r="T64" s="103">
        <f t="shared" si="28"/>
        <v>4.7361671242300068E-3</v>
      </c>
      <c r="U64" s="167">
        <f>'POD Breezeway'!U64+'Express GL'!U64+'Starbucks GL-SBX Truck'!U64+'Miro''s'!U64+'Faculty Club'!U64+'Almazar '!U64+'Burger King'!U64+Bustelo!U64+Chilis!U64+Einstein!U64+Jamba!U64+'Pollo Tropical'!U64+'Subway GC'!U64+'Sushi Maki'!U64+Panda!U64+'Starbucks Mango'!U64+'Taco Bell'!U64+'Chick-fil-A'!U64+Dunkin!U64+'Misha''s'!U64+Sergios!U64+'Moes PG5'!U64+'Papa Johns'!U64+Salad!U64+'Half Moon'!U64+'Athletic Training Table'!U64+'Starbucks BBC'!U64+'Moes BBC'!U64+'Grille Works BBC'!U64+'Subway BBC'!U64+'Market Pavillion'!U64+'Chic Fil A BBC'!U64+Panera!U64+'Heritage Market'!U64</f>
        <v>141588.23367326372</v>
      </c>
      <c r="V64" s="103">
        <f t="shared" si="29"/>
        <v>4.7361066363602721E-3</v>
      </c>
    </row>
    <row r="65" spans="1:22" ht="12.75" customHeight="1" x14ac:dyDescent="0.3">
      <c r="A65" s="271" t="s">
        <v>39</v>
      </c>
      <c r="B65" s="272"/>
      <c r="C65" s="167">
        <f>'POD Breezeway'!C65+'Express GL'!C65+'Starbucks GL-SBX Truck'!C65+'Miro''s'!C65+'Faculty Club'!C65+'Almazar '!C65+'Burger King'!C65+Bustelo!C65+Chilis!C65+Einstein!C65+Jamba!C65+'Pollo Tropical'!C65+'Subway GC'!C65+'Sushi Maki'!C65+Panda!C65+'Starbucks Mango'!C65+'Taco Bell'!C65+'Chick-fil-A'!C65+Dunkin!C65+'Misha''s'!C65+Sergios!C65+'Moes PG5'!C65+'Papa Johns'!C65+Salad!C65+'Half Moon'!C65+'Athletic Training Table'!C65+'Starbucks BBC'!C65+'Moes BBC'!C65+'Grille Works BBC'!C65+'Subway BBC'!C65+'Market Pavillion'!C65+'Chic Fil A BBC'!C65+Panera!C65+'Heritage Market'!C65</f>
        <v>7792.1496900000011</v>
      </c>
      <c r="D65" s="103">
        <f t="shared" si="20"/>
        <v>4.8963196581513612E-4</v>
      </c>
      <c r="E65" s="167">
        <f>'POD Breezeway'!E65+'Express GL'!E65+'Starbucks GL-SBX Truck'!E65+'Miro''s'!E65+'Faculty Club'!E65+'Almazar '!E65+'Burger King'!E65+Bustelo!E65+Chilis!E65+Einstein!E65+Jamba!E65+'Pollo Tropical'!E65+'Subway GC'!E65+'Sushi Maki'!E65+Panda!E65+'Starbucks Mango'!E65+'Taco Bell'!E65+'Chick-fil-A'!E65+Dunkin!E65+'Misha''s'!E65+Sergios!E65+'Moes PG5'!E65+'Papa Johns'!E65+Salad!E65+'Half Moon'!E65+'Athletic Training Table'!E65+'Starbucks BBC'!E65+'Moes BBC'!E65+'Grille Works BBC'!E65+'Subway BBC'!E65+'Market Pavillion'!E65+'Chic Fil A BBC'!E65+Panera!E65+'Heritage Market'!E65</f>
        <v>12169.991249999999</v>
      </c>
      <c r="F65" s="103">
        <f t="shared" si="21"/>
        <v>4.9311901954740187E-4</v>
      </c>
      <c r="G65" s="167">
        <f>'POD Breezeway'!G65+'Express GL'!G65+'Starbucks GL-SBX Truck'!G65+'Miro''s'!G65+'Faculty Club'!G65+'Almazar '!G65+'Burger King'!G65+Bustelo!G65+Chilis!G65+Einstein!G65+Jamba!G65+'Pollo Tropical'!G65+'Subway GC'!G65+'Sushi Maki'!G65+Panda!G65+'Starbucks Mango'!G65+'Taco Bell'!G65+'Chick-fil-A'!G65+Dunkin!G65+'Misha''s'!G65+Sergios!G65+'Moes PG5'!G65+'Papa Johns'!G65+Salad!G65+'Half Moon'!G65+'Athletic Training Table'!G65+'Starbucks BBC'!G65+'Moes BBC'!G65+'Grille Works BBC'!G65+'Subway BBC'!G65+'Market Pavillion'!G65+'Chic Fil A BBC'!G65+Panera!G65+'Heritage Market'!G65</f>
        <v>12845.683575000001</v>
      </c>
      <c r="H65" s="103">
        <f t="shared" si="22"/>
        <v>4.9334750246439322E-4</v>
      </c>
      <c r="I65" s="167">
        <f>'POD Breezeway'!I65+'Express GL'!I65+'Starbucks GL-SBX Truck'!I65+'Miro''s'!I65+'Faculty Club'!I65+'Almazar '!I65+'Burger King'!I65+Bustelo!I65+Chilis!I65+Einstein!I65+Jamba!I65+'Pollo Tropical'!I65+'Subway GC'!I65+'Sushi Maki'!I65+Panda!I65+'Starbucks Mango'!I65+'Taco Bell'!I65+'Chick-fil-A'!I65+Dunkin!I65+'Misha''s'!I65+Sergios!I65+'Moes PG5'!I65+'Papa Johns'!I65+Salad!I65+'Half Moon'!I65+'Athletic Training Table'!I65+'Starbucks BBC'!I65+'Moes BBC'!I65+'Grille Works BBC'!I65+'Subway BBC'!I65+'Market Pavillion'!I65+'Chic Fil A BBC'!I65+Panera!I65+'Heritage Market'!I65</f>
        <v>13077.432746499999</v>
      </c>
      <c r="J65" s="103">
        <f t="shared" si="23"/>
        <v>4.9333487191203238E-4</v>
      </c>
      <c r="K65" s="167">
        <f>'POD Breezeway'!K65+'Express GL'!K65+'Starbucks GL-SBX Truck'!K65+'Miro''s'!K65+'Faculty Club'!K65+'Almazar '!K65+'Burger King'!K65+Bustelo!K65+Chilis!K65+Einstein!K65+Jamba!K65+'Pollo Tropical'!K65+'Subway GC'!K65+'Sushi Maki'!K65+Panda!K65+'Starbucks Mango'!K65+'Taco Bell'!K65+'Chick-fil-A'!K65+Dunkin!K65+'Misha''s'!K65+Sergios!K65+'Moes PG5'!K65+'Papa Johns'!K65+Salad!K65+'Half Moon'!K65+'Athletic Training Table'!K65+'Starbucks BBC'!K65+'Moes BBC'!K65+'Grille Works BBC'!K65+'Subway BBC'!K65+'Market Pavillion'!K65+'Chic Fil A BBC'!K65+Panera!K65+'Heritage Market'!K65</f>
        <v>13344.834296430003</v>
      </c>
      <c r="L65" s="103">
        <f t="shared" si="24"/>
        <v>4.9333775621181587E-4</v>
      </c>
      <c r="M65" s="167">
        <f>'POD Breezeway'!M65+'Express GL'!M65+'Starbucks GL-SBX Truck'!M65+'Miro''s'!M65+'Faculty Club'!M65+'Almazar '!M65+'Burger King'!M65+Bustelo!M65+Chilis!M65+Einstein!M65+Jamba!M65+'Pollo Tropical'!M65+'Subway GC'!M65+'Sushi Maki'!M65+Panda!M65+'Starbucks Mango'!M65+'Taco Bell'!M65+'Chick-fil-A'!M65+Dunkin!M65+'Misha''s'!M65+Sergios!M65+'Moes PG5'!M65+'Papa Johns'!M65+Salad!M65+'Half Moon'!M65+'Athletic Training Table'!M65+'Starbucks BBC'!M65+'Moes BBC'!M65+'Grille Works BBC'!M65+'Subway BBC'!M65+'Market Pavillion'!M65+'Chic Fil A BBC'!M65+Panera!M65+'Heritage Market'!M65</f>
        <v>13618.5259642086</v>
      </c>
      <c r="N65" s="103">
        <f t="shared" si="25"/>
        <v>4.9334103607671942E-4</v>
      </c>
      <c r="O65" s="167">
        <f>'POD Breezeway'!O65+'Express GL'!O65+'Starbucks GL-SBX Truck'!O65+'Miro''s'!O65+'Faculty Club'!O65+'Almazar '!O65+'Burger King'!O65+Bustelo!O65+Chilis!O65+Einstein!O65+Jamba!O65+'Pollo Tropical'!O65+'Subway GC'!O65+'Sushi Maki'!O65+Panda!O65+'Starbucks Mango'!O65+'Taco Bell'!O65+'Chick-fil-A'!O65+Dunkin!O65+'Misha''s'!O65+Sergios!O65+'Moes PG5'!O65+'Papa Johns'!O65+Salad!O65+'Half Moon'!O65+'Athletic Training Table'!O65+'Starbucks BBC'!O65+'Moes BBC'!O65+'Grille Works BBC'!O65+'Subway BBC'!O65+'Market Pavillion'!O65+'Chic Fil A BBC'!O65+Panera!O65+'Heritage Market'!O65</f>
        <v>13897.11931479827</v>
      </c>
      <c r="P65" s="103">
        <f t="shared" si="26"/>
        <v>4.9334397812456196E-4</v>
      </c>
      <c r="Q65" s="167">
        <f>'POD Breezeway'!Q65+'Express GL'!Q65+'Starbucks GL-SBX Truck'!Q65+'Miro''s'!Q65+'Faculty Club'!Q65+'Almazar '!Q65+'Burger King'!Q65+Bustelo!Q65+Chilis!Q65+Einstein!Q65+Jamba!Q65+'Pollo Tropical'!Q65+'Subway GC'!Q65+'Sushi Maki'!Q65+Panda!Q65+'Starbucks Mango'!Q65+'Taco Bell'!Q65+'Chick-fil-A'!Q65+Dunkin!Q65+'Misha''s'!Q65+Sergios!Q65+'Moes PG5'!Q65+'Papa Johns'!Q65+Salad!Q65+'Half Moon'!Q65+'Athletic Training Table'!Q65+'Starbucks BBC'!Q65+'Moes BBC'!Q65+'Grille Works BBC'!Q65+'Subway BBC'!Q65+'Market Pavillion'!Q65+'Chic Fil A BBC'!Q65+Panera!Q65+'Heritage Market'!Q65</f>
        <v>14182.728317338904</v>
      </c>
      <c r="R65" s="103">
        <f t="shared" si="27"/>
        <v>4.9334752823312672E-4</v>
      </c>
      <c r="S65" s="167">
        <f>'POD Breezeway'!S65+'Express GL'!S65+'Starbucks GL-SBX Truck'!S65+'Miro''s'!S65+'Faculty Club'!S65+'Almazar '!S65+'Burger King'!S65+Bustelo!S65+Chilis!S65+Einstein!S65+Jamba!S65+'Pollo Tropical'!S65+'Subway GC'!S65+'Sushi Maki'!S65+Panda!S65+'Starbucks Mango'!S65+'Taco Bell'!S65+'Chick-fil-A'!S65+Dunkin!S65+'Misha''s'!S65+Sergios!S65+'Moes PG5'!S65+'Papa Johns'!S65+Salad!S65+'Half Moon'!S65+'Athletic Training Table'!S65+'Starbucks BBC'!S65+'Moes BBC'!S65+'Grille Works BBC'!S65+'Subway BBC'!S65+'Market Pavillion'!S65+'Chic Fil A BBC'!S65+Panera!S65+'Heritage Market'!S65</f>
        <v>14473.469398417687</v>
      </c>
      <c r="T65" s="103">
        <f t="shared" si="28"/>
        <v>4.9335074210729254E-4</v>
      </c>
      <c r="U65" s="167">
        <f>'POD Breezeway'!U65+'Express GL'!U65+'Starbucks GL-SBX Truck'!U65+'Miro''s'!U65+'Faculty Club'!U65+'Almazar '!U65+'Burger King'!U65+Bustelo!U65+Chilis!U65+Einstein!U65+Jamba!U65+'Pollo Tropical'!U65+'Subway GC'!U65+'Sushi Maki'!U65+Panda!U65+'Starbucks Mango'!U65+'Taco Bell'!U65+'Chick-fil-A'!U65+Dunkin!U65+'Misha''s'!U65+Sergios!U65+'Moes PG5'!U65+'Papa Johns'!U65+Salad!U65+'Half Moon'!U65+'Athletic Training Table'!U65+'Starbucks BBC'!U65+'Moes BBC'!U65+'Grille Works BBC'!U65+'Subway BBC'!U65+'Market Pavillion'!U65+'Chic Fil A BBC'!U65+Panera!U65+'Heritage Market'!U65</f>
        <v>14748.77434096497</v>
      </c>
      <c r="V65" s="103">
        <f t="shared" si="29"/>
        <v>4.9334444128752827E-4</v>
      </c>
    </row>
    <row r="66" spans="1:22" ht="12.75" customHeight="1" x14ac:dyDescent="0.3">
      <c r="A66" s="271" t="s">
        <v>147</v>
      </c>
      <c r="B66" s="272"/>
      <c r="C66" s="167">
        <f>'POD Breezeway'!C66+'Express GL'!C66+'Starbucks GL-SBX Truck'!C66+'Miro''s'!C66+'Faculty Club'!C66+'Almazar '!C66+'Burger King'!C66+Bustelo!C66+Chilis!C66+Einstein!C66+Jamba!C66+'Pollo Tropical'!C66+'Subway GC'!C66+'Sushi Maki'!C66+Panda!C66+'Starbucks Mango'!C66+'Taco Bell'!C66+'Chick-fil-A'!C66+Dunkin!C66+'Misha''s'!C66+Sergios!C66+'Moes PG5'!C66+'Papa Johns'!C66+Salad!C66+'Half Moon'!C66+'Athletic Training Table'!C66+'Starbucks BBC'!C66+'Moes BBC'!C66+'Grille Works BBC'!C66+'Subway BBC'!C66+'Market Pavillion'!C66+'Chic Fil A BBC'!C66+Panera!C66+'Heritage Market'!C66</f>
        <v>43636.03826400001</v>
      </c>
      <c r="D66" s="103">
        <f t="shared" si="20"/>
        <v>2.7419390085647627E-3</v>
      </c>
      <c r="E66" s="167">
        <f>'POD Breezeway'!E66+'Express GL'!E66+'Starbucks GL-SBX Truck'!E66+'Miro''s'!E66+'Faculty Club'!E66+'Almazar '!E66+'Burger King'!E66+Bustelo!E66+Chilis!E66+Einstein!E66+Jamba!E66+'Pollo Tropical'!E66+'Subway GC'!E66+'Sushi Maki'!E66+Panda!E66+'Starbucks Mango'!E66+'Taco Bell'!E66+'Chick-fil-A'!E66+Dunkin!E66+'Misha''s'!E66+Sergios!E66+'Moes PG5'!E66+'Papa Johns'!E66+Salad!E66+'Half Moon'!E66+'Athletic Training Table'!E66+'Starbucks BBC'!E66+'Moes BBC'!E66+'Grille Works BBC'!E66+'Subway BBC'!E66+'Market Pavillion'!E66+'Chic Fil A BBC'!E66+Panera!E66+'Heritage Market'!E66</f>
        <v>68151.950999999986</v>
      </c>
      <c r="F66" s="103">
        <f t="shared" si="21"/>
        <v>2.76146650946545E-3</v>
      </c>
      <c r="G66" s="167">
        <f>'POD Breezeway'!G66+'Express GL'!G66+'Starbucks GL-SBX Truck'!G66+'Miro''s'!G66+'Faculty Club'!G66+'Almazar '!G66+'Burger King'!G66+Bustelo!G66+Chilis!G66+Einstein!G66+Jamba!G66+'Pollo Tropical'!G66+'Subway GC'!G66+'Sushi Maki'!G66+Panda!G66+'Starbucks Mango'!G66+'Taco Bell'!G66+'Chick-fil-A'!G66+Dunkin!G66+'Misha''s'!G66+Sergios!G66+'Moes PG5'!G66+'Papa Johns'!G66+Salad!G66+'Half Moon'!G66+'Athletic Training Table'!G66+'Starbucks BBC'!G66+'Moes BBC'!G66+'Grille Works BBC'!G66+'Subway BBC'!G66+'Market Pavillion'!G66+'Chic Fil A BBC'!G66+Panera!G66+'Heritage Market'!G66</f>
        <v>71935.828019999986</v>
      </c>
      <c r="H66" s="103">
        <f t="shared" si="22"/>
        <v>2.7627460138006008E-3</v>
      </c>
      <c r="I66" s="167">
        <f>'POD Breezeway'!I66+'Express GL'!I66+'Starbucks GL-SBX Truck'!I66+'Miro''s'!I66+'Faculty Club'!I66+'Almazar '!I66+'Burger King'!I66+Bustelo!I66+Chilis!I66+Einstein!I66+Jamba!I66+'Pollo Tropical'!I66+'Subway GC'!I66+'Sushi Maki'!I66+Panda!I66+'Starbucks Mango'!I66+'Taco Bell'!I66+'Chick-fil-A'!I66+Dunkin!I66+'Misha''s'!I66+Sergios!I66+'Moes PG5'!I66+'Papa Johns'!I66+Salad!I66+'Half Moon'!I66+'Athletic Training Table'!I66+'Starbucks BBC'!I66+'Moes BBC'!I66+'Grille Works BBC'!I66+'Subway BBC'!I66+'Market Pavillion'!I66+'Chic Fil A BBC'!I66+Panera!I66+'Heritage Market'!I66</f>
        <v>73233.623380399993</v>
      </c>
      <c r="J66" s="103">
        <f t="shared" si="23"/>
        <v>2.7626752827073814E-3</v>
      </c>
      <c r="K66" s="167">
        <f>'POD Breezeway'!K66+'Express GL'!K66+'Starbucks GL-SBX Truck'!K66+'Miro''s'!K66+'Faculty Club'!K66+'Almazar '!K66+'Burger King'!K66+Bustelo!K66+Chilis!K66+Einstein!K66+Jamba!K66+'Pollo Tropical'!K66+'Subway GC'!K66+'Sushi Maki'!K66+Panda!K66+'Starbucks Mango'!K66+'Taco Bell'!K66+'Chick-fil-A'!K66+Dunkin!K66+'Misha''s'!K66+Sergios!K66+'Moes PG5'!K66+'Papa Johns'!K66+Salad!K66+'Half Moon'!K66+'Athletic Training Table'!K66+'Starbucks BBC'!K66+'Moes BBC'!K66+'Grille Works BBC'!K66+'Subway BBC'!K66+'Market Pavillion'!K66+'Chic Fil A BBC'!K66+Panera!K66+'Heritage Market'!K66</f>
        <v>74731.072060008024</v>
      </c>
      <c r="L66" s="103">
        <f t="shared" si="24"/>
        <v>2.7626914347861696E-3</v>
      </c>
      <c r="M66" s="167">
        <f>'POD Breezeway'!M66+'Express GL'!M66+'Starbucks GL-SBX Truck'!M66+'Miro''s'!M66+'Faculty Club'!M66+'Almazar '!M66+'Burger King'!M66+Bustelo!M66+Chilis!M66+Einstein!M66+Jamba!M66+'Pollo Tropical'!M66+'Subway GC'!M66+'Sushi Maki'!M66+Panda!M66+'Starbucks Mango'!M66+'Taco Bell'!M66+'Chick-fil-A'!M66+Dunkin!M66+'Misha''s'!M66+Sergios!M66+'Moes PG5'!M66+'Papa Johns'!M66+Salad!M66+'Half Moon'!M66+'Athletic Training Table'!M66+'Starbucks BBC'!M66+'Moes BBC'!M66+'Grille Works BBC'!M66+'Subway BBC'!M66+'Market Pavillion'!M66+'Chic Fil A BBC'!M66+Panera!M66+'Heritage Market'!M66</f>
        <v>76263.745399568157</v>
      </c>
      <c r="N66" s="103">
        <f t="shared" si="25"/>
        <v>2.7627098020296288E-3</v>
      </c>
      <c r="O66" s="167">
        <f>'POD Breezeway'!O66+'Express GL'!O66+'Starbucks GL-SBX Truck'!O66+'Miro''s'!O66+'Faculty Club'!O66+'Almazar '!O66+'Burger King'!O66+Bustelo!O66+Chilis!O66+Einstein!O66+Jamba!O66+'Pollo Tropical'!O66+'Subway GC'!O66+'Sushi Maki'!O66+Panda!O66+'Starbucks Mango'!O66+'Taco Bell'!O66+'Chick-fil-A'!O66+Dunkin!O66+'Misha''s'!O66+Sergios!O66+'Moes PG5'!O66+'Papa Johns'!O66+Salad!O66+'Half Moon'!O66+'Athletic Training Table'!O66+'Starbucks BBC'!O66+'Moes BBC'!O66+'Grille Works BBC'!O66+'Subway BBC'!O66+'Market Pavillion'!O66+'Chic Fil A BBC'!O66+Panera!O66+'Heritage Market'!O66</f>
        <v>77823.86816287032</v>
      </c>
      <c r="P66" s="103">
        <f t="shared" si="26"/>
        <v>2.7627262774975471E-3</v>
      </c>
      <c r="Q66" s="167">
        <f>'POD Breezeway'!Q66+'Express GL'!Q66+'Starbucks GL-SBX Truck'!Q66+'Miro''s'!Q66+'Faculty Club'!Q66+'Almazar '!Q66+'Burger King'!Q66+Bustelo!Q66+Chilis!Q66+Einstein!Q66+Jamba!Q66+'Pollo Tropical'!Q66+'Subway GC'!Q66+'Sushi Maki'!Q66+Panda!Q66+'Starbucks Mango'!Q66+'Taco Bell'!Q66+'Chick-fil-A'!Q66+Dunkin!Q66+'Misha''s'!Q66+Sergios!Q66+'Moes PG5'!Q66+'Papa Johns'!Q66+Salad!Q66+'Half Moon'!Q66+'Athletic Training Table'!Q66+'Starbucks BBC'!Q66+'Moes BBC'!Q66+'Grille Works BBC'!Q66+'Subway BBC'!Q66+'Market Pavillion'!Q66+'Chic Fil A BBC'!Q66+Panera!Q66+'Heritage Market'!Q66</f>
        <v>79423.278577097866</v>
      </c>
      <c r="R66" s="103">
        <f t="shared" si="27"/>
        <v>2.76274615810551E-3</v>
      </c>
      <c r="S66" s="167">
        <f>'POD Breezeway'!S66+'Express GL'!S66+'Starbucks GL-SBX Truck'!S66+'Miro''s'!S66+'Faculty Club'!S66+'Almazar '!S66+'Burger King'!S66+Bustelo!S66+Chilis!S66+Einstein!S66+Jamba!S66+'Pollo Tropical'!S66+'Subway GC'!S66+'Sushi Maki'!S66+Panda!S66+'Starbucks Mango'!S66+'Taco Bell'!S66+'Chick-fil-A'!S66+Dunkin!S66+'Misha''s'!S66+Sergios!S66+'Moes PG5'!S66+'Papa Johns'!S66+Salad!S66+'Half Moon'!S66+'Athletic Training Table'!S66+'Starbucks BBC'!S66+'Moes BBC'!S66+'Grille Works BBC'!S66+'Subway BBC'!S66+'Market Pavillion'!S66+'Chic Fil A BBC'!S66+Panera!S66+'Heritage Market'!S66</f>
        <v>81051.428631139031</v>
      </c>
      <c r="T66" s="103">
        <f t="shared" si="28"/>
        <v>2.7627641558008375E-3</v>
      </c>
      <c r="U66" s="167">
        <f>'POD Breezeway'!U66+'Express GL'!U66+'Starbucks GL-SBX Truck'!U66+'Miro''s'!U66+'Faculty Club'!U66+'Almazar '!U66+'Burger King'!U66+Bustelo!U66+Chilis!U66+Einstein!U66+Jamba!U66+'Pollo Tropical'!U66+'Subway GC'!U66+'Sushi Maki'!U66+Panda!U66+'Starbucks Mango'!U66+'Taco Bell'!U66+'Chick-fil-A'!U66+Dunkin!U66+'Misha''s'!U66+Sergios!U66+'Moes PG5'!U66+'Papa Johns'!U66+Salad!U66+'Half Moon'!U66+'Athletic Training Table'!U66+'Starbucks BBC'!U66+'Moes BBC'!U66+'Grille Works BBC'!U66+'Subway BBC'!U66+'Market Pavillion'!U66+'Chic Fil A BBC'!U66+Panera!U66+'Heritage Market'!U66</f>
        <v>82593.136309403824</v>
      </c>
      <c r="V66" s="103">
        <f t="shared" si="29"/>
        <v>2.7627288712101582E-3</v>
      </c>
    </row>
    <row r="67" spans="1:22" ht="12.75" customHeight="1" x14ac:dyDescent="0.3">
      <c r="A67" s="271" t="s">
        <v>140</v>
      </c>
      <c r="B67" s="272"/>
      <c r="C67" s="167">
        <f>'POD Breezeway'!C67+'Express GL'!C67+'Starbucks GL-SBX Truck'!C67+'Miro''s'!C67+'Faculty Club'!C67+'Almazar '!C67+'Burger King'!C67+Bustelo!C67+Chilis!C67+Einstein!C67+Jamba!C67+'Pollo Tropical'!C67+'Subway GC'!C67+'Sushi Maki'!C67+Panda!C67+'Starbucks Mango'!C67+'Taco Bell'!C67+'Chick-fil-A'!C67+Dunkin!C67+'Misha''s'!C67+Sergios!C67+'Moes PG5'!C67+'Papa Johns'!C67+Salad!C67+'Half Moon'!C67+'Athletic Training Table'!C67+'Starbucks BBC'!C67+'Moes BBC'!C67+'Grille Works BBC'!C67+'Subway BBC'!C67+'Market Pavillion'!C67+'Chic Fil A BBC'!C67+Panera!C67+'Heritage Market'!C67</f>
        <v>233764.49070000002</v>
      </c>
      <c r="D67" s="103">
        <f t="shared" si="20"/>
        <v>1.4688958974454084E-2</v>
      </c>
      <c r="E67" s="167">
        <f>'POD Breezeway'!E67+'Express GL'!E67+'Starbucks GL-SBX Truck'!E67+'Miro''s'!E67+'Faculty Club'!E67+'Almazar '!E67+'Burger King'!E67+Bustelo!E67+Chilis!E67+Einstein!E67+Jamba!E67+'Pollo Tropical'!E67+'Subway GC'!E67+'Sushi Maki'!E67+Panda!E67+'Starbucks Mango'!E67+'Taco Bell'!E67+'Chick-fil-A'!E67+Dunkin!E67+'Misha''s'!E67+Sergios!E67+'Moes PG5'!E67+'Papa Johns'!E67+Salad!E67+'Half Moon'!E67+'Athletic Training Table'!E67+'Starbucks BBC'!E67+'Moes BBC'!E67+'Grille Works BBC'!E67+'Subway BBC'!E67+'Market Pavillion'!E67+'Chic Fil A BBC'!E67+Panera!E67+'Heritage Market'!E67</f>
        <v>365099.73749999999</v>
      </c>
      <c r="F67" s="103">
        <f t="shared" si="21"/>
        <v>1.4793570586422057E-2</v>
      </c>
      <c r="G67" s="167">
        <f>'POD Breezeway'!G67+'Express GL'!G67+'Starbucks GL-SBX Truck'!G67+'Miro''s'!G67+'Faculty Club'!G67+'Almazar '!G67+'Burger King'!G67+Bustelo!G67+Chilis!G67+Einstein!G67+Jamba!G67+'Pollo Tropical'!G67+'Subway GC'!G67+'Sushi Maki'!G67+Panda!G67+'Starbucks Mango'!G67+'Taco Bell'!G67+'Chick-fil-A'!G67+Dunkin!G67+'Misha''s'!G67+Sergios!G67+'Moes PG5'!G67+'Papa Johns'!G67+Salad!G67+'Half Moon'!G67+'Athletic Training Table'!G67+'Starbucks BBC'!G67+'Moes BBC'!G67+'Grille Works BBC'!G67+'Subway BBC'!G67+'Market Pavillion'!G67+'Chic Fil A BBC'!G67+Panera!G67+'Heritage Market'!G67</f>
        <v>385370.50725000002</v>
      </c>
      <c r="H67" s="103">
        <f t="shared" si="22"/>
        <v>1.4800425073931795E-2</v>
      </c>
      <c r="I67" s="167">
        <f>'POD Breezeway'!I67+'Express GL'!I67+'Starbucks GL-SBX Truck'!I67+'Miro''s'!I67+'Faculty Club'!I67+'Almazar '!I67+'Burger King'!I67+Bustelo!I67+Chilis!I67+Einstein!I67+Jamba!I67+'Pollo Tropical'!I67+'Subway GC'!I67+'Sushi Maki'!I67+Panda!I67+'Starbucks Mango'!I67+'Taco Bell'!I67+'Chick-fil-A'!I67+Dunkin!I67+'Misha''s'!I67+Sergios!I67+'Moes PG5'!I67+'Papa Johns'!I67+Salad!I67+'Half Moon'!I67+'Athletic Training Table'!I67+'Starbucks BBC'!I67+'Moes BBC'!I67+'Grille Works BBC'!I67+'Subway BBC'!I67+'Market Pavillion'!I67+'Chic Fil A BBC'!I67+Panera!I67+'Heritage Market'!I67</f>
        <v>392322.982395</v>
      </c>
      <c r="J67" s="103">
        <f t="shared" si="23"/>
        <v>1.4800046157360972E-2</v>
      </c>
      <c r="K67" s="167">
        <f>'POD Breezeway'!K67+'Express GL'!K67+'Starbucks GL-SBX Truck'!K67+'Miro''s'!K67+'Faculty Club'!K67+'Almazar '!K67+'Burger King'!K67+Bustelo!K67+Chilis!K67+Einstein!K67+Jamba!K67+'Pollo Tropical'!K67+'Subway GC'!K67+'Sushi Maki'!K67+Panda!K67+'Starbucks Mango'!K67+'Taco Bell'!K67+'Chick-fil-A'!K67+Dunkin!K67+'Misha''s'!K67+Sergios!K67+'Moes PG5'!K67+'Papa Johns'!K67+Salad!K67+'Half Moon'!K67+'Athletic Training Table'!K67+'Starbucks BBC'!K67+'Moes BBC'!K67+'Grille Works BBC'!K67+'Subway BBC'!K67+'Market Pavillion'!K67+'Chic Fil A BBC'!K67+Panera!K67+'Heritage Market'!K67</f>
        <v>400345.02889289998</v>
      </c>
      <c r="L67" s="103">
        <f t="shared" si="24"/>
        <v>1.4800132686354474E-2</v>
      </c>
      <c r="M67" s="167">
        <f>'POD Breezeway'!M67+'Express GL'!M67+'Starbucks GL-SBX Truck'!M67+'Miro''s'!M67+'Faculty Club'!M67+'Almazar '!M67+'Burger King'!M67+Bustelo!M67+Chilis!M67+Einstein!M67+Jamba!M67+'Pollo Tropical'!M67+'Subway GC'!M67+'Sushi Maki'!M67+Panda!M67+'Starbucks Mango'!M67+'Taco Bell'!M67+'Chick-fil-A'!M67+Dunkin!M67+'Misha''s'!M67+Sergios!M67+'Moes PG5'!M67+'Papa Johns'!M67+Salad!M67+'Half Moon'!M67+'Athletic Training Table'!M67+'Starbucks BBC'!M67+'Moes BBC'!M67+'Grille Works BBC'!M67+'Subway BBC'!M67+'Market Pavillion'!M67+'Chic Fil A BBC'!M67+Panera!M67+'Heritage Market'!M67</f>
        <v>408555.77892625798</v>
      </c>
      <c r="N67" s="103">
        <f t="shared" si="25"/>
        <v>1.4800231082301583E-2</v>
      </c>
      <c r="O67" s="167">
        <f>'POD Breezeway'!O67+'Express GL'!O67+'Starbucks GL-SBX Truck'!O67+'Miro''s'!O67+'Faculty Club'!O67+'Almazar '!O67+'Burger King'!O67+Bustelo!O67+Chilis!O67+Einstein!O67+Jamba!O67+'Pollo Tropical'!O67+'Subway GC'!O67+'Sushi Maki'!O67+Panda!O67+'Starbucks Mango'!O67+'Taco Bell'!O67+'Chick-fil-A'!O67+Dunkin!O67+'Misha''s'!O67+Sergios!O67+'Moes PG5'!O67+'Papa Johns'!O67+Salad!O67+'Half Moon'!O67+'Athletic Training Table'!O67+'Starbucks BBC'!O67+'Moes BBC'!O67+'Grille Works BBC'!O67+'Subway BBC'!O67+'Market Pavillion'!O67+'Chic Fil A BBC'!O67+Panera!O67+'Heritage Market'!O67</f>
        <v>416913.57944394817</v>
      </c>
      <c r="P67" s="103">
        <f t="shared" si="26"/>
        <v>1.4800319343736859E-2</v>
      </c>
      <c r="Q67" s="167">
        <f>'POD Breezeway'!Q67+'Express GL'!Q67+'Starbucks GL-SBX Truck'!Q67+'Miro''s'!Q67+'Faculty Club'!Q67+'Almazar '!Q67+'Burger King'!Q67+Bustelo!Q67+Chilis!Q67+Einstein!Q67+Jamba!Q67+'Pollo Tropical'!Q67+'Subway GC'!Q67+'Sushi Maki'!Q67+Panda!Q67+'Starbucks Mango'!Q67+'Taco Bell'!Q67+'Chick-fil-A'!Q67+Dunkin!Q67+'Misha''s'!Q67+Sergios!Q67+'Moes PG5'!Q67+'Papa Johns'!Q67+Salad!Q67+'Half Moon'!Q67+'Athletic Training Table'!Q67+'Starbucks BBC'!Q67+'Moes BBC'!Q67+'Grille Works BBC'!Q67+'Subway BBC'!Q67+'Market Pavillion'!Q67+'Chic Fil A BBC'!Q67+Panera!Q67+'Heritage Market'!Q67</f>
        <v>425481.84952016716</v>
      </c>
      <c r="R67" s="103">
        <f t="shared" si="27"/>
        <v>1.4800425846993804E-2</v>
      </c>
      <c r="S67" s="167">
        <f>'POD Breezeway'!S67+'Express GL'!S67+'Starbucks GL-SBX Truck'!S67+'Miro''s'!S67+'Faculty Club'!S67+'Almazar '!S67+'Burger King'!S67+Bustelo!S67+Chilis!S67+Einstein!S67+Jamba!S67+'Pollo Tropical'!S67+'Subway GC'!S67+'Sushi Maki'!S67+Panda!S67+'Starbucks Mango'!S67+'Taco Bell'!S67+'Chick-fil-A'!S67+Dunkin!S67+'Misha''s'!S67+Sergios!S67+'Moes PG5'!S67+'Papa Johns'!S67+Salad!S67+'Half Moon'!S67+'Athletic Training Table'!S67+'Starbucks BBC'!S67+'Moes BBC'!S67+'Grille Works BBC'!S67+'Subway BBC'!S67+'Market Pavillion'!S67+'Chic Fil A BBC'!S67+Panera!S67+'Heritage Market'!S67</f>
        <v>434204.0819525306</v>
      </c>
      <c r="T67" s="103">
        <f t="shared" si="28"/>
        <v>1.4800522263218775E-2</v>
      </c>
      <c r="U67" s="167">
        <f>'POD Breezeway'!U67+'Express GL'!U67+'Starbucks GL-SBX Truck'!U67+'Miro''s'!U67+'Faculty Club'!U67+'Almazar '!U67+'Burger King'!U67+Bustelo!U67+Chilis!U67+Einstein!U67+Jamba!U67+'Pollo Tropical'!U67+'Subway GC'!U67+'Sushi Maki'!U67+Panda!U67+'Starbucks Mango'!U67+'Taco Bell'!U67+'Chick-fil-A'!U67+Dunkin!U67+'Misha''s'!U67+Sergios!U67+'Moes PG5'!U67+'Papa Johns'!U67+Salad!U67+'Half Moon'!U67+'Athletic Training Table'!U67+'Starbucks BBC'!U67+'Moes BBC'!U67+'Grille Works BBC'!U67+'Subway BBC'!U67+'Market Pavillion'!U67+'Chic Fil A BBC'!U67+Panera!U67+'Heritage Market'!U67</f>
        <v>442463.23022894911</v>
      </c>
      <c r="V67" s="103">
        <f t="shared" si="29"/>
        <v>1.4800333238625849E-2</v>
      </c>
    </row>
    <row r="68" spans="1:22" ht="12.75" customHeight="1" x14ac:dyDescent="0.3">
      <c r="A68" s="271" t="s">
        <v>6</v>
      </c>
      <c r="B68" s="272"/>
      <c r="C68" s="167">
        <f>'POD Breezeway'!C68+'Express GL'!C68+'Starbucks GL-SBX Truck'!C68+'Miro''s'!C68+'Faculty Club'!C68+'Almazar '!C68+'Burger King'!C68+Bustelo!C68+Chilis!C68+Einstein!C68+Jamba!C68+'Pollo Tropical'!C68+'Subway GC'!C68+'Sushi Maki'!C68+Panda!C68+'Starbucks Mango'!C68+'Taco Bell'!C68+'Chick-fil-A'!C68+Dunkin!C68+'Misha''s'!C68+Sergios!C68+'Moes PG5'!C68+'Papa Johns'!C68+Salad!C68+'Half Moon'!C68+'Athletic Training Table'!C68+'Starbucks BBC'!C68+'Moes BBC'!C68+'Grille Works BBC'!C68+'Subway BBC'!C68+'Market Pavillion'!C68+'Chic Fil A BBC'!C68+Panera!C68+'Heritage Market'!C68</f>
        <v>26493.308945999997</v>
      </c>
      <c r="D68" s="103">
        <f t="shared" si="20"/>
        <v>1.6647486837714626E-3</v>
      </c>
      <c r="E68" s="167">
        <f>'POD Breezeway'!E68+'Express GL'!E68+'Starbucks GL-SBX Truck'!E68+'Miro''s'!E68+'Faculty Club'!E68+'Almazar '!E68+'Burger King'!E68+Bustelo!E68+Chilis!E68+Einstein!E68+Jamba!E68+'Pollo Tropical'!E68+'Subway GC'!E68+'Sushi Maki'!E68+Panda!E68+'Starbucks Mango'!E68+'Taco Bell'!E68+'Chick-fil-A'!E68+Dunkin!E68+'Misha''s'!E68+Sergios!E68+'Moes PG5'!E68+'Papa Johns'!E68+Salad!E68+'Half Moon'!E68+'Athletic Training Table'!E68+'Starbucks BBC'!E68+'Moes BBC'!E68+'Grille Works BBC'!E68+'Subway BBC'!E68+'Market Pavillion'!E68+'Chic Fil A BBC'!E68+Panera!E68+'Heritage Market'!E68</f>
        <v>41377.970249999998</v>
      </c>
      <c r="F68" s="103">
        <f t="shared" si="21"/>
        <v>1.6766046664611664E-3</v>
      </c>
      <c r="G68" s="167">
        <f>'POD Breezeway'!G68+'Express GL'!G68+'Starbucks GL-SBX Truck'!G68+'Miro''s'!G68+'Faculty Club'!G68+'Almazar '!G68+'Burger King'!G68+Bustelo!G68+Chilis!G68+Einstein!G68+Jamba!G68+'Pollo Tropical'!G68+'Subway GC'!G68+'Sushi Maki'!G68+Panda!G68+'Starbucks Mango'!G68+'Taco Bell'!G68+'Chick-fil-A'!G68+Dunkin!G68+'Misha''s'!G68+Sergios!G68+'Moes PG5'!G68+'Papa Johns'!G68+Salad!G68+'Half Moon'!G68+'Athletic Training Table'!G68+'Starbucks BBC'!G68+'Moes BBC'!G68+'Grille Works BBC'!G68+'Subway BBC'!G68+'Market Pavillion'!G68+'Chic Fil A BBC'!G68+Panera!G68+'Heritage Market'!G68</f>
        <v>43675.324154999988</v>
      </c>
      <c r="H68" s="103">
        <f t="shared" si="22"/>
        <v>1.6773815083789361E-3</v>
      </c>
      <c r="I68" s="167">
        <f>'POD Breezeway'!I68+'Express GL'!I68+'Starbucks GL-SBX Truck'!I68+'Miro''s'!I68+'Faculty Club'!I68+'Almazar '!I68+'Burger King'!I68+Bustelo!I68+Chilis!I68+Einstein!I68+Jamba!I68+'Pollo Tropical'!I68+'Subway GC'!I68+'Sushi Maki'!I68+Panda!I68+'Starbucks Mango'!I68+'Taco Bell'!I68+'Chick-fil-A'!I68+Dunkin!I68+'Misha''s'!I68+Sergios!I68+'Moes PG5'!I68+'Papa Johns'!I68+Salad!I68+'Half Moon'!I68+'Athletic Training Table'!I68+'Starbucks BBC'!I68+'Moes BBC'!I68+'Grille Works BBC'!I68+'Subway BBC'!I68+'Market Pavillion'!I68+'Chic Fil A BBC'!I68+Panera!I68+'Heritage Market'!I68</f>
        <v>44463.271338099999</v>
      </c>
      <c r="J68" s="103">
        <f t="shared" si="23"/>
        <v>1.6773385645009102E-3</v>
      </c>
      <c r="K68" s="167">
        <f>'POD Breezeway'!K68+'Express GL'!K68+'Starbucks GL-SBX Truck'!K68+'Miro''s'!K68+'Faculty Club'!K68+'Almazar '!K68+'Burger King'!K68+Bustelo!K68+Chilis!K68+Einstein!K68+Jamba!K68+'Pollo Tropical'!K68+'Subway GC'!K68+'Sushi Maki'!K68+Panda!K68+'Starbucks Mango'!K68+'Taco Bell'!K68+'Chick-fil-A'!K68+Dunkin!K68+'Misha''s'!K68+Sergios!K68+'Moes PG5'!K68+'Papa Johns'!K68+Salad!K68+'Half Moon'!K68+'Athletic Training Table'!K68+'Starbucks BBC'!K68+'Moes BBC'!K68+'Grille Works BBC'!K68+'Subway BBC'!K68+'Market Pavillion'!K68+'Chic Fil A BBC'!K68+Panera!K68+'Heritage Market'!K68</f>
        <v>45372.436607862001</v>
      </c>
      <c r="L68" s="103">
        <f t="shared" si="24"/>
        <v>1.6773483711201738E-3</v>
      </c>
      <c r="M68" s="167">
        <f>'POD Breezeway'!M68+'Express GL'!M68+'Starbucks GL-SBX Truck'!M68+'Miro''s'!M68+'Faculty Club'!M68+'Almazar '!M68+'Burger King'!M68+Bustelo!M68+Chilis!M68+Einstein!M68+Jamba!M68+'Pollo Tropical'!M68+'Subway GC'!M68+'Sushi Maki'!M68+Panda!M68+'Starbucks Mango'!M68+'Taco Bell'!M68+'Chick-fil-A'!M68+Dunkin!M68+'Misha''s'!M68+Sergios!M68+'Moes PG5'!M68+'Papa Johns'!M68+Salad!M68+'Half Moon'!M68+'Athletic Training Table'!M68+'Starbucks BBC'!M68+'Moes BBC'!M68+'Grille Works BBC'!M68+'Subway BBC'!M68+'Market Pavillion'!M68+'Chic Fil A BBC'!M68+Panera!M68+'Heritage Market'!M68</f>
        <v>46302.988278309233</v>
      </c>
      <c r="N68" s="103">
        <f t="shared" si="25"/>
        <v>1.6773595226608458E-3</v>
      </c>
      <c r="O68" s="167">
        <f>'POD Breezeway'!O68+'Express GL'!O68+'Starbucks GL-SBX Truck'!O68+'Miro''s'!O68+'Faculty Club'!O68+'Almazar '!O68+'Burger King'!O68+Bustelo!O68+Chilis!O68+Einstein!O68+Jamba!O68+'Pollo Tropical'!O68+'Subway GC'!O68+'Sushi Maki'!O68+Panda!O68+'Starbucks Mango'!O68+'Taco Bell'!O68+'Chick-fil-A'!O68+Dunkin!O68+'Misha''s'!O68+Sergios!O68+'Moes PG5'!O68+'Papa Johns'!O68+Salad!O68+'Half Moon'!O68+'Athletic Training Table'!O68+'Starbucks BBC'!O68+'Moes BBC'!O68+'Grille Works BBC'!O68+'Subway BBC'!O68+'Market Pavillion'!O68+'Chic Fil A BBC'!O68+Panera!O68+'Heritage Market'!O68</f>
        <v>47250.205670314135</v>
      </c>
      <c r="P68" s="103">
        <f t="shared" si="26"/>
        <v>1.677369525623511E-3</v>
      </c>
      <c r="Q68" s="167">
        <f>'POD Breezeway'!Q68+'Express GL'!Q68+'Starbucks GL-SBX Truck'!Q68+'Miro''s'!Q68+'Faculty Club'!Q68+'Almazar '!Q68+'Burger King'!Q68+Bustelo!Q68+Chilis!Q68+Einstein!Q68+Jamba!Q68+'Pollo Tropical'!Q68+'Subway GC'!Q68+'Sushi Maki'!Q68+Panda!Q68+'Starbucks Mango'!Q68+'Taco Bell'!Q68+'Chick-fil-A'!Q68+Dunkin!Q68+'Misha''s'!Q68+Sergios!Q68+'Moes PG5'!Q68+'Papa Johns'!Q68+Salad!Q68+'Half Moon'!Q68+'Athletic Training Table'!Q68+'Starbucks BBC'!Q68+'Moes BBC'!Q68+'Grille Works BBC'!Q68+'Subway BBC'!Q68+'Market Pavillion'!Q68+'Chic Fil A BBC'!Q68+Panera!Q68+'Heritage Market'!Q68</f>
        <v>48221.276278952268</v>
      </c>
      <c r="R68" s="103">
        <f t="shared" si="27"/>
        <v>1.6773815959926308E-3</v>
      </c>
      <c r="S68" s="167">
        <f>'POD Breezeway'!S68+'Express GL'!S68+'Starbucks GL-SBX Truck'!S68+'Miro''s'!S68+'Faculty Club'!S68+'Almazar '!S68+'Burger King'!S68+Bustelo!S68+Chilis!S68+Einstein!S68+Jamba!S68+'Pollo Tropical'!S68+'Subway GC'!S68+'Sushi Maki'!S68+Panda!S68+'Starbucks Mango'!S68+'Taco Bell'!S68+'Chick-fil-A'!S68+Dunkin!S68+'Misha''s'!S68+Sergios!S68+'Moes PG5'!S68+'Papa Johns'!S68+Salad!S68+'Half Moon'!S68+'Athletic Training Table'!S68+'Starbucks BBC'!S68+'Moes BBC'!S68+'Grille Works BBC'!S68+'Subway BBC'!S68+'Market Pavillion'!S68+'Chic Fil A BBC'!S68+Panera!S68+'Heritage Market'!S68</f>
        <v>49209.795954620124</v>
      </c>
      <c r="T68" s="103">
        <f t="shared" si="28"/>
        <v>1.677392523164794E-3</v>
      </c>
      <c r="U68" s="167">
        <f>'POD Breezeway'!U68+'Express GL'!U68+'Starbucks GL-SBX Truck'!U68+'Miro''s'!U68+'Faculty Club'!U68+'Almazar '!U68+'Burger King'!U68+Bustelo!U68+Chilis!U68+Einstein!U68+Jamba!U68+'Pollo Tropical'!U68+'Subway GC'!U68+'Sushi Maki'!U68+Panda!U68+'Starbucks Mango'!U68+'Taco Bell'!U68+'Chick-fil-A'!U68+Dunkin!U68+'Misha''s'!U68+Sergios!U68+'Moes PG5'!U68+'Papa Johns'!U68+Salad!U68+'Half Moon'!U68+'Athletic Training Table'!U68+'Starbucks BBC'!U68+'Moes BBC'!U68+'Grille Works BBC'!U68+'Subway BBC'!U68+'Market Pavillion'!U68+'Chic Fil A BBC'!U68+Panera!U68+'Heritage Market'!U68</f>
        <v>50145.832759280893</v>
      </c>
      <c r="V68" s="103">
        <f t="shared" si="29"/>
        <v>1.677371100377596E-3</v>
      </c>
    </row>
    <row r="69" spans="1:22" ht="12.75" customHeight="1" x14ac:dyDescent="0.3">
      <c r="A69" s="38" t="s">
        <v>142</v>
      </c>
      <c r="B69" s="50"/>
      <c r="C69" s="167">
        <f>'POD Breezeway'!C69+'Express GL'!C69+'Starbucks GL-SBX Truck'!C69+'Miro''s'!C69+'Faculty Club'!C69+'Almazar '!C69+'Burger King'!C69+Bustelo!C69+Chilis!C69+Einstein!C69+Jamba!C69+'Pollo Tropical'!C69+'Subway GC'!C69+'Sushi Maki'!C69+Panda!C69+'Starbucks Mango'!C69+'Taco Bell'!C69+'Chick-fil-A'!C69+Dunkin!C69+'Misha''s'!C69+Sergios!C69+'Moes PG5'!C69+'Papa Johns'!C69+Salad!C69+'Half Moon'!C69+'Athletic Training Table'!C69+'Starbucks BBC'!C69+'Moes BBC'!C69+'Grille Works BBC'!C69+'Subway BBC'!C69+'Market Pavillion'!C69+'Chic Fil A BBC'!C69+Panera!C69+'Heritage Market'!C69</f>
        <v>0</v>
      </c>
      <c r="D69" s="103">
        <f t="shared" si="20"/>
        <v>0</v>
      </c>
      <c r="E69" s="167">
        <f>'POD Breezeway'!E69+'Express GL'!E69+'Starbucks GL-SBX Truck'!E69+'Miro''s'!E69+'Faculty Club'!E69+'Almazar '!E69+'Burger King'!E69+Bustelo!E69+Chilis!E69+Einstein!E69+Jamba!E69+'Pollo Tropical'!E69+'Subway GC'!E69+'Sushi Maki'!E69+Panda!E69+'Starbucks Mango'!E69+'Taco Bell'!E69+'Chick-fil-A'!E69+Dunkin!E69+'Misha''s'!E69+Sergios!E69+'Moes PG5'!E69+'Papa Johns'!E69+Salad!E69+'Half Moon'!E69+'Athletic Training Table'!E69+'Starbucks BBC'!E69+'Moes BBC'!E69+'Grille Works BBC'!E69+'Subway BBC'!E69+'Market Pavillion'!E69+'Chic Fil A BBC'!E69+Panera!E69+'Heritage Market'!E69</f>
        <v>0</v>
      </c>
      <c r="F69" s="103">
        <f t="shared" si="21"/>
        <v>0</v>
      </c>
      <c r="G69" s="167">
        <f>'POD Breezeway'!G69+'Express GL'!G69+'Starbucks GL-SBX Truck'!G69+'Miro''s'!G69+'Faculty Club'!G69+'Almazar '!G69+'Burger King'!G69+Bustelo!G69+Chilis!G69+Einstein!G69+Jamba!G69+'Pollo Tropical'!G69+'Subway GC'!G69+'Sushi Maki'!G69+Panda!G69+'Starbucks Mango'!G69+'Taco Bell'!G69+'Chick-fil-A'!G69+Dunkin!G69+'Misha''s'!G69+Sergios!G69+'Moes PG5'!G69+'Papa Johns'!G69+Salad!G69+'Half Moon'!G69+'Athletic Training Table'!G69+'Starbucks BBC'!G69+'Moes BBC'!G69+'Grille Works BBC'!G69+'Subway BBC'!G69+'Market Pavillion'!G69+'Chic Fil A BBC'!G69+Panera!G69+'Heritage Market'!G69</f>
        <v>0</v>
      </c>
      <c r="H69" s="103">
        <f t="shared" si="22"/>
        <v>0</v>
      </c>
      <c r="I69" s="167">
        <f>'POD Breezeway'!I69+'Express GL'!I69+'Starbucks GL-SBX Truck'!I69+'Miro''s'!I69+'Faculty Club'!I69+'Almazar '!I69+'Burger King'!I69+Bustelo!I69+Chilis!I69+Einstein!I69+Jamba!I69+'Pollo Tropical'!I69+'Subway GC'!I69+'Sushi Maki'!I69+Panda!I69+'Starbucks Mango'!I69+'Taco Bell'!I69+'Chick-fil-A'!I69+Dunkin!I69+'Misha''s'!I69+Sergios!I69+'Moes PG5'!I69+'Papa Johns'!I69+Salad!I69+'Half Moon'!I69+'Athletic Training Table'!I69+'Starbucks BBC'!I69+'Moes BBC'!I69+'Grille Works BBC'!I69+'Subway BBC'!I69+'Market Pavillion'!I69+'Chic Fil A BBC'!I69+Panera!I69+'Heritage Market'!I69</f>
        <v>0</v>
      </c>
      <c r="J69" s="103">
        <f t="shared" si="23"/>
        <v>0</v>
      </c>
      <c r="K69" s="167">
        <f>'POD Breezeway'!K69+'Express GL'!K69+'Starbucks GL-SBX Truck'!K69+'Miro''s'!K69+'Faculty Club'!K69+'Almazar '!K69+'Burger King'!K69+Bustelo!K69+Chilis!K69+Einstein!K69+Jamba!K69+'Pollo Tropical'!K69+'Subway GC'!K69+'Sushi Maki'!K69+Panda!K69+'Starbucks Mango'!K69+'Taco Bell'!K69+'Chick-fil-A'!K69+Dunkin!K69+'Misha''s'!K69+Sergios!K69+'Moes PG5'!K69+'Papa Johns'!K69+Salad!K69+'Half Moon'!K69+'Athletic Training Table'!K69+'Starbucks BBC'!K69+'Moes BBC'!K69+'Grille Works BBC'!K69+'Subway BBC'!K69+'Market Pavillion'!K69+'Chic Fil A BBC'!K69+Panera!K69+'Heritage Market'!K69</f>
        <v>0</v>
      </c>
      <c r="L69" s="103">
        <f t="shared" si="24"/>
        <v>0</v>
      </c>
      <c r="M69" s="167">
        <f>'POD Breezeway'!M69+'Express GL'!M69+'Starbucks GL-SBX Truck'!M69+'Miro''s'!M69+'Faculty Club'!M69+'Almazar '!M69+'Burger King'!M69+Bustelo!M69+Chilis!M69+Einstein!M69+Jamba!M69+'Pollo Tropical'!M69+'Subway GC'!M69+'Sushi Maki'!M69+Panda!M69+'Starbucks Mango'!M69+'Taco Bell'!M69+'Chick-fil-A'!M69+Dunkin!M69+'Misha''s'!M69+Sergios!M69+'Moes PG5'!M69+'Papa Johns'!M69+Salad!M69+'Half Moon'!M69+'Athletic Training Table'!M69+'Starbucks BBC'!M69+'Moes BBC'!M69+'Grille Works BBC'!M69+'Subway BBC'!M69+'Market Pavillion'!M69+'Chic Fil A BBC'!M69+Panera!M69+'Heritage Market'!M69</f>
        <v>0</v>
      </c>
      <c r="N69" s="103">
        <f t="shared" si="25"/>
        <v>0</v>
      </c>
      <c r="O69" s="167">
        <f>'POD Breezeway'!O69+'Express GL'!O69+'Starbucks GL-SBX Truck'!O69+'Miro''s'!O69+'Faculty Club'!O69+'Almazar '!O69+'Burger King'!O69+Bustelo!O69+Chilis!O69+Einstein!O69+Jamba!O69+'Pollo Tropical'!O69+'Subway GC'!O69+'Sushi Maki'!O69+Panda!O69+'Starbucks Mango'!O69+'Taco Bell'!O69+'Chick-fil-A'!O69+Dunkin!O69+'Misha''s'!O69+Sergios!O69+'Moes PG5'!O69+'Papa Johns'!O69+Salad!O69+'Half Moon'!O69+'Athletic Training Table'!O69+'Starbucks BBC'!O69+'Moes BBC'!O69+'Grille Works BBC'!O69+'Subway BBC'!O69+'Market Pavillion'!O69+'Chic Fil A BBC'!O69+Panera!O69+'Heritage Market'!O69</f>
        <v>0</v>
      </c>
      <c r="P69" s="103">
        <f t="shared" si="26"/>
        <v>0</v>
      </c>
      <c r="Q69" s="167">
        <f>'POD Breezeway'!Q69+'Express GL'!Q69+'Starbucks GL-SBX Truck'!Q69+'Miro''s'!Q69+'Faculty Club'!Q69+'Almazar '!Q69+'Burger King'!Q69+Bustelo!Q69+Chilis!Q69+Einstein!Q69+Jamba!Q69+'Pollo Tropical'!Q69+'Subway GC'!Q69+'Sushi Maki'!Q69+Panda!Q69+'Starbucks Mango'!Q69+'Taco Bell'!Q69+'Chick-fil-A'!Q69+Dunkin!Q69+'Misha''s'!Q69+Sergios!Q69+'Moes PG5'!Q69+'Papa Johns'!Q69+Salad!Q69+'Half Moon'!Q69+'Athletic Training Table'!Q69+'Starbucks BBC'!Q69+'Moes BBC'!Q69+'Grille Works BBC'!Q69+'Subway BBC'!Q69+'Market Pavillion'!Q69+'Chic Fil A BBC'!Q69+Panera!Q69+'Heritage Market'!Q69</f>
        <v>0</v>
      </c>
      <c r="R69" s="103">
        <f t="shared" si="27"/>
        <v>0</v>
      </c>
      <c r="S69" s="167">
        <f>'POD Breezeway'!S69+'Express GL'!S69+'Starbucks GL-SBX Truck'!S69+'Miro''s'!S69+'Faculty Club'!S69+'Almazar '!S69+'Burger King'!S69+Bustelo!S69+Chilis!S69+Einstein!S69+Jamba!S69+'Pollo Tropical'!S69+'Subway GC'!S69+'Sushi Maki'!S69+Panda!S69+'Starbucks Mango'!S69+'Taco Bell'!S69+'Chick-fil-A'!S69+Dunkin!S69+'Misha''s'!S69+Sergios!S69+'Moes PG5'!S69+'Papa Johns'!S69+Salad!S69+'Half Moon'!S69+'Athletic Training Table'!S69+'Starbucks BBC'!S69+'Moes BBC'!S69+'Grille Works BBC'!S69+'Subway BBC'!S69+'Market Pavillion'!S69+'Chic Fil A BBC'!S69+Panera!S69+'Heritage Market'!S69</f>
        <v>0</v>
      </c>
      <c r="T69" s="103">
        <f t="shared" si="28"/>
        <v>0</v>
      </c>
      <c r="U69" s="167">
        <f>'POD Breezeway'!U69+'Express GL'!U69+'Starbucks GL-SBX Truck'!U69+'Miro''s'!U69+'Faculty Club'!U69+'Almazar '!U69+'Burger King'!U69+Bustelo!U69+Chilis!U69+Einstein!U69+Jamba!U69+'Pollo Tropical'!U69+'Subway GC'!U69+'Sushi Maki'!U69+Panda!U69+'Starbucks Mango'!U69+'Taco Bell'!U69+'Chick-fil-A'!U69+Dunkin!U69+'Misha''s'!U69+Sergios!U69+'Moes PG5'!U69+'Papa Johns'!U69+Salad!U69+'Half Moon'!U69+'Athletic Training Table'!U69+'Starbucks BBC'!U69+'Moes BBC'!U69+'Grille Works BBC'!U69+'Subway BBC'!U69+'Market Pavillion'!U69+'Chic Fil A BBC'!U69+Panera!U69+'Heritage Market'!U69</f>
        <v>0</v>
      </c>
      <c r="V69" s="103">
        <f t="shared" si="29"/>
        <v>0</v>
      </c>
    </row>
    <row r="70" spans="1:22" ht="12.75" customHeight="1" x14ac:dyDescent="0.3">
      <c r="A70" s="271" t="s">
        <v>32</v>
      </c>
      <c r="B70" s="272"/>
      <c r="C70" s="167">
        <f>'POD Breezeway'!C70+'Express GL'!C70+'Starbucks GL-SBX Truck'!C70+'Miro''s'!C70+'Faculty Club'!C70+'Almazar '!C70+'Burger King'!C70+Bustelo!C70+Chilis!C70+Einstein!C70+Jamba!C70+'Pollo Tropical'!C70+'Subway GC'!C70+'Sushi Maki'!C70+Panda!C70+'Starbucks Mango'!C70+'Taco Bell'!C70+'Chick-fil-A'!C70+Dunkin!C70+'Misha''s'!C70+Sergios!C70+'Moes PG5'!C70+'Papa Johns'!C70+Salad!C70+'Half Moon'!C70+'Athletic Training Table'!C70+'Starbucks BBC'!C70+'Moes BBC'!C70+'Grille Works BBC'!C70+'Subway BBC'!C70+'Market Pavillion'!C70+'Chic Fil A BBC'!C70+Panera!C70+'Heritage Market'!C70</f>
        <v>1558.4299379999998</v>
      </c>
      <c r="D70" s="103">
        <f t="shared" si="20"/>
        <v>9.7926393163027197E-5</v>
      </c>
      <c r="E70" s="167">
        <f>'POD Breezeway'!E70+'Express GL'!E70+'Starbucks GL-SBX Truck'!E70+'Miro''s'!E70+'Faculty Club'!E70+'Almazar '!E70+'Burger King'!E70+Bustelo!E70+Chilis!E70+Einstein!E70+Jamba!E70+'Pollo Tropical'!E70+'Subway GC'!E70+'Sushi Maki'!E70+Panda!E70+'Starbucks Mango'!E70+'Taco Bell'!E70+'Chick-fil-A'!E70+Dunkin!E70+'Misha''s'!E70+Sergios!E70+'Moes PG5'!E70+'Papa Johns'!E70+Salad!E70+'Half Moon'!E70+'Athletic Training Table'!E70+'Starbucks BBC'!E70+'Moes BBC'!E70+'Grille Works BBC'!E70+'Subway BBC'!E70+'Market Pavillion'!E70+'Chic Fil A BBC'!E70+Panera!E70+'Heritage Market'!E70</f>
        <v>2433.9982500000006</v>
      </c>
      <c r="F70" s="103">
        <f t="shared" si="21"/>
        <v>9.8623803909480401E-5</v>
      </c>
      <c r="G70" s="167">
        <f>'POD Breezeway'!G70+'Express GL'!G70+'Starbucks GL-SBX Truck'!G70+'Miro''s'!G70+'Faculty Club'!G70+'Almazar '!G70+'Burger King'!G70+Bustelo!G70+Chilis!G70+Einstein!G70+Jamba!G70+'Pollo Tropical'!G70+'Subway GC'!G70+'Sushi Maki'!G70+Panda!G70+'Starbucks Mango'!G70+'Taco Bell'!G70+'Chick-fil-A'!G70+Dunkin!G70+'Misha''s'!G70+Sergios!G70+'Moes PG5'!G70+'Papa Johns'!G70+Salad!G70+'Half Moon'!G70+'Athletic Training Table'!G70+'Starbucks BBC'!G70+'Moes BBC'!G70+'Grille Works BBC'!G70+'Subway BBC'!G70+'Market Pavillion'!G70+'Chic Fil A BBC'!G70+Panera!G70+'Heritage Market'!G70</f>
        <v>2569.1367150000005</v>
      </c>
      <c r="H70" s="103">
        <f t="shared" si="22"/>
        <v>9.8669500492878641E-5</v>
      </c>
      <c r="I70" s="167">
        <f>'POD Breezeway'!I70+'Express GL'!I70+'Starbucks GL-SBX Truck'!I70+'Miro''s'!I70+'Faculty Club'!I70+'Almazar '!I70+'Burger King'!I70+Bustelo!I70+Chilis!I70+Einstein!I70+Jamba!I70+'Pollo Tropical'!I70+'Subway GC'!I70+'Sushi Maki'!I70+Panda!I70+'Starbucks Mango'!I70+'Taco Bell'!I70+'Chick-fil-A'!I70+Dunkin!I70+'Misha''s'!I70+Sergios!I70+'Moes PG5'!I70+'Papa Johns'!I70+Salad!I70+'Half Moon'!I70+'Athletic Training Table'!I70+'Starbucks BBC'!I70+'Moes BBC'!I70+'Grille Works BBC'!I70+'Subway BBC'!I70+'Market Pavillion'!I70+'Chic Fil A BBC'!I70+Panera!I70+'Heritage Market'!I70</f>
        <v>2615.4865492999998</v>
      </c>
      <c r="J70" s="103">
        <f t="shared" si="23"/>
        <v>9.8666974382406473E-5</v>
      </c>
      <c r="K70" s="167">
        <f>'POD Breezeway'!K70+'Express GL'!K70+'Starbucks GL-SBX Truck'!K70+'Miro''s'!K70+'Faculty Club'!K70+'Almazar '!K70+'Burger King'!K70+Bustelo!K70+Chilis!K70+Einstein!K70+Jamba!K70+'Pollo Tropical'!K70+'Subway GC'!K70+'Sushi Maki'!K70+Panda!K70+'Starbucks Mango'!K70+'Taco Bell'!K70+'Chick-fil-A'!K70+Dunkin!K70+'Misha''s'!K70+Sergios!K70+'Moes PG5'!K70+'Papa Johns'!K70+Salad!K70+'Half Moon'!K70+'Athletic Training Table'!K70+'Starbucks BBC'!K70+'Moes BBC'!K70+'Grille Works BBC'!K70+'Subway BBC'!K70+'Market Pavillion'!K70+'Chic Fil A BBC'!K70+Panera!K70+'Heritage Market'!K70</f>
        <v>2668.9668592859998</v>
      </c>
      <c r="L70" s="103">
        <f t="shared" si="24"/>
        <v>9.8667551242363153E-5</v>
      </c>
      <c r="M70" s="167">
        <f>'POD Breezeway'!M70+'Express GL'!M70+'Starbucks GL-SBX Truck'!M70+'Miro''s'!M70+'Faculty Club'!M70+'Almazar '!M70+'Burger King'!M70+Bustelo!M70+Chilis!M70+Einstein!M70+Jamba!M70+'Pollo Tropical'!M70+'Subway GC'!M70+'Sushi Maki'!M70+Panda!M70+'Starbucks Mango'!M70+'Taco Bell'!M70+'Chick-fil-A'!M70+Dunkin!M70+'Misha''s'!M70+Sergios!M70+'Moes PG5'!M70+'Papa Johns'!M70+Salad!M70+'Half Moon'!M70+'Athletic Training Table'!M70+'Starbucks BBC'!M70+'Moes BBC'!M70+'Grille Works BBC'!M70+'Subway BBC'!M70+'Market Pavillion'!M70+'Chic Fil A BBC'!M70+Panera!M70+'Heritage Market'!M70</f>
        <v>2723.7051928417195</v>
      </c>
      <c r="N70" s="103">
        <f t="shared" si="25"/>
        <v>9.8668207215343867E-5</v>
      </c>
      <c r="O70" s="167">
        <f>'POD Breezeway'!O70+'Express GL'!O70+'Starbucks GL-SBX Truck'!O70+'Miro''s'!O70+'Faculty Club'!O70+'Almazar '!O70+'Burger King'!O70+Bustelo!O70+Chilis!O70+Einstein!O70+Jamba!O70+'Pollo Tropical'!O70+'Subway GC'!O70+'Sushi Maki'!O70+Panda!O70+'Starbucks Mango'!O70+'Taco Bell'!O70+'Chick-fil-A'!O70+Dunkin!O70+'Misha''s'!O70+Sergios!O70+'Moes PG5'!O70+'Papa Johns'!O70+Salad!O70+'Half Moon'!O70+'Athletic Training Table'!O70+'Starbucks BBC'!O70+'Moes BBC'!O70+'Grille Works BBC'!O70+'Subway BBC'!O70+'Market Pavillion'!O70+'Chic Fil A BBC'!O70+Panera!O70+'Heritage Market'!O70</f>
        <v>2779.4238629596553</v>
      </c>
      <c r="P70" s="103">
        <f t="shared" si="26"/>
        <v>9.8668795624912427E-5</v>
      </c>
      <c r="Q70" s="167">
        <f>'POD Breezeway'!Q70+'Express GL'!Q70+'Starbucks GL-SBX Truck'!Q70+'Miro''s'!Q70+'Faculty Club'!Q70+'Almazar '!Q70+'Burger King'!Q70+Bustelo!Q70+Chilis!Q70+Einstein!Q70+Jamba!Q70+'Pollo Tropical'!Q70+'Subway GC'!Q70+'Sushi Maki'!Q70+Panda!Q70+'Starbucks Mango'!Q70+'Taco Bell'!Q70+'Chick-fil-A'!Q70+Dunkin!Q70+'Misha''s'!Q70+Sergios!Q70+'Moes PG5'!Q70+'Papa Johns'!Q70+Salad!Q70+'Half Moon'!Q70+'Athletic Training Table'!Q70+'Starbucks BBC'!Q70+'Moes BBC'!Q70+'Grille Works BBC'!Q70+'Subway BBC'!Q70+'Market Pavillion'!Q70+'Chic Fil A BBC'!Q70+Panera!Q70+'Heritage Market'!Q70</f>
        <v>2836.5456634677812</v>
      </c>
      <c r="R70" s="103">
        <f t="shared" si="27"/>
        <v>9.866950564662536E-5</v>
      </c>
      <c r="S70" s="167">
        <f>'POD Breezeway'!S70+'Express GL'!S70+'Starbucks GL-SBX Truck'!S70+'Miro''s'!S70+'Faculty Club'!S70+'Almazar '!S70+'Burger King'!S70+Bustelo!S70+Chilis!S70+Einstein!S70+Jamba!S70+'Pollo Tropical'!S70+'Subway GC'!S70+'Sushi Maki'!S70+Panda!S70+'Starbucks Mango'!S70+'Taco Bell'!S70+'Chick-fil-A'!S70+Dunkin!S70+'Misha''s'!S70+Sergios!S70+'Moes PG5'!S70+'Papa Johns'!S70+Salad!S70+'Half Moon'!S70+'Athletic Training Table'!S70+'Starbucks BBC'!S70+'Moes BBC'!S70+'Grille Works BBC'!S70+'Subway BBC'!S70+'Market Pavillion'!S70+'Chic Fil A BBC'!S70+Panera!S70+'Heritage Market'!S70</f>
        <v>2894.6938796835375</v>
      </c>
      <c r="T70" s="103">
        <f t="shared" si="28"/>
        <v>9.8670148421458502E-5</v>
      </c>
      <c r="U70" s="167">
        <f>'POD Breezeway'!U70+'Express GL'!U70+'Starbucks GL-SBX Truck'!U70+'Miro''s'!U70+'Faculty Club'!U70+'Almazar '!U70+'Burger King'!U70+Bustelo!U70+Chilis!U70+Einstein!U70+Jamba!U70+'Pollo Tropical'!U70+'Subway GC'!U70+'Sushi Maki'!U70+Panda!U70+'Starbucks Mango'!U70+'Taco Bell'!U70+'Chick-fil-A'!U70+Dunkin!U70+'Misha''s'!U70+Sergios!U70+'Moes PG5'!U70+'Papa Johns'!U70+Salad!U70+'Half Moon'!U70+'Athletic Training Table'!U70+'Starbucks BBC'!U70+'Moes BBC'!U70+'Grille Works BBC'!U70+'Subway BBC'!U70+'Market Pavillion'!U70+'Chic Fil A BBC'!U70+Panera!U70+'Heritage Market'!U70</f>
        <v>2949.7548681929948</v>
      </c>
      <c r="V70" s="103">
        <f t="shared" si="29"/>
        <v>9.8668888257505687E-5</v>
      </c>
    </row>
    <row r="71" spans="1:22" ht="12.75" customHeight="1" x14ac:dyDescent="0.3">
      <c r="A71" s="38" t="s">
        <v>138</v>
      </c>
      <c r="B71" s="50"/>
      <c r="C71" s="167">
        <f>'POD Breezeway'!C71+'Express GL'!C71+'Starbucks GL-SBX Truck'!C71+'Miro''s'!C71+'Faculty Club'!C71+'Almazar '!C71+'Burger King'!C71+Bustelo!C71+Chilis!C71+Einstein!C71+Jamba!C71+'Pollo Tropical'!C71+'Subway GC'!C71+'Sushi Maki'!C71+Panda!C71+'Starbucks Mango'!C71+'Taco Bell'!C71+'Chick-fil-A'!C71+Dunkin!C71+'Misha''s'!C71+Sergios!C71+'Moes PG5'!C71+'Papa Johns'!C71+Salad!C71+'Half Moon'!C71+'Athletic Training Table'!C71+'Starbucks BBC'!C71+'Moes BBC'!C71+'Grille Works BBC'!C71+'Subway BBC'!C71+'Market Pavillion'!C71+'Chic Fil A BBC'!C71+Panera!C71+'Heritage Market'!C71</f>
        <v>0</v>
      </c>
      <c r="D71" s="103">
        <f t="shared" si="20"/>
        <v>0</v>
      </c>
      <c r="E71" s="167">
        <f>'POD Breezeway'!E71+'Express GL'!E71+'Starbucks GL-SBX Truck'!E71+'Miro''s'!E71+'Faculty Club'!E71+'Almazar '!E71+'Burger King'!E71+Bustelo!E71+Chilis!E71+Einstein!E71+Jamba!E71+'Pollo Tropical'!E71+'Subway GC'!E71+'Sushi Maki'!E71+Panda!E71+'Starbucks Mango'!E71+'Taco Bell'!E71+'Chick-fil-A'!E71+Dunkin!E71+'Misha''s'!E71+Sergios!E71+'Moes PG5'!E71+'Papa Johns'!E71+Salad!E71+'Half Moon'!E71+'Athletic Training Table'!E71+'Starbucks BBC'!E71+'Moes BBC'!E71+'Grille Works BBC'!E71+'Subway BBC'!E71+'Market Pavillion'!E71+'Chic Fil A BBC'!E71+Panera!E71+'Heritage Market'!E71</f>
        <v>0</v>
      </c>
      <c r="F71" s="103">
        <f t="shared" si="21"/>
        <v>0</v>
      </c>
      <c r="G71" s="167">
        <f>'POD Breezeway'!G71+'Express GL'!G71+'Starbucks GL-SBX Truck'!G71+'Miro''s'!G71+'Faculty Club'!G71+'Almazar '!G71+'Burger King'!G71+Bustelo!G71+Chilis!G71+Einstein!G71+Jamba!G71+'Pollo Tropical'!G71+'Subway GC'!G71+'Sushi Maki'!G71+Panda!G71+'Starbucks Mango'!G71+'Taco Bell'!G71+'Chick-fil-A'!G71+Dunkin!G71+'Misha''s'!G71+Sergios!G71+'Moes PG5'!G71+'Papa Johns'!G71+Salad!G71+'Half Moon'!G71+'Athletic Training Table'!G71+'Starbucks BBC'!G71+'Moes BBC'!G71+'Grille Works BBC'!G71+'Subway BBC'!G71+'Market Pavillion'!G71+'Chic Fil A BBC'!G71+Panera!G71+'Heritage Market'!G71</f>
        <v>0</v>
      </c>
      <c r="H71" s="103">
        <f t="shared" si="22"/>
        <v>0</v>
      </c>
      <c r="I71" s="167">
        <f>'POD Breezeway'!I71+'Express GL'!I71+'Starbucks GL-SBX Truck'!I71+'Miro''s'!I71+'Faculty Club'!I71+'Almazar '!I71+'Burger King'!I71+Bustelo!I71+Chilis!I71+Einstein!I71+Jamba!I71+'Pollo Tropical'!I71+'Subway GC'!I71+'Sushi Maki'!I71+Panda!I71+'Starbucks Mango'!I71+'Taco Bell'!I71+'Chick-fil-A'!I71+Dunkin!I71+'Misha''s'!I71+Sergios!I71+'Moes PG5'!I71+'Papa Johns'!I71+Salad!I71+'Half Moon'!I71+'Athletic Training Table'!I71+'Starbucks BBC'!I71+'Moes BBC'!I71+'Grille Works BBC'!I71+'Subway BBC'!I71+'Market Pavillion'!I71+'Chic Fil A BBC'!I71+Panera!I71+'Heritage Market'!I71</f>
        <v>0</v>
      </c>
      <c r="J71" s="103">
        <f t="shared" si="23"/>
        <v>0</v>
      </c>
      <c r="K71" s="167">
        <f>'POD Breezeway'!K71+'Express GL'!K71+'Starbucks GL-SBX Truck'!K71+'Miro''s'!K71+'Faculty Club'!K71+'Almazar '!K71+'Burger King'!K71+Bustelo!K71+Chilis!K71+Einstein!K71+Jamba!K71+'Pollo Tropical'!K71+'Subway GC'!K71+'Sushi Maki'!K71+Panda!K71+'Starbucks Mango'!K71+'Taco Bell'!K71+'Chick-fil-A'!K71+Dunkin!K71+'Misha''s'!K71+Sergios!K71+'Moes PG5'!K71+'Papa Johns'!K71+Salad!K71+'Half Moon'!K71+'Athletic Training Table'!K71+'Starbucks BBC'!K71+'Moes BBC'!K71+'Grille Works BBC'!K71+'Subway BBC'!K71+'Market Pavillion'!K71+'Chic Fil A BBC'!K71+Panera!K71+'Heritage Market'!K71</f>
        <v>0</v>
      </c>
      <c r="L71" s="103">
        <f t="shared" si="24"/>
        <v>0</v>
      </c>
      <c r="M71" s="167">
        <f>'POD Breezeway'!M71+'Express GL'!M71+'Starbucks GL-SBX Truck'!M71+'Miro''s'!M71+'Faculty Club'!M71+'Almazar '!M71+'Burger King'!M71+Bustelo!M71+Chilis!M71+Einstein!M71+Jamba!M71+'Pollo Tropical'!M71+'Subway GC'!M71+'Sushi Maki'!M71+Panda!M71+'Starbucks Mango'!M71+'Taco Bell'!M71+'Chick-fil-A'!M71+Dunkin!M71+'Misha''s'!M71+Sergios!M71+'Moes PG5'!M71+'Papa Johns'!M71+Salad!M71+'Half Moon'!M71+'Athletic Training Table'!M71+'Starbucks BBC'!M71+'Moes BBC'!M71+'Grille Works BBC'!M71+'Subway BBC'!M71+'Market Pavillion'!M71+'Chic Fil A BBC'!M71+Panera!M71+'Heritage Market'!M71</f>
        <v>0</v>
      </c>
      <c r="N71" s="103">
        <f t="shared" si="25"/>
        <v>0</v>
      </c>
      <c r="O71" s="167">
        <f>'POD Breezeway'!O71+'Express GL'!O71+'Starbucks GL-SBX Truck'!O71+'Miro''s'!O71+'Faculty Club'!O71+'Almazar '!O71+'Burger King'!O71+Bustelo!O71+Chilis!O71+Einstein!O71+Jamba!O71+'Pollo Tropical'!O71+'Subway GC'!O71+'Sushi Maki'!O71+Panda!O71+'Starbucks Mango'!O71+'Taco Bell'!O71+'Chick-fil-A'!O71+Dunkin!O71+'Misha''s'!O71+Sergios!O71+'Moes PG5'!O71+'Papa Johns'!O71+Salad!O71+'Half Moon'!O71+'Athletic Training Table'!O71+'Starbucks BBC'!O71+'Moes BBC'!O71+'Grille Works BBC'!O71+'Subway BBC'!O71+'Market Pavillion'!O71+'Chic Fil A BBC'!O71+Panera!O71+'Heritage Market'!O71</f>
        <v>0</v>
      </c>
      <c r="P71" s="103">
        <f t="shared" si="26"/>
        <v>0</v>
      </c>
      <c r="Q71" s="167">
        <f>'POD Breezeway'!Q71+'Express GL'!Q71+'Starbucks GL-SBX Truck'!Q71+'Miro''s'!Q71+'Faculty Club'!Q71+'Almazar '!Q71+'Burger King'!Q71+Bustelo!Q71+Chilis!Q71+Einstein!Q71+Jamba!Q71+'Pollo Tropical'!Q71+'Subway GC'!Q71+'Sushi Maki'!Q71+Panda!Q71+'Starbucks Mango'!Q71+'Taco Bell'!Q71+'Chick-fil-A'!Q71+Dunkin!Q71+'Misha''s'!Q71+Sergios!Q71+'Moes PG5'!Q71+'Papa Johns'!Q71+Salad!Q71+'Half Moon'!Q71+'Athletic Training Table'!Q71+'Starbucks BBC'!Q71+'Moes BBC'!Q71+'Grille Works BBC'!Q71+'Subway BBC'!Q71+'Market Pavillion'!Q71+'Chic Fil A BBC'!Q71+Panera!Q71+'Heritage Market'!Q71</f>
        <v>0</v>
      </c>
      <c r="R71" s="103">
        <f t="shared" si="27"/>
        <v>0</v>
      </c>
      <c r="S71" s="167">
        <f>'POD Breezeway'!S71+'Express GL'!S71+'Starbucks GL-SBX Truck'!S71+'Miro''s'!S71+'Faculty Club'!S71+'Almazar '!S71+'Burger King'!S71+Bustelo!S71+Chilis!S71+Einstein!S71+Jamba!S71+'Pollo Tropical'!S71+'Subway GC'!S71+'Sushi Maki'!S71+Panda!S71+'Starbucks Mango'!S71+'Taco Bell'!S71+'Chick-fil-A'!S71+Dunkin!S71+'Misha''s'!S71+Sergios!S71+'Moes PG5'!S71+'Papa Johns'!S71+Salad!S71+'Half Moon'!S71+'Athletic Training Table'!S71+'Starbucks BBC'!S71+'Moes BBC'!S71+'Grille Works BBC'!S71+'Subway BBC'!S71+'Market Pavillion'!S71+'Chic Fil A BBC'!S71+Panera!S71+'Heritage Market'!S71</f>
        <v>0</v>
      </c>
      <c r="T71" s="103">
        <f t="shared" si="28"/>
        <v>0</v>
      </c>
      <c r="U71" s="167">
        <f>'POD Breezeway'!U71+'Express GL'!U71+'Starbucks GL-SBX Truck'!U71+'Miro''s'!U71+'Faculty Club'!U71+'Almazar '!U71+'Burger King'!U71+Bustelo!U71+Chilis!U71+Einstein!U71+Jamba!U71+'Pollo Tropical'!U71+'Subway GC'!U71+'Sushi Maki'!U71+Panda!U71+'Starbucks Mango'!U71+'Taco Bell'!U71+'Chick-fil-A'!U71+Dunkin!U71+'Misha''s'!U71+Sergios!U71+'Moes PG5'!U71+'Papa Johns'!U71+Salad!U71+'Half Moon'!U71+'Athletic Training Table'!U71+'Starbucks BBC'!U71+'Moes BBC'!U71+'Grille Works BBC'!U71+'Subway BBC'!U71+'Market Pavillion'!U71+'Chic Fil A BBC'!U71+Panera!U71+'Heritage Market'!U71</f>
        <v>0</v>
      </c>
      <c r="V71" s="103">
        <f t="shared" si="29"/>
        <v>0</v>
      </c>
    </row>
    <row r="72" spans="1:22" ht="12.75" customHeight="1" x14ac:dyDescent="0.3">
      <c r="A72" s="38" t="s">
        <v>154</v>
      </c>
      <c r="B72" s="50"/>
      <c r="C72" s="167">
        <f>'POD Breezeway'!C72+'Express GL'!C72+'Starbucks GL-SBX Truck'!C72+'Miro''s'!C72+'Faculty Club'!C72+'Almazar '!C72+'Burger King'!C72+Bustelo!C72+Chilis!C72+Einstein!C72+Jamba!C72+'Pollo Tropical'!C72+'Subway GC'!C72+'Sushi Maki'!C72+Panda!C72+'Starbucks Mango'!C72+'Taco Bell'!C72+'Chick-fil-A'!C72+Dunkin!C72+'Misha''s'!C72+Sergios!C72+'Moes PG5'!C72+'Papa Johns'!C72+Salad!C72+'Half Moon'!C72+'Athletic Training Table'!C72+'Starbucks BBC'!C72+'Moes BBC'!C72+'Grille Works BBC'!C72+'Subway BBC'!C72+'Market Pavillion'!C72+'Chic Fil A BBC'!C72+Panera!C72+'Heritage Market'!C72</f>
        <v>0</v>
      </c>
      <c r="D72" s="103">
        <f t="shared" si="20"/>
        <v>0</v>
      </c>
      <c r="E72" s="167">
        <f>'POD Breezeway'!E72+'Express GL'!E72+'Starbucks GL-SBX Truck'!E72+'Miro''s'!E72+'Faculty Club'!E72+'Almazar '!E72+'Burger King'!E72+Bustelo!E72+Chilis!E72+Einstein!E72+Jamba!E72+'Pollo Tropical'!E72+'Subway GC'!E72+'Sushi Maki'!E72+Panda!E72+'Starbucks Mango'!E72+'Taco Bell'!E72+'Chick-fil-A'!E72+Dunkin!E72+'Misha''s'!E72+Sergios!E72+'Moes PG5'!E72+'Papa Johns'!E72+Salad!E72+'Half Moon'!E72+'Athletic Training Table'!E72+'Starbucks BBC'!E72+'Moes BBC'!E72+'Grille Works BBC'!E72+'Subway BBC'!E72+'Market Pavillion'!E72+'Chic Fil A BBC'!E72+Panera!E72+'Heritage Market'!E72</f>
        <v>0</v>
      </c>
      <c r="F72" s="103">
        <f t="shared" si="21"/>
        <v>0</v>
      </c>
      <c r="G72" s="167">
        <f>'POD Breezeway'!G72+'Express GL'!G72+'Starbucks GL-SBX Truck'!G72+'Miro''s'!G72+'Faculty Club'!G72+'Almazar '!G72+'Burger King'!G72+Bustelo!G72+Chilis!G72+Einstein!G72+Jamba!G72+'Pollo Tropical'!G72+'Subway GC'!G72+'Sushi Maki'!G72+Panda!G72+'Starbucks Mango'!G72+'Taco Bell'!G72+'Chick-fil-A'!G72+Dunkin!G72+'Misha''s'!G72+Sergios!G72+'Moes PG5'!G72+'Papa Johns'!G72+Salad!G72+'Half Moon'!G72+'Athletic Training Table'!G72+'Starbucks BBC'!G72+'Moes BBC'!G72+'Grille Works BBC'!G72+'Subway BBC'!G72+'Market Pavillion'!G72+'Chic Fil A BBC'!G72+Panera!G72+'Heritage Market'!G72</f>
        <v>0</v>
      </c>
      <c r="H72" s="103">
        <f t="shared" si="22"/>
        <v>0</v>
      </c>
      <c r="I72" s="167">
        <f>'POD Breezeway'!I72+'Express GL'!I72+'Starbucks GL-SBX Truck'!I72+'Miro''s'!I72+'Faculty Club'!I72+'Almazar '!I72+'Burger King'!I72+Bustelo!I72+Chilis!I72+Einstein!I72+Jamba!I72+'Pollo Tropical'!I72+'Subway GC'!I72+'Sushi Maki'!I72+Panda!I72+'Starbucks Mango'!I72+'Taco Bell'!I72+'Chick-fil-A'!I72+Dunkin!I72+'Misha''s'!I72+Sergios!I72+'Moes PG5'!I72+'Papa Johns'!I72+Salad!I72+'Half Moon'!I72+'Athletic Training Table'!I72+'Starbucks BBC'!I72+'Moes BBC'!I72+'Grille Works BBC'!I72+'Subway BBC'!I72+'Market Pavillion'!I72+'Chic Fil A BBC'!I72+Panera!I72+'Heritage Market'!I72</f>
        <v>0</v>
      </c>
      <c r="J72" s="103">
        <f t="shared" si="23"/>
        <v>0</v>
      </c>
      <c r="K72" s="167">
        <f>'POD Breezeway'!K72+'Express GL'!K72+'Starbucks GL-SBX Truck'!K72+'Miro''s'!K72+'Faculty Club'!K72+'Almazar '!K72+'Burger King'!K72+Bustelo!K72+Chilis!K72+Einstein!K72+Jamba!K72+'Pollo Tropical'!K72+'Subway GC'!K72+'Sushi Maki'!K72+Panda!K72+'Starbucks Mango'!K72+'Taco Bell'!K72+'Chick-fil-A'!K72+Dunkin!K72+'Misha''s'!K72+Sergios!K72+'Moes PG5'!K72+'Papa Johns'!K72+Salad!K72+'Half Moon'!K72+'Athletic Training Table'!K72+'Starbucks BBC'!K72+'Moes BBC'!K72+'Grille Works BBC'!K72+'Subway BBC'!K72+'Market Pavillion'!K72+'Chic Fil A BBC'!K72+Panera!K72+'Heritage Market'!K72</f>
        <v>0</v>
      </c>
      <c r="L72" s="103">
        <f t="shared" si="24"/>
        <v>0</v>
      </c>
      <c r="M72" s="167">
        <f>'POD Breezeway'!M72+'Express GL'!M72+'Starbucks GL-SBX Truck'!M72+'Miro''s'!M72+'Faculty Club'!M72+'Almazar '!M72+'Burger King'!M72+Bustelo!M72+Chilis!M72+Einstein!M72+Jamba!M72+'Pollo Tropical'!M72+'Subway GC'!M72+'Sushi Maki'!M72+Panda!M72+'Starbucks Mango'!M72+'Taco Bell'!M72+'Chick-fil-A'!M72+Dunkin!M72+'Misha''s'!M72+Sergios!M72+'Moes PG5'!M72+'Papa Johns'!M72+Salad!M72+'Half Moon'!M72+'Athletic Training Table'!M72+'Starbucks BBC'!M72+'Moes BBC'!M72+'Grille Works BBC'!M72+'Subway BBC'!M72+'Market Pavillion'!M72+'Chic Fil A BBC'!M72+Panera!M72+'Heritage Market'!M72</f>
        <v>0</v>
      </c>
      <c r="N72" s="103">
        <f t="shared" si="25"/>
        <v>0</v>
      </c>
      <c r="O72" s="167">
        <f>'POD Breezeway'!O72+'Express GL'!O72+'Starbucks GL-SBX Truck'!O72+'Miro''s'!O72+'Faculty Club'!O72+'Almazar '!O72+'Burger King'!O72+Bustelo!O72+Chilis!O72+Einstein!O72+Jamba!O72+'Pollo Tropical'!O72+'Subway GC'!O72+'Sushi Maki'!O72+Panda!O72+'Starbucks Mango'!O72+'Taco Bell'!O72+'Chick-fil-A'!O72+Dunkin!O72+'Misha''s'!O72+Sergios!O72+'Moes PG5'!O72+'Papa Johns'!O72+Salad!O72+'Half Moon'!O72+'Athletic Training Table'!O72+'Starbucks BBC'!O72+'Moes BBC'!O72+'Grille Works BBC'!O72+'Subway BBC'!O72+'Market Pavillion'!O72+'Chic Fil A BBC'!O72+Panera!O72+'Heritage Market'!O72</f>
        <v>0</v>
      </c>
      <c r="P72" s="103">
        <f t="shared" si="26"/>
        <v>0</v>
      </c>
      <c r="Q72" s="167">
        <f>'POD Breezeway'!Q72+'Express GL'!Q72+'Starbucks GL-SBX Truck'!Q72+'Miro''s'!Q72+'Faculty Club'!Q72+'Almazar '!Q72+'Burger King'!Q72+Bustelo!Q72+Chilis!Q72+Einstein!Q72+Jamba!Q72+'Pollo Tropical'!Q72+'Subway GC'!Q72+'Sushi Maki'!Q72+Panda!Q72+'Starbucks Mango'!Q72+'Taco Bell'!Q72+'Chick-fil-A'!Q72+Dunkin!Q72+'Misha''s'!Q72+Sergios!Q72+'Moes PG5'!Q72+'Papa Johns'!Q72+Salad!Q72+'Half Moon'!Q72+'Athletic Training Table'!Q72+'Starbucks BBC'!Q72+'Moes BBC'!Q72+'Grille Works BBC'!Q72+'Subway BBC'!Q72+'Market Pavillion'!Q72+'Chic Fil A BBC'!Q72+Panera!Q72+'Heritage Market'!Q72</f>
        <v>0</v>
      </c>
      <c r="R72" s="103">
        <f t="shared" si="27"/>
        <v>0</v>
      </c>
      <c r="S72" s="167">
        <f>'POD Breezeway'!S72+'Express GL'!S72+'Starbucks GL-SBX Truck'!S72+'Miro''s'!S72+'Faculty Club'!S72+'Almazar '!S72+'Burger King'!S72+Bustelo!S72+Chilis!S72+Einstein!S72+Jamba!S72+'Pollo Tropical'!S72+'Subway GC'!S72+'Sushi Maki'!S72+Panda!S72+'Starbucks Mango'!S72+'Taco Bell'!S72+'Chick-fil-A'!S72+Dunkin!S72+'Misha''s'!S72+Sergios!S72+'Moes PG5'!S72+'Papa Johns'!S72+Salad!S72+'Half Moon'!S72+'Athletic Training Table'!S72+'Starbucks BBC'!S72+'Moes BBC'!S72+'Grille Works BBC'!S72+'Subway BBC'!S72+'Market Pavillion'!S72+'Chic Fil A BBC'!S72+Panera!S72+'Heritage Market'!S72</f>
        <v>0</v>
      </c>
      <c r="T72" s="103">
        <f t="shared" si="28"/>
        <v>0</v>
      </c>
      <c r="U72" s="167">
        <f>'POD Breezeway'!U72+'Express GL'!U72+'Starbucks GL-SBX Truck'!U72+'Miro''s'!U72+'Faculty Club'!U72+'Almazar '!U72+'Burger King'!U72+Bustelo!U72+Chilis!U72+Einstein!U72+Jamba!U72+'Pollo Tropical'!U72+'Subway GC'!U72+'Sushi Maki'!U72+Panda!U72+'Starbucks Mango'!U72+'Taco Bell'!U72+'Chick-fil-A'!U72+Dunkin!U72+'Misha''s'!U72+Sergios!U72+'Moes PG5'!U72+'Papa Johns'!U72+Salad!U72+'Half Moon'!U72+'Athletic Training Table'!U72+'Starbucks BBC'!U72+'Moes BBC'!U72+'Grille Works BBC'!U72+'Subway BBC'!U72+'Market Pavillion'!U72+'Chic Fil A BBC'!U72+Panera!U72+'Heritage Market'!U72</f>
        <v>0</v>
      </c>
      <c r="V72" s="103">
        <f t="shared" si="29"/>
        <v>0</v>
      </c>
    </row>
    <row r="73" spans="1:22" ht="12.75" customHeight="1" x14ac:dyDescent="0.3">
      <c r="A73" s="38" t="s">
        <v>145</v>
      </c>
      <c r="B73" s="50"/>
      <c r="C73" s="167">
        <f>'POD Breezeway'!C73+'Express GL'!C73+'Starbucks GL-SBX Truck'!C73+'Miro''s'!C73+'Faculty Club'!C73+'Almazar '!C73+'Burger King'!C73+Bustelo!C73+Chilis!C73+Einstein!C73+Jamba!C73+'Pollo Tropical'!C73+'Subway GC'!C73+'Sushi Maki'!C73+Panda!C73+'Starbucks Mango'!C73+'Taco Bell'!C73+'Chick-fil-A'!C73+Dunkin!C73+'Misha''s'!C73+Sergios!C73+'Moes PG5'!C73+'Papa Johns'!C73+Salad!C73+'Half Moon'!C73+'Athletic Training Table'!C73+'Starbucks BBC'!C73+'Moes BBC'!C73+'Grille Works BBC'!C73+'Subway BBC'!C73+'Market Pavillion'!C73+'Chic Fil A BBC'!C73+Panera!C73+'Heritage Market'!C73</f>
        <v>0</v>
      </c>
      <c r="D73" s="103">
        <f t="shared" si="20"/>
        <v>0</v>
      </c>
      <c r="E73" s="167">
        <f>'POD Breezeway'!E73+'Express GL'!E73+'Starbucks GL-SBX Truck'!E73+'Miro''s'!E73+'Faculty Club'!E73+'Almazar '!E73+'Burger King'!E73+Bustelo!E73+Chilis!E73+Einstein!E73+Jamba!E73+'Pollo Tropical'!E73+'Subway GC'!E73+'Sushi Maki'!E73+Panda!E73+'Starbucks Mango'!E73+'Taco Bell'!E73+'Chick-fil-A'!E73+Dunkin!E73+'Misha''s'!E73+Sergios!E73+'Moes PG5'!E73+'Papa Johns'!E73+Salad!E73+'Half Moon'!E73+'Athletic Training Table'!E73+'Starbucks BBC'!E73+'Moes BBC'!E73+'Grille Works BBC'!E73+'Subway BBC'!E73+'Market Pavillion'!E73+'Chic Fil A BBC'!E73+Panera!E73+'Heritage Market'!E73</f>
        <v>0</v>
      </c>
      <c r="F73" s="103">
        <f t="shared" si="21"/>
        <v>0</v>
      </c>
      <c r="G73" s="167">
        <f>'POD Breezeway'!G73+'Express GL'!G73+'Starbucks GL-SBX Truck'!G73+'Miro''s'!G73+'Faculty Club'!G73+'Almazar '!G73+'Burger King'!G73+Bustelo!G73+Chilis!G73+Einstein!G73+Jamba!G73+'Pollo Tropical'!G73+'Subway GC'!G73+'Sushi Maki'!G73+Panda!G73+'Starbucks Mango'!G73+'Taco Bell'!G73+'Chick-fil-A'!G73+Dunkin!G73+'Misha''s'!G73+Sergios!G73+'Moes PG5'!G73+'Papa Johns'!G73+Salad!G73+'Half Moon'!G73+'Athletic Training Table'!G73+'Starbucks BBC'!G73+'Moes BBC'!G73+'Grille Works BBC'!G73+'Subway BBC'!G73+'Market Pavillion'!G73+'Chic Fil A BBC'!G73+Panera!G73+'Heritage Market'!G73</f>
        <v>0</v>
      </c>
      <c r="H73" s="103">
        <f t="shared" si="22"/>
        <v>0</v>
      </c>
      <c r="I73" s="167">
        <f>'POD Breezeway'!I73+'Express GL'!I73+'Starbucks GL-SBX Truck'!I73+'Miro''s'!I73+'Faculty Club'!I73+'Almazar '!I73+'Burger King'!I73+Bustelo!I73+Chilis!I73+Einstein!I73+Jamba!I73+'Pollo Tropical'!I73+'Subway GC'!I73+'Sushi Maki'!I73+Panda!I73+'Starbucks Mango'!I73+'Taco Bell'!I73+'Chick-fil-A'!I73+Dunkin!I73+'Misha''s'!I73+Sergios!I73+'Moes PG5'!I73+'Papa Johns'!I73+Salad!I73+'Half Moon'!I73+'Athletic Training Table'!I73+'Starbucks BBC'!I73+'Moes BBC'!I73+'Grille Works BBC'!I73+'Subway BBC'!I73+'Market Pavillion'!I73+'Chic Fil A BBC'!I73+Panera!I73+'Heritage Market'!I73</f>
        <v>0</v>
      </c>
      <c r="J73" s="103">
        <f t="shared" si="23"/>
        <v>0</v>
      </c>
      <c r="K73" s="167">
        <f>'POD Breezeway'!K73+'Express GL'!K73+'Starbucks GL-SBX Truck'!K73+'Miro''s'!K73+'Faculty Club'!K73+'Almazar '!K73+'Burger King'!K73+Bustelo!K73+Chilis!K73+Einstein!K73+Jamba!K73+'Pollo Tropical'!K73+'Subway GC'!K73+'Sushi Maki'!K73+Panda!K73+'Starbucks Mango'!K73+'Taco Bell'!K73+'Chick-fil-A'!K73+Dunkin!K73+'Misha''s'!K73+Sergios!K73+'Moes PG5'!K73+'Papa Johns'!K73+Salad!K73+'Half Moon'!K73+'Athletic Training Table'!K73+'Starbucks BBC'!K73+'Moes BBC'!K73+'Grille Works BBC'!K73+'Subway BBC'!K73+'Market Pavillion'!K73+'Chic Fil A BBC'!K73+Panera!K73+'Heritage Market'!K73</f>
        <v>0</v>
      </c>
      <c r="L73" s="103">
        <f t="shared" si="24"/>
        <v>0</v>
      </c>
      <c r="M73" s="167">
        <f>'POD Breezeway'!M73+'Express GL'!M73+'Starbucks GL-SBX Truck'!M73+'Miro''s'!M73+'Faculty Club'!M73+'Almazar '!M73+'Burger King'!M73+Bustelo!M73+Chilis!M73+Einstein!M73+Jamba!M73+'Pollo Tropical'!M73+'Subway GC'!M73+'Sushi Maki'!M73+Panda!M73+'Starbucks Mango'!M73+'Taco Bell'!M73+'Chick-fil-A'!M73+Dunkin!M73+'Misha''s'!M73+Sergios!M73+'Moes PG5'!M73+'Papa Johns'!M73+Salad!M73+'Half Moon'!M73+'Athletic Training Table'!M73+'Starbucks BBC'!M73+'Moes BBC'!M73+'Grille Works BBC'!M73+'Subway BBC'!M73+'Market Pavillion'!M73+'Chic Fil A BBC'!M73+Panera!M73+'Heritage Market'!M73</f>
        <v>0</v>
      </c>
      <c r="N73" s="103">
        <f t="shared" si="25"/>
        <v>0</v>
      </c>
      <c r="O73" s="167">
        <f>'POD Breezeway'!O73+'Express GL'!O73+'Starbucks GL-SBX Truck'!O73+'Miro''s'!O73+'Faculty Club'!O73+'Almazar '!O73+'Burger King'!O73+Bustelo!O73+Chilis!O73+Einstein!O73+Jamba!O73+'Pollo Tropical'!O73+'Subway GC'!O73+'Sushi Maki'!O73+Panda!O73+'Starbucks Mango'!O73+'Taco Bell'!O73+'Chick-fil-A'!O73+Dunkin!O73+'Misha''s'!O73+Sergios!O73+'Moes PG5'!O73+'Papa Johns'!O73+Salad!O73+'Half Moon'!O73+'Athletic Training Table'!O73+'Starbucks BBC'!O73+'Moes BBC'!O73+'Grille Works BBC'!O73+'Subway BBC'!O73+'Market Pavillion'!O73+'Chic Fil A BBC'!O73+Panera!O73+'Heritage Market'!O73</f>
        <v>0</v>
      </c>
      <c r="P73" s="103">
        <f t="shared" si="26"/>
        <v>0</v>
      </c>
      <c r="Q73" s="167">
        <f>'POD Breezeway'!Q73+'Express GL'!Q73+'Starbucks GL-SBX Truck'!Q73+'Miro''s'!Q73+'Faculty Club'!Q73+'Almazar '!Q73+'Burger King'!Q73+Bustelo!Q73+Chilis!Q73+Einstein!Q73+Jamba!Q73+'Pollo Tropical'!Q73+'Subway GC'!Q73+'Sushi Maki'!Q73+Panda!Q73+'Starbucks Mango'!Q73+'Taco Bell'!Q73+'Chick-fil-A'!Q73+Dunkin!Q73+'Misha''s'!Q73+Sergios!Q73+'Moes PG5'!Q73+'Papa Johns'!Q73+Salad!Q73+'Half Moon'!Q73+'Athletic Training Table'!Q73+'Starbucks BBC'!Q73+'Moes BBC'!Q73+'Grille Works BBC'!Q73+'Subway BBC'!Q73+'Market Pavillion'!Q73+'Chic Fil A BBC'!Q73+Panera!Q73+'Heritage Market'!Q73</f>
        <v>0</v>
      </c>
      <c r="R73" s="103">
        <f t="shared" si="27"/>
        <v>0</v>
      </c>
      <c r="S73" s="167">
        <f>'POD Breezeway'!S73+'Express GL'!S73+'Starbucks GL-SBX Truck'!S73+'Miro''s'!S73+'Faculty Club'!S73+'Almazar '!S73+'Burger King'!S73+Bustelo!S73+Chilis!S73+Einstein!S73+Jamba!S73+'Pollo Tropical'!S73+'Subway GC'!S73+'Sushi Maki'!S73+Panda!S73+'Starbucks Mango'!S73+'Taco Bell'!S73+'Chick-fil-A'!S73+Dunkin!S73+'Misha''s'!S73+Sergios!S73+'Moes PG5'!S73+'Papa Johns'!S73+Salad!S73+'Half Moon'!S73+'Athletic Training Table'!S73+'Starbucks BBC'!S73+'Moes BBC'!S73+'Grille Works BBC'!S73+'Subway BBC'!S73+'Market Pavillion'!S73+'Chic Fil A BBC'!S73+Panera!S73+'Heritage Market'!S73</f>
        <v>0</v>
      </c>
      <c r="T73" s="103">
        <f t="shared" si="28"/>
        <v>0</v>
      </c>
      <c r="U73" s="167">
        <f>'POD Breezeway'!U73+'Express GL'!U73+'Starbucks GL-SBX Truck'!U73+'Miro''s'!U73+'Faculty Club'!U73+'Almazar '!U73+'Burger King'!U73+Bustelo!U73+Chilis!U73+Einstein!U73+Jamba!U73+'Pollo Tropical'!U73+'Subway GC'!U73+'Sushi Maki'!U73+Panda!U73+'Starbucks Mango'!U73+'Taco Bell'!U73+'Chick-fil-A'!U73+Dunkin!U73+'Misha''s'!U73+Sergios!U73+'Moes PG5'!U73+'Papa Johns'!U73+Salad!U73+'Half Moon'!U73+'Athletic Training Table'!U73+'Starbucks BBC'!U73+'Moes BBC'!U73+'Grille Works BBC'!U73+'Subway BBC'!U73+'Market Pavillion'!U73+'Chic Fil A BBC'!U73+Panera!U73+'Heritage Market'!U73</f>
        <v>0</v>
      </c>
      <c r="V73" s="103">
        <f t="shared" si="29"/>
        <v>0</v>
      </c>
    </row>
    <row r="74" spans="1:22" ht="12.75" customHeight="1" x14ac:dyDescent="0.3">
      <c r="A74" s="38" t="s">
        <v>134</v>
      </c>
      <c r="B74" s="50"/>
      <c r="C74" s="167">
        <f>'POD Breezeway'!C74+'Express GL'!C74+'Starbucks GL-SBX Truck'!C74+'Miro''s'!C74+'Faculty Club'!C74+'Almazar '!C74+'Burger King'!C74+Bustelo!C74+Chilis!C74+Einstein!C74+Jamba!C74+'Pollo Tropical'!C74+'Subway GC'!C74+'Sushi Maki'!C74+Panda!C74+'Starbucks Mango'!C74+'Taco Bell'!C74+'Chick-fil-A'!C74+Dunkin!C74+'Misha''s'!C74+Sergios!C74+'Moes PG5'!C74+'Papa Johns'!C74+Salad!C74+'Half Moon'!C74+'Athletic Training Table'!C74+'Starbucks BBC'!C74+'Moes BBC'!C74+'Grille Works BBC'!C74+'Subway BBC'!C74+'Market Pavillion'!C74+'Chic Fil A BBC'!C74+Panera!C74+'Heritage Market'!C74</f>
        <v>0</v>
      </c>
      <c r="D74" s="103">
        <f t="shared" si="20"/>
        <v>0</v>
      </c>
      <c r="E74" s="167">
        <f>'POD Breezeway'!E74+'Express GL'!E74+'Starbucks GL-SBX Truck'!E74+'Miro''s'!E74+'Faculty Club'!E74+'Almazar '!E74+'Burger King'!E74+Bustelo!E74+Chilis!E74+Einstein!E74+Jamba!E74+'Pollo Tropical'!E74+'Subway GC'!E74+'Sushi Maki'!E74+Panda!E74+'Starbucks Mango'!E74+'Taco Bell'!E74+'Chick-fil-A'!E74+Dunkin!E74+'Misha''s'!E74+Sergios!E74+'Moes PG5'!E74+'Papa Johns'!E74+Salad!E74+'Half Moon'!E74+'Athletic Training Table'!E74+'Starbucks BBC'!E74+'Moes BBC'!E74+'Grille Works BBC'!E74+'Subway BBC'!E74+'Market Pavillion'!E74+'Chic Fil A BBC'!E74+Panera!E74+'Heritage Market'!E74</f>
        <v>0</v>
      </c>
      <c r="F74" s="103">
        <f t="shared" si="21"/>
        <v>0</v>
      </c>
      <c r="G74" s="167">
        <f>'POD Breezeway'!G74+'Express GL'!G74+'Starbucks GL-SBX Truck'!G74+'Miro''s'!G74+'Faculty Club'!G74+'Almazar '!G74+'Burger King'!G74+Bustelo!G74+Chilis!G74+Einstein!G74+Jamba!G74+'Pollo Tropical'!G74+'Subway GC'!G74+'Sushi Maki'!G74+Panda!G74+'Starbucks Mango'!G74+'Taco Bell'!G74+'Chick-fil-A'!G74+Dunkin!G74+'Misha''s'!G74+Sergios!G74+'Moes PG5'!G74+'Papa Johns'!G74+Salad!G74+'Half Moon'!G74+'Athletic Training Table'!G74+'Starbucks BBC'!G74+'Moes BBC'!G74+'Grille Works BBC'!G74+'Subway BBC'!G74+'Market Pavillion'!G74+'Chic Fil A BBC'!G74+Panera!G74+'Heritage Market'!G74</f>
        <v>0</v>
      </c>
      <c r="H74" s="103">
        <f t="shared" si="22"/>
        <v>0</v>
      </c>
      <c r="I74" s="167">
        <f>'POD Breezeway'!I74+'Express GL'!I74+'Starbucks GL-SBX Truck'!I74+'Miro''s'!I74+'Faculty Club'!I74+'Almazar '!I74+'Burger King'!I74+Bustelo!I74+Chilis!I74+Einstein!I74+Jamba!I74+'Pollo Tropical'!I74+'Subway GC'!I74+'Sushi Maki'!I74+Panda!I74+'Starbucks Mango'!I74+'Taco Bell'!I74+'Chick-fil-A'!I74+Dunkin!I74+'Misha''s'!I74+Sergios!I74+'Moes PG5'!I74+'Papa Johns'!I74+Salad!I74+'Half Moon'!I74+'Athletic Training Table'!I74+'Starbucks BBC'!I74+'Moes BBC'!I74+'Grille Works BBC'!I74+'Subway BBC'!I74+'Market Pavillion'!I74+'Chic Fil A BBC'!I74+Panera!I74+'Heritage Market'!I74</f>
        <v>0</v>
      </c>
      <c r="J74" s="103">
        <f t="shared" si="23"/>
        <v>0</v>
      </c>
      <c r="K74" s="167">
        <f>'POD Breezeway'!K74+'Express GL'!K74+'Starbucks GL-SBX Truck'!K74+'Miro''s'!K74+'Faculty Club'!K74+'Almazar '!K74+'Burger King'!K74+Bustelo!K74+Chilis!K74+Einstein!K74+Jamba!K74+'Pollo Tropical'!K74+'Subway GC'!K74+'Sushi Maki'!K74+Panda!K74+'Starbucks Mango'!K74+'Taco Bell'!K74+'Chick-fil-A'!K74+Dunkin!K74+'Misha''s'!K74+Sergios!K74+'Moes PG5'!K74+'Papa Johns'!K74+Salad!K74+'Half Moon'!K74+'Athletic Training Table'!K74+'Starbucks BBC'!K74+'Moes BBC'!K74+'Grille Works BBC'!K74+'Subway BBC'!K74+'Market Pavillion'!K74+'Chic Fil A BBC'!K74+Panera!K74+'Heritage Market'!K74</f>
        <v>0</v>
      </c>
      <c r="L74" s="103">
        <f t="shared" si="24"/>
        <v>0</v>
      </c>
      <c r="M74" s="167">
        <f>'POD Breezeway'!M74+'Express GL'!M74+'Starbucks GL-SBX Truck'!M74+'Miro''s'!M74+'Faculty Club'!M74+'Almazar '!M74+'Burger King'!M74+Bustelo!M74+Chilis!M74+Einstein!M74+Jamba!M74+'Pollo Tropical'!M74+'Subway GC'!M74+'Sushi Maki'!M74+Panda!M74+'Starbucks Mango'!M74+'Taco Bell'!M74+'Chick-fil-A'!M74+Dunkin!M74+'Misha''s'!M74+Sergios!M74+'Moes PG5'!M74+'Papa Johns'!M74+Salad!M74+'Half Moon'!M74+'Athletic Training Table'!M74+'Starbucks BBC'!M74+'Moes BBC'!M74+'Grille Works BBC'!M74+'Subway BBC'!M74+'Market Pavillion'!M74+'Chic Fil A BBC'!M74+Panera!M74+'Heritage Market'!M74</f>
        <v>0</v>
      </c>
      <c r="N74" s="103">
        <f t="shared" si="25"/>
        <v>0</v>
      </c>
      <c r="O74" s="167">
        <f>'POD Breezeway'!O74+'Express GL'!O74+'Starbucks GL-SBX Truck'!O74+'Miro''s'!O74+'Faculty Club'!O74+'Almazar '!O74+'Burger King'!O74+Bustelo!O74+Chilis!O74+Einstein!O74+Jamba!O74+'Pollo Tropical'!O74+'Subway GC'!O74+'Sushi Maki'!O74+Panda!O74+'Starbucks Mango'!O74+'Taco Bell'!O74+'Chick-fil-A'!O74+Dunkin!O74+'Misha''s'!O74+Sergios!O74+'Moes PG5'!O74+'Papa Johns'!O74+Salad!O74+'Half Moon'!O74+'Athletic Training Table'!O74+'Starbucks BBC'!O74+'Moes BBC'!O74+'Grille Works BBC'!O74+'Subway BBC'!O74+'Market Pavillion'!O74+'Chic Fil A BBC'!O74+Panera!O74+'Heritage Market'!O74</f>
        <v>0</v>
      </c>
      <c r="P74" s="103">
        <f t="shared" si="26"/>
        <v>0</v>
      </c>
      <c r="Q74" s="167">
        <f>'POD Breezeway'!Q74+'Express GL'!Q74+'Starbucks GL-SBX Truck'!Q74+'Miro''s'!Q74+'Faculty Club'!Q74+'Almazar '!Q74+'Burger King'!Q74+Bustelo!Q74+Chilis!Q74+Einstein!Q74+Jamba!Q74+'Pollo Tropical'!Q74+'Subway GC'!Q74+'Sushi Maki'!Q74+Panda!Q74+'Starbucks Mango'!Q74+'Taco Bell'!Q74+'Chick-fil-A'!Q74+Dunkin!Q74+'Misha''s'!Q74+Sergios!Q74+'Moes PG5'!Q74+'Papa Johns'!Q74+Salad!Q74+'Half Moon'!Q74+'Athletic Training Table'!Q74+'Starbucks BBC'!Q74+'Moes BBC'!Q74+'Grille Works BBC'!Q74+'Subway BBC'!Q74+'Market Pavillion'!Q74+'Chic Fil A BBC'!Q74+Panera!Q74+'Heritage Market'!Q74</f>
        <v>0</v>
      </c>
      <c r="R74" s="103">
        <f t="shared" si="27"/>
        <v>0</v>
      </c>
      <c r="S74" s="167">
        <f>'POD Breezeway'!S74+'Express GL'!S74+'Starbucks GL-SBX Truck'!S74+'Miro''s'!S74+'Faculty Club'!S74+'Almazar '!S74+'Burger King'!S74+Bustelo!S74+Chilis!S74+Einstein!S74+Jamba!S74+'Pollo Tropical'!S74+'Subway GC'!S74+'Sushi Maki'!S74+Panda!S74+'Starbucks Mango'!S74+'Taco Bell'!S74+'Chick-fil-A'!S74+Dunkin!S74+'Misha''s'!S74+Sergios!S74+'Moes PG5'!S74+'Papa Johns'!S74+Salad!S74+'Half Moon'!S74+'Athletic Training Table'!S74+'Starbucks BBC'!S74+'Moes BBC'!S74+'Grille Works BBC'!S74+'Subway BBC'!S74+'Market Pavillion'!S74+'Chic Fil A BBC'!S74+Panera!S74+'Heritage Market'!S74</f>
        <v>0</v>
      </c>
      <c r="T74" s="103">
        <f t="shared" si="28"/>
        <v>0</v>
      </c>
      <c r="U74" s="167">
        <f>'POD Breezeway'!U74+'Express GL'!U74+'Starbucks GL-SBX Truck'!U74+'Miro''s'!U74+'Faculty Club'!U74+'Almazar '!U74+'Burger King'!U74+Bustelo!U74+Chilis!U74+Einstein!U74+Jamba!U74+'Pollo Tropical'!U74+'Subway GC'!U74+'Sushi Maki'!U74+Panda!U74+'Starbucks Mango'!U74+'Taco Bell'!U74+'Chick-fil-A'!U74+Dunkin!U74+'Misha''s'!U74+Sergios!U74+'Moes PG5'!U74+'Papa Johns'!U74+Salad!U74+'Half Moon'!U74+'Athletic Training Table'!U74+'Starbucks BBC'!U74+'Moes BBC'!U74+'Grille Works BBC'!U74+'Subway BBC'!U74+'Market Pavillion'!U74+'Chic Fil A BBC'!U74+Panera!U74+'Heritage Market'!U74</f>
        <v>0</v>
      </c>
      <c r="V74" s="103">
        <f t="shared" si="29"/>
        <v>0</v>
      </c>
    </row>
    <row r="75" spans="1:22" ht="12.75" customHeight="1" x14ac:dyDescent="0.3">
      <c r="A75" s="271" t="s">
        <v>151</v>
      </c>
      <c r="B75" s="272"/>
      <c r="C75" s="167">
        <f>'POD Breezeway'!C75+'Express GL'!C75+'Starbucks GL-SBX Truck'!C75+'Miro''s'!C75+'Faculty Club'!C75+'Almazar '!C75+'Burger King'!C75+Bustelo!C75+Chilis!C75+Einstein!C75+Jamba!C75+'Pollo Tropical'!C75+'Subway GC'!C75+'Sushi Maki'!C75+Panda!C75+'Starbucks Mango'!C75+'Taco Bell'!C75+'Chick-fil-A'!C75+Dunkin!C75+'Misha''s'!C75+Sergios!C75+'Moes PG5'!C75+'Papa Johns'!C75+Salad!C75+'Half Moon'!C75+'Athletic Training Table'!C75+'Starbucks BBC'!C75+'Moes BBC'!C75+'Grille Works BBC'!C75+'Subway BBC'!C75+'Market Pavillion'!C75+'Chic Fil A BBC'!C75+Panera!C75+'Heritage Market'!C75</f>
        <v>155842.9938</v>
      </c>
      <c r="D75" s="103">
        <f t="shared" si="20"/>
        <v>9.7926393163027207E-3</v>
      </c>
      <c r="E75" s="167">
        <f>'POD Breezeway'!E75+'Express GL'!E75+'Starbucks GL-SBX Truck'!E75+'Miro''s'!E75+'Faculty Club'!E75+'Almazar '!E75+'Burger King'!E75+Bustelo!E75+Chilis!E75+Einstein!E75+Jamba!E75+'Pollo Tropical'!E75+'Subway GC'!E75+'Sushi Maki'!E75+Panda!E75+'Starbucks Mango'!E75+'Taco Bell'!E75+'Chick-fil-A'!E75+Dunkin!E75+'Misha''s'!E75+Sergios!E75+'Moes PG5'!E75+'Papa Johns'!E75+Salad!E75+'Half Moon'!E75+'Athletic Training Table'!E75+'Starbucks BBC'!E75+'Moes BBC'!E75+'Grille Works BBC'!E75+'Subway BBC'!E75+'Market Pavillion'!E75+'Chic Fil A BBC'!E75+Panera!E75+'Heritage Market'!E75</f>
        <v>243399.82500000001</v>
      </c>
      <c r="F75" s="103">
        <f t="shared" si="21"/>
        <v>9.8623803909480383E-3</v>
      </c>
      <c r="G75" s="167">
        <f>'POD Breezeway'!G75+'Express GL'!G75+'Starbucks GL-SBX Truck'!G75+'Miro''s'!G75+'Faculty Club'!G75+'Almazar '!G75+'Burger King'!G75+Bustelo!G75+Chilis!G75+Einstein!G75+Jamba!G75+'Pollo Tropical'!G75+'Subway GC'!G75+'Sushi Maki'!G75+Panda!G75+'Starbucks Mango'!G75+'Taco Bell'!G75+'Chick-fil-A'!G75+Dunkin!G75+'Misha''s'!G75+Sergios!G75+'Moes PG5'!G75+'Papa Johns'!G75+Salad!G75+'Half Moon'!G75+'Athletic Training Table'!G75+'Starbucks BBC'!G75+'Moes BBC'!G75+'Grille Works BBC'!G75+'Subway BBC'!G75+'Market Pavillion'!G75+'Chic Fil A BBC'!G75+Panera!G75+'Heritage Market'!G75</f>
        <v>256913.67149999997</v>
      </c>
      <c r="H75" s="103">
        <f t="shared" si="22"/>
        <v>9.8669500492878613E-3</v>
      </c>
      <c r="I75" s="167">
        <f>'POD Breezeway'!I75+'Express GL'!I75+'Starbucks GL-SBX Truck'!I75+'Miro''s'!I75+'Faculty Club'!I75+'Almazar '!I75+'Burger King'!I75+Bustelo!I75+Chilis!I75+Einstein!I75+Jamba!I75+'Pollo Tropical'!I75+'Subway GC'!I75+'Sushi Maki'!I75+Panda!I75+'Starbucks Mango'!I75+'Taco Bell'!I75+'Chick-fil-A'!I75+Dunkin!I75+'Misha''s'!I75+Sergios!I75+'Moes PG5'!I75+'Papa Johns'!I75+Salad!I75+'Half Moon'!I75+'Athletic Training Table'!I75+'Starbucks BBC'!I75+'Moes BBC'!I75+'Grille Works BBC'!I75+'Subway BBC'!I75+'Market Pavillion'!I75+'Chic Fil A BBC'!I75+Panera!I75+'Heritage Market'!I75</f>
        <v>261548.65492999999</v>
      </c>
      <c r="J75" s="103">
        <f t="shared" si="23"/>
        <v>9.8666974382406476E-3</v>
      </c>
      <c r="K75" s="167">
        <f>'POD Breezeway'!K75+'Express GL'!K75+'Starbucks GL-SBX Truck'!K75+'Miro''s'!K75+'Faculty Club'!K75+'Almazar '!K75+'Burger King'!K75+Bustelo!K75+Chilis!K75+Einstein!K75+Jamba!K75+'Pollo Tropical'!K75+'Subway GC'!K75+'Sushi Maki'!K75+Panda!K75+'Starbucks Mango'!K75+'Taco Bell'!K75+'Chick-fil-A'!K75+Dunkin!K75+'Misha''s'!K75+Sergios!K75+'Moes PG5'!K75+'Papa Johns'!K75+Salad!K75+'Half Moon'!K75+'Athletic Training Table'!K75+'Starbucks BBC'!K75+'Moes BBC'!K75+'Grille Works BBC'!K75+'Subway BBC'!K75+'Market Pavillion'!K75+'Chic Fil A BBC'!K75+Panera!K75+'Heritage Market'!K75</f>
        <v>266896.68592860003</v>
      </c>
      <c r="L75" s="103">
        <f t="shared" si="24"/>
        <v>9.866755124236317E-3</v>
      </c>
      <c r="M75" s="167">
        <f>'POD Breezeway'!M75+'Express GL'!M75+'Starbucks GL-SBX Truck'!M75+'Miro''s'!M75+'Faculty Club'!M75+'Almazar '!M75+'Burger King'!M75+Bustelo!M75+Chilis!M75+Einstein!M75+Jamba!M75+'Pollo Tropical'!M75+'Subway GC'!M75+'Sushi Maki'!M75+Panda!M75+'Starbucks Mango'!M75+'Taco Bell'!M75+'Chick-fil-A'!M75+Dunkin!M75+'Misha''s'!M75+Sergios!M75+'Moes PG5'!M75+'Papa Johns'!M75+Salad!M75+'Half Moon'!M75+'Athletic Training Table'!M75+'Starbucks BBC'!M75+'Moes BBC'!M75+'Grille Works BBC'!M75+'Subway BBC'!M75+'Market Pavillion'!M75+'Chic Fil A BBC'!M75+Panera!M75+'Heritage Market'!M75</f>
        <v>272370.51928417204</v>
      </c>
      <c r="N75" s="103">
        <f t="shared" si="25"/>
        <v>9.8668207215343914E-3</v>
      </c>
      <c r="O75" s="167">
        <f>'POD Breezeway'!O75+'Express GL'!O75+'Starbucks GL-SBX Truck'!O75+'Miro''s'!O75+'Faculty Club'!O75+'Almazar '!O75+'Burger King'!O75+Bustelo!O75+Chilis!O75+Einstein!O75+Jamba!O75+'Pollo Tropical'!O75+'Subway GC'!O75+'Sushi Maki'!O75+Panda!O75+'Starbucks Mango'!O75+'Taco Bell'!O75+'Chick-fil-A'!O75+Dunkin!O75+'Misha''s'!O75+Sergios!O75+'Moes PG5'!O75+'Papa Johns'!O75+Salad!O75+'Half Moon'!O75+'Athletic Training Table'!O75+'Starbucks BBC'!O75+'Moes BBC'!O75+'Grille Works BBC'!O75+'Subway BBC'!O75+'Market Pavillion'!O75+'Chic Fil A BBC'!O75+Panera!O75+'Heritage Market'!O75</f>
        <v>277942.38629596541</v>
      </c>
      <c r="P75" s="103">
        <f t="shared" si="26"/>
        <v>9.8668795624912379E-3</v>
      </c>
      <c r="Q75" s="167">
        <f>'POD Breezeway'!Q75+'Express GL'!Q75+'Starbucks GL-SBX Truck'!Q75+'Miro''s'!Q75+'Faculty Club'!Q75+'Almazar '!Q75+'Burger King'!Q75+Bustelo!Q75+Chilis!Q75+Einstein!Q75+Jamba!Q75+'Pollo Tropical'!Q75+'Subway GC'!Q75+'Sushi Maki'!Q75+Panda!Q75+'Starbucks Mango'!Q75+'Taco Bell'!Q75+'Chick-fil-A'!Q75+Dunkin!Q75+'Misha''s'!Q75+Sergios!Q75+'Moes PG5'!Q75+'Papa Johns'!Q75+Salad!Q75+'Half Moon'!Q75+'Athletic Training Table'!Q75+'Starbucks BBC'!Q75+'Moes BBC'!Q75+'Grille Works BBC'!Q75+'Subway BBC'!Q75+'Market Pavillion'!Q75+'Chic Fil A BBC'!Q75+Panera!Q75+'Heritage Market'!Q75</f>
        <v>283654.56634677813</v>
      </c>
      <c r="R75" s="103">
        <f t="shared" si="27"/>
        <v>9.8669505646625365E-3</v>
      </c>
      <c r="S75" s="167">
        <f>'POD Breezeway'!S75+'Express GL'!S75+'Starbucks GL-SBX Truck'!S75+'Miro''s'!S75+'Faculty Club'!S75+'Almazar '!S75+'Burger King'!S75+Bustelo!S75+Chilis!S75+Einstein!S75+Jamba!S75+'Pollo Tropical'!S75+'Subway GC'!S75+'Sushi Maki'!S75+Panda!S75+'Starbucks Mango'!S75+'Taco Bell'!S75+'Chick-fil-A'!S75+Dunkin!S75+'Misha''s'!S75+Sergios!S75+'Moes PG5'!S75+'Papa Johns'!S75+Salad!S75+'Half Moon'!S75+'Athletic Training Table'!S75+'Starbucks BBC'!S75+'Moes BBC'!S75+'Grille Works BBC'!S75+'Subway BBC'!S75+'Market Pavillion'!S75+'Chic Fil A BBC'!S75+Panera!S75+'Heritage Market'!S75</f>
        <v>289469.38796835375</v>
      </c>
      <c r="T75" s="103">
        <f t="shared" si="28"/>
        <v>9.8670148421458499E-3</v>
      </c>
      <c r="U75" s="167">
        <f>'POD Breezeway'!U75+'Express GL'!U75+'Starbucks GL-SBX Truck'!U75+'Miro''s'!U75+'Faculty Club'!U75+'Almazar '!U75+'Burger King'!U75+Bustelo!U75+Chilis!U75+Einstein!U75+Jamba!U75+'Pollo Tropical'!U75+'Subway GC'!U75+'Sushi Maki'!U75+Panda!U75+'Starbucks Mango'!U75+'Taco Bell'!U75+'Chick-fil-A'!U75+Dunkin!U75+'Misha''s'!U75+Sergios!U75+'Moes PG5'!U75+'Papa Johns'!U75+Salad!U75+'Half Moon'!U75+'Athletic Training Table'!U75+'Starbucks BBC'!U75+'Moes BBC'!U75+'Grille Works BBC'!U75+'Subway BBC'!U75+'Market Pavillion'!U75+'Chic Fil A BBC'!U75+Panera!U75+'Heritage Market'!U75</f>
        <v>294975.4868192994</v>
      </c>
      <c r="V75" s="103">
        <f t="shared" si="29"/>
        <v>9.8668888257505659E-3</v>
      </c>
    </row>
    <row r="76" spans="1:22" ht="12.75" customHeight="1" x14ac:dyDescent="0.3">
      <c r="A76" s="271" t="s">
        <v>137</v>
      </c>
      <c r="B76" s="272"/>
      <c r="C76" s="167">
        <f>'POD Breezeway'!C76+'Express GL'!C76+'Starbucks GL-SBX Truck'!C76+'Miro''s'!C76+'Faculty Club'!C76+'Almazar '!C76+'Burger King'!C76+Bustelo!C76+Chilis!C76+Einstein!C76+Jamba!C76+'Pollo Tropical'!C76+'Subway GC'!C76+'Sushi Maki'!C76+Panda!C76+'Starbucks Mango'!C76+'Taco Bell'!C76+'Chick-fil-A'!C76+Dunkin!C76+'Misha''s'!C76+Sergios!C76+'Moes PG5'!C76+'Papa Johns'!C76+Salad!C76+'Half Moon'!C76+'Athletic Training Table'!C76+'Starbucks BBC'!C76+'Moes BBC'!C76+'Grille Works BBC'!C76+'Subway BBC'!C76+'Market Pavillion'!C76+'Chic Fil A BBC'!C76+Panera!C76+'Heritage Market'!C76</f>
        <v>6233.7197519999991</v>
      </c>
      <c r="D76" s="103">
        <f t="shared" si="20"/>
        <v>3.9170557265210879E-4</v>
      </c>
      <c r="E76" s="167">
        <f>'POD Breezeway'!E76+'Express GL'!E76+'Starbucks GL-SBX Truck'!E76+'Miro''s'!E76+'Faculty Club'!E76+'Almazar '!E76+'Burger King'!E76+Bustelo!E76+Chilis!E76+Einstein!E76+Jamba!E76+'Pollo Tropical'!E76+'Subway GC'!E76+'Sushi Maki'!E76+Panda!E76+'Starbucks Mango'!E76+'Taco Bell'!E76+'Chick-fil-A'!E76+Dunkin!E76+'Misha''s'!E76+Sergios!E76+'Moes PG5'!E76+'Papa Johns'!E76+Salad!E76+'Half Moon'!E76+'Athletic Training Table'!E76+'Starbucks BBC'!E76+'Moes BBC'!E76+'Grille Works BBC'!E76+'Subway BBC'!E76+'Market Pavillion'!E76+'Chic Fil A BBC'!E76+Panera!E76+'Heritage Market'!E76</f>
        <v>9735.9930000000022</v>
      </c>
      <c r="F76" s="103">
        <f t="shared" si="21"/>
        <v>3.9449521563792161E-4</v>
      </c>
      <c r="G76" s="167">
        <f>'POD Breezeway'!G76+'Express GL'!G76+'Starbucks GL-SBX Truck'!G76+'Miro''s'!G76+'Faculty Club'!G76+'Almazar '!G76+'Burger King'!G76+Bustelo!G76+Chilis!G76+Einstein!G76+Jamba!G76+'Pollo Tropical'!G76+'Subway GC'!G76+'Sushi Maki'!G76+Panda!G76+'Starbucks Mango'!G76+'Taco Bell'!G76+'Chick-fil-A'!G76+Dunkin!G76+'Misha''s'!G76+Sergios!G76+'Moes PG5'!G76+'Papa Johns'!G76+Salad!G76+'Half Moon'!G76+'Athletic Training Table'!G76+'Starbucks BBC'!G76+'Moes BBC'!G76+'Grille Works BBC'!G76+'Subway BBC'!G76+'Market Pavillion'!G76+'Chic Fil A BBC'!G76+Panera!G76+'Heritage Market'!G76</f>
        <v>10276.546860000002</v>
      </c>
      <c r="H76" s="103">
        <f t="shared" si="22"/>
        <v>3.9467800197151456E-4</v>
      </c>
      <c r="I76" s="167">
        <f>'POD Breezeway'!I76+'Express GL'!I76+'Starbucks GL-SBX Truck'!I76+'Miro''s'!I76+'Faculty Club'!I76+'Almazar '!I76+'Burger King'!I76+Bustelo!I76+Chilis!I76+Einstein!I76+Jamba!I76+'Pollo Tropical'!I76+'Subway GC'!I76+'Sushi Maki'!I76+Panda!I76+'Starbucks Mango'!I76+'Taco Bell'!I76+'Chick-fil-A'!I76+Dunkin!I76+'Misha''s'!I76+Sergios!I76+'Moes PG5'!I76+'Papa Johns'!I76+Salad!I76+'Half Moon'!I76+'Athletic Training Table'!I76+'Starbucks BBC'!I76+'Moes BBC'!I76+'Grille Works BBC'!I76+'Subway BBC'!I76+'Market Pavillion'!I76+'Chic Fil A BBC'!I76+Panera!I76+'Heritage Market'!I76</f>
        <v>10461.946197199999</v>
      </c>
      <c r="J76" s="103">
        <f t="shared" si="23"/>
        <v>3.9466789752962589E-4</v>
      </c>
      <c r="K76" s="167">
        <f>'POD Breezeway'!K76+'Express GL'!K76+'Starbucks GL-SBX Truck'!K76+'Miro''s'!K76+'Faculty Club'!K76+'Almazar '!K76+'Burger King'!K76+Bustelo!K76+Chilis!K76+Einstein!K76+Jamba!K76+'Pollo Tropical'!K76+'Subway GC'!K76+'Sushi Maki'!K76+Panda!K76+'Starbucks Mango'!K76+'Taco Bell'!K76+'Chick-fil-A'!K76+Dunkin!K76+'Misha''s'!K76+Sergios!K76+'Moes PG5'!K76+'Papa Johns'!K76+Salad!K76+'Half Moon'!K76+'Athletic Training Table'!K76+'Starbucks BBC'!K76+'Moes BBC'!K76+'Grille Works BBC'!K76+'Subway BBC'!K76+'Market Pavillion'!K76+'Chic Fil A BBC'!K76+Panera!K76+'Heritage Market'!K76</f>
        <v>10675.867437143999</v>
      </c>
      <c r="L76" s="103">
        <f t="shared" si="24"/>
        <v>3.9467020496945261E-4</v>
      </c>
      <c r="M76" s="167">
        <f>'POD Breezeway'!M76+'Express GL'!M76+'Starbucks GL-SBX Truck'!M76+'Miro''s'!M76+'Faculty Club'!M76+'Almazar '!M76+'Burger King'!M76+Bustelo!M76+Chilis!M76+Einstein!M76+Jamba!M76+'Pollo Tropical'!M76+'Subway GC'!M76+'Sushi Maki'!M76+Panda!M76+'Starbucks Mango'!M76+'Taco Bell'!M76+'Chick-fil-A'!M76+Dunkin!M76+'Misha''s'!M76+Sergios!M76+'Moes PG5'!M76+'Papa Johns'!M76+Salad!M76+'Half Moon'!M76+'Athletic Training Table'!M76+'Starbucks BBC'!M76+'Moes BBC'!M76+'Grille Works BBC'!M76+'Subway BBC'!M76+'Market Pavillion'!M76+'Chic Fil A BBC'!M76+Panera!M76+'Heritage Market'!M76</f>
        <v>10894.820771366878</v>
      </c>
      <c r="N76" s="103">
        <f t="shared" si="25"/>
        <v>3.9467282886137547E-4</v>
      </c>
      <c r="O76" s="167">
        <f>'POD Breezeway'!O76+'Express GL'!O76+'Starbucks GL-SBX Truck'!O76+'Miro''s'!O76+'Faculty Club'!O76+'Almazar '!O76+'Burger King'!O76+Bustelo!O76+Chilis!O76+Einstein!O76+Jamba!O76+'Pollo Tropical'!O76+'Subway GC'!O76+'Sushi Maki'!O76+Panda!O76+'Starbucks Mango'!O76+'Taco Bell'!O76+'Chick-fil-A'!O76+Dunkin!O76+'Misha''s'!O76+Sergios!O76+'Moes PG5'!O76+'Papa Johns'!O76+Salad!O76+'Half Moon'!O76+'Athletic Training Table'!O76+'Starbucks BBC'!O76+'Moes BBC'!O76+'Grille Works BBC'!O76+'Subway BBC'!O76+'Market Pavillion'!O76+'Chic Fil A BBC'!O76+Panera!O76+'Heritage Market'!O76</f>
        <v>11117.695451838621</v>
      </c>
      <c r="P76" s="103">
        <f t="shared" si="26"/>
        <v>3.9467518249964971E-4</v>
      </c>
      <c r="Q76" s="167">
        <f>'POD Breezeway'!Q76+'Express GL'!Q76+'Starbucks GL-SBX Truck'!Q76+'Miro''s'!Q76+'Faculty Club'!Q76+'Almazar '!Q76+'Burger King'!Q76+Bustelo!Q76+Chilis!Q76+Einstein!Q76+Jamba!Q76+'Pollo Tropical'!Q76+'Subway GC'!Q76+'Sushi Maki'!Q76+Panda!Q76+'Starbucks Mango'!Q76+'Taco Bell'!Q76+'Chick-fil-A'!Q76+Dunkin!Q76+'Misha''s'!Q76+Sergios!Q76+'Moes PG5'!Q76+'Papa Johns'!Q76+Salad!Q76+'Half Moon'!Q76+'Athletic Training Table'!Q76+'Starbucks BBC'!Q76+'Moes BBC'!Q76+'Grille Works BBC'!Q76+'Subway BBC'!Q76+'Market Pavillion'!Q76+'Chic Fil A BBC'!Q76+Panera!Q76+'Heritage Market'!Q76</f>
        <v>11346.182653871125</v>
      </c>
      <c r="R76" s="103">
        <f t="shared" si="27"/>
        <v>3.9467802258650144E-4</v>
      </c>
      <c r="S76" s="167">
        <f>'POD Breezeway'!S76+'Express GL'!S76+'Starbucks GL-SBX Truck'!S76+'Miro''s'!S76+'Faculty Club'!S76+'Almazar '!S76+'Burger King'!S76+Bustelo!S76+Chilis!S76+Einstein!S76+Jamba!S76+'Pollo Tropical'!S76+'Subway GC'!S76+'Sushi Maki'!S76+Panda!S76+'Starbucks Mango'!S76+'Taco Bell'!S76+'Chick-fil-A'!S76+Dunkin!S76+'Misha''s'!S76+Sergios!S76+'Moes PG5'!S76+'Papa Johns'!S76+Salad!S76+'Half Moon'!S76+'Athletic Training Table'!S76+'Starbucks BBC'!S76+'Moes BBC'!S76+'Grille Works BBC'!S76+'Subway BBC'!S76+'Market Pavillion'!S76+'Chic Fil A BBC'!S76+Panera!S76+'Heritage Market'!S76</f>
        <v>11578.77551873415</v>
      </c>
      <c r="T76" s="103">
        <f t="shared" si="28"/>
        <v>3.9468059368583401E-4</v>
      </c>
      <c r="U76" s="167">
        <f>'POD Breezeway'!U76+'Express GL'!U76+'Starbucks GL-SBX Truck'!U76+'Miro''s'!U76+'Faculty Club'!U76+'Almazar '!U76+'Burger King'!U76+Bustelo!U76+Chilis!U76+Einstein!U76+Jamba!U76+'Pollo Tropical'!U76+'Subway GC'!U76+'Sushi Maki'!U76+Panda!U76+'Starbucks Mango'!U76+'Taco Bell'!U76+'Chick-fil-A'!U76+Dunkin!U76+'Misha''s'!U76+Sergios!U76+'Moes PG5'!U76+'Papa Johns'!U76+Salad!U76+'Half Moon'!U76+'Athletic Training Table'!U76+'Starbucks BBC'!U76+'Moes BBC'!U76+'Grille Works BBC'!U76+'Subway BBC'!U76+'Market Pavillion'!U76+'Chic Fil A BBC'!U76+Panera!U76+'Heritage Market'!U76</f>
        <v>11799.019472771979</v>
      </c>
      <c r="V76" s="103">
        <f t="shared" si="29"/>
        <v>3.9467555303002275E-4</v>
      </c>
    </row>
    <row r="77" spans="1:22" ht="12.75" customHeight="1" x14ac:dyDescent="0.3">
      <c r="A77" s="271" t="s">
        <v>136</v>
      </c>
      <c r="B77" s="272"/>
      <c r="C77" s="167">
        <f>'POD Breezeway'!C77+'Express GL'!C77+'Starbucks GL-SBX Truck'!C77+'Miro''s'!C77+'Faculty Club'!C77+'Almazar '!C77+'Burger King'!C77+Bustelo!C77+Chilis!C77+Einstein!C77+Jamba!C77+'Pollo Tropical'!C77+'Subway GC'!C77+'Sushi Maki'!C77+Panda!C77+'Starbucks Mango'!C77+'Taco Bell'!C77+'Chick-fil-A'!C77+Dunkin!C77+'Misha''s'!C77+Sergios!C77+'Moes PG5'!C77+'Papa Johns'!C77+Salad!C77+'Half Moon'!C77+'Athletic Training Table'!C77+'Starbucks BBC'!C77+'Moes BBC'!C77+'Grille Works BBC'!C77+'Subway BBC'!C77+'Market Pavillion'!C77+'Chic Fil A BBC'!C77+Panera!C77+'Heritage Market'!C77</f>
        <v>20259.589194000004</v>
      </c>
      <c r="D77" s="103">
        <f t="shared" si="20"/>
        <v>1.2730431111193541E-3</v>
      </c>
      <c r="E77" s="167">
        <f>'POD Breezeway'!E77+'Express GL'!E77+'Starbucks GL-SBX Truck'!E77+'Miro''s'!E77+'Faculty Club'!E77+'Almazar '!E77+'Burger King'!E77+Bustelo!E77+Chilis!E77+Einstein!E77+Jamba!E77+'Pollo Tropical'!E77+'Subway GC'!E77+'Sushi Maki'!E77+Panda!E77+'Starbucks Mango'!E77+'Taco Bell'!E77+'Chick-fil-A'!E77+Dunkin!E77+'Misha''s'!E77+Sergios!E77+'Moes PG5'!E77+'Papa Johns'!E77+Salad!E77+'Half Moon'!E77+'Athletic Training Table'!E77+'Starbucks BBC'!E77+'Moes BBC'!E77+'Grille Works BBC'!E77+'Subway BBC'!E77+'Market Pavillion'!E77+'Chic Fil A BBC'!E77+Panera!E77+'Heritage Market'!E77</f>
        <v>31641.977250000004</v>
      </c>
      <c r="F77" s="103">
        <f t="shared" si="21"/>
        <v>1.2821094508232451E-3</v>
      </c>
      <c r="G77" s="167">
        <f>'POD Breezeway'!G77+'Express GL'!G77+'Starbucks GL-SBX Truck'!G77+'Miro''s'!G77+'Faculty Club'!G77+'Almazar '!G77+'Burger King'!G77+Bustelo!G77+Chilis!G77+Einstein!G77+Jamba!G77+'Pollo Tropical'!G77+'Subway GC'!G77+'Sushi Maki'!G77+Panda!G77+'Starbucks Mango'!G77+'Taco Bell'!G77+'Chick-fil-A'!G77+Dunkin!G77+'Misha''s'!G77+Sergios!G77+'Moes PG5'!G77+'Papa Johns'!G77+Salad!G77+'Half Moon'!G77+'Athletic Training Table'!G77+'Starbucks BBC'!G77+'Moes BBC'!G77+'Grille Works BBC'!G77+'Subway BBC'!G77+'Market Pavillion'!G77+'Chic Fil A BBC'!G77+Panera!G77+'Heritage Market'!G77</f>
        <v>33398.777295</v>
      </c>
      <c r="H77" s="103">
        <f t="shared" si="22"/>
        <v>1.2827035064074221E-3</v>
      </c>
      <c r="I77" s="167">
        <f>'POD Breezeway'!I77+'Express GL'!I77+'Starbucks GL-SBX Truck'!I77+'Miro''s'!I77+'Faculty Club'!I77+'Almazar '!I77+'Burger King'!I77+Bustelo!I77+Chilis!I77+Einstein!I77+Jamba!I77+'Pollo Tropical'!I77+'Subway GC'!I77+'Sushi Maki'!I77+Panda!I77+'Starbucks Mango'!I77+'Taco Bell'!I77+'Chick-fil-A'!I77+Dunkin!I77+'Misha''s'!I77+Sergios!I77+'Moes PG5'!I77+'Papa Johns'!I77+Salad!I77+'Half Moon'!I77+'Athletic Training Table'!I77+'Starbucks BBC'!I77+'Moes BBC'!I77+'Grille Works BBC'!I77+'Subway BBC'!I77+'Market Pavillion'!I77+'Chic Fil A BBC'!I77+Panera!I77+'Heritage Market'!I77</f>
        <v>34001.325140899993</v>
      </c>
      <c r="J77" s="103">
        <f t="shared" si="23"/>
        <v>1.2826706669712841E-3</v>
      </c>
      <c r="K77" s="167">
        <f>'POD Breezeway'!K77+'Express GL'!K77+'Starbucks GL-SBX Truck'!K77+'Miro''s'!K77+'Faculty Club'!K77+'Almazar '!K77+'Burger King'!K77+Bustelo!K77+Chilis!K77+Einstein!K77+Jamba!K77+'Pollo Tropical'!K77+'Subway GC'!K77+'Sushi Maki'!K77+Panda!K77+'Starbucks Mango'!K77+'Taco Bell'!K77+'Chick-fil-A'!K77+Dunkin!K77+'Misha''s'!K77+Sergios!K77+'Moes PG5'!K77+'Papa Johns'!K77+Salad!K77+'Half Moon'!K77+'Athletic Training Table'!K77+'Starbucks BBC'!K77+'Moes BBC'!K77+'Grille Works BBC'!K77+'Subway BBC'!K77+'Market Pavillion'!K77+'Chic Fil A BBC'!K77+Panera!K77+'Heritage Market'!K77</f>
        <v>34696.569170717994</v>
      </c>
      <c r="L77" s="103">
        <f t="shared" si="24"/>
        <v>1.282678166150721E-3</v>
      </c>
      <c r="M77" s="167">
        <f>'POD Breezeway'!M77+'Express GL'!M77+'Starbucks GL-SBX Truck'!M77+'Miro''s'!M77+'Faculty Club'!M77+'Almazar '!M77+'Burger King'!M77+Bustelo!M77+Chilis!M77+Einstein!M77+Jamba!M77+'Pollo Tropical'!M77+'Subway GC'!M77+'Sushi Maki'!M77+Panda!M77+'Starbucks Mango'!M77+'Taco Bell'!M77+'Chick-fil-A'!M77+Dunkin!M77+'Misha''s'!M77+Sergios!M77+'Moes PG5'!M77+'Papa Johns'!M77+Salad!M77+'Half Moon'!M77+'Athletic Training Table'!M77+'Starbucks BBC'!M77+'Moes BBC'!M77+'Grille Works BBC'!M77+'Subway BBC'!M77+'Market Pavillion'!M77+'Chic Fil A BBC'!M77+Panera!M77+'Heritage Market'!M77</f>
        <v>35408.167506942358</v>
      </c>
      <c r="N77" s="103">
        <f t="shared" si="25"/>
        <v>1.2826866937994705E-3</v>
      </c>
      <c r="O77" s="167">
        <f>'POD Breezeway'!O77+'Express GL'!O77+'Starbucks GL-SBX Truck'!O77+'Miro''s'!O77+'Faculty Club'!O77+'Almazar '!O77+'Burger King'!O77+Bustelo!O77+Chilis!O77+Einstein!O77+Jamba!O77+'Pollo Tropical'!O77+'Subway GC'!O77+'Sushi Maki'!O77+Panda!O77+'Starbucks Mango'!O77+'Taco Bell'!O77+'Chick-fil-A'!O77+Dunkin!O77+'Misha''s'!O77+Sergios!O77+'Moes PG5'!O77+'Papa Johns'!O77+Salad!O77+'Half Moon'!O77+'Athletic Training Table'!O77+'Starbucks BBC'!O77+'Moes BBC'!O77+'Grille Works BBC'!O77+'Subway BBC'!O77+'Market Pavillion'!O77+'Chic Fil A BBC'!O77+Panera!O77+'Heritage Market'!O77</f>
        <v>36132.510218475501</v>
      </c>
      <c r="P77" s="103">
        <f t="shared" si="26"/>
        <v>1.2826943431238609E-3</v>
      </c>
      <c r="Q77" s="167">
        <f>'POD Breezeway'!Q77+'Express GL'!Q77+'Starbucks GL-SBX Truck'!Q77+'Miro''s'!Q77+'Faculty Club'!Q77+'Almazar '!Q77+'Burger King'!Q77+Bustelo!Q77+Chilis!Q77+Einstein!Q77+Jamba!Q77+'Pollo Tropical'!Q77+'Subway GC'!Q77+'Sushi Maki'!Q77+Panda!Q77+'Starbucks Mango'!Q77+'Taco Bell'!Q77+'Chick-fil-A'!Q77+Dunkin!Q77+'Misha''s'!Q77+Sergios!Q77+'Moes PG5'!Q77+'Papa Johns'!Q77+Salad!Q77+'Half Moon'!Q77+'Athletic Training Table'!Q77+'Starbucks BBC'!Q77+'Moes BBC'!Q77+'Grille Works BBC'!Q77+'Subway BBC'!Q77+'Market Pavillion'!Q77+'Chic Fil A BBC'!Q77+Panera!Q77+'Heritage Market'!Q77</f>
        <v>36875.09362508115</v>
      </c>
      <c r="R77" s="103">
        <f t="shared" si="27"/>
        <v>1.2827035734061295E-3</v>
      </c>
      <c r="S77" s="167">
        <f>'POD Breezeway'!S77+'Express GL'!S77+'Starbucks GL-SBX Truck'!S77+'Miro''s'!S77+'Faculty Club'!S77+'Almazar '!S77+'Burger King'!S77+Bustelo!S77+Chilis!S77+Einstein!S77+Jamba!S77+'Pollo Tropical'!S77+'Subway GC'!S77+'Sushi Maki'!S77+Panda!S77+'Starbucks Mango'!S77+'Taco Bell'!S77+'Chick-fil-A'!S77+Dunkin!S77+'Misha''s'!S77+Sergios!S77+'Moes PG5'!S77+'Papa Johns'!S77+Salad!S77+'Half Moon'!S77+'Athletic Training Table'!S77+'Starbucks BBC'!S77+'Moes BBC'!S77+'Grille Works BBC'!S77+'Subway BBC'!S77+'Market Pavillion'!S77+'Chic Fil A BBC'!S77+Panera!S77+'Heritage Market'!S77</f>
        <v>37631.020435885992</v>
      </c>
      <c r="T77" s="103">
        <f t="shared" si="28"/>
        <v>1.2827119294789608E-3</v>
      </c>
      <c r="U77" s="167">
        <f>'POD Breezeway'!U77+'Express GL'!U77+'Starbucks GL-SBX Truck'!U77+'Miro''s'!U77+'Faculty Club'!U77+'Almazar '!U77+'Burger King'!U77+Bustelo!U77+Chilis!U77+Einstein!U77+Jamba!U77+'Pollo Tropical'!U77+'Subway GC'!U77+'Sushi Maki'!U77+Panda!U77+'Starbucks Mango'!U77+'Taco Bell'!U77+'Chick-fil-A'!U77+Dunkin!U77+'Misha''s'!U77+Sergios!U77+'Moes PG5'!U77+'Papa Johns'!U77+Salad!U77+'Half Moon'!U77+'Athletic Training Table'!U77+'Starbucks BBC'!U77+'Moes BBC'!U77+'Grille Works BBC'!U77+'Subway BBC'!U77+'Market Pavillion'!U77+'Chic Fil A BBC'!U77+Panera!U77+'Heritage Market'!U77</f>
        <v>38346.813286508914</v>
      </c>
      <c r="V77" s="103">
        <f t="shared" si="29"/>
        <v>1.2826955473475732E-3</v>
      </c>
    </row>
    <row r="78" spans="1:22" ht="12.75" customHeight="1" x14ac:dyDescent="0.3">
      <c r="A78" s="271" t="s">
        <v>135</v>
      </c>
      <c r="B78" s="272"/>
      <c r="C78" s="167">
        <f>'POD Breezeway'!C78+'Express GL'!C78+'Starbucks GL-SBX Truck'!C78+'Miro''s'!C78+'Faculty Club'!C78+'Almazar '!C78+'Burger King'!C78+Bustelo!C78+Chilis!C78+Einstein!C78+Jamba!C78+'Pollo Tropical'!C78+'Subway GC'!C78+'Sushi Maki'!C78+Panda!C78+'Starbucks Mango'!C78+'Taco Bell'!C78+'Chick-fil-A'!C78+Dunkin!C78+'Misha''s'!C78+Sergios!C78+'Moes PG5'!C78+'Papa Johns'!C78+Salad!C78+'Half Moon'!C78+'Athletic Training Table'!C78+'Starbucks BBC'!C78+'Moes BBC'!C78+'Grille Works BBC'!C78+'Subway BBC'!C78+'Market Pavillion'!C78+'Chic Fil A BBC'!C78+Panera!C78+'Heritage Market'!C78</f>
        <v>342854.58635999996</v>
      </c>
      <c r="D78" s="103">
        <f t="shared" si="20"/>
        <v>2.1543806495865986E-2</v>
      </c>
      <c r="E78" s="167">
        <f>'POD Breezeway'!E78+'Express GL'!E78+'Starbucks GL-SBX Truck'!E78+'Miro''s'!E78+'Faculty Club'!E78+'Almazar '!E78+'Burger King'!E78+Bustelo!E78+Chilis!E78+Einstein!E78+Jamba!E78+'Pollo Tropical'!E78+'Subway GC'!E78+'Sushi Maki'!E78+Panda!E78+'Starbucks Mango'!E78+'Taco Bell'!E78+'Chick-fil-A'!E78+Dunkin!E78+'Misha''s'!E78+Sergios!E78+'Moes PG5'!E78+'Papa Johns'!E78+Salad!E78+'Half Moon'!E78+'Athletic Training Table'!E78+'Starbucks BBC'!E78+'Moes BBC'!E78+'Grille Works BBC'!E78+'Subway BBC'!E78+'Market Pavillion'!E78+'Chic Fil A BBC'!E78+Panera!E78+'Heritage Market'!E78</f>
        <v>535479.61499999999</v>
      </c>
      <c r="F78" s="103">
        <f t="shared" si="21"/>
        <v>2.1697236860085685E-2</v>
      </c>
      <c r="G78" s="167">
        <f>'POD Breezeway'!G78+'Express GL'!G78+'Starbucks GL-SBX Truck'!G78+'Miro''s'!G78+'Faculty Club'!G78+'Almazar '!G78+'Burger King'!G78+Bustelo!G78+Chilis!G78+Einstein!G78+Jamba!G78+'Pollo Tropical'!G78+'Subway GC'!G78+'Sushi Maki'!G78+Panda!G78+'Starbucks Mango'!G78+'Taco Bell'!G78+'Chick-fil-A'!G78+Dunkin!G78+'Misha''s'!G78+Sergios!G78+'Moes PG5'!G78+'Papa Johns'!G78+Salad!G78+'Half Moon'!G78+'Athletic Training Table'!G78+'Starbucks BBC'!G78+'Moes BBC'!G78+'Grille Works BBC'!G78+'Subway BBC'!G78+'Market Pavillion'!G78+'Chic Fil A BBC'!G78+Panera!G78+'Heritage Market'!G78</f>
        <v>565210.0773</v>
      </c>
      <c r="H78" s="103">
        <f t="shared" si="22"/>
        <v>2.1707290108433298E-2</v>
      </c>
      <c r="I78" s="167">
        <f>'POD Breezeway'!I78+'Express GL'!I78+'Starbucks GL-SBX Truck'!I78+'Miro''s'!I78+'Faculty Club'!I78+'Almazar '!I78+'Burger King'!I78+Bustelo!I78+Chilis!I78+Einstein!I78+Jamba!I78+'Pollo Tropical'!I78+'Subway GC'!I78+'Sushi Maki'!I78+Panda!I78+'Starbucks Mango'!I78+'Taco Bell'!I78+'Chick-fil-A'!I78+Dunkin!I78+'Misha''s'!I78+Sergios!I78+'Moes PG5'!I78+'Papa Johns'!I78+Salad!I78+'Half Moon'!I78+'Athletic Training Table'!I78+'Starbucks BBC'!I78+'Moes BBC'!I78+'Grille Works BBC'!I78+'Subway BBC'!I78+'Market Pavillion'!I78+'Chic Fil A BBC'!I78+Panera!I78+'Heritage Market'!I78</f>
        <v>575407.04084599996</v>
      </c>
      <c r="J78" s="103">
        <f t="shared" si="23"/>
        <v>2.1706734364129426E-2</v>
      </c>
      <c r="K78" s="167">
        <f>'POD Breezeway'!K78+'Express GL'!K78+'Starbucks GL-SBX Truck'!K78+'Miro''s'!K78+'Faculty Club'!K78+'Almazar '!K78+'Burger King'!K78+Bustelo!K78+Chilis!K78+Einstein!K78+Jamba!K78+'Pollo Tropical'!K78+'Subway GC'!K78+'Sushi Maki'!K78+Panda!K78+'Starbucks Mango'!K78+'Taco Bell'!K78+'Chick-fil-A'!K78+Dunkin!K78+'Misha''s'!K78+Sergios!K78+'Moes PG5'!K78+'Papa Johns'!K78+Salad!K78+'Half Moon'!K78+'Athletic Training Table'!K78+'Starbucks BBC'!K78+'Moes BBC'!K78+'Grille Works BBC'!K78+'Subway BBC'!K78+'Market Pavillion'!K78+'Chic Fil A BBC'!K78+Panera!K78+'Heritage Market'!K78</f>
        <v>587172.70904291992</v>
      </c>
      <c r="L78" s="103">
        <f t="shared" si="24"/>
        <v>2.1706861273319892E-2</v>
      </c>
      <c r="M78" s="167">
        <f>'POD Breezeway'!M78+'Express GL'!M78+'Starbucks GL-SBX Truck'!M78+'Miro''s'!M78+'Faculty Club'!M78+'Almazar '!M78+'Burger King'!M78+Bustelo!M78+Chilis!M78+Einstein!M78+Jamba!M78+'Pollo Tropical'!M78+'Subway GC'!M78+'Sushi Maki'!M78+Panda!M78+'Starbucks Mango'!M78+'Taco Bell'!M78+'Chick-fil-A'!M78+Dunkin!M78+'Misha''s'!M78+Sergios!M78+'Moes PG5'!M78+'Papa Johns'!M78+Salad!M78+'Half Moon'!M78+'Athletic Training Table'!M78+'Starbucks BBC'!M78+'Moes BBC'!M78+'Grille Works BBC'!M78+'Subway BBC'!M78+'Market Pavillion'!M78+'Chic Fil A BBC'!M78+Panera!M78+'Heritage Market'!M78</f>
        <v>599215.14242517832</v>
      </c>
      <c r="N78" s="103">
        <f t="shared" si="25"/>
        <v>2.1707005587375653E-2</v>
      </c>
      <c r="O78" s="167">
        <f>'POD Breezeway'!O78+'Express GL'!O78+'Starbucks GL-SBX Truck'!O78+'Miro''s'!O78+'Faculty Club'!O78+'Almazar '!O78+'Burger King'!O78+Bustelo!O78+Chilis!O78+Einstein!O78+Jamba!O78+'Pollo Tropical'!O78+'Subway GC'!O78+'Sushi Maki'!O78+Panda!O78+'Starbucks Mango'!O78+'Taco Bell'!O78+'Chick-fil-A'!O78+Dunkin!O78+'Misha''s'!O78+Sergios!O78+'Moes PG5'!O78+'Papa Johns'!O78+Salad!O78+'Half Moon'!O78+'Athletic Training Table'!O78+'Starbucks BBC'!O78+'Moes BBC'!O78+'Grille Works BBC'!O78+'Subway BBC'!O78+'Market Pavillion'!O78+'Chic Fil A BBC'!O78+Panera!O78+'Heritage Market'!O78</f>
        <v>611473.24985112401</v>
      </c>
      <c r="P78" s="103">
        <f t="shared" si="26"/>
        <v>2.1707135037480729E-2</v>
      </c>
      <c r="Q78" s="167">
        <f>'POD Breezeway'!Q78+'Express GL'!Q78+'Starbucks GL-SBX Truck'!Q78+'Miro''s'!Q78+'Faculty Club'!Q78+'Almazar '!Q78+'Burger King'!Q78+Bustelo!Q78+Chilis!Q78+Einstein!Q78+Jamba!Q78+'Pollo Tropical'!Q78+'Subway GC'!Q78+'Sushi Maki'!Q78+Panda!Q78+'Starbucks Mango'!Q78+'Taco Bell'!Q78+'Chick-fil-A'!Q78+Dunkin!Q78+'Misha''s'!Q78+Sergios!Q78+'Moes PG5'!Q78+'Papa Johns'!Q78+Salad!Q78+'Half Moon'!Q78+'Athletic Training Table'!Q78+'Starbucks BBC'!Q78+'Moes BBC'!Q78+'Grille Works BBC'!Q78+'Subway BBC'!Q78+'Market Pavillion'!Q78+'Chic Fil A BBC'!Q78+Panera!Q78+'Heritage Market'!Q78</f>
        <v>624040.04596291168</v>
      </c>
      <c r="R78" s="103">
        <f t="shared" si="27"/>
        <v>2.1707291242257575E-2</v>
      </c>
      <c r="S78" s="167">
        <f>'POD Breezeway'!S78+'Express GL'!S78+'Starbucks GL-SBX Truck'!S78+'Miro''s'!S78+'Faculty Club'!S78+'Almazar '!S78+'Burger King'!S78+Bustelo!S78+Chilis!S78+Einstein!S78+Jamba!S78+'Pollo Tropical'!S78+'Subway GC'!S78+'Sushi Maki'!S78+Panda!S78+'Starbucks Mango'!S78+'Taco Bell'!S78+'Chick-fil-A'!S78+Dunkin!S78+'Misha''s'!S78+Sergios!S78+'Moes PG5'!S78+'Papa Johns'!S78+Salad!S78+'Half Moon'!S78+'Athletic Training Table'!S78+'Starbucks BBC'!S78+'Moes BBC'!S78+'Grille Works BBC'!S78+'Subway BBC'!S78+'Market Pavillion'!S78+'Chic Fil A BBC'!S78+Panera!S78+'Heritage Market'!S78</f>
        <v>636832.65353037813</v>
      </c>
      <c r="T78" s="103">
        <f t="shared" si="28"/>
        <v>2.1707432652720866E-2</v>
      </c>
      <c r="U78" s="167">
        <f>'POD Breezeway'!U78+'Express GL'!U78+'Starbucks GL-SBX Truck'!U78+'Miro''s'!U78+'Faculty Club'!U78+'Almazar '!U78+'Burger King'!U78+Bustelo!U78+Chilis!U78+Einstein!U78+Jamba!U78+'Pollo Tropical'!U78+'Subway GC'!U78+'Sushi Maki'!U78+Panda!U78+'Starbucks Mango'!U78+'Taco Bell'!U78+'Chick-fil-A'!U78+Dunkin!U78+'Misha''s'!U78+Sergios!U78+'Moes PG5'!U78+'Papa Johns'!U78+Salad!U78+'Half Moon'!U78+'Athletic Training Table'!U78+'Starbucks BBC'!U78+'Moes BBC'!U78+'Grille Works BBC'!U78+'Subway BBC'!U78+'Market Pavillion'!U78+'Chic Fil A BBC'!U78+Panera!U78+'Heritage Market'!U78</f>
        <v>648946.07100245857</v>
      </c>
      <c r="V78" s="103">
        <f t="shared" si="29"/>
        <v>2.170715541665124E-2</v>
      </c>
    </row>
    <row r="79" spans="1:22" ht="12.75" customHeight="1" x14ac:dyDescent="0.3">
      <c r="A79" s="38" t="s">
        <v>100</v>
      </c>
      <c r="B79" s="50"/>
      <c r="C79" s="167">
        <f>'POD Breezeway'!C79+'Express GL'!C79+'Starbucks GL-SBX Truck'!C79+'Miro''s'!C79+'Faculty Club'!C79+'Almazar '!C79+'Burger King'!C79+Bustelo!C79+Chilis!C79+Einstein!C79+Jamba!C79+'Pollo Tropical'!C79+'Subway GC'!C79+'Sushi Maki'!C79+Panda!C79+'Starbucks Mango'!C79+'Taco Bell'!C79+'Chick-fil-A'!C79+Dunkin!C79+'Misha''s'!C79+Sergios!C79+'Moes PG5'!C79+'Papa Johns'!C79+Salad!C79+'Half Moon'!C79+'Athletic Training Table'!C79+'Starbucks BBC'!C79+'Moes BBC'!C79+'Grille Works BBC'!C79+'Subway BBC'!C79+'Market Pavillion'!C79+'Chic Fil A BBC'!C79+Panera!C79+'Heritage Market'!C79</f>
        <v>0</v>
      </c>
      <c r="D79" s="103">
        <f t="shared" si="20"/>
        <v>0</v>
      </c>
      <c r="E79" s="167">
        <f>'POD Breezeway'!E79+'Express GL'!E79+'Starbucks GL-SBX Truck'!E79+'Miro''s'!E79+'Faculty Club'!E79+'Almazar '!E79+'Burger King'!E79+Bustelo!E79+Chilis!E79+Einstein!E79+Jamba!E79+'Pollo Tropical'!E79+'Subway GC'!E79+'Sushi Maki'!E79+Panda!E79+'Starbucks Mango'!E79+'Taco Bell'!E79+'Chick-fil-A'!E79+Dunkin!E79+'Misha''s'!E79+Sergios!E79+'Moes PG5'!E79+'Papa Johns'!E79+Salad!E79+'Half Moon'!E79+'Athletic Training Table'!E79+'Starbucks BBC'!E79+'Moes BBC'!E79+'Grille Works BBC'!E79+'Subway BBC'!E79+'Market Pavillion'!E79+'Chic Fil A BBC'!E79+Panera!E79+'Heritage Market'!E79</f>
        <v>0</v>
      </c>
      <c r="F79" s="103">
        <f t="shared" si="21"/>
        <v>0</v>
      </c>
      <c r="G79" s="167">
        <f>'POD Breezeway'!G79+'Express GL'!G79+'Starbucks GL-SBX Truck'!G79+'Miro''s'!G79+'Faculty Club'!G79+'Almazar '!G79+'Burger King'!G79+Bustelo!G79+Chilis!G79+Einstein!G79+Jamba!G79+'Pollo Tropical'!G79+'Subway GC'!G79+'Sushi Maki'!G79+Panda!G79+'Starbucks Mango'!G79+'Taco Bell'!G79+'Chick-fil-A'!G79+Dunkin!G79+'Misha''s'!G79+Sergios!G79+'Moes PG5'!G79+'Papa Johns'!G79+Salad!G79+'Half Moon'!G79+'Athletic Training Table'!G79+'Starbucks BBC'!G79+'Moes BBC'!G79+'Grille Works BBC'!G79+'Subway BBC'!G79+'Market Pavillion'!G79+'Chic Fil A BBC'!G79+Panera!G79+'Heritage Market'!G79</f>
        <v>0</v>
      </c>
      <c r="H79" s="103">
        <f t="shared" si="22"/>
        <v>0</v>
      </c>
      <c r="I79" s="167">
        <f>'POD Breezeway'!I79+'Express GL'!I79+'Starbucks GL-SBX Truck'!I79+'Miro''s'!I79+'Faculty Club'!I79+'Almazar '!I79+'Burger King'!I79+Bustelo!I79+Chilis!I79+Einstein!I79+Jamba!I79+'Pollo Tropical'!I79+'Subway GC'!I79+'Sushi Maki'!I79+Panda!I79+'Starbucks Mango'!I79+'Taco Bell'!I79+'Chick-fil-A'!I79+Dunkin!I79+'Misha''s'!I79+Sergios!I79+'Moes PG5'!I79+'Papa Johns'!I79+Salad!I79+'Half Moon'!I79+'Athletic Training Table'!I79+'Starbucks BBC'!I79+'Moes BBC'!I79+'Grille Works BBC'!I79+'Subway BBC'!I79+'Market Pavillion'!I79+'Chic Fil A BBC'!I79+Panera!I79+'Heritage Market'!I79</f>
        <v>0</v>
      </c>
      <c r="J79" s="103">
        <f t="shared" si="23"/>
        <v>0</v>
      </c>
      <c r="K79" s="167">
        <f>'POD Breezeway'!K79+'Express GL'!K79+'Starbucks GL-SBX Truck'!K79+'Miro''s'!K79+'Faculty Club'!K79+'Almazar '!K79+'Burger King'!K79+Bustelo!K79+Chilis!K79+Einstein!K79+Jamba!K79+'Pollo Tropical'!K79+'Subway GC'!K79+'Sushi Maki'!K79+Panda!K79+'Starbucks Mango'!K79+'Taco Bell'!K79+'Chick-fil-A'!K79+Dunkin!K79+'Misha''s'!K79+Sergios!K79+'Moes PG5'!K79+'Papa Johns'!K79+Salad!K79+'Half Moon'!K79+'Athletic Training Table'!K79+'Starbucks BBC'!K79+'Moes BBC'!K79+'Grille Works BBC'!K79+'Subway BBC'!K79+'Market Pavillion'!K79+'Chic Fil A BBC'!K79+Panera!K79+'Heritage Market'!K79</f>
        <v>0</v>
      </c>
      <c r="L79" s="103">
        <f t="shared" si="24"/>
        <v>0</v>
      </c>
      <c r="M79" s="167">
        <f>'POD Breezeway'!M79+'Express GL'!M79+'Starbucks GL-SBX Truck'!M79+'Miro''s'!M79+'Faculty Club'!M79+'Almazar '!M79+'Burger King'!M79+Bustelo!M79+Chilis!M79+Einstein!M79+Jamba!M79+'Pollo Tropical'!M79+'Subway GC'!M79+'Sushi Maki'!M79+Panda!M79+'Starbucks Mango'!M79+'Taco Bell'!M79+'Chick-fil-A'!M79+Dunkin!M79+'Misha''s'!M79+Sergios!M79+'Moes PG5'!M79+'Papa Johns'!M79+Salad!M79+'Half Moon'!M79+'Athletic Training Table'!M79+'Starbucks BBC'!M79+'Moes BBC'!M79+'Grille Works BBC'!M79+'Subway BBC'!M79+'Market Pavillion'!M79+'Chic Fil A BBC'!M79+Panera!M79+'Heritage Market'!M79</f>
        <v>0</v>
      </c>
      <c r="N79" s="103">
        <f t="shared" si="25"/>
        <v>0</v>
      </c>
      <c r="O79" s="167">
        <f>'POD Breezeway'!O79+'Express GL'!O79+'Starbucks GL-SBX Truck'!O79+'Miro''s'!O79+'Faculty Club'!O79+'Almazar '!O79+'Burger King'!O79+Bustelo!O79+Chilis!O79+Einstein!O79+Jamba!O79+'Pollo Tropical'!O79+'Subway GC'!O79+'Sushi Maki'!O79+Panda!O79+'Starbucks Mango'!O79+'Taco Bell'!O79+'Chick-fil-A'!O79+Dunkin!O79+'Misha''s'!O79+Sergios!O79+'Moes PG5'!O79+'Papa Johns'!O79+Salad!O79+'Half Moon'!O79+'Athletic Training Table'!O79+'Starbucks BBC'!O79+'Moes BBC'!O79+'Grille Works BBC'!O79+'Subway BBC'!O79+'Market Pavillion'!O79+'Chic Fil A BBC'!O79+Panera!O79+'Heritage Market'!O79</f>
        <v>0</v>
      </c>
      <c r="P79" s="103">
        <f t="shared" si="26"/>
        <v>0</v>
      </c>
      <c r="Q79" s="167">
        <f>'POD Breezeway'!Q79+'Express GL'!Q79+'Starbucks GL-SBX Truck'!Q79+'Miro''s'!Q79+'Faculty Club'!Q79+'Almazar '!Q79+'Burger King'!Q79+Bustelo!Q79+Chilis!Q79+Einstein!Q79+Jamba!Q79+'Pollo Tropical'!Q79+'Subway GC'!Q79+'Sushi Maki'!Q79+Panda!Q79+'Starbucks Mango'!Q79+'Taco Bell'!Q79+'Chick-fil-A'!Q79+Dunkin!Q79+'Misha''s'!Q79+Sergios!Q79+'Moes PG5'!Q79+'Papa Johns'!Q79+Salad!Q79+'Half Moon'!Q79+'Athletic Training Table'!Q79+'Starbucks BBC'!Q79+'Moes BBC'!Q79+'Grille Works BBC'!Q79+'Subway BBC'!Q79+'Market Pavillion'!Q79+'Chic Fil A BBC'!Q79+Panera!Q79+'Heritage Market'!Q79</f>
        <v>0</v>
      </c>
      <c r="R79" s="103">
        <f t="shared" si="27"/>
        <v>0</v>
      </c>
      <c r="S79" s="167">
        <f>'POD Breezeway'!S79+'Express GL'!S79+'Starbucks GL-SBX Truck'!S79+'Miro''s'!S79+'Faculty Club'!S79+'Almazar '!S79+'Burger King'!S79+Bustelo!S79+Chilis!S79+Einstein!S79+Jamba!S79+'Pollo Tropical'!S79+'Subway GC'!S79+'Sushi Maki'!S79+Panda!S79+'Starbucks Mango'!S79+'Taco Bell'!S79+'Chick-fil-A'!S79+Dunkin!S79+'Misha''s'!S79+Sergios!S79+'Moes PG5'!S79+'Papa Johns'!S79+Salad!S79+'Half Moon'!S79+'Athletic Training Table'!S79+'Starbucks BBC'!S79+'Moes BBC'!S79+'Grille Works BBC'!S79+'Subway BBC'!S79+'Market Pavillion'!S79+'Chic Fil A BBC'!S79+Panera!S79+'Heritage Market'!S79</f>
        <v>0</v>
      </c>
      <c r="T79" s="103">
        <f t="shared" si="28"/>
        <v>0</v>
      </c>
      <c r="U79" s="167">
        <f>'POD Breezeway'!U79+'Express GL'!U79+'Starbucks GL-SBX Truck'!U79+'Miro''s'!U79+'Faculty Club'!U79+'Almazar '!U79+'Burger King'!U79+Bustelo!U79+Chilis!U79+Einstein!U79+Jamba!U79+'Pollo Tropical'!U79+'Subway GC'!U79+'Sushi Maki'!U79+Panda!U79+'Starbucks Mango'!U79+'Taco Bell'!U79+'Chick-fil-A'!U79+Dunkin!U79+'Misha''s'!U79+Sergios!U79+'Moes PG5'!U79+'Papa Johns'!U79+Salad!U79+'Half Moon'!U79+'Athletic Training Table'!U79+'Starbucks BBC'!U79+'Moes BBC'!U79+'Grille Works BBC'!U79+'Subway BBC'!U79+'Market Pavillion'!U79+'Chic Fil A BBC'!U79+Panera!U79+'Heritage Market'!U79</f>
        <v>0</v>
      </c>
      <c r="V79" s="103">
        <f t="shared" si="29"/>
        <v>0</v>
      </c>
    </row>
    <row r="80" spans="1:22" ht="12.75" customHeight="1" x14ac:dyDescent="0.3">
      <c r="A80" s="38" t="s">
        <v>101</v>
      </c>
      <c r="B80" s="50"/>
      <c r="C80" s="167">
        <f>'POD Breezeway'!C80+'Express GL'!C80+'Starbucks GL-SBX Truck'!C80+'Miro''s'!C80+'Faculty Club'!C80+'Almazar '!C80+'Burger King'!C80+Bustelo!C80+Chilis!C80+Einstein!C80+Jamba!C80+'Pollo Tropical'!C80+'Subway GC'!C80+'Sushi Maki'!C80+Panda!C80+'Starbucks Mango'!C80+'Taco Bell'!C80+'Chick-fil-A'!C80+Dunkin!C80+'Misha''s'!C80+Sergios!C80+'Moes PG5'!C80+'Papa Johns'!C80+Salad!C80+'Half Moon'!C80+'Athletic Training Table'!C80+'Starbucks BBC'!C80+'Moes BBC'!C80+'Grille Works BBC'!C80+'Subway BBC'!C80+'Market Pavillion'!C80+'Chic Fil A BBC'!C80+Panera!C80+'Heritage Market'!C80</f>
        <v>0</v>
      </c>
      <c r="D80" s="103">
        <f t="shared" si="20"/>
        <v>0</v>
      </c>
      <c r="E80" s="167">
        <f>'POD Breezeway'!E80+'Express GL'!E80+'Starbucks GL-SBX Truck'!E80+'Miro''s'!E80+'Faculty Club'!E80+'Almazar '!E80+'Burger King'!E80+Bustelo!E80+Chilis!E80+Einstein!E80+Jamba!E80+'Pollo Tropical'!E80+'Subway GC'!E80+'Sushi Maki'!E80+Panda!E80+'Starbucks Mango'!E80+'Taco Bell'!E80+'Chick-fil-A'!E80+Dunkin!E80+'Misha''s'!E80+Sergios!E80+'Moes PG5'!E80+'Papa Johns'!E80+Salad!E80+'Half Moon'!E80+'Athletic Training Table'!E80+'Starbucks BBC'!E80+'Moes BBC'!E80+'Grille Works BBC'!E80+'Subway BBC'!E80+'Market Pavillion'!E80+'Chic Fil A BBC'!E80+Panera!E80+'Heritage Market'!E80</f>
        <v>0</v>
      </c>
      <c r="F80" s="103">
        <f t="shared" si="21"/>
        <v>0</v>
      </c>
      <c r="G80" s="167">
        <f>'POD Breezeway'!G80+'Express GL'!G80+'Starbucks GL-SBX Truck'!G80+'Miro''s'!G80+'Faculty Club'!G80+'Almazar '!G80+'Burger King'!G80+Bustelo!G80+Chilis!G80+Einstein!G80+Jamba!G80+'Pollo Tropical'!G80+'Subway GC'!G80+'Sushi Maki'!G80+Panda!G80+'Starbucks Mango'!G80+'Taco Bell'!G80+'Chick-fil-A'!G80+Dunkin!G80+'Misha''s'!G80+Sergios!G80+'Moes PG5'!G80+'Papa Johns'!G80+Salad!G80+'Half Moon'!G80+'Athletic Training Table'!G80+'Starbucks BBC'!G80+'Moes BBC'!G80+'Grille Works BBC'!G80+'Subway BBC'!G80+'Market Pavillion'!G80+'Chic Fil A BBC'!G80+Panera!G80+'Heritage Market'!G80</f>
        <v>0</v>
      </c>
      <c r="H80" s="103">
        <f t="shared" si="22"/>
        <v>0</v>
      </c>
      <c r="I80" s="167">
        <f>'POD Breezeway'!I80+'Express GL'!I80+'Starbucks GL-SBX Truck'!I80+'Miro''s'!I80+'Faculty Club'!I80+'Almazar '!I80+'Burger King'!I80+Bustelo!I80+Chilis!I80+Einstein!I80+Jamba!I80+'Pollo Tropical'!I80+'Subway GC'!I80+'Sushi Maki'!I80+Panda!I80+'Starbucks Mango'!I80+'Taco Bell'!I80+'Chick-fil-A'!I80+Dunkin!I80+'Misha''s'!I80+Sergios!I80+'Moes PG5'!I80+'Papa Johns'!I80+Salad!I80+'Half Moon'!I80+'Athletic Training Table'!I80+'Starbucks BBC'!I80+'Moes BBC'!I80+'Grille Works BBC'!I80+'Subway BBC'!I80+'Market Pavillion'!I80+'Chic Fil A BBC'!I80+Panera!I80+'Heritage Market'!I80</f>
        <v>0</v>
      </c>
      <c r="J80" s="103">
        <f t="shared" si="23"/>
        <v>0</v>
      </c>
      <c r="K80" s="167">
        <f>'POD Breezeway'!K80+'Express GL'!K80+'Starbucks GL-SBX Truck'!K80+'Miro''s'!K80+'Faculty Club'!K80+'Almazar '!K80+'Burger King'!K80+Bustelo!K80+Chilis!K80+Einstein!K80+Jamba!K80+'Pollo Tropical'!K80+'Subway GC'!K80+'Sushi Maki'!K80+Panda!K80+'Starbucks Mango'!K80+'Taco Bell'!K80+'Chick-fil-A'!K80+Dunkin!K80+'Misha''s'!K80+Sergios!K80+'Moes PG5'!K80+'Papa Johns'!K80+Salad!K80+'Half Moon'!K80+'Athletic Training Table'!K80+'Starbucks BBC'!K80+'Moes BBC'!K80+'Grille Works BBC'!K80+'Subway BBC'!K80+'Market Pavillion'!K80+'Chic Fil A BBC'!K80+Panera!K80+'Heritage Market'!K80</f>
        <v>0</v>
      </c>
      <c r="L80" s="103">
        <f t="shared" si="24"/>
        <v>0</v>
      </c>
      <c r="M80" s="167">
        <f>'POD Breezeway'!M80+'Express GL'!M80+'Starbucks GL-SBX Truck'!M80+'Miro''s'!M80+'Faculty Club'!M80+'Almazar '!M80+'Burger King'!M80+Bustelo!M80+Chilis!M80+Einstein!M80+Jamba!M80+'Pollo Tropical'!M80+'Subway GC'!M80+'Sushi Maki'!M80+Panda!M80+'Starbucks Mango'!M80+'Taco Bell'!M80+'Chick-fil-A'!M80+Dunkin!M80+'Misha''s'!M80+Sergios!M80+'Moes PG5'!M80+'Papa Johns'!M80+Salad!M80+'Half Moon'!M80+'Athletic Training Table'!M80+'Starbucks BBC'!M80+'Moes BBC'!M80+'Grille Works BBC'!M80+'Subway BBC'!M80+'Market Pavillion'!M80+'Chic Fil A BBC'!M80+Panera!M80+'Heritage Market'!M80</f>
        <v>0</v>
      </c>
      <c r="N80" s="103">
        <f t="shared" si="25"/>
        <v>0</v>
      </c>
      <c r="O80" s="167">
        <f>'POD Breezeway'!O80+'Express GL'!O80+'Starbucks GL-SBX Truck'!O80+'Miro''s'!O80+'Faculty Club'!O80+'Almazar '!O80+'Burger King'!O80+Bustelo!O80+Chilis!O80+Einstein!O80+Jamba!O80+'Pollo Tropical'!O80+'Subway GC'!O80+'Sushi Maki'!O80+Panda!O80+'Starbucks Mango'!O80+'Taco Bell'!O80+'Chick-fil-A'!O80+Dunkin!O80+'Misha''s'!O80+Sergios!O80+'Moes PG5'!O80+'Papa Johns'!O80+Salad!O80+'Half Moon'!O80+'Athletic Training Table'!O80+'Starbucks BBC'!O80+'Moes BBC'!O80+'Grille Works BBC'!O80+'Subway BBC'!O80+'Market Pavillion'!O80+'Chic Fil A BBC'!O80+Panera!O80+'Heritage Market'!O80</f>
        <v>0</v>
      </c>
      <c r="P80" s="103">
        <f t="shared" si="26"/>
        <v>0</v>
      </c>
      <c r="Q80" s="167">
        <f>'POD Breezeway'!Q80+'Express GL'!Q80+'Starbucks GL-SBX Truck'!Q80+'Miro''s'!Q80+'Faculty Club'!Q80+'Almazar '!Q80+'Burger King'!Q80+Bustelo!Q80+Chilis!Q80+Einstein!Q80+Jamba!Q80+'Pollo Tropical'!Q80+'Subway GC'!Q80+'Sushi Maki'!Q80+Panda!Q80+'Starbucks Mango'!Q80+'Taco Bell'!Q80+'Chick-fil-A'!Q80+Dunkin!Q80+'Misha''s'!Q80+Sergios!Q80+'Moes PG5'!Q80+'Papa Johns'!Q80+Salad!Q80+'Half Moon'!Q80+'Athletic Training Table'!Q80+'Starbucks BBC'!Q80+'Moes BBC'!Q80+'Grille Works BBC'!Q80+'Subway BBC'!Q80+'Market Pavillion'!Q80+'Chic Fil A BBC'!Q80+Panera!Q80+'Heritage Market'!Q80</f>
        <v>0</v>
      </c>
      <c r="R80" s="103">
        <f t="shared" si="27"/>
        <v>0</v>
      </c>
      <c r="S80" s="167">
        <f>'POD Breezeway'!S80+'Express GL'!S80+'Starbucks GL-SBX Truck'!S80+'Miro''s'!S80+'Faculty Club'!S80+'Almazar '!S80+'Burger King'!S80+Bustelo!S80+Chilis!S80+Einstein!S80+Jamba!S80+'Pollo Tropical'!S80+'Subway GC'!S80+'Sushi Maki'!S80+Panda!S80+'Starbucks Mango'!S80+'Taco Bell'!S80+'Chick-fil-A'!S80+Dunkin!S80+'Misha''s'!S80+Sergios!S80+'Moes PG5'!S80+'Papa Johns'!S80+Salad!S80+'Half Moon'!S80+'Athletic Training Table'!S80+'Starbucks BBC'!S80+'Moes BBC'!S80+'Grille Works BBC'!S80+'Subway BBC'!S80+'Market Pavillion'!S80+'Chic Fil A BBC'!S80+Panera!S80+'Heritage Market'!S80</f>
        <v>0</v>
      </c>
      <c r="T80" s="103">
        <f t="shared" si="28"/>
        <v>0</v>
      </c>
      <c r="U80" s="167">
        <f>'POD Breezeway'!U80+'Express GL'!U80+'Starbucks GL-SBX Truck'!U80+'Miro''s'!U80+'Faculty Club'!U80+'Almazar '!U80+'Burger King'!U80+Bustelo!U80+Chilis!U80+Einstein!U80+Jamba!U80+'Pollo Tropical'!U80+'Subway GC'!U80+'Sushi Maki'!U80+Panda!U80+'Starbucks Mango'!U80+'Taco Bell'!U80+'Chick-fil-A'!U80+Dunkin!U80+'Misha''s'!U80+Sergios!U80+'Moes PG5'!U80+'Papa Johns'!U80+Salad!U80+'Half Moon'!U80+'Athletic Training Table'!U80+'Starbucks BBC'!U80+'Moes BBC'!U80+'Grille Works BBC'!U80+'Subway BBC'!U80+'Market Pavillion'!U80+'Chic Fil A BBC'!U80+Panera!U80+'Heritage Market'!U80</f>
        <v>0</v>
      </c>
      <c r="V80" s="103">
        <f t="shared" si="29"/>
        <v>0</v>
      </c>
    </row>
    <row r="81" spans="1:22" ht="12.75" customHeight="1" x14ac:dyDescent="0.3">
      <c r="A81" s="38" t="s">
        <v>139</v>
      </c>
      <c r="B81" s="50"/>
      <c r="C81" s="167">
        <f>'POD Breezeway'!C81+'Express GL'!C81+'Starbucks GL-SBX Truck'!C81+'Miro''s'!C81+'Faculty Club'!C81+'Almazar '!C81+'Burger King'!C81+Bustelo!C81+Chilis!C81+Einstein!C81+Jamba!C81+'Pollo Tropical'!C81+'Subway GC'!C81+'Sushi Maki'!C81+Panda!C81+'Starbucks Mango'!C81+'Taco Bell'!C81+'Chick-fil-A'!C81+Dunkin!C81+'Misha''s'!C81+Sergios!C81+'Moes PG5'!C81+'Papa Johns'!C81+Salad!C81+'Half Moon'!C81+'Athletic Training Table'!C81+'Starbucks BBC'!C81+'Moes BBC'!C81+'Grille Works BBC'!C81+'Subway BBC'!C81+'Market Pavillion'!C81+'Chic Fil A BBC'!C81+Panera!C81+'Heritage Market'!C81</f>
        <v>0</v>
      </c>
      <c r="D81" s="103">
        <f t="shared" si="20"/>
        <v>0</v>
      </c>
      <c r="E81" s="167">
        <f>'POD Breezeway'!E81+'Express GL'!E81+'Starbucks GL-SBX Truck'!E81+'Miro''s'!E81+'Faculty Club'!E81+'Almazar '!E81+'Burger King'!E81+Bustelo!E81+Chilis!E81+Einstein!E81+Jamba!E81+'Pollo Tropical'!E81+'Subway GC'!E81+'Sushi Maki'!E81+Panda!E81+'Starbucks Mango'!E81+'Taco Bell'!E81+'Chick-fil-A'!E81+Dunkin!E81+'Misha''s'!E81+Sergios!E81+'Moes PG5'!E81+'Papa Johns'!E81+Salad!E81+'Half Moon'!E81+'Athletic Training Table'!E81+'Starbucks BBC'!E81+'Moes BBC'!E81+'Grille Works BBC'!E81+'Subway BBC'!E81+'Market Pavillion'!E81+'Chic Fil A BBC'!E81+Panera!E81+'Heritage Market'!E81</f>
        <v>0</v>
      </c>
      <c r="F81" s="103">
        <f t="shared" si="21"/>
        <v>0</v>
      </c>
      <c r="G81" s="167">
        <f>'POD Breezeway'!G81+'Express GL'!G81+'Starbucks GL-SBX Truck'!G81+'Miro''s'!G81+'Faculty Club'!G81+'Almazar '!G81+'Burger King'!G81+Bustelo!G81+Chilis!G81+Einstein!G81+Jamba!G81+'Pollo Tropical'!G81+'Subway GC'!G81+'Sushi Maki'!G81+Panda!G81+'Starbucks Mango'!G81+'Taco Bell'!G81+'Chick-fil-A'!G81+Dunkin!G81+'Misha''s'!G81+Sergios!G81+'Moes PG5'!G81+'Papa Johns'!G81+Salad!G81+'Half Moon'!G81+'Athletic Training Table'!G81+'Starbucks BBC'!G81+'Moes BBC'!G81+'Grille Works BBC'!G81+'Subway BBC'!G81+'Market Pavillion'!G81+'Chic Fil A BBC'!G81+Panera!G81+'Heritage Market'!G81</f>
        <v>0</v>
      </c>
      <c r="H81" s="103">
        <f t="shared" si="22"/>
        <v>0</v>
      </c>
      <c r="I81" s="167">
        <f>'POD Breezeway'!I81+'Express GL'!I81+'Starbucks GL-SBX Truck'!I81+'Miro''s'!I81+'Faculty Club'!I81+'Almazar '!I81+'Burger King'!I81+Bustelo!I81+Chilis!I81+Einstein!I81+Jamba!I81+'Pollo Tropical'!I81+'Subway GC'!I81+'Sushi Maki'!I81+Panda!I81+'Starbucks Mango'!I81+'Taco Bell'!I81+'Chick-fil-A'!I81+Dunkin!I81+'Misha''s'!I81+Sergios!I81+'Moes PG5'!I81+'Papa Johns'!I81+Salad!I81+'Half Moon'!I81+'Athletic Training Table'!I81+'Starbucks BBC'!I81+'Moes BBC'!I81+'Grille Works BBC'!I81+'Subway BBC'!I81+'Market Pavillion'!I81+'Chic Fil A BBC'!I81+Panera!I81+'Heritage Market'!I81</f>
        <v>0</v>
      </c>
      <c r="J81" s="103">
        <f t="shared" si="23"/>
        <v>0</v>
      </c>
      <c r="K81" s="167">
        <f>'POD Breezeway'!K81+'Express GL'!K81+'Starbucks GL-SBX Truck'!K81+'Miro''s'!K81+'Faculty Club'!K81+'Almazar '!K81+'Burger King'!K81+Bustelo!K81+Chilis!K81+Einstein!K81+Jamba!K81+'Pollo Tropical'!K81+'Subway GC'!K81+'Sushi Maki'!K81+Panda!K81+'Starbucks Mango'!K81+'Taco Bell'!K81+'Chick-fil-A'!K81+Dunkin!K81+'Misha''s'!K81+Sergios!K81+'Moes PG5'!K81+'Papa Johns'!K81+Salad!K81+'Half Moon'!K81+'Athletic Training Table'!K81+'Starbucks BBC'!K81+'Moes BBC'!K81+'Grille Works BBC'!K81+'Subway BBC'!K81+'Market Pavillion'!K81+'Chic Fil A BBC'!K81+Panera!K81+'Heritage Market'!K81</f>
        <v>0</v>
      </c>
      <c r="L81" s="103">
        <f t="shared" si="24"/>
        <v>0</v>
      </c>
      <c r="M81" s="167">
        <f>'POD Breezeway'!M81+'Express GL'!M81+'Starbucks GL-SBX Truck'!M81+'Miro''s'!M81+'Faculty Club'!M81+'Almazar '!M81+'Burger King'!M81+Bustelo!M81+Chilis!M81+Einstein!M81+Jamba!M81+'Pollo Tropical'!M81+'Subway GC'!M81+'Sushi Maki'!M81+Panda!M81+'Starbucks Mango'!M81+'Taco Bell'!M81+'Chick-fil-A'!M81+Dunkin!M81+'Misha''s'!M81+Sergios!M81+'Moes PG5'!M81+'Papa Johns'!M81+Salad!M81+'Half Moon'!M81+'Athletic Training Table'!M81+'Starbucks BBC'!M81+'Moes BBC'!M81+'Grille Works BBC'!M81+'Subway BBC'!M81+'Market Pavillion'!M81+'Chic Fil A BBC'!M81+Panera!M81+'Heritage Market'!M81</f>
        <v>0</v>
      </c>
      <c r="N81" s="103">
        <f t="shared" si="25"/>
        <v>0</v>
      </c>
      <c r="O81" s="167">
        <f>'POD Breezeway'!O81+'Express GL'!O81+'Starbucks GL-SBX Truck'!O81+'Miro''s'!O81+'Faculty Club'!O81+'Almazar '!O81+'Burger King'!O81+Bustelo!O81+Chilis!O81+Einstein!O81+Jamba!O81+'Pollo Tropical'!O81+'Subway GC'!O81+'Sushi Maki'!O81+Panda!O81+'Starbucks Mango'!O81+'Taco Bell'!O81+'Chick-fil-A'!O81+Dunkin!O81+'Misha''s'!O81+Sergios!O81+'Moes PG5'!O81+'Papa Johns'!O81+Salad!O81+'Half Moon'!O81+'Athletic Training Table'!O81+'Starbucks BBC'!O81+'Moes BBC'!O81+'Grille Works BBC'!O81+'Subway BBC'!O81+'Market Pavillion'!O81+'Chic Fil A BBC'!O81+Panera!O81+'Heritage Market'!O81</f>
        <v>0</v>
      </c>
      <c r="P81" s="103">
        <f t="shared" si="26"/>
        <v>0</v>
      </c>
      <c r="Q81" s="167">
        <f>'POD Breezeway'!Q81+'Express GL'!Q81+'Starbucks GL-SBX Truck'!Q81+'Miro''s'!Q81+'Faculty Club'!Q81+'Almazar '!Q81+'Burger King'!Q81+Bustelo!Q81+Chilis!Q81+Einstein!Q81+Jamba!Q81+'Pollo Tropical'!Q81+'Subway GC'!Q81+'Sushi Maki'!Q81+Panda!Q81+'Starbucks Mango'!Q81+'Taco Bell'!Q81+'Chick-fil-A'!Q81+Dunkin!Q81+'Misha''s'!Q81+Sergios!Q81+'Moes PG5'!Q81+'Papa Johns'!Q81+Salad!Q81+'Half Moon'!Q81+'Athletic Training Table'!Q81+'Starbucks BBC'!Q81+'Moes BBC'!Q81+'Grille Works BBC'!Q81+'Subway BBC'!Q81+'Market Pavillion'!Q81+'Chic Fil A BBC'!Q81+Panera!Q81+'Heritage Market'!Q81</f>
        <v>0</v>
      </c>
      <c r="R81" s="103">
        <f t="shared" si="27"/>
        <v>0</v>
      </c>
      <c r="S81" s="167">
        <f>'POD Breezeway'!S81+'Express GL'!S81+'Starbucks GL-SBX Truck'!S81+'Miro''s'!S81+'Faculty Club'!S81+'Almazar '!S81+'Burger King'!S81+Bustelo!S81+Chilis!S81+Einstein!S81+Jamba!S81+'Pollo Tropical'!S81+'Subway GC'!S81+'Sushi Maki'!S81+Panda!S81+'Starbucks Mango'!S81+'Taco Bell'!S81+'Chick-fil-A'!S81+Dunkin!S81+'Misha''s'!S81+Sergios!S81+'Moes PG5'!S81+'Papa Johns'!S81+Salad!S81+'Half Moon'!S81+'Athletic Training Table'!S81+'Starbucks BBC'!S81+'Moes BBC'!S81+'Grille Works BBC'!S81+'Subway BBC'!S81+'Market Pavillion'!S81+'Chic Fil A BBC'!S81+Panera!S81+'Heritage Market'!S81</f>
        <v>0</v>
      </c>
      <c r="T81" s="103">
        <f t="shared" si="28"/>
        <v>0</v>
      </c>
      <c r="U81" s="167">
        <f>'POD Breezeway'!U81+'Express GL'!U81+'Starbucks GL-SBX Truck'!U81+'Miro''s'!U81+'Faculty Club'!U81+'Almazar '!U81+'Burger King'!U81+Bustelo!U81+Chilis!U81+Einstein!U81+Jamba!U81+'Pollo Tropical'!U81+'Subway GC'!U81+'Sushi Maki'!U81+Panda!U81+'Starbucks Mango'!U81+'Taco Bell'!U81+'Chick-fil-A'!U81+Dunkin!U81+'Misha''s'!U81+Sergios!U81+'Moes PG5'!U81+'Papa Johns'!U81+Salad!U81+'Half Moon'!U81+'Athletic Training Table'!U81+'Starbucks BBC'!U81+'Moes BBC'!U81+'Grille Works BBC'!U81+'Subway BBC'!U81+'Market Pavillion'!U81+'Chic Fil A BBC'!U81+Panera!U81+'Heritage Market'!U81</f>
        <v>0</v>
      </c>
      <c r="V81" s="103">
        <f t="shared" si="29"/>
        <v>0</v>
      </c>
    </row>
    <row r="82" spans="1:22" ht="12.75" customHeight="1" x14ac:dyDescent="0.3">
      <c r="A82" s="38" t="s">
        <v>155</v>
      </c>
      <c r="B82" s="50"/>
      <c r="C82" s="167">
        <f>'POD Breezeway'!C82+'Express GL'!C82+'Starbucks GL-SBX Truck'!C82+'Miro''s'!C82+'Faculty Club'!C82+'Almazar '!C82+'Burger King'!C82+Bustelo!C82+Chilis!C82+Einstein!C82+Jamba!C82+'Pollo Tropical'!C82+'Subway GC'!C82+'Sushi Maki'!C82+Panda!C82+'Starbucks Mango'!C82+'Taco Bell'!C82+'Chick-fil-A'!C82+Dunkin!C82+'Misha''s'!C82+Sergios!C82+'Moes PG5'!C82+'Papa Johns'!C82+Salad!C82+'Half Moon'!C82+'Athletic Training Table'!C82+'Starbucks BBC'!C82+'Moes BBC'!C82+'Grille Works BBC'!C82+'Subway BBC'!C82+'Market Pavillion'!C82+'Chic Fil A BBC'!C82+Panera!C82+'Heritage Market'!C82</f>
        <v>0</v>
      </c>
      <c r="D82" s="103">
        <f t="shared" si="20"/>
        <v>0</v>
      </c>
      <c r="E82" s="167">
        <f>'POD Breezeway'!E82+'Express GL'!E82+'Starbucks GL-SBX Truck'!E82+'Miro''s'!E82+'Faculty Club'!E82+'Almazar '!E82+'Burger King'!E82+Bustelo!E82+Chilis!E82+Einstein!E82+Jamba!E82+'Pollo Tropical'!E82+'Subway GC'!E82+'Sushi Maki'!E82+Panda!E82+'Starbucks Mango'!E82+'Taco Bell'!E82+'Chick-fil-A'!E82+Dunkin!E82+'Misha''s'!E82+Sergios!E82+'Moes PG5'!E82+'Papa Johns'!E82+Salad!E82+'Half Moon'!E82+'Athletic Training Table'!E82+'Starbucks BBC'!E82+'Moes BBC'!E82+'Grille Works BBC'!E82+'Subway BBC'!E82+'Market Pavillion'!E82+'Chic Fil A BBC'!E82+Panera!E82+'Heritage Market'!E82</f>
        <v>0</v>
      </c>
      <c r="F82" s="103">
        <f t="shared" si="21"/>
        <v>0</v>
      </c>
      <c r="G82" s="167">
        <f>'POD Breezeway'!G82+'Express GL'!G82+'Starbucks GL-SBX Truck'!G82+'Miro''s'!G82+'Faculty Club'!G82+'Almazar '!G82+'Burger King'!G82+Bustelo!G82+Chilis!G82+Einstein!G82+Jamba!G82+'Pollo Tropical'!G82+'Subway GC'!G82+'Sushi Maki'!G82+Panda!G82+'Starbucks Mango'!G82+'Taco Bell'!G82+'Chick-fil-A'!G82+Dunkin!G82+'Misha''s'!G82+Sergios!G82+'Moes PG5'!G82+'Papa Johns'!G82+Salad!G82+'Half Moon'!G82+'Athletic Training Table'!G82+'Starbucks BBC'!G82+'Moes BBC'!G82+'Grille Works BBC'!G82+'Subway BBC'!G82+'Market Pavillion'!G82+'Chic Fil A BBC'!G82+Panera!G82+'Heritage Market'!G82</f>
        <v>0</v>
      </c>
      <c r="H82" s="103">
        <f t="shared" si="22"/>
        <v>0</v>
      </c>
      <c r="I82" s="167">
        <f>'POD Breezeway'!I82+'Express GL'!I82+'Starbucks GL-SBX Truck'!I82+'Miro''s'!I82+'Faculty Club'!I82+'Almazar '!I82+'Burger King'!I82+Bustelo!I82+Chilis!I82+Einstein!I82+Jamba!I82+'Pollo Tropical'!I82+'Subway GC'!I82+'Sushi Maki'!I82+Panda!I82+'Starbucks Mango'!I82+'Taco Bell'!I82+'Chick-fil-A'!I82+Dunkin!I82+'Misha''s'!I82+Sergios!I82+'Moes PG5'!I82+'Papa Johns'!I82+Salad!I82+'Half Moon'!I82+'Athletic Training Table'!I82+'Starbucks BBC'!I82+'Moes BBC'!I82+'Grille Works BBC'!I82+'Subway BBC'!I82+'Market Pavillion'!I82+'Chic Fil A BBC'!I82+Panera!I82+'Heritage Market'!I82</f>
        <v>0</v>
      </c>
      <c r="J82" s="103">
        <f t="shared" si="23"/>
        <v>0</v>
      </c>
      <c r="K82" s="167">
        <f>'POD Breezeway'!K82+'Express GL'!K82+'Starbucks GL-SBX Truck'!K82+'Miro''s'!K82+'Faculty Club'!K82+'Almazar '!K82+'Burger King'!K82+Bustelo!K82+Chilis!K82+Einstein!K82+Jamba!K82+'Pollo Tropical'!K82+'Subway GC'!K82+'Sushi Maki'!K82+Panda!K82+'Starbucks Mango'!K82+'Taco Bell'!K82+'Chick-fil-A'!K82+Dunkin!K82+'Misha''s'!K82+Sergios!K82+'Moes PG5'!K82+'Papa Johns'!K82+Salad!K82+'Half Moon'!K82+'Athletic Training Table'!K82+'Starbucks BBC'!K82+'Moes BBC'!K82+'Grille Works BBC'!K82+'Subway BBC'!K82+'Market Pavillion'!K82+'Chic Fil A BBC'!K82+Panera!K82+'Heritage Market'!K82</f>
        <v>0</v>
      </c>
      <c r="L82" s="103">
        <f t="shared" si="24"/>
        <v>0</v>
      </c>
      <c r="M82" s="167">
        <f>'POD Breezeway'!M82+'Express GL'!M82+'Starbucks GL-SBX Truck'!M82+'Miro''s'!M82+'Faculty Club'!M82+'Almazar '!M82+'Burger King'!M82+Bustelo!M82+Chilis!M82+Einstein!M82+Jamba!M82+'Pollo Tropical'!M82+'Subway GC'!M82+'Sushi Maki'!M82+Panda!M82+'Starbucks Mango'!M82+'Taco Bell'!M82+'Chick-fil-A'!M82+Dunkin!M82+'Misha''s'!M82+Sergios!M82+'Moes PG5'!M82+'Papa Johns'!M82+Salad!M82+'Half Moon'!M82+'Athletic Training Table'!M82+'Starbucks BBC'!M82+'Moes BBC'!M82+'Grille Works BBC'!M82+'Subway BBC'!M82+'Market Pavillion'!M82+'Chic Fil A BBC'!M82+Panera!M82+'Heritage Market'!M82</f>
        <v>0</v>
      </c>
      <c r="N82" s="103">
        <f t="shared" si="25"/>
        <v>0</v>
      </c>
      <c r="O82" s="167">
        <f>'POD Breezeway'!O82+'Express GL'!O82+'Starbucks GL-SBX Truck'!O82+'Miro''s'!O82+'Faculty Club'!O82+'Almazar '!O82+'Burger King'!O82+Bustelo!O82+Chilis!O82+Einstein!O82+Jamba!O82+'Pollo Tropical'!O82+'Subway GC'!O82+'Sushi Maki'!O82+Panda!O82+'Starbucks Mango'!O82+'Taco Bell'!O82+'Chick-fil-A'!O82+Dunkin!O82+'Misha''s'!O82+Sergios!O82+'Moes PG5'!O82+'Papa Johns'!O82+Salad!O82+'Half Moon'!O82+'Athletic Training Table'!O82+'Starbucks BBC'!O82+'Moes BBC'!O82+'Grille Works BBC'!O82+'Subway BBC'!O82+'Market Pavillion'!O82+'Chic Fil A BBC'!O82+Panera!O82+'Heritage Market'!O82</f>
        <v>0</v>
      </c>
      <c r="P82" s="103">
        <f t="shared" si="26"/>
        <v>0</v>
      </c>
      <c r="Q82" s="167">
        <f>'POD Breezeway'!Q82+'Express GL'!Q82+'Starbucks GL-SBX Truck'!Q82+'Miro''s'!Q82+'Faculty Club'!Q82+'Almazar '!Q82+'Burger King'!Q82+Bustelo!Q82+Chilis!Q82+Einstein!Q82+Jamba!Q82+'Pollo Tropical'!Q82+'Subway GC'!Q82+'Sushi Maki'!Q82+Panda!Q82+'Starbucks Mango'!Q82+'Taco Bell'!Q82+'Chick-fil-A'!Q82+Dunkin!Q82+'Misha''s'!Q82+Sergios!Q82+'Moes PG5'!Q82+'Papa Johns'!Q82+Salad!Q82+'Half Moon'!Q82+'Athletic Training Table'!Q82+'Starbucks BBC'!Q82+'Moes BBC'!Q82+'Grille Works BBC'!Q82+'Subway BBC'!Q82+'Market Pavillion'!Q82+'Chic Fil A BBC'!Q82+Panera!Q82+'Heritage Market'!Q82</f>
        <v>0</v>
      </c>
      <c r="R82" s="103">
        <f t="shared" si="27"/>
        <v>0</v>
      </c>
      <c r="S82" s="167">
        <f>'POD Breezeway'!S82+'Express GL'!S82+'Starbucks GL-SBX Truck'!S82+'Miro''s'!S82+'Faculty Club'!S82+'Almazar '!S82+'Burger King'!S82+Bustelo!S82+Chilis!S82+Einstein!S82+Jamba!S82+'Pollo Tropical'!S82+'Subway GC'!S82+'Sushi Maki'!S82+Panda!S82+'Starbucks Mango'!S82+'Taco Bell'!S82+'Chick-fil-A'!S82+Dunkin!S82+'Misha''s'!S82+Sergios!S82+'Moes PG5'!S82+'Papa Johns'!S82+Salad!S82+'Half Moon'!S82+'Athletic Training Table'!S82+'Starbucks BBC'!S82+'Moes BBC'!S82+'Grille Works BBC'!S82+'Subway BBC'!S82+'Market Pavillion'!S82+'Chic Fil A BBC'!S82+Panera!S82+'Heritage Market'!S82</f>
        <v>0</v>
      </c>
      <c r="T82" s="103">
        <f t="shared" si="28"/>
        <v>0</v>
      </c>
      <c r="U82" s="167">
        <f>'POD Breezeway'!U82+'Express GL'!U82+'Starbucks GL-SBX Truck'!U82+'Miro''s'!U82+'Faculty Club'!U82+'Almazar '!U82+'Burger King'!U82+Bustelo!U82+Chilis!U82+Einstein!U82+Jamba!U82+'Pollo Tropical'!U82+'Subway GC'!U82+'Sushi Maki'!U82+Panda!U82+'Starbucks Mango'!U82+'Taco Bell'!U82+'Chick-fil-A'!U82+Dunkin!U82+'Misha''s'!U82+Sergios!U82+'Moes PG5'!U82+'Papa Johns'!U82+Salad!U82+'Half Moon'!U82+'Athletic Training Table'!U82+'Starbucks BBC'!U82+'Moes BBC'!U82+'Grille Works BBC'!U82+'Subway BBC'!U82+'Market Pavillion'!U82+'Chic Fil A BBC'!U82+Panera!U82+'Heritage Market'!U82</f>
        <v>0</v>
      </c>
      <c r="V82" s="103">
        <f t="shared" si="29"/>
        <v>0</v>
      </c>
    </row>
    <row r="83" spans="1:22" ht="12.75" customHeight="1" x14ac:dyDescent="0.3">
      <c r="A83" s="38" t="s">
        <v>77</v>
      </c>
      <c r="B83" s="50"/>
      <c r="C83" s="167">
        <f>'POD Breezeway'!C83+'Express GL'!C83+'Starbucks GL-SBX Truck'!C83+'Miro''s'!C83+'Faculty Club'!C83+'Almazar '!C83+'Burger King'!C83+Bustelo!C83+Chilis!C83+Einstein!C83+Jamba!C83+'Pollo Tropical'!C83+'Subway GC'!C83+'Sushi Maki'!C83+Panda!C83+'Starbucks Mango'!C83+'Taco Bell'!C83+'Chick-fil-A'!C83+Dunkin!C83+'Misha''s'!C83+Sergios!C83+'Moes PG5'!C83+'Papa Johns'!C83+Salad!C83+'Half Moon'!C83+'Athletic Training Table'!C83+'Starbucks BBC'!C83+'Moes BBC'!C83+'Grille Works BBC'!C83+'Subway BBC'!C83+'Market Pavillion'!C83+'Chic Fil A BBC'!C83+Panera!C83+'Heritage Market'!C83</f>
        <v>0</v>
      </c>
      <c r="D83" s="103">
        <f t="shared" si="20"/>
        <v>0</v>
      </c>
      <c r="E83" s="167">
        <f>'POD Breezeway'!E83+'Express GL'!E83+'Starbucks GL-SBX Truck'!E83+'Miro''s'!E83+'Faculty Club'!E83+'Almazar '!E83+'Burger King'!E83+Bustelo!E83+Chilis!E83+Einstein!E83+Jamba!E83+'Pollo Tropical'!E83+'Subway GC'!E83+'Sushi Maki'!E83+Panda!E83+'Starbucks Mango'!E83+'Taco Bell'!E83+'Chick-fil-A'!E83+Dunkin!E83+'Misha''s'!E83+Sergios!E83+'Moes PG5'!E83+'Papa Johns'!E83+Salad!E83+'Half Moon'!E83+'Athletic Training Table'!E83+'Starbucks BBC'!E83+'Moes BBC'!E83+'Grille Works BBC'!E83+'Subway BBC'!E83+'Market Pavillion'!E83+'Chic Fil A BBC'!E83+Panera!E83+'Heritage Market'!E83</f>
        <v>0</v>
      </c>
      <c r="F83" s="103">
        <f t="shared" si="21"/>
        <v>0</v>
      </c>
      <c r="G83" s="167">
        <f>'POD Breezeway'!G83+'Express GL'!G83+'Starbucks GL-SBX Truck'!G83+'Miro''s'!G83+'Faculty Club'!G83+'Almazar '!G83+'Burger King'!G83+Bustelo!G83+Chilis!G83+Einstein!G83+Jamba!G83+'Pollo Tropical'!G83+'Subway GC'!G83+'Sushi Maki'!G83+Panda!G83+'Starbucks Mango'!G83+'Taco Bell'!G83+'Chick-fil-A'!G83+Dunkin!G83+'Misha''s'!G83+Sergios!G83+'Moes PG5'!G83+'Papa Johns'!G83+Salad!G83+'Half Moon'!G83+'Athletic Training Table'!G83+'Starbucks BBC'!G83+'Moes BBC'!G83+'Grille Works BBC'!G83+'Subway BBC'!G83+'Market Pavillion'!G83+'Chic Fil A BBC'!G83+Panera!G83+'Heritage Market'!G83</f>
        <v>0</v>
      </c>
      <c r="H83" s="103">
        <f t="shared" si="22"/>
        <v>0</v>
      </c>
      <c r="I83" s="167">
        <f>'POD Breezeway'!I83+'Express GL'!I83+'Starbucks GL-SBX Truck'!I83+'Miro''s'!I83+'Faculty Club'!I83+'Almazar '!I83+'Burger King'!I83+Bustelo!I83+Chilis!I83+Einstein!I83+Jamba!I83+'Pollo Tropical'!I83+'Subway GC'!I83+'Sushi Maki'!I83+Panda!I83+'Starbucks Mango'!I83+'Taco Bell'!I83+'Chick-fil-A'!I83+Dunkin!I83+'Misha''s'!I83+Sergios!I83+'Moes PG5'!I83+'Papa Johns'!I83+Salad!I83+'Half Moon'!I83+'Athletic Training Table'!I83+'Starbucks BBC'!I83+'Moes BBC'!I83+'Grille Works BBC'!I83+'Subway BBC'!I83+'Market Pavillion'!I83+'Chic Fil A BBC'!I83+Panera!I83+'Heritage Market'!I83</f>
        <v>0</v>
      </c>
      <c r="J83" s="103">
        <f t="shared" si="23"/>
        <v>0</v>
      </c>
      <c r="K83" s="167">
        <f>'POD Breezeway'!K83+'Express GL'!K83+'Starbucks GL-SBX Truck'!K83+'Miro''s'!K83+'Faculty Club'!K83+'Almazar '!K83+'Burger King'!K83+Bustelo!K83+Chilis!K83+Einstein!K83+Jamba!K83+'Pollo Tropical'!K83+'Subway GC'!K83+'Sushi Maki'!K83+Panda!K83+'Starbucks Mango'!K83+'Taco Bell'!K83+'Chick-fil-A'!K83+Dunkin!K83+'Misha''s'!K83+Sergios!K83+'Moes PG5'!K83+'Papa Johns'!K83+Salad!K83+'Half Moon'!K83+'Athletic Training Table'!K83+'Starbucks BBC'!K83+'Moes BBC'!K83+'Grille Works BBC'!K83+'Subway BBC'!K83+'Market Pavillion'!K83+'Chic Fil A BBC'!K83+Panera!K83+'Heritage Market'!K83</f>
        <v>0</v>
      </c>
      <c r="L83" s="103">
        <f t="shared" si="24"/>
        <v>0</v>
      </c>
      <c r="M83" s="167">
        <f>'POD Breezeway'!M83+'Express GL'!M83+'Starbucks GL-SBX Truck'!M83+'Miro''s'!M83+'Faculty Club'!M83+'Almazar '!M83+'Burger King'!M83+Bustelo!M83+Chilis!M83+Einstein!M83+Jamba!M83+'Pollo Tropical'!M83+'Subway GC'!M83+'Sushi Maki'!M83+Panda!M83+'Starbucks Mango'!M83+'Taco Bell'!M83+'Chick-fil-A'!M83+Dunkin!M83+'Misha''s'!M83+Sergios!M83+'Moes PG5'!M83+'Papa Johns'!M83+Salad!M83+'Half Moon'!M83+'Athletic Training Table'!M83+'Starbucks BBC'!M83+'Moes BBC'!M83+'Grille Works BBC'!M83+'Subway BBC'!M83+'Market Pavillion'!M83+'Chic Fil A BBC'!M83+Panera!M83+'Heritage Market'!M83</f>
        <v>0</v>
      </c>
      <c r="N83" s="103">
        <f t="shared" si="25"/>
        <v>0</v>
      </c>
      <c r="O83" s="167">
        <f>'POD Breezeway'!O83+'Express GL'!O83+'Starbucks GL-SBX Truck'!O83+'Miro''s'!O83+'Faculty Club'!O83+'Almazar '!O83+'Burger King'!O83+Bustelo!O83+Chilis!O83+Einstein!O83+Jamba!O83+'Pollo Tropical'!O83+'Subway GC'!O83+'Sushi Maki'!O83+Panda!O83+'Starbucks Mango'!O83+'Taco Bell'!O83+'Chick-fil-A'!O83+Dunkin!O83+'Misha''s'!O83+Sergios!O83+'Moes PG5'!O83+'Papa Johns'!O83+Salad!O83+'Half Moon'!O83+'Athletic Training Table'!O83+'Starbucks BBC'!O83+'Moes BBC'!O83+'Grille Works BBC'!O83+'Subway BBC'!O83+'Market Pavillion'!O83+'Chic Fil A BBC'!O83+Panera!O83+'Heritage Market'!O83</f>
        <v>0</v>
      </c>
      <c r="P83" s="103">
        <f t="shared" si="26"/>
        <v>0</v>
      </c>
      <c r="Q83" s="167">
        <f>'POD Breezeway'!Q83+'Express GL'!Q83+'Starbucks GL-SBX Truck'!Q83+'Miro''s'!Q83+'Faculty Club'!Q83+'Almazar '!Q83+'Burger King'!Q83+Bustelo!Q83+Chilis!Q83+Einstein!Q83+Jamba!Q83+'Pollo Tropical'!Q83+'Subway GC'!Q83+'Sushi Maki'!Q83+Panda!Q83+'Starbucks Mango'!Q83+'Taco Bell'!Q83+'Chick-fil-A'!Q83+Dunkin!Q83+'Misha''s'!Q83+Sergios!Q83+'Moes PG5'!Q83+'Papa Johns'!Q83+Salad!Q83+'Half Moon'!Q83+'Athletic Training Table'!Q83+'Starbucks BBC'!Q83+'Moes BBC'!Q83+'Grille Works BBC'!Q83+'Subway BBC'!Q83+'Market Pavillion'!Q83+'Chic Fil A BBC'!Q83+Panera!Q83+'Heritage Market'!Q83</f>
        <v>0</v>
      </c>
      <c r="R83" s="103">
        <f t="shared" si="27"/>
        <v>0</v>
      </c>
      <c r="S83" s="167">
        <f>'POD Breezeway'!S83+'Express GL'!S83+'Starbucks GL-SBX Truck'!S83+'Miro''s'!S83+'Faculty Club'!S83+'Almazar '!S83+'Burger King'!S83+Bustelo!S83+Chilis!S83+Einstein!S83+Jamba!S83+'Pollo Tropical'!S83+'Subway GC'!S83+'Sushi Maki'!S83+Panda!S83+'Starbucks Mango'!S83+'Taco Bell'!S83+'Chick-fil-A'!S83+Dunkin!S83+'Misha''s'!S83+Sergios!S83+'Moes PG5'!S83+'Papa Johns'!S83+Salad!S83+'Half Moon'!S83+'Athletic Training Table'!S83+'Starbucks BBC'!S83+'Moes BBC'!S83+'Grille Works BBC'!S83+'Subway BBC'!S83+'Market Pavillion'!S83+'Chic Fil A BBC'!S83+Panera!S83+'Heritage Market'!S83</f>
        <v>0</v>
      </c>
      <c r="T83" s="103">
        <f t="shared" si="28"/>
        <v>0</v>
      </c>
      <c r="U83" s="167">
        <f>'POD Breezeway'!U83+'Express GL'!U83+'Starbucks GL-SBX Truck'!U83+'Miro''s'!U83+'Faculty Club'!U83+'Almazar '!U83+'Burger King'!U83+Bustelo!U83+Chilis!U83+Einstein!U83+Jamba!U83+'Pollo Tropical'!U83+'Subway GC'!U83+'Sushi Maki'!U83+Panda!U83+'Starbucks Mango'!U83+'Taco Bell'!U83+'Chick-fil-A'!U83+Dunkin!U83+'Misha''s'!U83+Sergios!U83+'Moes PG5'!U83+'Papa Johns'!U83+Salad!U83+'Half Moon'!U83+'Athletic Training Table'!U83+'Starbucks BBC'!U83+'Moes BBC'!U83+'Grille Works BBC'!U83+'Subway BBC'!U83+'Market Pavillion'!U83+'Chic Fil A BBC'!U83+Panera!U83+'Heritage Market'!U83</f>
        <v>0</v>
      </c>
      <c r="V83" s="103">
        <f t="shared" si="29"/>
        <v>0</v>
      </c>
    </row>
    <row r="84" spans="1:22" ht="12.75" customHeight="1" x14ac:dyDescent="0.3">
      <c r="A84" s="38" t="s">
        <v>98</v>
      </c>
      <c r="B84" s="50"/>
      <c r="C84" s="167">
        <f>'POD Breezeway'!C84+'Express GL'!C84+'Starbucks GL-SBX Truck'!C84+'Miro''s'!C84+'Faculty Club'!C84+'Almazar '!C84+'Burger King'!C84+Bustelo!C84+Chilis!C84+Einstein!C84+Jamba!C84+'Pollo Tropical'!C84+'Subway GC'!C84+'Sushi Maki'!C84+Panda!C84+'Starbucks Mango'!C84+'Taco Bell'!C84+'Chick-fil-A'!C84+Dunkin!C84+'Misha''s'!C84+Sergios!C84+'Moes PG5'!C84+'Papa Johns'!C84+Salad!C84+'Half Moon'!C84+'Athletic Training Table'!C84+'Starbucks BBC'!C84+'Moes BBC'!C84+'Grille Works BBC'!C84+'Subway BBC'!C84+'Market Pavillion'!C84+'Chic Fil A BBC'!C84+Panera!C84+'Heritage Market'!C84</f>
        <v>0</v>
      </c>
      <c r="D84" s="103">
        <f t="shared" ref="D84:D105" si="30">IFERROR(C84/C$28,0)</f>
        <v>0</v>
      </c>
      <c r="E84" s="167">
        <f>'POD Breezeway'!E84+'Express GL'!E84+'Starbucks GL-SBX Truck'!E84+'Miro''s'!E84+'Faculty Club'!E84+'Almazar '!E84+'Burger King'!E84+Bustelo!E84+Chilis!E84+Einstein!E84+Jamba!E84+'Pollo Tropical'!E84+'Subway GC'!E84+'Sushi Maki'!E84+Panda!E84+'Starbucks Mango'!E84+'Taco Bell'!E84+'Chick-fil-A'!E84+Dunkin!E84+'Misha''s'!E84+Sergios!E84+'Moes PG5'!E84+'Papa Johns'!E84+Salad!E84+'Half Moon'!E84+'Athletic Training Table'!E84+'Starbucks BBC'!E84+'Moes BBC'!E84+'Grille Works BBC'!E84+'Subway BBC'!E84+'Market Pavillion'!E84+'Chic Fil A BBC'!E84+Panera!E84+'Heritage Market'!E84</f>
        <v>0</v>
      </c>
      <c r="F84" s="103">
        <f t="shared" ref="F84:F105" si="31">IFERROR(E84/E$28,0)</f>
        <v>0</v>
      </c>
      <c r="G84" s="167">
        <f>'POD Breezeway'!G84+'Express GL'!G84+'Starbucks GL-SBX Truck'!G84+'Miro''s'!G84+'Faculty Club'!G84+'Almazar '!G84+'Burger King'!G84+Bustelo!G84+Chilis!G84+Einstein!G84+Jamba!G84+'Pollo Tropical'!G84+'Subway GC'!G84+'Sushi Maki'!G84+Panda!G84+'Starbucks Mango'!G84+'Taco Bell'!G84+'Chick-fil-A'!G84+Dunkin!G84+'Misha''s'!G84+Sergios!G84+'Moes PG5'!G84+'Papa Johns'!G84+Salad!G84+'Half Moon'!G84+'Athletic Training Table'!G84+'Starbucks BBC'!G84+'Moes BBC'!G84+'Grille Works BBC'!G84+'Subway BBC'!G84+'Market Pavillion'!G84+'Chic Fil A BBC'!G84+Panera!G84+'Heritage Market'!G84</f>
        <v>0</v>
      </c>
      <c r="H84" s="103">
        <f t="shared" ref="H84:H105" si="32">IFERROR(G84/G$28,0)</f>
        <v>0</v>
      </c>
      <c r="I84" s="167">
        <f>'POD Breezeway'!I84+'Express GL'!I84+'Starbucks GL-SBX Truck'!I84+'Miro''s'!I84+'Faculty Club'!I84+'Almazar '!I84+'Burger King'!I84+Bustelo!I84+Chilis!I84+Einstein!I84+Jamba!I84+'Pollo Tropical'!I84+'Subway GC'!I84+'Sushi Maki'!I84+Panda!I84+'Starbucks Mango'!I84+'Taco Bell'!I84+'Chick-fil-A'!I84+Dunkin!I84+'Misha''s'!I84+Sergios!I84+'Moes PG5'!I84+'Papa Johns'!I84+Salad!I84+'Half Moon'!I84+'Athletic Training Table'!I84+'Starbucks BBC'!I84+'Moes BBC'!I84+'Grille Works BBC'!I84+'Subway BBC'!I84+'Market Pavillion'!I84+'Chic Fil A BBC'!I84+Panera!I84+'Heritage Market'!I84</f>
        <v>0</v>
      </c>
      <c r="J84" s="103">
        <f t="shared" ref="J84:J105" si="33">IFERROR(I84/I$28,0)</f>
        <v>0</v>
      </c>
      <c r="K84" s="167">
        <f>'POD Breezeway'!K84+'Express GL'!K84+'Starbucks GL-SBX Truck'!K84+'Miro''s'!K84+'Faculty Club'!K84+'Almazar '!K84+'Burger King'!K84+Bustelo!K84+Chilis!K84+Einstein!K84+Jamba!K84+'Pollo Tropical'!K84+'Subway GC'!K84+'Sushi Maki'!K84+Panda!K84+'Starbucks Mango'!K84+'Taco Bell'!K84+'Chick-fil-A'!K84+Dunkin!K84+'Misha''s'!K84+Sergios!K84+'Moes PG5'!K84+'Papa Johns'!K84+Salad!K84+'Half Moon'!K84+'Athletic Training Table'!K84+'Starbucks BBC'!K84+'Moes BBC'!K84+'Grille Works BBC'!K84+'Subway BBC'!K84+'Market Pavillion'!K84+'Chic Fil A BBC'!K84+Panera!K84+'Heritage Market'!K84</f>
        <v>0</v>
      </c>
      <c r="L84" s="103">
        <f t="shared" ref="L84:L105" si="34">IFERROR(K84/K$28,0)</f>
        <v>0</v>
      </c>
      <c r="M84" s="167">
        <f>'POD Breezeway'!M84+'Express GL'!M84+'Starbucks GL-SBX Truck'!M84+'Miro''s'!M84+'Faculty Club'!M84+'Almazar '!M84+'Burger King'!M84+Bustelo!M84+Chilis!M84+Einstein!M84+Jamba!M84+'Pollo Tropical'!M84+'Subway GC'!M84+'Sushi Maki'!M84+Panda!M84+'Starbucks Mango'!M84+'Taco Bell'!M84+'Chick-fil-A'!M84+Dunkin!M84+'Misha''s'!M84+Sergios!M84+'Moes PG5'!M84+'Papa Johns'!M84+Salad!M84+'Half Moon'!M84+'Athletic Training Table'!M84+'Starbucks BBC'!M84+'Moes BBC'!M84+'Grille Works BBC'!M84+'Subway BBC'!M84+'Market Pavillion'!M84+'Chic Fil A BBC'!M84+Panera!M84+'Heritage Market'!M84</f>
        <v>0</v>
      </c>
      <c r="N84" s="103">
        <f t="shared" ref="N84:N105" si="35">IFERROR(M84/M$28,0)</f>
        <v>0</v>
      </c>
      <c r="O84" s="167">
        <f>'POD Breezeway'!O84+'Express GL'!O84+'Starbucks GL-SBX Truck'!O84+'Miro''s'!O84+'Faculty Club'!O84+'Almazar '!O84+'Burger King'!O84+Bustelo!O84+Chilis!O84+Einstein!O84+Jamba!O84+'Pollo Tropical'!O84+'Subway GC'!O84+'Sushi Maki'!O84+Panda!O84+'Starbucks Mango'!O84+'Taco Bell'!O84+'Chick-fil-A'!O84+Dunkin!O84+'Misha''s'!O84+Sergios!O84+'Moes PG5'!O84+'Papa Johns'!O84+Salad!O84+'Half Moon'!O84+'Athletic Training Table'!O84+'Starbucks BBC'!O84+'Moes BBC'!O84+'Grille Works BBC'!O84+'Subway BBC'!O84+'Market Pavillion'!O84+'Chic Fil A BBC'!O84+Panera!O84+'Heritage Market'!O84</f>
        <v>0</v>
      </c>
      <c r="P84" s="103">
        <f t="shared" ref="P84:P105" si="36">IFERROR(O84/O$28,0)</f>
        <v>0</v>
      </c>
      <c r="Q84" s="167">
        <f>'POD Breezeway'!Q84+'Express GL'!Q84+'Starbucks GL-SBX Truck'!Q84+'Miro''s'!Q84+'Faculty Club'!Q84+'Almazar '!Q84+'Burger King'!Q84+Bustelo!Q84+Chilis!Q84+Einstein!Q84+Jamba!Q84+'Pollo Tropical'!Q84+'Subway GC'!Q84+'Sushi Maki'!Q84+Panda!Q84+'Starbucks Mango'!Q84+'Taco Bell'!Q84+'Chick-fil-A'!Q84+Dunkin!Q84+'Misha''s'!Q84+Sergios!Q84+'Moes PG5'!Q84+'Papa Johns'!Q84+Salad!Q84+'Half Moon'!Q84+'Athletic Training Table'!Q84+'Starbucks BBC'!Q84+'Moes BBC'!Q84+'Grille Works BBC'!Q84+'Subway BBC'!Q84+'Market Pavillion'!Q84+'Chic Fil A BBC'!Q84+Panera!Q84+'Heritage Market'!Q84</f>
        <v>0</v>
      </c>
      <c r="R84" s="103">
        <f t="shared" ref="R84:R105" si="37">IFERROR(Q84/Q$28,0)</f>
        <v>0</v>
      </c>
      <c r="S84" s="167">
        <f>'POD Breezeway'!S84+'Express GL'!S84+'Starbucks GL-SBX Truck'!S84+'Miro''s'!S84+'Faculty Club'!S84+'Almazar '!S84+'Burger King'!S84+Bustelo!S84+Chilis!S84+Einstein!S84+Jamba!S84+'Pollo Tropical'!S84+'Subway GC'!S84+'Sushi Maki'!S84+Panda!S84+'Starbucks Mango'!S84+'Taco Bell'!S84+'Chick-fil-A'!S84+Dunkin!S84+'Misha''s'!S84+Sergios!S84+'Moes PG5'!S84+'Papa Johns'!S84+Salad!S84+'Half Moon'!S84+'Athletic Training Table'!S84+'Starbucks BBC'!S84+'Moes BBC'!S84+'Grille Works BBC'!S84+'Subway BBC'!S84+'Market Pavillion'!S84+'Chic Fil A BBC'!S84+Panera!S84+'Heritage Market'!S84</f>
        <v>0</v>
      </c>
      <c r="T84" s="103">
        <f t="shared" ref="T84:T105" si="38">IFERROR(S84/S$28,0)</f>
        <v>0</v>
      </c>
      <c r="U84" s="167">
        <f>'POD Breezeway'!U84+'Express GL'!U84+'Starbucks GL-SBX Truck'!U84+'Miro''s'!U84+'Faculty Club'!U84+'Almazar '!U84+'Burger King'!U84+Bustelo!U84+Chilis!U84+Einstein!U84+Jamba!U84+'Pollo Tropical'!U84+'Subway GC'!U84+'Sushi Maki'!U84+Panda!U84+'Starbucks Mango'!U84+'Taco Bell'!U84+'Chick-fil-A'!U84+Dunkin!U84+'Misha''s'!U84+Sergios!U84+'Moes PG5'!U84+'Papa Johns'!U84+Salad!U84+'Half Moon'!U84+'Athletic Training Table'!U84+'Starbucks BBC'!U84+'Moes BBC'!U84+'Grille Works BBC'!U84+'Subway BBC'!U84+'Market Pavillion'!U84+'Chic Fil A BBC'!U84+Panera!U84+'Heritage Market'!U84</f>
        <v>0</v>
      </c>
      <c r="V84" s="103">
        <f t="shared" si="29"/>
        <v>0</v>
      </c>
    </row>
    <row r="85" spans="1:22" ht="12.75" customHeight="1" x14ac:dyDescent="0.3">
      <c r="A85" s="38" t="s">
        <v>79</v>
      </c>
      <c r="B85" s="50"/>
      <c r="C85" s="167">
        <f>'POD Breezeway'!C85+'Express GL'!C85+'Starbucks GL-SBX Truck'!C85+'Miro''s'!C85+'Faculty Club'!C85+'Almazar '!C85+'Burger King'!C85+Bustelo!C85+Chilis!C85+Einstein!C85+Jamba!C85+'Pollo Tropical'!C85+'Subway GC'!C85+'Sushi Maki'!C85+Panda!C85+'Starbucks Mango'!C85+'Taco Bell'!C85+'Chick-fil-A'!C85+Dunkin!C85+'Misha''s'!C85+Sergios!C85+'Moes PG5'!C85+'Papa Johns'!C85+Salad!C85+'Half Moon'!C85+'Athletic Training Table'!C85+'Starbucks BBC'!C85+'Moes BBC'!C85+'Grille Works BBC'!C85+'Subway BBC'!C85+'Market Pavillion'!C85+'Chic Fil A BBC'!C85+Panera!C85+'Heritage Market'!C85</f>
        <v>0</v>
      </c>
      <c r="D85" s="103">
        <f t="shared" si="30"/>
        <v>0</v>
      </c>
      <c r="E85" s="167">
        <f>'POD Breezeway'!E85+'Express GL'!E85+'Starbucks GL-SBX Truck'!E85+'Miro''s'!E85+'Faculty Club'!E85+'Almazar '!E85+'Burger King'!E85+Bustelo!E85+Chilis!E85+Einstein!E85+Jamba!E85+'Pollo Tropical'!E85+'Subway GC'!E85+'Sushi Maki'!E85+Panda!E85+'Starbucks Mango'!E85+'Taco Bell'!E85+'Chick-fil-A'!E85+Dunkin!E85+'Misha''s'!E85+Sergios!E85+'Moes PG5'!E85+'Papa Johns'!E85+Salad!E85+'Half Moon'!E85+'Athletic Training Table'!E85+'Starbucks BBC'!E85+'Moes BBC'!E85+'Grille Works BBC'!E85+'Subway BBC'!E85+'Market Pavillion'!E85+'Chic Fil A BBC'!E85+Panera!E85+'Heritage Market'!E85</f>
        <v>0</v>
      </c>
      <c r="F85" s="103">
        <f t="shared" si="31"/>
        <v>0</v>
      </c>
      <c r="G85" s="167">
        <f>'POD Breezeway'!G85+'Express GL'!G85+'Starbucks GL-SBX Truck'!G85+'Miro''s'!G85+'Faculty Club'!G85+'Almazar '!G85+'Burger King'!G85+Bustelo!G85+Chilis!G85+Einstein!G85+Jamba!G85+'Pollo Tropical'!G85+'Subway GC'!G85+'Sushi Maki'!G85+Panda!G85+'Starbucks Mango'!G85+'Taco Bell'!G85+'Chick-fil-A'!G85+Dunkin!G85+'Misha''s'!G85+Sergios!G85+'Moes PG5'!G85+'Papa Johns'!G85+Salad!G85+'Half Moon'!G85+'Athletic Training Table'!G85+'Starbucks BBC'!G85+'Moes BBC'!G85+'Grille Works BBC'!G85+'Subway BBC'!G85+'Market Pavillion'!G85+'Chic Fil A BBC'!G85+Panera!G85+'Heritage Market'!G85</f>
        <v>0</v>
      </c>
      <c r="H85" s="103">
        <f t="shared" si="32"/>
        <v>0</v>
      </c>
      <c r="I85" s="167">
        <f>'POD Breezeway'!I85+'Express GL'!I85+'Starbucks GL-SBX Truck'!I85+'Miro''s'!I85+'Faculty Club'!I85+'Almazar '!I85+'Burger King'!I85+Bustelo!I85+Chilis!I85+Einstein!I85+Jamba!I85+'Pollo Tropical'!I85+'Subway GC'!I85+'Sushi Maki'!I85+Panda!I85+'Starbucks Mango'!I85+'Taco Bell'!I85+'Chick-fil-A'!I85+Dunkin!I85+'Misha''s'!I85+Sergios!I85+'Moes PG5'!I85+'Papa Johns'!I85+Salad!I85+'Half Moon'!I85+'Athletic Training Table'!I85+'Starbucks BBC'!I85+'Moes BBC'!I85+'Grille Works BBC'!I85+'Subway BBC'!I85+'Market Pavillion'!I85+'Chic Fil A BBC'!I85+Panera!I85+'Heritage Market'!I85</f>
        <v>0</v>
      </c>
      <c r="J85" s="103">
        <f t="shared" si="33"/>
        <v>0</v>
      </c>
      <c r="K85" s="167">
        <f>'POD Breezeway'!K85+'Express GL'!K85+'Starbucks GL-SBX Truck'!K85+'Miro''s'!K85+'Faculty Club'!K85+'Almazar '!K85+'Burger King'!K85+Bustelo!K85+Chilis!K85+Einstein!K85+Jamba!K85+'Pollo Tropical'!K85+'Subway GC'!K85+'Sushi Maki'!K85+Panda!K85+'Starbucks Mango'!K85+'Taco Bell'!K85+'Chick-fil-A'!K85+Dunkin!K85+'Misha''s'!K85+Sergios!K85+'Moes PG5'!K85+'Papa Johns'!K85+Salad!K85+'Half Moon'!K85+'Athletic Training Table'!K85+'Starbucks BBC'!K85+'Moes BBC'!K85+'Grille Works BBC'!K85+'Subway BBC'!K85+'Market Pavillion'!K85+'Chic Fil A BBC'!K85+Panera!K85+'Heritage Market'!K85</f>
        <v>0</v>
      </c>
      <c r="L85" s="103">
        <f t="shared" si="34"/>
        <v>0</v>
      </c>
      <c r="M85" s="167">
        <f>'POD Breezeway'!M85+'Express GL'!M85+'Starbucks GL-SBX Truck'!M85+'Miro''s'!M85+'Faculty Club'!M85+'Almazar '!M85+'Burger King'!M85+Bustelo!M85+Chilis!M85+Einstein!M85+Jamba!M85+'Pollo Tropical'!M85+'Subway GC'!M85+'Sushi Maki'!M85+Panda!M85+'Starbucks Mango'!M85+'Taco Bell'!M85+'Chick-fil-A'!M85+Dunkin!M85+'Misha''s'!M85+Sergios!M85+'Moes PG5'!M85+'Papa Johns'!M85+Salad!M85+'Half Moon'!M85+'Athletic Training Table'!M85+'Starbucks BBC'!M85+'Moes BBC'!M85+'Grille Works BBC'!M85+'Subway BBC'!M85+'Market Pavillion'!M85+'Chic Fil A BBC'!M85+Panera!M85+'Heritage Market'!M85</f>
        <v>0</v>
      </c>
      <c r="N85" s="103">
        <f t="shared" si="35"/>
        <v>0</v>
      </c>
      <c r="O85" s="167">
        <f>'POD Breezeway'!O85+'Express GL'!O85+'Starbucks GL-SBX Truck'!O85+'Miro''s'!O85+'Faculty Club'!O85+'Almazar '!O85+'Burger King'!O85+Bustelo!O85+Chilis!O85+Einstein!O85+Jamba!O85+'Pollo Tropical'!O85+'Subway GC'!O85+'Sushi Maki'!O85+Panda!O85+'Starbucks Mango'!O85+'Taco Bell'!O85+'Chick-fil-A'!O85+Dunkin!O85+'Misha''s'!O85+Sergios!O85+'Moes PG5'!O85+'Papa Johns'!O85+Salad!O85+'Half Moon'!O85+'Athletic Training Table'!O85+'Starbucks BBC'!O85+'Moes BBC'!O85+'Grille Works BBC'!O85+'Subway BBC'!O85+'Market Pavillion'!O85+'Chic Fil A BBC'!O85+Panera!O85+'Heritage Market'!O85</f>
        <v>0</v>
      </c>
      <c r="P85" s="103">
        <f t="shared" si="36"/>
        <v>0</v>
      </c>
      <c r="Q85" s="167">
        <f>'POD Breezeway'!Q85+'Express GL'!Q85+'Starbucks GL-SBX Truck'!Q85+'Miro''s'!Q85+'Faculty Club'!Q85+'Almazar '!Q85+'Burger King'!Q85+Bustelo!Q85+Chilis!Q85+Einstein!Q85+Jamba!Q85+'Pollo Tropical'!Q85+'Subway GC'!Q85+'Sushi Maki'!Q85+Panda!Q85+'Starbucks Mango'!Q85+'Taco Bell'!Q85+'Chick-fil-A'!Q85+Dunkin!Q85+'Misha''s'!Q85+Sergios!Q85+'Moes PG5'!Q85+'Papa Johns'!Q85+Salad!Q85+'Half Moon'!Q85+'Athletic Training Table'!Q85+'Starbucks BBC'!Q85+'Moes BBC'!Q85+'Grille Works BBC'!Q85+'Subway BBC'!Q85+'Market Pavillion'!Q85+'Chic Fil A BBC'!Q85+Panera!Q85+'Heritage Market'!Q85</f>
        <v>0</v>
      </c>
      <c r="R85" s="103">
        <f t="shared" si="37"/>
        <v>0</v>
      </c>
      <c r="S85" s="167">
        <f>'POD Breezeway'!S85+'Express GL'!S85+'Starbucks GL-SBX Truck'!S85+'Miro''s'!S85+'Faculty Club'!S85+'Almazar '!S85+'Burger King'!S85+Bustelo!S85+Chilis!S85+Einstein!S85+Jamba!S85+'Pollo Tropical'!S85+'Subway GC'!S85+'Sushi Maki'!S85+Panda!S85+'Starbucks Mango'!S85+'Taco Bell'!S85+'Chick-fil-A'!S85+Dunkin!S85+'Misha''s'!S85+Sergios!S85+'Moes PG5'!S85+'Papa Johns'!S85+Salad!S85+'Half Moon'!S85+'Athletic Training Table'!S85+'Starbucks BBC'!S85+'Moes BBC'!S85+'Grille Works BBC'!S85+'Subway BBC'!S85+'Market Pavillion'!S85+'Chic Fil A BBC'!S85+Panera!S85+'Heritage Market'!S85</f>
        <v>0</v>
      </c>
      <c r="T85" s="103">
        <f t="shared" si="38"/>
        <v>0</v>
      </c>
      <c r="U85" s="167">
        <f>'POD Breezeway'!U85+'Express GL'!U85+'Starbucks GL-SBX Truck'!U85+'Miro''s'!U85+'Faculty Club'!U85+'Almazar '!U85+'Burger King'!U85+Bustelo!U85+Chilis!U85+Einstein!U85+Jamba!U85+'Pollo Tropical'!U85+'Subway GC'!U85+'Sushi Maki'!U85+Panda!U85+'Starbucks Mango'!U85+'Taco Bell'!U85+'Chick-fil-A'!U85+Dunkin!U85+'Misha''s'!U85+Sergios!U85+'Moes PG5'!U85+'Papa Johns'!U85+Salad!U85+'Half Moon'!U85+'Athletic Training Table'!U85+'Starbucks BBC'!U85+'Moes BBC'!U85+'Grille Works BBC'!U85+'Subway BBC'!U85+'Market Pavillion'!U85+'Chic Fil A BBC'!U85+Panera!U85+'Heritage Market'!U85</f>
        <v>0</v>
      </c>
      <c r="V85" s="103">
        <f t="shared" si="29"/>
        <v>0</v>
      </c>
    </row>
    <row r="86" spans="1:22" ht="12.75" customHeight="1" x14ac:dyDescent="0.3">
      <c r="A86" s="271" t="s">
        <v>15</v>
      </c>
      <c r="B86" s="272"/>
      <c r="C86" s="167">
        <f>'POD Breezeway'!C86+'Express GL'!C86+'Starbucks GL-SBX Truck'!C86+'Miro''s'!C86+'Faculty Club'!C86+'Almazar '!C86+'Burger King'!C86+Bustelo!C86+Chilis!C86+Einstein!C86+Jamba!C86+'Pollo Tropical'!C86+'Subway GC'!C86+'Sushi Maki'!C86+Panda!C86+'Starbucks Mango'!C86+'Taco Bell'!C86+'Chick-fil-A'!C86+Dunkin!C86+'Misha''s'!C86+Sergios!C86+'Moes PG5'!C86+'Papa Johns'!C86+Salad!C86+'Half Moon'!C86+'Athletic Training Table'!C86+'Starbucks BBC'!C86+'Moes BBC'!C86+'Grille Works BBC'!C86+'Subway BBC'!C86+'Market Pavillion'!C86+'Chic Fil A BBC'!C86+Panera!C86+'Heritage Market'!C86</f>
        <v>62337.197520000009</v>
      </c>
      <c r="D86" s="103">
        <f t="shared" si="30"/>
        <v>3.917055726521089E-3</v>
      </c>
      <c r="E86" s="167">
        <f>'POD Breezeway'!E86+'Express GL'!E86+'Starbucks GL-SBX Truck'!E86+'Miro''s'!E86+'Faculty Club'!E86+'Almazar '!E86+'Burger King'!E86+Bustelo!E86+Chilis!E86+Einstein!E86+Jamba!E86+'Pollo Tropical'!E86+'Subway GC'!E86+'Sushi Maki'!E86+Panda!E86+'Starbucks Mango'!E86+'Taco Bell'!E86+'Chick-fil-A'!E86+Dunkin!E86+'Misha''s'!E86+Sergios!E86+'Moes PG5'!E86+'Papa Johns'!E86+Salad!E86+'Half Moon'!E86+'Athletic Training Table'!E86+'Starbucks BBC'!E86+'Moes BBC'!E86+'Grille Works BBC'!E86+'Subway BBC'!E86+'Market Pavillion'!E86+'Chic Fil A BBC'!E86+Panera!E86+'Heritage Market'!E86</f>
        <v>97359.93</v>
      </c>
      <c r="F86" s="103">
        <f t="shared" si="31"/>
        <v>3.944952156379215E-3</v>
      </c>
      <c r="G86" s="167">
        <f>'POD Breezeway'!G86+'Express GL'!G86+'Starbucks GL-SBX Truck'!G86+'Miro''s'!G86+'Faculty Club'!G86+'Almazar '!G86+'Burger King'!G86+Bustelo!G86+Chilis!G86+Einstein!G86+Jamba!G86+'Pollo Tropical'!G86+'Subway GC'!G86+'Sushi Maki'!G86+Panda!G86+'Starbucks Mango'!G86+'Taco Bell'!G86+'Chick-fil-A'!G86+Dunkin!G86+'Misha''s'!G86+Sergios!G86+'Moes PG5'!G86+'Papa Johns'!G86+Salad!G86+'Half Moon'!G86+'Athletic Training Table'!G86+'Starbucks BBC'!G86+'Moes BBC'!G86+'Grille Works BBC'!G86+'Subway BBC'!G86+'Market Pavillion'!G86+'Chic Fil A BBC'!G86+Panera!G86+'Heritage Market'!G86</f>
        <v>102765.46860000001</v>
      </c>
      <c r="H86" s="103">
        <f t="shared" si="32"/>
        <v>3.9467800197151457E-3</v>
      </c>
      <c r="I86" s="167">
        <f>'POD Breezeway'!I86+'Express GL'!I86+'Starbucks GL-SBX Truck'!I86+'Miro''s'!I86+'Faculty Club'!I86+'Almazar '!I86+'Burger King'!I86+Bustelo!I86+Chilis!I86+Einstein!I86+Jamba!I86+'Pollo Tropical'!I86+'Subway GC'!I86+'Sushi Maki'!I86+Panda!I86+'Starbucks Mango'!I86+'Taco Bell'!I86+'Chick-fil-A'!I86+Dunkin!I86+'Misha''s'!I86+Sergios!I86+'Moes PG5'!I86+'Papa Johns'!I86+Salad!I86+'Half Moon'!I86+'Athletic Training Table'!I86+'Starbucks BBC'!I86+'Moes BBC'!I86+'Grille Works BBC'!I86+'Subway BBC'!I86+'Market Pavillion'!I86+'Chic Fil A BBC'!I86+Panera!I86+'Heritage Market'!I86</f>
        <v>104619.46197199999</v>
      </c>
      <c r="J86" s="103">
        <f t="shared" si="33"/>
        <v>3.946678975296259E-3</v>
      </c>
      <c r="K86" s="167">
        <f>'POD Breezeway'!K86+'Express GL'!K86+'Starbucks GL-SBX Truck'!K86+'Miro''s'!K86+'Faculty Club'!K86+'Almazar '!K86+'Burger King'!K86+Bustelo!K86+Chilis!K86+Einstein!K86+Jamba!K86+'Pollo Tropical'!K86+'Subway GC'!K86+'Sushi Maki'!K86+Panda!K86+'Starbucks Mango'!K86+'Taco Bell'!K86+'Chick-fil-A'!K86+Dunkin!K86+'Misha''s'!K86+Sergios!K86+'Moes PG5'!K86+'Papa Johns'!K86+Salad!K86+'Half Moon'!K86+'Athletic Training Table'!K86+'Starbucks BBC'!K86+'Moes BBC'!K86+'Grille Works BBC'!K86+'Subway BBC'!K86+'Market Pavillion'!K86+'Chic Fil A BBC'!K86+Panera!K86+'Heritage Market'!K86</f>
        <v>106758.67437144002</v>
      </c>
      <c r="L86" s="103">
        <f t="shared" si="34"/>
        <v>3.946702049694527E-3</v>
      </c>
      <c r="M86" s="167">
        <f>'POD Breezeway'!M86+'Express GL'!M86+'Starbucks GL-SBX Truck'!M86+'Miro''s'!M86+'Faculty Club'!M86+'Almazar '!M86+'Burger King'!M86+Bustelo!M86+Chilis!M86+Einstein!M86+Jamba!M86+'Pollo Tropical'!M86+'Subway GC'!M86+'Sushi Maki'!M86+Panda!M86+'Starbucks Mango'!M86+'Taco Bell'!M86+'Chick-fil-A'!M86+Dunkin!M86+'Misha''s'!M86+Sergios!M86+'Moes PG5'!M86+'Papa Johns'!M86+Salad!M86+'Half Moon'!M86+'Athletic Training Table'!M86+'Starbucks BBC'!M86+'Moes BBC'!M86+'Grille Works BBC'!M86+'Subway BBC'!M86+'Market Pavillion'!M86+'Chic Fil A BBC'!M86+Panera!M86+'Heritage Market'!M86</f>
        <v>108948.2077136688</v>
      </c>
      <c r="N86" s="103">
        <f t="shared" si="35"/>
        <v>3.9467282886137553E-3</v>
      </c>
      <c r="O86" s="167">
        <f>'POD Breezeway'!O86+'Express GL'!O86+'Starbucks GL-SBX Truck'!O86+'Miro''s'!O86+'Faculty Club'!O86+'Almazar '!O86+'Burger King'!O86+Bustelo!O86+Chilis!O86+Einstein!O86+Jamba!O86+'Pollo Tropical'!O86+'Subway GC'!O86+'Sushi Maki'!O86+Panda!O86+'Starbucks Mango'!O86+'Taco Bell'!O86+'Chick-fil-A'!O86+Dunkin!O86+'Misha''s'!O86+Sergios!O86+'Moes PG5'!O86+'Papa Johns'!O86+Salad!O86+'Half Moon'!O86+'Athletic Training Table'!O86+'Starbucks BBC'!O86+'Moes BBC'!O86+'Grille Works BBC'!O86+'Subway BBC'!O86+'Market Pavillion'!O86+'Chic Fil A BBC'!O86+Panera!O86+'Heritage Market'!O86</f>
        <v>111176.95451838616</v>
      </c>
      <c r="P86" s="103">
        <f t="shared" si="36"/>
        <v>3.9467518249964957E-3</v>
      </c>
      <c r="Q86" s="167">
        <f>'POD Breezeway'!Q86+'Express GL'!Q86+'Starbucks GL-SBX Truck'!Q86+'Miro''s'!Q86+'Faculty Club'!Q86+'Almazar '!Q86+'Burger King'!Q86+Bustelo!Q86+Chilis!Q86+Einstein!Q86+Jamba!Q86+'Pollo Tropical'!Q86+'Subway GC'!Q86+'Sushi Maki'!Q86+Panda!Q86+'Starbucks Mango'!Q86+'Taco Bell'!Q86+'Chick-fil-A'!Q86+Dunkin!Q86+'Misha''s'!Q86+Sergios!Q86+'Moes PG5'!Q86+'Papa Johns'!Q86+Salad!Q86+'Half Moon'!Q86+'Athletic Training Table'!Q86+'Starbucks BBC'!Q86+'Moes BBC'!Q86+'Grille Works BBC'!Q86+'Subway BBC'!Q86+'Market Pavillion'!Q86+'Chic Fil A BBC'!Q86+Panera!Q86+'Heritage Market'!Q86</f>
        <v>113461.82653871123</v>
      </c>
      <c r="R86" s="103">
        <f t="shared" si="37"/>
        <v>3.9467802258650138E-3</v>
      </c>
      <c r="S86" s="167">
        <f>'POD Breezeway'!S86+'Express GL'!S86+'Starbucks GL-SBX Truck'!S86+'Miro''s'!S86+'Faculty Club'!S86+'Almazar '!S86+'Burger King'!S86+Bustelo!S86+Chilis!S86+Einstein!S86+Jamba!S86+'Pollo Tropical'!S86+'Subway GC'!S86+'Sushi Maki'!S86+Panda!S86+'Starbucks Mango'!S86+'Taco Bell'!S86+'Chick-fil-A'!S86+Dunkin!S86+'Misha''s'!S86+Sergios!S86+'Moes PG5'!S86+'Papa Johns'!S86+Salad!S86+'Half Moon'!S86+'Athletic Training Table'!S86+'Starbucks BBC'!S86+'Moes BBC'!S86+'Grille Works BBC'!S86+'Subway BBC'!S86+'Market Pavillion'!S86+'Chic Fil A BBC'!S86+Panera!S86+'Heritage Market'!S86</f>
        <v>115787.75518734149</v>
      </c>
      <c r="T86" s="103">
        <f t="shared" si="38"/>
        <v>3.9468059368583403E-3</v>
      </c>
      <c r="U86" s="167">
        <f>'POD Breezeway'!U86+'Express GL'!U86+'Starbucks GL-SBX Truck'!U86+'Miro''s'!U86+'Faculty Club'!U86+'Almazar '!U86+'Burger King'!U86+Bustelo!U86+Chilis!U86+Einstein!U86+Jamba!U86+'Pollo Tropical'!U86+'Subway GC'!U86+'Sushi Maki'!U86+Panda!U86+'Starbucks Mango'!U86+'Taco Bell'!U86+'Chick-fil-A'!U86+Dunkin!U86+'Misha''s'!U86+Sergios!U86+'Moes PG5'!U86+'Papa Johns'!U86+Salad!U86+'Half Moon'!U86+'Athletic Training Table'!U86+'Starbucks BBC'!U86+'Moes BBC'!U86+'Grille Works BBC'!U86+'Subway BBC'!U86+'Market Pavillion'!U86+'Chic Fil A BBC'!U86+Panera!U86+'Heritage Market'!U86</f>
        <v>117990.19472771976</v>
      </c>
      <c r="V86" s="103">
        <f t="shared" si="29"/>
        <v>3.9467555303002262E-3</v>
      </c>
    </row>
    <row r="87" spans="1:22" ht="12.75" customHeight="1" x14ac:dyDescent="0.3">
      <c r="A87" s="38" t="s">
        <v>152</v>
      </c>
      <c r="B87" s="50"/>
      <c r="C87" s="167">
        <f>'POD Breezeway'!C87+'Express GL'!C87+'Starbucks GL-SBX Truck'!C87+'Miro''s'!C87+'Faculty Club'!C87+'Almazar '!C87+'Burger King'!C87+Bustelo!C87+Chilis!C87+Einstein!C87+Jamba!C87+'Pollo Tropical'!C87+'Subway GC'!C87+'Sushi Maki'!C87+Panda!C87+'Starbucks Mango'!C87+'Taco Bell'!C87+'Chick-fil-A'!C87+Dunkin!C87+'Misha''s'!C87+Sergios!C87+'Moes PG5'!C87+'Papa Johns'!C87+Salad!C87+'Half Moon'!C87+'Athletic Training Table'!C87+'Starbucks BBC'!C87+'Moes BBC'!C87+'Grille Works BBC'!C87+'Subway BBC'!C87+'Market Pavillion'!C87+'Chic Fil A BBC'!C87+Panera!C87+'Heritage Market'!C87</f>
        <v>0</v>
      </c>
      <c r="D87" s="103">
        <f t="shared" si="30"/>
        <v>0</v>
      </c>
      <c r="E87" s="167">
        <f>'POD Breezeway'!E87+'Express GL'!E87+'Starbucks GL-SBX Truck'!E87+'Miro''s'!E87+'Faculty Club'!E87+'Almazar '!E87+'Burger King'!E87+Bustelo!E87+Chilis!E87+Einstein!E87+Jamba!E87+'Pollo Tropical'!E87+'Subway GC'!E87+'Sushi Maki'!E87+Panda!E87+'Starbucks Mango'!E87+'Taco Bell'!E87+'Chick-fil-A'!E87+Dunkin!E87+'Misha''s'!E87+Sergios!E87+'Moes PG5'!E87+'Papa Johns'!E87+Salad!E87+'Half Moon'!E87+'Athletic Training Table'!E87+'Starbucks BBC'!E87+'Moes BBC'!E87+'Grille Works BBC'!E87+'Subway BBC'!E87+'Market Pavillion'!E87+'Chic Fil A BBC'!E87+Panera!E87+'Heritage Market'!E87</f>
        <v>0</v>
      </c>
      <c r="F87" s="103">
        <f t="shared" si="31"/>
        <v>0</v>
      </c>
      <c r="G87" s="167">
        <f>'POD Breezeway'!G87+'Express GL'!G87+'Starbucks GL-SBX Truck'!G87+'Miro''s'!G87+'Faculty Club'!G87+'Almazar '!G87+'Burger King'!G87+Bustelo!G87+Chilis!G87+Einstein!G87+Jamba!G87+'Pollo Tropical'!G87+'Subway GC'!G87+'Sushi Maki'!G87+Panda!G87+'Starbucks Mango'!G87+'Taco Bell'!G87+'Chick-fil-A'!G87+Dunkin!G87+'Misha''s'!G87+Sergios!G87+'Moes PG5'!G87+'Papa Johns'!G87+Salad!G87+'Half Moon'!G87+'Athletic Training Table'!G87+'Starbucks BBC'!G87+'Moes BBC'!G87+'Grille Works BBC'!G87+'Subway BBC'!G87+'Market Pavillion'!G87+'Chic Fil A BBC'!G87+Panera!G87+'Heritage Market'!G87</f>
        <v>0</v>
      </c>
      <c r="H87" s="103">
        <f t="shared" si="32"/>
        <v>0</v>
      </c>
      <c r="I87" s="167">
        <f>'POD Breezeway'!I87+'Express GL'!I87+'Starbucks GL-SBX Truck'!I87+'Miro''s'!I87+'Faculty Club'!I87+'Almazar '!I87+'Burger King'!I87+Bustelo!I87+Chilis!I87+Einstein!I87+Jamba!I87+'Pollo Tropical'!I87+'Subway GC'!I87+'Sushi Maki'!I87+Panda!I87+'Starbucks Mango'!I87+'Taco Bell'!I87+'Chick-fil-A'!I87+Dunkin!I87+'Misha''s'!I87+Sergios!I87+'Moes PG5'!I87+'Papa Johns'!I87+Salad!I87+'Half Moon'!I87+'Athletic Training Table'!I87+'Starbucks BBC'!I87+'Moes BBC'!I87+'Grille Works BBC'!I87+'Subway BBC'!I87+'Market Pavillion'!I87+'Chic Fil A BBC'!I87+Panera!I87+'Heritage Market'!I87</f>
        <v>0</v>
      </c>
      <c r="J87" s="103">
        <f t="shared" si="33"/>
        <v>0</v>
      </c>
      <c r="K87" s="167">
        <f>'POD Breezeway'!K87+'Express GL'!K87+'Starbucks GL-SBX Truck'!K87+'Miro''s'!K87+'Faculty Club'!K87+'Almazar '!K87+'Burger King'!K87+Bustelo!K87+Chilis!K87+Einstein!K87+Jamba!K87+'Pollo Tropical'!K87+'Subway GC'!K87+'Sushi Maki'!K87+Panda!K87+'Starbucks Mango'!K87+'Taco Bell'!K87+'Chick-fil-A'!K87+Dunkin!K87+'Misha''s'!K87+Sergios!K87+'Moes PG5'!K87+'Papa Johns'!K87+Salad!K87+'Half Moon'!K87+'Athletic Training Table'!K87+'Starbucks BBC'!K87+'Moes BBC'!K87+'Grille Works BBC'!K87+'Subway BBC'!K87+'Market Pavillion'!K87+'Chic Fil A BBC'!K87+Panera!K87+'Heritage Market'!K87</f>
        <v>0</v>
      </c>
      <c r="L87" s="103">
        <f t="shared" si="34"/>
        <v>0</v>
      </c>
      <c r="M87" s="167">
        <f>'POD Breezeway'!M87+'Express GL'!M87+'Starbucks GL-SBX Truck'!M87+'Miro''s'!M87+'Faculty Club'!M87+'Almazar '!M87+'Burger King'!M87+Bustelo!M87+Chilis!M87+Einstein!M87+Jamba!M87+'Pollo Tropical'!M87+'Subway GC'!M87+'Sushi Maki'!M87+Panda!M87+'Starbucks Mango'!M87+'Taco Bell'!M87+'Chick-fil-A'!M87+Dunkin!M87+'Misha''s'!M87+Sergios!M87+'Moes PG5'!M87+'Papa Johns'!M87+Salad!M87+'Half Moon'!M87+'Athletic Training Table'!M87+'Starbucks BBC'!M87+'Moes BBC'!M87+'Grille Works BBC'!M87+'Subway BBC'!M87+'Market Pavillion'!M87+'Chic Fil A BBC'!M87+Panera!M87+'Heritage Market'!M87</f>
        <v>0</v>
      </c>
      <c r="N87" s="103">
        <f t="shared" si="35"/>
        <v>0</v>
      </c>
      <c r="O87" s="167">
        <f>'POD Breezeway'!O87+'Express GL'!O87+'Starbucks GL-SBX Truck'!O87+'Miro''s'!O87+'Faculty Club'!O87+'Almazar '!O87+'Burger King'!O87+Bustelo!O87+Chilis!O87+Einstein!O87+Jamba!O87+'Pollo Tropical'!O87+'Subway GC'!O87+'Sushi Maki'!O87+Panda!O87+'Starbucks Mango'!O87+'Taco Bell'!O87+'Chick-fil-A'!O87+Dunkin!O87+'Misha''s'!O87+Sergios!O87+'Moes PG5'!O87+'Papa Johns'!O87+Salad!O87+'Half Moon'!O87+'Athletic Training Table'!O87+'Starbucks BBC'!O87+'Moes BBC'!O87+'Grille Works BBC'!O87+'Subway BBC'!O87+'Market Pavillion'!O87+'Chic Fil A BBC'!O87+Panera!O87+'Heritage Market'!O87</f>
        <v>0</v>
      </c>
      <c r="P87" s="103">
        <f t="shared" si="36"/>
        <v>0</v>
      </c>
      <c r="Q87" s="167">
        <f>'POD Breezeway'!Q87+'Express GL'!Q87+'Starbucks GL-SBX Truck'!Q87+'Miro''s'!Q87+'Faculty Club'!Q87+'Almazar '!Q87+'Burger King'!Q87+Bustelo!Q87+Chilis!Q87+Einstein!Q87+Jamba!Q87+'Pollo Tropical'!Q87+'Subway GC'!Q87+'Sushi Maki'!Q87+Panda!Q87+'Starbucks Mango'!Q87+'Taco Bell'!Q87+'Chick-fil-A'!Q87+Dunkin!Q87+'Misha''s'!Q87+Sergios!Q87+'Moes PG5'!Q87+'Papa Johns'!Q87+Salad!Q87+'Half Moon'!Q87+'Athletic Training Table'!Q87+'Starbucks BBC'!Q87+'Moes BBC'!Q87+'Grille Works BBC'!Q87+'Subway BBC'!Q87+'Market Pavillion'!Q87+'Chic Fil A BBC'!Q87+Panera!Q87+'Heritage Market'!Q87</f>
        <v>0</v>
      </c>
      <c r="R87" s="103">
        <f t="shared" si="37"/>
        <v>0</v>
      </c>
      <c r="S87" s="167">
        <f>'POD Breezeway'!S87+'Express GL'!S87+'Starbucks GL-SBX Truck'!S87+'Miro''s'!S87+'Faculty Club'!S87+'Almazar '!S87+'Burger King'!S87+Bustelo!S87+Chilis!S87+Einstein!S87+Jamba!S87+'Pollo Tropical'!S87+'Subway GC'!S87+'Sushi Maki'!S87+Panda!S87+'Starbucks Mango'!S87+'Taco Bell'!S87+'Chick-fil-A'!S87+Dunkin!S87+'Misha''s'!S87+Sergios!S87+'Moes PG5'!S87+'Papa Johns'!S87+Salad!S87+'Half Moon'!S87+'Athletic Training Table'!S87+'Starbucks BBC'!S87+'Moes BBC'!S87+'Grille Works BBC'!S87+'Subway BBC'!S87+'Market Pavillion'!S87+'Chic Fil A BBC'!S87+Panera!S87+'Heritage Market'!S87</f>
        <v>0</v>
      </c>
      <c r="T87" s="103">
        <f t="shared" si="38"/>
        <v>0</v>
      </c>
      <c r="U87" s="167">
        <f>'POD Breezeway'!U87+'Express GL'!U87+'Starbucks GL-SBX Truck'!U87+'Miro''s'!U87+'Faculty Club'!U87+'Almazar '!U87+'Burger King'!U87+Bustelo!U87+Chilis!U87+Einstein!U87+Jamba!U87+'Pollo Tropical'!U87+'Subway GC'!U87+'Sushi Maki'!U87+Panda!U87+'Starbucks Mango'!U87+'Taco Bell'!U87+'Chick-fil-A'!U87+Dunkin!U87+'Misha''s'!U87+Sergios!U87+'Moes PG5'!U87+'Papa Johns'!U87+Salad!U87+'Half Moon'!U87+'Athletic Training Table'!U87+'Starbucks BBC'!U87+'Moes BBC'!U87+'Grille Works BBC'!U87+'Subway BBC'!U87+'Market Pavillion'!U87+'Chic Fil A BBC'!U87+Panera!U87+'Heritage Market'!U87</f>
        <v>0</v>
      </c>
      <c r="V87" s="103">
        <f t="shared" si="29"/>
        <v>0</v>
      </c>
    </row>
    <row r="88" spans="1:22" ht="12.75" customHeight="1" x14ac:dyDescent="0.3">
      <c r="A88" s="271" t="s">
        <v>12</v>
      </c>
      <c r="B88" s="272"/>
      <c r="C88" s="167">
        <f>'POD Breezeway'!C88+'Express GL'!C88+'Starbucks GL-SBX Truck'!C88+'Miro''s'!C88+'Faculty Club'!C88+'Almazar '!C88+'Burger King'!C88+Bustelo!C88+Chilis!C88+Einstein!C88+Jamba!C88+'Pollo Tropical'!C88+'Subway GC'!C88+'Sushi Maki'!C88+Panda!C88+'Starbucks Mango'!C88+'Taco Bell'!C88+'Chick-fil-A'!C88+Dunkin!C88+'Misha''s'!C88+Sergios!C88+'Moes PG5'!C88+'Papa Johns'!C88+Salad!C88+'Half Moon'!C88+'Athletic Training Table'!C88+'Starbucks BBC'!C88+'Moes BBC'!C88+'Grille Works BBC'!C88+'Subway BBC'!C88+'Market Pavillion'!C88+'Chic Fil A BBC'!C88+Panera!C88+'Heritage Market'!C88</f>
        <v>79479.926837999999</v>
      </c>
      <c r="D88" s="103">
        <f t="shared" si="30"/>
        <v>4.9942460513143884E-3</v>
      </c>
      <c r="E88" s="167">
        <f>'POD Breezeway'!E88+'Express GL'!E88+'Starbucks GL-SBX Truck'!E88+'Miro''s'!E88+'Faculty Club'!E88+'Almazar '!E88+'Burger King'!E88+Bustelo!E88+Chilis!E88+Einstein!E88+Jamba!E88+'Pollo Tropical'!E88+'Subway GC'!E88+'Sushi Maki'!E88+Panda!E88+'Starbucks Mango'!E88+'Taco Bell'!E88+'Chick-fil-A'!E88+Dunkin!E88+'Misha''s'!E88+Sergios!E88+'Moes PG5'!E88+'Papa Johns'!E88+Salad!E88+'Half Moon'!E88+'Athletic Training Table'!E88+'Starbucks BBC'!E88+'Moes BBC'!E88+'Grille Works BBC'!E88+'Subway BBC'!E88+'Market Pavillion'!E88+'Chic Fil A BBC'!E88+Panera!E88+'Heritage Market'!E88</f>
        <v>124133.91075</v>
      </c>
      <c r="F88" s="103">
        <f t="shared" si="31"/>
        <v>5.0298139993834997E-3</v>
      </c>
      <c r="G88" s="167">
        <f>'POD Breezeway'!G88+'Express GL'!G88+'Starbucks GL-SBX Truck'!G88+'Miro''s'!G88+'Faculty Club'!G88+'Almazar '!G88+'Burger King'!G88+Bustelo!G88+Chilis!G88+Einstein!G88+Jamba!G88+'Pollo Tropical'!G88+'Subway GC'!G88+'Sushi Maki'!G88+Panda!G88+'Starbucks Mango'!G88+'Taco Bell'!G88+'Chick-fil-A'!G88+Dunkin!G88+'Misha''s'!G88+Sergios!G88+'Moes PG5'!G88+'Papa Johns'!G88+Salad!G88+'Half Moon'!G88+'Athletic Training Table'!G88+'Starbucks BBC'!G88+'Moes BBC'!G88+'Grille Works BBC'!G88+'Subway BBC'!G88+'Market Pavillion'!G88+'Chic Fil A BBC'!G88+Panera!G88+'Heritage Market'!G88</f>
        <v>131025.97246500003</v>
      </c>
      <c r="H88" s="103">
        <f t="shared" si="32"/>
        <v>5.0321445251368113E-3</v>
      </c>
      <c r="I88" s="167">
        <f>'POD Breezeway'!I88+'Express GL'!I88+'Starbucks GL-SBX Truck'!I88+'Miro''s'!I88+'Faculty Club'!I88+'Almazar '!I88+'Burger King'!I88+Bustelo!I88+Chilis!I88+Einstein!I88+Jamba!I88+'Pollo Tropical'!I88+'Subway GC'!I88+'Sushi Maki'!I88+Panda!I88+'Starbucks Mango'!I88+'Taco Bell'!I88+'Chick-fil-A'!I88+Dunkin!I88+'Misha''s'!I88+Sergios!I88+'Moes PG5'!I88+'Papa Johns'!I88+Salad!I88+'Half Moon'!I88+'Athletic Training Table'!I88+'Starbucks BBC'!I88+'Moes BBC'!I88+'Grille Works BBC'!I88+'Subway BBC'!I88+'Market Pavillion'!I88+'Chic Fil A BBC'!I88+Panera!I88+'Heritage Market'!I88</f>
        <v>133389.81401430001</v>
      </c>
      <c r="J88" s="103">
        <f t="shared" si="33"/>
        <v>5.0320156935027309E-3</v>
      </c>
      <c r="K88" s="167">
        <f>'POD Breezeway'!K88+'Express GL'!K88+'Starbucks GL-SBX Truck'!K88+'Miro''s'!K88+'Faculty Club'!K88+'Almazar '!K88+'Burger King'!K88+Bustelo!K88+Chilis!K88+Einstein!K88+Jamba!K88+'Pollo Tropical'!K88+'Subway GC'!K88+'Sushi Maki'!K88+Panda!K88+'Starbucks Mango'!K88+'Taco Bell'!K88+'Chick-fil-A'!K88+Dunkin!K88+'Misha''s'!K88+Sergios!K88+'Moes PG5'!K88+'Papa Johns'!K88+Salad!K88+'Half Moon'!K88+'Athletic Training Table'!K88+'Starbucks BBC'!K88+'Moes BBC'!K88+'Grille Works BBC'!K88+'Subway BBC'!K88+'Market Pavillion'!K88+'Chic Fil A BBC'!K88+Panera!K88+'Heritage Market'!K88</f>
        <v>136117.30982358602</v>
      </c>
      <c r="L88" s="103">
        <f t="shared" si="34"/>
        <v>5.0320451133605221E-3</v>
      </c>
      <c r="M88" s="167">
        <f>'POD Breezeway'!M88+'Express GL'!M88+'Starbucks GL-SBX Truck'!M88+'Miro''s'!M88+'Faculty Club'!M88+'Almazar '!M88+'Burger King'!M88+Bustelo!M88+Chilis!M88+Einstein!M88+Jamba!M88+'Pollo Tropical'!M88+'Subway GC'!M88+'Sushi Maki'!M88+Panda!M88+'Starbucks Mango'!M88+'Taco Bell'!M88+'Chick-fil-A'!M88+Dunkin!M88+'Misha''s'!M88+Sergios!M88+'Moes PG5'!M88+'Papa Johns'!M88+Salad!M88+'Half Moon'!M88+'Athletic Training Table'!M88+'Starbucks BBC'!M88+'Moes BBC'!M88+'Grille Works BBC'!M88+'Subway BBC'!M88+'Market Pavillion'!M88+'Chic Fil A BBC'!M88+Panera!M88+'Heritage Market'!M88</f>
        <v>138908.96483492773</v>
      </c>
      <c r="N88" s="103">
        <f t="shared" si="35"/>
        <v>5.0320785679825383E-3</v>
      </c>
      <c r="O88" s="167">
        <f>'POD Breezeway'!O88+'Express GL'!O88+'Starbucks GL-SBX Truck'!O88+'Miro''s'!O88+'Faculty Club'!O88+'Almazar '!O88+'Burger King'!O88+Bustelo!O88+Chilis!O88+Einstein!O88+Jamba!O88+'Pollo Tropical'!O88+'Subway GC'!O88+'Sushi Maki'!O88+Panda!O88+'Starbucks Mango'!O88+'Taco Bell'!O88+'Chick-fil-A'!O88+Dunkin!O88+'Misha''s'!O88+Sergios!O88+'Moes PG5'!O88+'Papa Johns'!O88+Salad!O88+'Half Moon'!O88+'Athletic Training Table'!O88+'Starbucks BBC'!O88+'Moes BBC'!O88+'Grille Works BBC'!O88+'Subway BBC'!O88+'Market Pavillion'!O88+'Chic Fil A BBC'!O88+Panera!O88+'Heritage Market'!O88</f>
        <v>141750.61701094243</v>
      </c>
      <c r="P88" s="103">
        <f t="shared" si="36"/>
        <v>5.0321085768705344E-3</v>
      </c>
      <c r="Q88" s="167">
        <f>'POD Breezeway'!Q88+'Express GL'!Q88+'Starbucks GL-SBX Truck'!Q88+'Miro''s'!Q88+'Faculty Club'!Q88+'Almazar '!Q88+'Burger King'!Q88+Bustelo!Q88+Chilis!Q88+Einstein!Q88+Jamba!Q88+'Pollo Tropical'!Q88+'Subway GC'!Q88+'Sushi Maki'!Q88+Panda!Q88+'Starbucks Mango'!Q88+'Taco Bell'!Q88+'Chick-fil-A'!Q88+Dunkin!Q88+'Misha''s'!Q88+Sergios!Q88+'Moes PG5'!Q88+'Papa Johns'!Q88+Salad!Q88+'Half Moon'!Q88+'Athletic Training Table'!Q88+'Starbucks BBC'!Q88+'Moes BBC'!Q88+'Grille Works BBC'!Q88+'Subway BBC'!Q88+'Market Pavillion'!Q88+'Chic Fil A BBC'!Q88+Panera!Q88+'Heritage Market'!Q88</f>
        <v>144663.82883685685</v>
      </c>
      <c r="R88" s="103">
        <f t="shared" si="37"/>
        <v>5.0321447879778936E-3</v>
      </c>
      <c r="S88" s="167">
        <f>'POD Breezeway'!S88+'Express GL'!S88+'Starbucks GL-SBX Truck'!S88+'Miro''s'!S88+'Faculty Club'!S88+'Almazar '!S88+'Burger King'!S88+Bustelo!S88+Chilis!S88+Einstein!S88+Jamba!S88+'Pollo Tropical'!S88+'Subway GC'!S88+'Sushi Maki'!S88+Panda!S88+'Starbucks Mango'!S88+'Taco Bell'!S88+'Chick-fil-A'!S88+Dunkin!S88+'Misha''s'!S88+Sergios!S88+'Moes PG5'!S88+'Papa Johns'!S88+Salad!S88+'Half Moon'!S88+'Athletic Training Table'!S88+'Starbucks BBC'!S88+'Moes BBC'!S88+'Grille Works BBC'!S88+'Subway BBC'!S88+'Market Pavillion'!S88+'Chic Fil A BBC'!S88+Panera!S88+'Heritage Market'!S88</f>
        <v>147629.38786386044</v>
      </c>
      <c r="T88" s="103">
        <f t="shared" si="38"/>
        <v>5.0321775694943845E-3</v>
      </c>
      <c r="U88" s="167">
        <f>'POD Breezeway'!U88+'Express GL'!U88+'Starbucks GL-SBX Truck'!U88+'Miro''s'!U88+'Faculty Club'!U88+'Almazar '!U88+'Burger King'!U88+Bustelo!U88+Chilis!U88+Einstein!U88+Jamba!U88+'Pollo Tropical'!U88+'Subway GC'!U88+'Sushi Maki'!U88+Panda!U88+'Starbucks Mango'!U88+'Taco Bell'!U88+'Chick-fil-A'!U88+Dunkin!U88+'Misha''s'!U88+Sergios!U88+'Moes PG5'!U88+'Papa Johns'!U88+Salad!U88+'Half Moon'!U88+'Athletic Training Table'!U88+'Starbucks BBC'!U88+'Moes BBC'!U88+'Grille Works BBC'!U88+'Subway BBC'!U88+'Market Pavillion'!U88+'Chic Fil A BBC'!U88+Panera!U88+'Heritage Market'!U88</f>
        <v>150437.49827784271</v>
      </c>
      <c r="V88" s="103">
        <f t="shared" si="29"/>
        <v>5.0321133011327892E-3</v>
      </c>
    </row>
    <row r="89" spans="1:22" ht="12.75" customHeight="1" x14ac:dyDescent="0.3">
      <c r="A89" s="38" t="s">
        <v>172</v>
      </c>
      <c r="B89" s="50"/>
      <c r="C89" s="167">
        <f>'POD Breezeway'!C89+'Express GL'!C89+'Starbucks GL-SBX Truck'!C89+'Miro''s'!C89+'Faculty Club'!C89+'Almazar '!C89+'Burger King'!C89+Bustelo!C89+Chilis!C89+Einstein!C89+Jamba!C89+'Pollo Tropical'!C89+'Subway GC'!C89+'Sushi Maki'!C89+Panda!C89+'Starbucks Mango'!C89+'Taco Bell'!C89+'Chick-fil-A'!C89+Dunkin!C89+'Misha''s'!C89+Sergios!C89+'Moes PG5'!C89+'Papa Johns'!C89+Salad!C89+'Half Moon'!C89+'Athletic Training Table'!C89+'Starbucks BBC'!C89+'Moes BBC'!C89+'Grille Works BBC'!C89+'Subway BBC'!C89+'Market Pavillion'!C89+'Chic Fil A BBC'!C89+Panera!C89+'Heritage Market'!C89</f>
        <v>0</v>
      </c>
      <c r="D89" s="103">
        <f t="shared" si="30"/>
        <v>0</v>
      </c>
      <c r="E89" s="167">
        <f>'POD Breezeway'!E89+'Express GL'!E89+'Starbucks GL-SBX Truck'!E89+'Miro''s'!E89+'Faculty Club'!E89+'Almazar '!E89+'Burger King'!E89+Bustelo!E89+Chilis!E89+Einstein!E89+Jamba!E89+'Pollo Tropical'!E89+'Subway GC'!E89+'Sushi Maki'!E89+Panda!E89+'Starbucks Mango'!E89+'Taco Bell'!E89+'Chick-fil-A'!E89+Dunkin!E89+'Misha''s'!E89+Sergios!E89+'Moes PG5'!E89+'Papa Johns'!E89+Salad!E89+'Half Moon'!E89+'Athletic Training Table'!E89+'Starbucks BBC'!E89+'Moes BBC'!E89+'Grille Works BBC'!E89+'Subway BBC'!E89+'Market Pavillion'!E89+'Chic Fil A BBC'!E89+Panera!E89+'Heritage Market'!E89</f>
        <v>0</v>
      </c>
      <c r="F89" s="103">
        <f t="shared" si="31"/>
        <v>0</v>
      </c>
      <c r="G89" s="167">
        <f>'POD Breezeway'!G89+'Express GL'!G89+'Starbucks GL-SBX Truck'!G89+'Miro''s'!G89+'Faculty Club'!G89+'Almazar '!G89+'Burger King'!G89+Bustelo!G89+Chilis!G89+Einstein!G89+Jamba!G89+'Pollo Tropical'!G89+'Subway GC'!G89+'Sushi Maki'!G89+Panda!G89+'Starbucks Mango'!G89+'Taco Bell'!G89+'Chick-fil-A'!G89+Dunkin!G89+'Misha''s'!G89+Sergios!G89+'Moes PG5'!G89+'Papa Johns'!G89+Salad!G89+'Half Moon'!G89+'Athletic Training Table'!G89+'Starbucks BBC'!G89+'Moes BBC'!G89+'Grille Works BBC'!G89+'Subway BBC'!G89+'Market Pavillion'!G89+'Chic Fil A BBC'!G89+Panera!G89+'Heritage Market'!G89</f>
        <v>0</v>
      </c>
      <c r="H89" s="103">
        <f t="shared" si="32"/>
        <v>0</v>
      </c>
      <c r="I89" s="167">
        <f>'POD Breezeway'!I89+'Express GL'!I89+'Starbucks GL-SBX Truck'!I89+'Miro''s'!I89+'Faculty Club'!I89+'Almazar '!I89+'Burger King'!I89+Bustelo!I89+Chilis!I89+Einstein!I89+Jamba!I89+'Pollo Tropical'!I89+'Subway GC'!I89+'Sushi Maki'!I89+Panda!I89+'Starbucks Mango'!I89+'Taco Bell'!I89+'Chick-fil-A'!I89+Dunkin!I89+'Misha''s'!I89+Sergios!I89+'Moes PG5'!I89+'Papa Johns'!I89+Salad!I89+'Half Moon'!I89+'Athletic Training Table'!I89+'Starbucks BBC'!I89+'Moes BBC'!I89+'Grille Works BBC'!I89+'Subway BBC'!I89+'Market Pavillion'!I89+'Chic Fil A BBC'!I89+Panera!I89+'Heritage Market'!I89</f>
        <v>0</v>
      </c>
      <c r="J89" s="103">
        <f t="shared" si="33"/>
        <v>0</v>
      </c>
      <c r="K89" s="167">
        <f>'POD Breezeway'!K89+'Express GL'!K89+'Starbucks GL-SBX Truck'!K89+'Miro''s'!K89+'Faculty Club'!K89+'Almazar '!K89+'Burger King'!K89+Bustelo!K89+Chilis!K89+Einstein!K89+Jamba!K89+'Pollo Tropical'!K89+'Subway GC'!K89+'Sushi Maki'!K89+Panda!K89+'Starbucks Mango'!K89+'Taco Bell'!K89+'Chick-fil-A'!K89+Dunkin!K89+'Misha''s'!K89+Sergios!K89+'Moes PG5'!K89+'Papa Johns'!K89+Salad!K89+'Half Moon'!K89+'Athletic Training Table'!K89+'Starbucks BBC'!K89+'Moes BBC'!K89+'Grille Works BBC'!K89+'Subway BBC'!K89+'Market Pavillion'!K89+'Chic Fil A BBC'!K89+Panera!K89+'Heritage Market'!K89</f>
        <v>0</v>
      </c>
      <c r="L89" s="103">
        <f t="shared" si="34"/>
        <v>0</v>
      </c>
      <c r="M89" s="167">
        <f>'POD Breezeway'!M89+'Express GL'!M89+'Starbucks GL-SBX Truck'!M89+'Miro''s'!M89+'Faculty Club'!M89+'Almazar '!M89+'Burger King'!M89+Bustelo!M89+Chilis!M89+Einstein!M89+Jamba!M89+'Pollo Tropical'!M89+'Subway GC'!M89+'Sushi Maki'!M89+Panda!M89+'Starbucks Mango'!M89+'Taco Bell'!M89+'Chick-fil-A'!M89+Dunkin!M89+'Misha''s'!M89+Sergios!M89+'Moes PG5'!M89+'Papa Johns'!M89+Salad!M89+'Half Moon'!M89+'Athletic Training Table'!M89+'Starbucks BBC'!M89+'Moes BBC'!M89+'Grille Works BBC'!M89+'Subway BBC'!M89+'Market Pavillion'!M89+'Chic Fil A BBC'!M89+Panera!M89+'Heritage Market'!M89</f>
        <v>0</v>
      </c>
      <c r="N89" s="103">
        <f t="shared" si="35"/>
        <v>0</v>
      </c>
      <c r="O89" s="167">
        <f>'POD Breezeway'!O89+'Express GL'!O89+'Starbucks GL-SBX Truck'!O89+'Miro''s'!O89+'Faculty Club'!O89+'Almazar '!O89+'Burger King'!O89+Bustelo!O89+Chilis!O89+Einstein!O89+Jamba!O89+'Pollo Tropical'!O89+'Subway GC'!O89+'Sushi Maki'!O89+Panda!O89+'Starbucks Mango'!O89+'Taco Bell'!O89+'Chick-fil-A'!O89+Dunkin!O89+'Misha''s'!O89+Sergios!O89+'Moes PG5'!O89+'Papa Johns'!O89+Salad!O89+'Half Moon'!O89+'Athletic Training Table'!O89+'Starbucks BBC'!O89+'Moes BBC'!O89+'Grille Works BBC'!O89+'Subway BBC'!O89+'Market Pavillion'!O89+'Chic Fil A BBC'!O89+Panera!O89+'Heritage Market'!O89</f>
        <v>0</v>
      </c>
      <c r="P89" s="103">
        <f t="shared" si="36"/>
        <v>0</v>
      </c>
      <c r="Q89" s="167">
        <f>'POD Breezeway'!Q89+'Express GL'!Q89+'Starbucks GL-SBX Truck'!Q89+'Miro''s'!Q89+'Faculty Club'!Q89+'Almazar '!Q89+'Burger King'!Q89+Bustelo!Q89+Chilis!Q89+Einstein!Q89+Jamba!Q89+'Pollo Tropical'!Q89+'Subway GC'!Q89+'Sushi Maki'!Q89+Panda!Q89+'Starbucks Mango'!Q89+'Taco Bell'!Q89+'Chick-fil-A'!Q89+Dunkin!Q89+'Misha''s'!Q89+Sergios!Q89+'Moes PG5'!Q89+'Papa Johns'!Q89+Salad!Q89+'Half Moon'!Q89+'Athletic Training Table'!Q89+'Starbucks BBC'!Q89+'Moes BBC'!Q89+'Grille Works BBC'!Q89+'Subway BBC'!Q89+'Market Pavillion'!Q89+'Chic Fil A BBC'!Q89+Panera!Q89+'Heritage Market'!Q89</f>
        <v>0</v>
      </c>
      <c r="R89" s="103">
        <f t="shared" si="37"/>
        <v>0</v>
      </c>
      <c r="S89" s="167">
        <f>'POD Breezeway'!S89+'Express GL'!S89+'Starbucks GL-SBX Truck'!S89+'Miro''s'!S89+'Faculty Club'!S89+'Almazar '!S89+'Burger King'!S89+Bustelo!S89+Chilis!S89+Einstein!S89+Jamba!S89+'Pollo Tropical'!S89+'Subway GC'!S89+'Sushi Maki'!S89+Panda!S89+'Starbucks Mango'!S89+'Taco Bell'!S89+'Chick-fil-A'!S89+Dunkin!S89+'Misha''s'!S89+Sergios!S89+'Moes PG5'!S89+'Papa Johns'!S89+Salad!S89+'Half Moon'!S89+'Athletic Training Table'!S89+'Starbucks BBC'!S89+'Moes BBC'!S89+'Grille Works BBC'!S89+'Subway BBC'!S89+'Market Pavillion'!S89+'Chic Fil A BBC'!S89+Panera!S89+'Heritage Market'!S89</f>
        <v>0</v>
      </c>
      <c r="T89" s="103">
        <f t="shared" si="38"/>
        <v>0</v>
      </c>
      <c r="U89" s="167">
        <f>'POD Breezeway'!U89+'Express GL'!U89+'Starbucks GL-SBX Truck'!U89+'Miro''s'!U89+'Faculty Club'!U89+'Almazar '!U89+'Burger King'!U89+Bustelo!U89+Chilis!U89+Einstein!U89+Jamba!U89+'Pollo Tropical'!U89+'Subway GC'!U89+'Sushi Maki'!U89+Panda!U89+'Starbucks Mango'!U89+'Taco Bell'!U89+'Chick-fil-A'!U89+Dunkin!U89+'Misha''s'!U89+Sergios!U89+'Moes PG5'!U89+'Papa Johns'!U89+Salad!U89+'Half Moon'!U89+'Athletic Training Table'!U89+'Starbucks BBC'!U89+'Moes BBC'!U89+'Grille Works BBC'!U89+'Subway BBC'!U89+'Market Pavillion'!U89+'Chic Fil A BBC'!U89+Panera!U89+'Heritage Market'!U89</f>
        <v>0</v>
      </c>
      <c r="V89" s="103">
        <f t="shared" si="29"/>
        <v>0</v>
      </c>
    </row>
    <row r="90" spans="1:22" ht="12.75" customHeight="1" x14ac:dyDescent="0.3">
      <c r="A90" s="271" t="s">
        <v>17</v>
      </c>
      <c r="B90" s="272"/>
      <c r="C90" s="167">
        <f>'POD Breezeway'!C90+'Express GL'!C90+'Starbucks GL-SBX Truck'!C90+'Miro''s'!C90+'Faculty Club'!C90+'Almazar '!C90+'Burger King'!C90+Bustelo!C90+Chilis!C90+Einstein!C90+Jamba!C90+'Pollo Tropical'!C90+'Subway GC'!C90+'Sushi Maki'!C90+Panda!C90+'Starbucks Mango'!C90+'Taco Bell'!C90+'Chick-fil-A'!C90+Dunkin!C90+'Misha''s'!C90+Sergios!C90+'Moes PG5'!C90+'Papa Johns'!C90+Salad!C90+'Half Moon'!C90+'Athletic Training Table'!C90+'Starbucks BBC'!C90+'Moes BBC'!C90+'Grille Works BBC'!C90+'Subway BBC'!C90+'Market Pavillion'!C90+'Chic Fil A BBC'!C90+Panera!C90+'Heritage Market'!C90</f>
        <v>3116.8598759999995</v>
      </c>
      <c r="D90" s="103">
        <f t="shared" si="30"/>
        <v>1.9585278632605439E-4</v>
      </c>
      <c r="E90" s="167">
        <f>'POD Breezeway'!E90+'Express GL'!E90+'Starbucks GL-SBX Truck'!E90+'Miro''s'!E90+'Faculty Club'!E90+'Almazar '!E90+'Burger King'!E90+Bustelo!E90+Chilis!E90+Einstein!E90+Jamba!E90+'Pollo Tropical'!E90+'Subway GC'!E90+'Sushi Maki'!E90+Panda!E90+'Starbucks Mango'!E90+'Taco Bell'!E90+'Chick-fil-A'!E90+Dunkin!E90+'Misha''s'!E90+Sergios!E90+'Moes PG5'!E90+'Papa Johns'!E90+Salad!E90+'Half Moon'!E90+'Athletic Training Table'!E90+'Starbucks BBC'!E90+'Moes BBC'!E90+'Grille Works BBC'!E90+'Subway BBC'!E90+'Market Pavillion'!E90+'Chic Fil A BBC'!E90+Panera!E90+'Heritage Market'!E90</f>
        <v>4867.9965000000011</v>
      </c>
      <c r="F90" s="103">
        <f t="shared" si="31"/>
        <v>1.972476078189608E-4</v>
      </c>
      <c r="G90" s="167">
        <f>'POD Breezeway'!G90+'Express GL'!G90+'Starbucks GL-SBX Truck'!G90+'Miro''s'!G90+'Faculty Club'!G90+'Almazar '!G90+'Burger King'!G90+Bustelo!G90+Chilis!G90+Einstein!G90+Jamba!G90+'Pollo Tropical'!G90+'Subway GC'!G90+'Sushi Maki'!G90+Panda!G90+'Starbucks Mango'!G90+'Taco Bell'!G90+'Chick-fil-A'!G90+Dunkin!G90+'Misha''s'!G90+Sergios!G90+'Moes PG5'!G90+'Papa Johns'!G90+Salad!G90+'Half Moon'!G90+'Athletic Training Table'!G90+'Starbucks BBC'!G90+'Moes BBC'!G90+'Grille Works BBC'!G90+'Subway BBC'!G90+'Market Pavillion'!G90+'Chic Fil A BBC'!G90+Panera!G90+'Heritage Market'!G90</f>
        <v>5138.2734300000011</v>
      </c>
      <c r="H90" s="103">
        <f t="shared" si="32"/>
        <v>1.9733900098575728E-4</v>
      </c>
      <c r="I90" s="167">
        <f>'POD Breezeway'!I90+'Express GL'!I90+'Starbucks GL-SBX Truck'!I90+'Miro''s'!I90+'Faculty Club'!I90+'Almazar '!I90+'Burger King'!I90+Bustelo!I90+Chilis!I90+Einstein!I90+Jamba!I90+'Pollo Tropical'!I90+'Subway GC'!I90+'Sushi Maki'!I90+Panda!I90+'Starbucks Mango'!I90+'Taco Bell'!I90+'Chick-fil-A'!I90+Dunkin!I90+'Misha''s'!I90+Sergios!I90+'Moes PG5'!I90+'Papa Johns'!I90+Salad!I90+'Half Moon'!I90+'Athletic Training Table'!I90+'Starbucks BBC'!I90+'Moes BBC'!I90+'Grille Works BBC'!I90+'Subway BBC'!I90+'Market Pavillion'!I90+'Chic Fil A BBC'!I90+Panera!I90+'Heritage Market'!I90</f>
        <v>5230.9730985999995</v>
      </c>
      <c r="J90" s="103">
        <f t="shared" si="33"/>
        <v>1.9733394876481295E-4</v>
      </c>
      <c r="K90" s="167">
        <f>'POD Breezeway'!K90+'Express GL'!K90+'Starbucks GL-SBX Truck'!K90+'Miro''s'!K90+'Faculty Club'!K90+'Almazar '!K90+'Burger King'!K90+Bustelo!K90+Chilis!K90+Einstein!K90+Jamba!K90+'Pollo Tropical'!K90+'Subway GC'!K90+'Sushi Maki'!K90+Panda!K90+'Starbucks Mango'!K90+'Taco Bell'!K90+'Chick-fil-A'!K90+Dunkin!K90+'Misha''s'!K90+Sergios!K90+'Moes PG5'!K90+'Papa Johns'!K90+Salad!K90+'Half Moon'!K90+'Athletic Training Table'!K90+'Starbucks BBC'!K90+'Moes BBC'!K90+'Grille Works BBC'!K90+'Subway BBC'!K90+'Market Pavillion'!K90+'Chic Fil A BBC'!K90+Panera!K90+'Heritage Market'!K90</f>
        <v>5337.9337185719996</v>
      </c>
      <c r="L90" s="103">
        <f t="shared" si="34"/>
        <v>1.9733510248472631E-4</v>
      </c>
      <c r="M90" s="167">
        <f>'POD Breezeway'!M90+'Express GL'!M90+'Starbucks GL-SBX Truck'!M90+'Miro''s'!M90+'Faculty Club'!M90+'Almazar '!M90+'Burger King'!M90+Bustelo!M90+Chilis!M90+Einstein!M90+Jamba!M90+'Pollo Tropical'!M90+'Subway GC'!M90+'Sushi Maki'!M90+Panda!M90+'Starbucks Mango'!M90+'Taco Bell'!M90+'Chick-fil-A'!M90+Dunkin!M90+'Misha''s'!M90+Sergios!M90+'Moes PG5'!M90+'Papa Johns'!M90+Salad!M90+'Half Moon'!M90+'Athletic Training Table'!M90+'Starbucks BBC'!M90+'Moes BBC'!M90+'Grille Works BBC'!M90+'Subway BBC'!M90+'Market Pavillion'!M90+'Chic Fil A BBC'!M90+Panera!M90+'Heritage Market'!M90</f>
        <v>5447.410385683439</v>
      </c>
      <c r="N90" s="103">
        <f t="shared" si="35"/>
        <v>1.9733641443068773E-4</v>
      </c>
      <c r="O90" s="167">
        <f>'POD Breezeway'!O90+'Express GL'!O90+'Starbucks GL-SBX Truck'!O90+'Miro''s'!O90+'Faculty Club'!O90+'Almazar '!O90+'Burger King'!O90+Bustelo!O90+Chilis!O90+Einstein!O90+Jamba!O90+'Pollo Tropical'!O90+'Subway GC'!O90+'Sushi Maki'!O90+Panda!O90+'Starbucks Mango'!O90+'Taco Bell'!O90+'Chick-fil-A'!O90+Dunkin!O90+'Misha''s'!O90+Sergios!O90+'Moes PG5'!O90+'Papa Johns'!O90+Salad!O90+'Half Moon'!O90+'Athletic Training Table'!O90+'Starbucks BBC'!O90+'Moes BBC'!O90+'Grille Works BBC'!O90+'Subway BBC'!O90+'Market Pavillion'!O90+'Chic Fil A BBC'!O90+Panera!O90+'Heritage Market'!O90</f>
        <v>5558.8477259193105</v>
      </c>
      <c r="P90" s="103">
        <f t="shared" si="36"/>
        <v>1.9733759124982485E-4</v>
      </c>
      <c r="Q90" s="167">
        <f>'POD Breezeway'!Q90+'Express GL'!Q90+'Starbucks GL-SBX Truck'!Q90+'Miro''s'!Q90+'Faculty Club'!Q90+'Almazar '!Q90+'Burger King'!Q90+Bustelo!Q90+Chilis!Q90+Einstein!Q90+Jamba!Q90+'Pollo Tropical'!Q90+'Subway GC'!Q90+'Sushi Maki'!Q90+Panda!Q90+'Starbucks Mango'!Q90+'Taco Bell'!Q90+'Chick-fil-A'!Q90+Dunkin!Q90+'Misha''s'!Q90+Sergios!Q90+'Moes PG5'!Q90+'Papa Johns'!Q90+Salad!Q90+'Half Moon'!Q90+'Athletic Training Table'!Q90+'Starbucks BBC'!Q90+'Moes BBC'!Q90+'Grille Works BBC'!Q90+'Subway BBC'!Q90+'Market Pavillion'!Q90+'Chic Fil A BBC'!Q90+Panera!Q90+'Heritage Market'!Q90</f>
        <v>5673.0913269355624</v>
      </c>
      <c r="R90" s="103">
        <f t="shared" si="37"/>
        <v>1.9733901129325072E-4</v>
      </c>
      <c r="S90" s="167">
        <f>'POD Breezeway'!S90+'Express GL'!S90+'Starbucks GL-SBX Truck'!S90+'Miro''s'!S90+'Faculty Club'!S90+'Almazar '!S90+'Burger King'!S90+Bustelo!S90+Chilis!S90+Einstein!S90+Jamba!S90+'Pollo Tropical'!S90+'Subway GC'!S90+'Sushi Maki'!S90+Panda!S90+'Starbucks Mango'!S90+'Taco Bell'!S90+'Chick-fil-A'!S90+Dunkin!S90+'Misha''s'!S90+Sergios!S90+'Moes PG5'!S90+'Papa Johns'!S90+Salad!S90+'Half Moon'!S90+'Athletic Training Table'!S90+'Starbucks BBC'!S90+'Moes BBC'!S90+'Grille Works BBC'!S90+'Subway BBC'!S90+'Market Pavillion'!S90+'Chic Fil A BBC'!S90+Panera!S90+'Heritage Market'!S90</f>
        <v>5789.387759367075</v>
      </c>
      <c r="T90" s="103">
        <f t="shared" si="38"/>
        <v>1.97340296842917E-4</v>
      </c>
      <c r="U90" s="167">
        <f>'POD Breezeway'!U90+'Express GL'!U90+'Starbucks GL-SBX Truck'!U90+'Miro''s'!U90+'Faculty Club'!U90+'Almazar '!U90+'Burger King'!U90+Bustelo!U90+Chilis!U90+Einstein!U90+Jamba!U90+'Pollo Tropical'!U90+'Subway GC'!U90+'Sushi Maki'!U90+Panda!U90+'Starbucks Mango'!U90+'Taco Bell'!U90+'Chick-fil-A'!U90+Dunkin!U90+'Misha''s'!U90+Sergios!U90+'Moes PG5'!U90+'Papa Johns'!U90+Salad!U90+'Half Moon'!U90+'Athletic Training Table'!U90+'Starbucks BBC'!U90+'Moes BBC'!U90+'Grille Works BBC'!U90+'Subway BBC'!U90+'Market Pavillion'!U90+'Chic Fil A BBC'!U90+Panera!U90+'Heritage Market'!U90</f>
        <v>5899.5097363859895</v>
      </c>
      <c r="V90" s="103">
        <f t="shared" si="29"/>
        <v>1.9733777651501137E-4</v>
      </c>
    </row>
    <row r="91" spans="1:22" ht="12.75" customHeight="1" x14ac:dyDescent="0.3">
      <c r="A91" s="38" t="s">
        <v>143</v>
      </c>
      <c r="B91" s="38"/>
      <c r="C91" s="167">
        <f>'POD Breezeway'!C91+'Express GL'!C91+'Starbucks GL-SBX Truck'!C91+'Miro''s'!C91+'Faculty Club'!C91+'Almazar '!C91+'Burger King'!C91+Bustelo!C91+Chilis!C91+Einstein!C91+Jamba!C91+'Pollo Tropical'!C91+'Subway GC'!C91+'Sushi Maki'!C91+Panda!C91+'Starbucks Mango'!C91+'Taco Bell'!C91+'Chick-fil-A'!C91+Dunkin!C91+'Misha''s'!C91+Sergios!C91+'Moes PG5'!C91+'Papa Johns'!C91+Salad!C91+'Half Moon'!C91+'Athletic Training Table'!C91+'Starbucks BBC'!C91+'Moes BBC'!C91+'Grille Works BBC'!C91+'Subway BBC'!C91+'Market Pavillion'!C91+'Chic Fil A BBC'!C91+Panera!C91+'Heritage Market'!C91</f>
        <v>0</v>
      </c>
      <c r="D91" s="103">
        <f t="shared" si="30"/>
        <v>0</v>
      </c>
      <c r="E91" s="167">
        <f>'POD Breezeway'!E91+'Express GL'!E91+'Starbucks GL-SBX Truck'!E91+'Miro''s'!E91+'Faculty Club'!E91+'Almazar '!E91+'Burger King'!E91+Bustelo!E91+Chilis!E91+Einstein!E91+Jamba!E91+'Pollo Tropical'!E91+'Subway GC'!E91+'Sushi Maki'!E91+Panda!E91+'Starbucks Mango'!E91+'Taco Bell'!E91+'Chick-fil-A'!E91+Dunkin!E91+'Misha''s'!E91+Sergios!E91+'Moes PG5'!E91+'Papa Johns'!E91+Salad!E91+'Half Moon'!E91+'Athletic Training Table'!E91+'Starbucks BBC'!E91+'Moes BBC'!E91+'Grille Works BBC'!E91+'Subway BBC'!E91+'Market Pavillion'!E91+'Chic Fil A BBC'!E91+Panera!E91+'Heritage Market'!E91</f>
        <v>0</v>
      </c>
      <c r="F91" s="103">
        <f t="shared" si="31"/>
        <v>0</v>
      </c>
      <c r="G91" s="167">
        <f>'POD Breezeway'!G91+'Express GL'!G91+'Starbucks GL-SBX Truck'!G91+'Miro''s'!G91+'Faculty Club'!G91+'Almazar '!G91+'Burger King'!G91+Bustelo!G91+Chilis!G91+Einstein!G91+Jamba!G91+'Pollo Tropical'!G91+'Subway GC'!G91+'Sushi Maki'!G91+Panda!G91+'Starbucks Mango'!G91+'Taco Bell'!G91+'Chick-fil-A'!G91+Dunkin!G91+'Misha''s'!G91+Sergios!G91+'Moes PG5'!G91+'Papa Johns'!G91+Salad!G91+'Half Moon'!G91+'Athletic Training Table'!G91+'Starbucks BBC'!G91+'Moes BBC'!G91+'Grille Works BBC'!G91+'Subway BBC'!G91+'Market Pavillion'!G91+'Chic Fil A BBC'!G91+Panera!G91+'Heritage Market'!G91</f>
        <v>0</v>
      </c>
      <c r="H91" s="103">
        <f t="shared" si="32"/>
        <v>0</v>
      </c>
      <c r="I91" s="167">
        <f>'POD Breezeway'!I91+'Express GL'!I91+'Starbucks GL-SBX Truck'!I91+'Miro''s'!I91+'Faculty Club'!I91+'Almazar '!I91+'Burger King'!I91+Bustelo!I91+Chilis!I91+Einstein!I91+Jamba!I91+'Pollo Tropical'!I91+'Subway GC'!I91+'Sushi Maki'!I91+Panda!I91+'Starbucks Mango'!I91+'Taco Bell'!I91+'Chick-fil-A'!I91+Dunkin!I91+'Misha''s'!I91+Sergios!I91+'Moes PG5'!I91+'Papa Johns'!I91+Salad!I91+'Half Moon'!I91+'Athletic Training Table'!I91+'Starbucks BBC'!I91+'Moes BBC'!I91+'Grille Works BBC'!I91+'Subway BBC'!I91+'Market Pavillion'!I91+'Chic Fil A BBC'!I91+Panera!I91+'Heritage Market'!I91</f>
        <v>0</v>
      </c>
      <c r="J91" s="103">
        <f t="shared" si="33"/>
        <v>0</v>
      </c>
      <c r="K91" s="167">
        <f>'POD Breezeway'!K91+'Express GL'!K91+'Starbucks GL-SBX Truck'!K91+'Miro''s'!K91+'Faculty Club'!K91+'Almazar '!K91+'Burger King'!K91+Bustelo!K91+Chilis!K91+Einstein!K91+Jamba!K91+'Pollo Tropical'!K91+'Subway GC'!K91+'Sushi Maki'!K91+Panda!K91+'Starbucks Mango'!K91+'Taco Bell'!K91+'Chick-fil-A'!K91+Dunkin!K91+'Misha''s'!K91+Sergios!K91+'Moes PG5'!K91+'Papa Johns'!K91+Salad!K91+'Half Moon'!K91+'Athletic Training Table'!K91+'Starbucks BBC'!K91+'Moes BBC'!K91+'Grille Works BBC'!K91+'Subway BBC'!K91+'Market Pavillion'!K91+'Chic Fil A BBC'!K91+Panera!K91+'Heritage Market'!K91</f>
        <v>0</v>
      </c>
      <c r="L91" s="103">
        <f t="shared" si="34"/>
        <v>0</v>
      </c>
      <c r="M91" s="167">
        <f>'POD Breezeway'!M91+'Express GL'!M91+'Starbucks GL-SBX Truck'!M91+'Miro''s'!M91+'Faculty Club'!M91+'Almazar '!M91+'Burger King'!M91+Bustelo!M91+Chilis!M91+Einstein!M91+Jamba!M91+'Pollo Tropical'!M91+'Subway GC'!M91+'Sushi Maki'!M91+Panda!M91+'Starbucks Mango'!M91+'Taco Bell'!M91+'Chick-fil-A'!M91+Dunkin!M91+'Misha''s'!M91+Sergios!M91+'Moes PG5'!M91+'Papa Johns'!M91+Salad!M91+'Half Moon'!M91+'Athletic Training Table'!M91+'Starbucks BBC'!M91+'Moes BBC'!M91+'Grille Works BBC'!M91+'Subway BBC'!M91+'Market Pavillion'!M91+'Chic Fil A BBC'!M91+Panera!M91+'Heritage Market'!M91</f>
        <v>0</v>
      </c>
      <c r="N91" s="103">
        <f t="shared" si="35"/>
        <v>0</v>
      </c>
      <c r="O91" s="167">
        <f>'POD Breezeway'!O91+'Express GL'!O91+'Starbucks GL-SBX Truck'!O91+'Miro''s'!O91+'Faculty Club'!O91+'Almazar '!O91+'Burger King'!O91+Bustelo!O91+Chilis!O91+Einstein!O91+Jamba!O91+'Pollo Tropical'!O91+'Subway GC'!O91+'Sushi Maki'!O91+Panda!O91+'Starbucks Mango'!O91+'Taco Bell'!O91+'Chick-fil-A'!O91+Dunkin!O91+'Misha''s'!O91+Sergios!O91+'Moes PG5'!O91+'Papa Johns'!O91+Salad!O91+'Half Moon'!O91+'Athletic Training Table'!O91+'Starbucks BBC'!O91+'Moes BBC'!O91+'Grille Works BBC'!O91+'Subway BBC'!O91+'Market Pavillion'!O91+'Chic Fil A BBC'!O91+Panera!O91+'Heritage Market'!O91</f>
        <v>0</v>
      </c>
      <c r="P91" s="103">
        <f t="shared" si="36"/>
        <v>0</v>
      </c>
      <c r="Q91" s="167">
        <f>'POD Breezeway'!Q91+'Express GL'!Q91+'Starbucks GL-SBX Truck'!Q91+'Miro''s'!Q91+'Faculty Club'!Q91+'Almazar '!Q91+'Burger King'!Q91+Bustelo!Q91+Chilis!Q91+Einstein!Q91+Jamba!Q91+'Pollo Tropical'!Q91+'Subway GC'!Q91+'Sushi Maki'!Q91+Panda!Q91+'Starbucks Mango'!Q91+'Taco Bell'!Q91+'Chick-fil-A'!Q91+Dunkin!Q91+'Misha''s'!Q91+Sergios!Q91+'Moes PG5'!Q91+'Papa Johns'!Q91+Salad!Q91+'Half Moon'!Q91+'Athletic Training Table'!Q91+'Starbucks BBC'!Q91+'Moes BBC'!Q91+'Grille Works BBC'!Q91+'Subway BBC'!Q91+'Market Pavillion'!Q91+'Chic Fil A BBC'!Q91+Panera!Q91+'Heritage Market'!Q91</f>
        <v>0</v>
      </c>
      <c r="R91" s="103">
        <f t="shared" si="37"/>
        <v>0</v>
      </c>
      <c r="S91" s="167">
        <f>'POD Breezeway'!S91+'Express GL'!S91+'Starbucks GL-SBX Truck'!S91+'Miro''s'!S91+'Faculty Club'!S91+'Almazar '!S91+'Burger King'!S91+Bustelo!S91+Chilis!S91+Einstein!S91+Jamba!S91+'Pollo Tropical'!S91+'Subway GC'!S91+'Sushi Maki'!S91+Panda!S91+'Starbucks Mango'!S91+'Taco Bell'!S91+'Chick-fil-A'!S91+Dunkin!S91+'Misha''s'!S91+Sergios!S91+'Moes PG5'!S91+'Papa Johns'!S91+Salad!S91+'Half Moon'!S91+'Athletic Training Table'!S91+'Starbucks BBC'!S91+'Moes BBC'!S91+'Grille Works BBC'!S91+'Subway BBC'!S91+'Market Pavillion'!S91+'Chic Fil A BBC'!S91+Panera!S91+'Heritage Market'!S91</f>
        <v>0</v>
      </c>
      <c r="T91" s="103">
        <f t="shared" si="38"/>
        <v>0</v>
      </c>
      <c r="U91" s="167">
        <f>'POD Breezeway'!U91+'Express GL'!U91+'Starbucks GL-SBX Truck'!U91+'Miro''s'!U91+'Faculty Club'!U91+'Almazar '!U91+'Burger King'!U91+Bustelo!U91+Chilis!U91+Einstein!U91+Jamba!U91+'Pollo Tropical'!U91+'Subway GC'!U91+'Sushi Maki'!U91+Panda!U91+'Starbucks Mango'!U91+'Taco Bell'!U91+'Chick-fil-A'!U91+Dunkin!U91+'Misha''s'!U91+Sergios!U91+'Moes PG5'!U91+'Papa Johns'!U91+Salad!U91+'Half Moon'!U91+'Athletic Training Table'!U91+'Starbucks BBC'!U91+'Moes BBC'!U91+'Grille Works BBC'!U91+'Subway BBC'!U91+'Market Pavillion'!U91+'Chic Fil A BBC'!U91+Panera!U91+'Heritage Market'!U91</f>
        <v>0</v>
      </c>
      <c r="V91" s="103">
        <f t="shared" si="29"/>
        <v>0</v>
      </c>
    </row>
    <row r="92" spans="1:22" ht="12.75" customHeight="1" x14ac:dyDescent="0.3">
      <c r="A92" s="271" t="s">
        <v>13</v>
      </c>
      <c r="B92" s="272"/>
      <c r="C92" s="167">
        <f>'POD Breezeway'!C92+'Express GL'!C92+'Starbucks GL-SBX Truck'!C92+'Miro''s'!C92+'Faculty Club'!C92+'Almazar '!C92+'Burger King'!C92+Bustelo!C92+Chilis!C92+Einstein!C92+Jamba!C92+'Pollo Tropical'!C92+'Subway GC'!C92+'Sushi Maki'!C92+Panda!C92+'Starbucks Mango'!C92+'Taco Bell'!C92+'Chick-fil-A'!C92+Dunkin!C92+'Misha''s'!C92+Sergios!C92+'Moes PG5'!C92+'Papa Johns'!C92+Salad!C92+'Half Moon'!C92+'Athletic Training Table'!C92+'Starbucks BBC'!C92+'Moes BBC'!C92+'Grille Works BBC'!C92+'Subway BBC'!C92+'Market Pavillion'!C92+'Chic Fil A BBC'!C92+Panera!C92+'Heritage Market'!C92</f>
        <v>81038.356776000015</v>
      </c>
      <c r="D92" s="103">
        <f t="shared" si="30"/>
        <v>5.0921724444774165E-3</v>
      </c>
      <c r="E92" s="167">
        <f>'POD Breezeway'!E92+'Express GL'!E92+'Starbucks GL-SBX Truck'!E92+'Miro''s'!E92+'Faculty Club'!E92+'Almazar '!E92+'Burger King'!E92+Bustelo!E92+Chilis!E92+Einstein!E92+Jamba!E92+'Pollo Tropical'!E92+'Subway GC'!E92+'Sushi Maki'!E92+Panda!E92+'Starbucks Mango'!E92+'Taco Bell'!E92+'Chick-fil-A'!E92+Dunkin!E92+'Misha''s'!E92+Sergios!E92+'Moes PG5'!E92+'Papa Johns'!E92+Salad!E92+'Half Moon'!E92+'Athletic Training Table'!E92+'Starbucks BBC'!E92+'Moes BBC'!E92+'Grille Works BBC'!E92+'Subway BBC'!E92+'Market Pavillion'!E92+'Chic Fil A BBC'!E92+Panera!E92+'Heritage Market'!E92</f>
        <v>126567.90900000001</v>
      </c>
      <c r="F92" s="103">
        <f t="shared" si="31"/>
        <v>5.1284378032929803E-3</v>
      </c>
      <c r="G92" s="167">
        <f>'POD Breezeway'!G92+'Express GL'!G92+'Starbucks GL-SBX Truck'!G92+'Miro''s'!G92+'Faculty Club'!G92+'Almazar '!G92+'Burger King'!G92+Bustelo!G92+Chilis!G92+Einstein!G92+Jamba!G92+'Pollo Tropical'!G92+'Subway GC'!G92+'Sushi Maki'!G92+Panda!G92+'Starbucks Mango'!G92+'Taco Bell'!G92+'Chick-fil-A'!G92+Dunkin!G92+'Misha''s'!G92+Sergios!G92+'Moes PG5'!G92+'Papa Johns'!G92+Salad!G92+'Half Moon'!G92+'Athletic Training Table'!G92+'Starbucks BBC'!G92+'Moes BBC'!G92+'Grille Works BBC'!G92+'Subway BBC'!G92+'Market Pavillion'!G92+'Chic Fil A BBC'!G92+Panera!G92+'Heritage Market'!G92</f>
        <v>133595.10918</v>
      </c>
      <c r="H92" s="103">
        <f t="shared" si="32"/>
        <v>5.1308140256296885E-3</v>
      </c>
      <c r="I92" s="167">
        <f>'POD Breezeway'!I92+'Express GL'!I92+'Starbucks GL-SBX Truck'!I92+'Miro''s'!I92+'Faculty Club'!I92+'Almazar '!I92+'Burger King'!I92+Bustelo!I92+Chilis!I92+Einstein!I92+Jamba!I92+'Pollo Tropical'!I92+'Subway GC'!I92+'Sushi Maki'!I92+Panda!I92+'Starbucks Mango'!I92+'Taco Bell'!I92+'Chick-fil-A'!I92+Dunkin!I92+'Misha''s'!I92+Sergios!I92+'Moes PG5'!I92+'Papa Johns'!I92+Salad!I92+'Half Moon'!I92+'Athletic Training Table'!I92+'Starbucks BBC'!I92+'Moes BBC'!I92+'Grille Works BBC'!I92+'Subway BBC'!I92+'Market Pavillion'!I92+'Chic Fil A BBC'!I92+Panera!I92+'Heritage Market'!I92</f>
        <v>136005.30056359997</v>
      </c>
      <c r="J92" s="103">
        <f t="shared" si="33"/>
        <v>5.1306826678851362E-3</v>
      </c>
      <c r="K92" s="167">
        <f>'POD Breezeway'!K92+'Express GL'!K92+'Starbucks GL-SBX Truck'!K92+'Miro''s'!K92+'Faculty Club'!K92+'Almazar '!K92+'Burger King'!K92+Bustelo!K92+Chilis!K92+Einstein!K92+Jamba!K92+'Pollo Tropical'!K92+'Subway GC'!K92+'Sushi Maki'!K92+Panda!K92+'Starbucks Mango'!K92+'Taco Bell'!K92+'Chick-fil-A'!K92+Dunkin!K92+'Misha''s'!K92+Sergios!K92+'Moes PG5'!K92+'Papa Johns'!K92+Salad!K92+'Half Moon'!K92+'Athletic Training Table'!K92+'Starbucks BBC'!K92+'Moes BBC'!K92+'Grille Works BBC'!K92+'Subway BBC'!K92+'Market Pavillion'!K92+'Chic Fil A BBC'!K92+Panera!K92+'Heritage Market'!K92</f>
        <v>138786.27668287198</v>
      </c>
      <c r="L92" s="103">
        <f t="shared" si="34"/>
        <v>5.130712664602884E-3</v>
      </c>
      <c r="M92" s="167">
        <f>'POD Breezeway'!M92+'Express GL'!M92+'Starbucks GL-SBX Truck'!M92+'Miro''s'!M92+'Faculty Club'!M92+'Almazar '!M92+'Burger King'!M92+Bustelo!M92+Chilis!M92+Einstein!M92+Jamba!M92+'Pollo Tropical'!M92+'Subway GC'!M92+'Sushi Maki'!M92+Panda!M92+'Starbucks Mango'!M92+'Taco Bell'!M92+'Chick-fil-A'!M92+Dunkin!M92+'Misha''s'!M92+Sergios!M92+'Moes PG5'!M92+'Papa Johns'!M92+Salad!M92+'Half Moon'!M92+'Athletic Training Table'!M92+'Starbucks BBC'!M92+'Moes BBC'!M92+'Grille Works BBC'!M92+'Subway BBC'!M92+'Market Pavillion'!M92+'Chic Fil A BBC'!M92+Panera!M92+'Heritage Market'!M92</f>
        <v>141632.67002776943</v>
      </c>
      <c r="N92" s="103">
        <f t="shared" si="35"/>
        <v>5.1307467751978818E-3</v>
      </c>
      <c r="O92" s="167">
        <f>'POD Breezeway'!O92+'Express GL'!O92+'Starbucks GL-SBX Truck'!O92+'Miro''s'!O92+'Faculty Club'!O92+'Almazar '!O92+'Burger King'!O92+Bustelo!O92+Chilis!O92+Einstein!O92+Jamba!O92+'Pollo Tropical'!O92+'Subway GC'!O92+'Sushi Maki'!O92+Panda!O92+'Starbucks Mango'!O92+'Taco Bell'!O92+'Chick-fil-A'!O92+Dunkin!O92+'Misha''s'!O92+Sergios!O92+'Moes PG5'!O92+'Papa Johns'!O92+Salad!O92+'Half Moon'!O92+'Athletic Training Table'!O92+'Starbucks BBC'!O92+'Moes BBC'!O92+'Grille Works BBC'!O92+'Subway BBC'!O92+'Market Pavillion'!O92+'Chic Fil A BBC'!O92+Panera!O92+'Heritage Market'!O92</f>
        <v>144530.04087390201</v>
      </c>
      <c r="P92" s="103">
        <f t="shared" si="36"/>
        <v>5.1307773724954438E-3</v>
      </c>
      <c r="Q92" s="167">
        <f>'POD Breezeway'!Q92+'Express GL'!Q92+'Starbucks GL-SBX Truck'!Q92+'Miro''s'!Q92+'Faculty Club'!Q92+'Almazar '!Q92+'Burger King'!Q92+Bustelo!Q92+Chilis!Q92+Einstein!Q92+Jamba!Q92+'Pollo Tropical'!Q92+'Subway GC'!Q92+'Sushi Maki'!Q92+Panda!Q92+'Starbucks Mango'!Q92+'Taco Bell'!Q92+'Chick-fil-A'!Q92+Dunkin!Q92+'Misha''s'!Q92+Sergios!Q92+'Moes PG5'!Q92+'Papa Johns'!Q92+Salad!Q92+'Half Moon'!Q92+'Athletic Training Table'!Q92+'Starbucks BBC'!Q92+'Moes BBC'!Q92+'Grille Works BBC'!Q92+'Subway BBC'!Q92+'Market Pavillion'!Q92+'Chic Fil A BBC'!Q92+Panera!Q92+'Heritage Market'!Q92</f>
        <v>147500.3745003246</v>
      </c>
      <c r="R92" s="103">
        <f t="shared" si="37"/>
        <v>5.130814293624518E-3</v>
      </c>
      <c r="S92" s="167">
        <f>'POD Breezeway'!S92+'Express GL'!S92+'Starbucks GL-SBX Truck'!S92+'Miro''s'!S92+'Faculty Club'!S92+'Almazar '!S92+'Burger King'!S92+Bustelo!S92+Chilis!S92+Einstein!S92+Jamba!S92+'Pollo Tropical'!S92+'Subway GC'!S92+'Sushi Maki'!S92+Panda!S92+'Starbucks Mango'!S92+'Taco Bell'!S92+'Chick-fil-A'!S92+Dunkin!S92+'Misha''s'!S92+Sergios!S92+'Moes PG5'!S92+'Papa Johns'!S92+Salad!S92+'Half Moon'!S92+'Athletic Training Table'!S92+'Starbucks BBC'!S92+'Moes BBC'!S92+'Grille Works BBC'!S92+'Subway BBC'!S92+'Market Pavillion'!S92+'Chic Fil A BBC'!S92+Panera!S92+'Heritage Market'!S92</f>
        <v>150524.08174354397</v>
      </c>
      <c r="T92" s="103">
        <f t="shared" si="38"/>
        <v>5.1308477179158431E-3</v>
      </c>
      <c r="U92" s="167">
        <f>'POD Breezeway'!U92+'Express GL'!U92+'Starbucks GL-SBX Truck'!U92+'Miro''s'!U92+'Faculty Club'!U92+'Almazar '!U92+'Burger King'!U92+Bustelo!U92+Chilis!U92+Einstein!U92+Jamba!U92+'Pollo Tropical'!U92+'Subway GC'!U92+'Sushi Maki'!U92+Panda!U92+'Starbucks Mango'!U92+'Taco Bell'!U92+'Chick-fil-A'!U92+Dunkin!U92+'Misha''s'!U92+Sergios!U92+'Moes PG5'!U92+'Papa Johns'!U92+Salad!U92+'Half Moon'!U92+'Athletic Training Table'!U92+'Starbucks BBC'!U92+'Moes BBC'!U92+'Grille Works BBC'!U92+'Subway BBC'!U92+'Market Pavillion'!U92+'Chic Fil A BBC'!U92+Panera!U92+'Heritage Market'!U92</f>
        <v>153387.25314603565</v>
      </c>
      <c r="V92" s="103">
        <f t="shared" si="29"/>
        <v>5.1307821893902929E-3</v>
      </c>
    </row>
    <row r="93" spans="1:22" ht="12.75" customHeight="1" x14ac:dyDescent="0.3">
      <c r="A93" s="38" t="s">
        <v>144</v>
      </c>
      <c r="B93" s="50"/>
      <c r="C93" s="167">
        <f>'POD Breezeway'!C93+'Express GL'!C93+'Starbucks GL-SBX Truck'!C93+'Miro''s'!C93+'Faculty Club'!C93+'Almazar '!C93+'Burger King'!C93+Bustelo!C93+Chilis!C93+Einstein!C93+Jamba!C93+'Pollo Tropical'!C93+'Subway GC'!C93+'Sushi Maki'!C93+Panda!C93+'Starbucks Mango'!C93+'Taco Bell'!C93+'Chick-fil-A'!C93+Dunkin!C93+'Misha''s'!C93+Sergios!C93+'Moes PG5'!C93+'Papa Johns'!C93+Salad!C93+'Half Moon'!C93+'Athletic Training Table'!C93+'Starbucks BBC'!C93+'Moes BBC'!C93+'Grille Works BBC'!C93+'Subway BBC'!C93+'Market Pavillion'!C93+'Chic Fil A BBC'!C93+Panera!C93+'Heritage Market'!C93</f>
        <v>0</v>
      </c>
      <c r="D93" s="103">
        <f t="shared" si="30"/>
        <v>0</v>
      </c>
      <c r="E93" s="167">
        <f>'POD Breezeway'!E93+'Express GL'!E93+'Starbucks GL-SBX Truck'!E93+'Miro''s'!E93+'Faculty Club'!E93+'Almazar '!E93+'Burger King'!E93+Bustelo!E93+Chilis!E93+Einstein!E93+Jamba!E93+'Pollo Tropical'!E93+'Subway GC'!E93+'Sushi Maki'!E93+Panda!E93+'Starbucks Mango'!E93+'Taco Bell'!E93+'Chick-fil-A'!E93+Dunkin!E93+'Misha''s'!E93+Sergios!E93+'Moes PG5'!E93+'Papa Johns'!E93+Salad!E93+'Half Moon'!E93+'Athletic Training Table'!E93+'Starbucks BBC'!E93+'Moes BBC'!E93+'Grille Works BBC'!E93+'Subway BBC'!E93+'Market Pavillion'!E93+'Chic Fil A BBC'!E93+Panera!E93+'Heritage Market'!E93</f>
        <v>0</v>
      </c>
      <c r="F93" s="103">
        <f t="shared" si="31"/>
        <v>0</v>
      </c>
      <c r="G93" s="167">
        <f>'POD Breezeway'!G93+'Express GL'!G93+'Starbucks GL-SBX Truck'!G93+'Miro''s'!G93+'Faculty Club'!G93+'Almazar '!G93+'Burger King'!G93+Bustelo!G93+Chilis!G93+Einstein!G93+Jamba!G93+'Pollo Tropical'!G93+'Subway GC'!G93+'Sushi Maki'!G93+Panda!G93+'Starbucks Mango'!G93+'Taco Bell'!G93+'Chick-fil-A'!G93+Dunkin!G93+'Misha''s'!G93+Sergios!G93+'Moes PG5'!G93+'Papa Johns'!G93+Salad!G93+'Half Moon'!G93+'Athletic Training Table'!G93+'Starbucks BBC'!G93+'Moes BBC'!G93+'Grille Works BBC'!G93+'Subway BBC'!G93+'Market Pavillion'!G93+'Chic Fil A BBC'!G93+Panera!G93+'Heritage Market'!G93</f>
        <v>0</v>
      </c>
      <c r="H93" s="103">
        <f t="shared" si="32"/>
        <v>0</v>
      </c>
      <c r="I93" s="167">
        <f>'POD Breezeway'!I93+'Express GL'!I93+'Starbucks GL-SBX Truck'!I93+'Miro''s'!I93+'Faculty Club'!I93+'Almazar '!I93+'Burger King'!I93+Bustelo!I93+Chilis!I93+Einstein!I93+Jamba!I93+'Pollo Tropical'!I93+'Subway GC'!I93+'Sushi Maki'!I93+Panda!I93+'Starbucks Mango'!I93+'Taco Bell'!I93+'Chick-fil-A'!I93+Dunkin!I93+'Misha''s'!I93+Sergios!I93+'Moes PG5'!I93+'Papa Johns'!I93+Salad!I93+'Half Moon'!I93+'Athletic Training Table'!I93+'Starbucks BBC'!I93+'Moes BBC'!I93+'Grille Works BBC'!I93+'Subway BBC'!I93+'Market Pavillion'!I93+'Chic Fil A BBC'!I93+Panera!I93+'Heritage Market'!I93</f>
        <v>0</v>
      </c>
      <c r="J93" s="103">
        <f t="shared" si="33"/>
        <v>0</v>
      </c>
      <c r="K93" s="167">
        <f>'POD Breezeway'!K93+'Express GL'!K93+'Starbucks GL-SBX Truck'!K93+'Miro''s'!K93+'Faculty Club'!K93+'Almazar '!K93+'Burger King'!K93+Bustelo!K93+Chilis!K93+Einstein!K93+Jamba!K93+'Pollo Tropical'!K93+'Subway GC'!K93+'Sushi Maki'!K93+Panda!K93+'Starbucks Mango'!K93+'Taco Bell'!K93+'Chick-fil-A'!K93+Dunkin!K93+'Misha''s'!K93+Sergios!K93+'Moes PG5'!K93+'Papa Johns'!K93+Salad!K93+'Half Moon'!K93+'Athletic Training Table'!K93+'Starbucks BBC'!K93+'Moes BBC'!K93+'Grille Works BBC'!K93+'Subway BBC'!K93+'Market Pavillion'!K93+'Chic Fil A BBC'!K93+Panera!K93+'Heritage Market'!K93</f>
        <v>0</v>
      </c>
      <c r="L93" s="103">
        <f t="shared" si="34"/>
        <v>0</v>
      </c>
      <c r="M93" s="167">
        <f>'POD Breezeway'!M93+'Express GL'!M93+'Starbucks GL-SBX Truck'!M93+'Miro''s'!M93+'Faculty Club'!M93+'Almazar '!M93+'Burger King'!M93+Bustelo!M93+Chilis!M93+Einstein!M93+Jamba!M93+'Pollo Tropical'!M93+'Subway GC'!M93+'Sushi Maki'!M93+Panda!M93+'Starbucks Mango'!M93+'Taco Bell'!M93+'Chick-fil-A'!M93+Dunkin!M93+'Misha''s'!M93+Sergios!M93+'Moes PG5'!M93+'Papa Johns'!M93+Salad!M93+'Half Moon'!M93+'Athletic Training Table'!M93+'Starbucks BBC'!M93+'Moes BBC'!M93+'Grille Works BBC'!M93+'Subway BBC'!M93+'Market Pavillion'!M93+'Chic Fil A BBC'!M93+Panera!M93+'Heritage Market'!M93</f>
        <v>0</v>
      </c>
      <c r="N93" s="103">
        <f t="shared" si="35"/>
        <v>0</v>
      </c>
      <c r="O93" s="167">
        <f>'POD Breezeway'!O93+'Express GL'!O93+'Starbucks GL-SBX Truck'!O93+'Miro''s'!O93+'Faculty Club'!O93+'Almazar '!O93+'Burger King'!O93+Bustelo!O93+Chilis!O93+Einstein!O93+Jamba!O93+'Pollo Tropical'!O93+'Subway GC'!O93+'Sushi Maki'!O93+Panda!O93+'Starbucks Mango'!O93+'Taco Bell'!O93+'Chick-fil-A'!O93+Dunkin!O93+'Misha''s'!O93+Sergios!O93+'Moes PG5'!O93+'Papa Johns'!O93+Salad!O93+'Half Moon'!O93+'Athletic Training Table'!O93+'Starbucks BBC'!O93+'Moes BBC'!O93+'Grille Works BBC'!O93+'Subway BBC'!O93+'Market Pavillion'!O93+'Chic Fil A BBC'!O93+Panera!O93+'Heritage Market'!O93</f>
        <v>0</v>
      </c>
      <c r="P93" s="103">
        <f t="shared" si="36"/>
        <v>0</v>
      </c>
      <c r="Q93" s="167">
        <f>'POD Breezeway'!Q93+'Express GL'!Q93+'Starbucks GL-SBX Truck'!Q93+'Miro''s'!Q93+'Faculty Club'!Q93+'Almazar '!Q93+'Burger King'!Q93+Bustelo!Q93+Chilis!Q93+Einstein!Q93+Jamba!Q93+'Pollo Tropical'!Q93+'Subway GC'!Q93+'Sushi Maki'!Q93+Panda!Q93+'Starbucks Mango'!Q93+'Taco Bell'!Q93+'Chick-fil-A'!Q93+Dunkin!Q93+'Misha''s'!Q93+Sergios!Q93+'Moes PG5'!Q93+'Papa Johns'!Q93+Salad!Q93+'Half Moon'!Q93+'Athletic Training Table'!Q93+'Starbucks BBC'!Q93+'Moes BBC'!Q93+'Grille Works BBC'!Q93+'Subway BBC'!Q93+'Market Pavillion'!Q93+'Chic Fil A BBC'!Q93+Panera!Q93+'Heritage Market'!Q93</f>
        <v>0</v>
      </c>
      <c r="R93" s="103">
        <f t="shared" si="37"/>
        <v>0</v>
      </c>
      <c r="S93" s="167">
        <f>'POD Breezeway'!S93+'Express GL'!S93+'Starbucks GL-SBX Truck'!S93+'Miro''s'!S93+'Faculty Club'!S93+'Almazar '!S93+'Burger King'!S93+Bustelo!S93+Chilis!S93+Einstein!S93+Jamba!S93+'Pollo Tropical'!S93+'Subway GC'!S93+'Sushi Maki'!S93+Panda!S93+'Starbucks Mango'!S93+'Taco Bell'!S93+'Chick-fil-A'!S93+Dunkin!S93+'Misha''s'!S93+Sergios!S93+'Moes PG5'!S93+'Papa Johns'!S93+Salad!S93+'Half Moon'!S93+'Athletic Training Table'!S93+'Starbucks BBC'!S93+'Moes BBC'!S93+'Grille Works BBC'!S93+'Subway BBC'!S93+'Market Pavillion'!S93+'Chic Fil A BBC'!S93+Panera!S93+'Heritage Market'!S93</f>
        <v>0</v>
      </c>
      <c r="T93" s="103">
        <f t="shared" si="38"/>
        <v>0</v>
      </c>
      <c r="U93" s="167">
        <f>'POD Breezeway'!U93+'Express GL'!U93+'Starbucks GL-SBX Truck'!U93+'Miro''s'!U93+'Faculty Club'!U93+'Almazar '!U93+'Burger King'!U93+Bustelo!U93+Chilis!U93+Einstein!U93+Jamba!U93+'Pollo Tropical'!U93+'Subway GC'!U93+'Sushi Maki'!U93+Panda!U93+'Starbucks Mango'!U93+'Taco Bell'!U93+'Chick-fil-A'!U93+Dunkin!U93+'Misha''s'!U93+Sergios!U93+'Moes PG5'!U93+'Papa Johns'!U93+Salad!U93+'Half Moon'!U93+'Athletic Training Table'!U93+'Starbucks BBC'!U93+'Moes BBC'!U93+'Grille Works BBC'!U93+'Subway BBC'!U93+'Market Pavillion'!U93+'Chic Fil A BBC'!U93+Panera!U93+'Heritage Market'!U93</f>
        <v>0</v>
      </c>
      <c r="V93" s="103">
        <f t="shared" si="29"/>
        <v>0</v>
      </c>
    </row>
    <row r="94" spans="1:22" ht="12.75" customHeight="1" x14ac:dyDescent="0.3">
      <c r="A94" s="38" t="s">
        <v>156</v>
      </c>
      <c r="B94" s="50"/>
      <c r="C94" s="167">
        <f>'POD Breezeway'!C94+'Express GL'!C94+'Starbucks GL-SBX Truck'!C94+'Miro''s'!C94+'Faculty Club'!C94+'Almazar '!C94+'Burger King'!C94+Bustelo!C94+Chilis!C94+Einstein!C94+Jamba!C94+'Pollo Tropical'!C94+'Subway GC'!C94+'Sushi Maki'!C94+Panda!C94+'Starbucks Mango'!C94+'Taco Bell'!C94+'Chick-fil-A'!C94+Dunkin!C94+'Misha''s'!C94+Sergios!C94+'Moes PG5'!C94+'Papa Johns'!C94+Salad!C94+'Half Moon'!C94+'Athletic Training Table'!C94+'Starbucks BBC'!C94+'Moes BBC'!C94+'Grille Works BBC'!C94+'Subway BBC'!C94+'Market Pavillion'!C94+'Chic Fil A BBC'!C94+Panera!C94+'Heritage Market'!C94</f>
        <v>0</v>
      </c>
      <c r="D94" s="103">
        <f t="shared" si="30"/>
        <v>0</v>
      </c>
      <c r="E94" s="167">
        <f>'POD Breezeway'!E94+'Express GL'!E94+'Starbucks GL-SBX Truck'!E94+'Miro''s'!E94+'Faculty Club'!E94+'Almazar '!E94+'Burger King'!E94+Bustelo!E94+Chilis!E94+Einstein!E94+Jamba!E94+'Pollo Tropical'!E94+'Subway GC'!E94+'Sushi Maki'!E94+Panda!E94+'Starbucks Mango'!E94+'Taco Bell'!E94+'Chick-fil-A'!E94+Dunkin!E94+'Misha''s'!E94+Sergios!E94+'Moes PG5'!E94+'Papa Johns'!E94+Salad!E94+'Half Moon'!E94+'Athletic Training Table'!E94+'Starbucks BBC'!E94+'Moes BBC'!E94+'Grille Works BBC'!E94+'Subway BBC'!E94+'Market Pavillion'!E94+'Chic Fil A BBC'!E94+Panera!E94+'Heritage Market'!E94</f>
        <v>0</v>
      </c>
      <c r="F94" s="103">
        <f t="shared" si="31"/>
        <v>0</v>
      </c>
      <c r="G94" s="167">
        <f>'POD Breezeway'!G94+'Express GL'!G94+'Starbucks GL-SBX Truck'!G94+'Miro''s'!G94+'Faculty Club'!G94+'Almazar '!G94+'Burger King'!G94+Bustelo!G94+Chilis!G94+Einstein!G94+Jamba!G94+'Pollo Tropical'!G94+'Subway GC'!G94+'Sushi Maki'!G94+Panda!G94+'Starbucks Mango'!G94+'Taco Bell'!G94+'Chick-fil-A'!G94+Dunkin!G94+'Misha''s'!G94+Sergios!G94+'Moes PG5'!G94+'Papa Johns'!G94+Salad!G94+'Half Moon'!G94+'Athletic Training Table'!G94+'Starbucks BBC'!G94+'Moes BBC'!G94+'Grille Works BBC'!G94+'Subway BBC'!G94+'Market Pavillion'!G94+'Chic Fil A BBC'!G94+Panera!G94+'Heritage Market'!G94</f>
        <v>0</v>
      </c>
      <c r="H94" s="103">
        <f t="shared" si="32"/>
        <v>0</v>
      </c>
      <c r="I94" s="167">
        <f>'POD Breezeway'!I94+'Express GL'!I94+'Starbucks GL-SBX Truck'!I94+'Miro''s'!I94+'Faculty Club'!I94+'Almazar '!I94+'Burger King'!I94+Bustelo!I94+Chilis!I94+Einstein!I94+Jamba!I94+'Pollo Tropical'!I94+'Subway GC'!I94+'Sushi Maki'!I94+Panda!I94+'Starbucks Mango'!I94+'Taco Bell'!I94+'Chick-fil-A'!I94+Dunkin!I94+'Misha''s'!I94+Sergios!I94+'Moes PG5'!I94+'Papa Johns'!I94+Salad!I94+'Half Moon'!I94+'Athletic Training Table'!I94+'Starbucks BBC'!I94+'Moes BBC'!I94+'Grille Works BBC'!I94+'Subway BBC'!I94+'Market Pavillion'!I94+'Chic Fil A BBC'!I94+Panera!I94+'Heritage Market'!I94</f>
        <v>0</v>
      </c>
      <c r="J94" s="103">
        <f t="shared" si="33"/>
        <v>0</v>
      </c>
      <c r="K94" s="167">
        <f>'POD Breezeway'!K94+'Express GL'!K94+'Starbucks GL-SBX Truck'!K94+'Miro''s'!K94+'Faculty Club'!K94+'Almazar '!K94+'Burger King'!K94+Bustelo!K94+Chilis!K94+Einstein!K94+Jamba!K94+'Pollo Tropical'!K94+'Subway GC'!K94+'Sushi Maki'!K94+Panda!K94+'Starbucks Mango'!K94+'Taco Bell'!K94+'Chick-fil-A'!K94+Dunkin!K94+'Misha''s'!K94+Sergios!K94+'Moes PG5'!K94+'Papa Johns'!K94+Salad!K94+'Half Moon'!K94+'Athletic Training Table'!K94+'Starbucks BBC'!K94+'Moes BBC'!K94+'Grille Works BBC'!K94+'Subway BBC'!K94+'Market Pavillion'!K94+'Chic Fil A BBC'!K94+Panera!K94+'Heritage Market'!K94</f>
        <v>0</v>
      </c>
      <c r="L94" s="103">
        <f t="shared" si="34"/>
        <v>0</v>
      </c>
      <c r="M94" s="167">
        <f>'POD Breezeway'!M94+'Express GL'!M94+'Starbucks GL-SBX Truck'!M94+'Miro''s'!M94+'Faculty Club'!M94+'Almazar '!M94+'Burger King'!M94+Bustelo!M94+Chilis!M94+Einstein!M94+Jamba!M94+'Pollo Tropical'!M94+'Subway GC'!M94+'Sushi Maki'!M94+Panda!M94+'Starbucks Mango'!M94+'Taco Bell'!M94+'Chick-fil-A'!M94+Dunkin!M94+'Misha''s'!M94+Sergios!M94+'Moes PG5'!M94+'Papa Johns'!M94+Salad!M94+'Half Moon'!M94+'Athletic Training Table'!M94+'Starbucks BBC'!M94+'Moes BBC'!M94+'Grille Works BBC'!M94+'Subway BBC'!M94+'Market Pavillion'!M94+'Chic Fil A BBC'!M94+Panera!M94+'Heritage Market'!M94</f>
        <v>0</v>
      </c>
      <c r="N94" s="103">
        <f t="shared" si="35"/>
        <v>0</v>
      </c>
      <c r="O94" s="167">
        <f>'POD Breezeway'!O94+'Express GL'!O94+'Starbucks GL-SBX Truck'!O94+'Miro''s'!O94+'Faculty Club'!O94+'Almazar '!O94+'Burger King'!O94+Bustelo!O94+Chilis!O94+Einstein!O94+Jamba!O94+'Pollo Tropical'!O94+'Subway GC'!O94+'Sushi Maki'!O94+Panda!O94+'Starbucks Mango'!O94+'Taco Bell'!O94+'Chick-fil-A'!O94+Dunkin!O94+'Misha''s'!O94+Sergios!O94+'Moes PG5'!O94+'Papa Johns'!O94+Salad!O94+'Half Moon'!O94+'Athletic Training Table'!O94+'Starbucks BBC'!O94+'Moes BBC'!O94+'Grille Works BBC'!O94+'Subway BBC'!O94+'Market Pavillion'!O94+'Chic Fil A BBC'!O94+Panera!O94+'Heritage Market'!O94</f>
        <v>0</v>
      </c>
      <c r="P94" s="103">
        <f t="shared" si="36"/>
        <v>0</v>
      </c>
      <c r="Q94" s="167">
        <f>'POD Breezeway'!Q94+'Express GL'!Q94+'Starbucks GL-SBX Truck'!Q94+'Miro''s'!Q94+'Faculty Club'!Q94+'Almazar '!Q94+'Burger King'!Q94+Bustelo!Q94+Chilis!Q94+Einstein!Q94+Jamba!Q94+'Pollo Tropical'!Q94+'Subway GC'!Q94+'Sushi Maki'!Q94+Panda!Q94+'Starbucks Mango'!Q94+'Taco Bell'!Q94+'Chick-fil-A'!Q94+Dunkin!Q94+'Misha''s'!Q94+Sergios!Q94+'Moes PG5'!Q94+'Papa Johns'!Q94+Salad!Q94+'Half Moon'!Q94+'Athletic Training Table'!Q94+'Starbucks BBC'!Q94+'Moes BBC'!Q94+'Grille Works BBC'!Q94+'Subway BBC'!Q94+'Market Pavillion'!Q94+'Chic Fil A BBC'!Q94+Panera!Q94+'Heritage Market'!Q94</f>
        <v>0</v>
      </c>
      <c r="R94" s="103">
        <f t="shared" si="37"/>
        <v>0</v>
      </c>
      <c r="S94" s="167">
        <f>'POD Breezeway'!S94+'Express GL'!S94+'Starbucks GL-SBX Truck'!S94+'Miro''s'!S94+'Faculty Club'!S94+'Almazar '!S94+'Burger King'!S94+Bustelo!S94+Chilis!S94+Einstein!S94+Jamba!S94+'Pollo Tropical'!S94+'Subway GC'!S94+'Sushi Maki'!S94+Panda!S94+'Starbucks Mango'!S94+'Taco Bell'!S94+'Chick-fil-A'!S94+Dunkin!S94+'Misha''s'!S94+Sergios!S94+'Moes PG5'!S94+'Papa Johns'!S94+Salad!S94+'Half Moon'!S94+'Athletic Training Table'!S94+'Starbucks BBC'!S94+'Moes BBC'!S94+'Grille Works BBC'!S94+'Subway BBC'!S94+'Market Pavillion'!S94+'Chic Fil A BBC'!S94+Panera!S94+'Heritage Market'!S94</f>
        <v>0</v>
      </c>
      <c r="T94" s="103">
        <f t="shared" si="38"/>
        <v>0</v>
      </c>
      <c r="U94" s="167">
        <f>'POD Breezeway'!U94+'Express GL'!U94+'Starbucks GL-SBX Truck'!U94+'Miro''s'!U94+'Faculty Club'!U94+'Almazar '!U94+'Burger King'!U94+Bustelo!U94+Chilis!U94+Einstein!U94+Jamba!U94+'Pollo Tropical'!U94+'Subway GC'!U94+'Sushi Maki'!U94+Panda!U94+'Starbucks Mango'!U94+'Taco Bell'!U94+'Chick-fil-A'!U94+Dunkin!U94+'Misha''s'!U94+Sergios!U94+'Moes PG5'!U94+'Papa Johns'!U94+Salad!U94+'Half Moon'!U94+'Athletic Training Table'!U94+'Starbucks BBC'!U94+'Moes BBC'!U94+'Grille Works BBC'!U94+'Subway BBC'!U94+'Market Pavillion'!U94+'Chic Fil A BBC'!U94+Panera!U94+'Heritage Market'!U94</f>
        <v>0</v>
      </c>
      <c r="V94" s="103">
        <f t="shared" si="29"/>
        <v>0</v>
      </c>
    </row>
    <row r="95" spans="1:22" ht="12.75" customHeight="1" x14ac:dyDescent="0.3">
      <c r="A95" s="38" t="s">
        <v>150</v>
      </c>
      <c r="B95" s="50"/>
      <c r="C95" s="167">
        <f>'POD Breezeway'!C95+'Express GL'!C95+'Starbucks GL-SBX Truck'!C95+'Miro''s'!C95+'Faculty Club'!C95+'Almazar '!C95+'Burger King'!C95+Bustelo!C95+Chilis!C95+Einstein!C95+Jamba!C95+'Pollo Tropical'!C95+'Subway GC'!C95+'Sushi Maki'!C95+Panda!C95+'Starbucks Mango'!C95+'Taco Bell'!C95+'Chick-fil-A'!C95+Dunkin!C95+'Misha''s'!C95+Sergios!C95+'Moes PG5'!C95+'Papa Johns'!C95+Salad!C95+'Half Moon'!C95+'Athletic Training Table'!C95+'Starbucks BBC'!C95+'Moes BBC'!C95+'Grille Works BBC'!C95+'Subway BBC'!C95+'Market Pavillion'!C95+'Chic Fil A BBC'!C95+Panera!C95+'Heritage Market'!C95</f>
        <v>0</v>
      </c>
      <c r="D95" s="103">
        <f t="shared" si="30"/>
        <v>0</v>
      </c>
      <c r="E95" s="167">
        <f>'POD Breezeway'!E95+'Express GL'!E95+'Starbucks GL-SBX Truck'!E95+'Miro''s'!E95+'Faculty Club'!E95+'Almazar '!E95+'Burger King'!E95+Bustelo!E95+Chilis!E95+Einstein!E95+Jamba!E95+'Pollo Tropical'!E95+'Subway GC'!E95+'Sushi Maki'!E95+Panda!E95+'Starbucks Mango'!E95+'Taco Bell'!E95+'Chick-fil-A'!E95+Dunkin!E95+'Misha''s'!E95+Sergios!E95+'Moes PG5'!E95+'Papa Johns'!E95+Salad!E95+'Half Moon'!E95+'Athletic Training Table'!E95+'Starbucks BBC'!E95+'Moes BBC'!E95+'Grille Works BBC'!E95+'Subway BBC'!E95+'Market Pavillion'!E95+'Chic Fil A BBC'!E95+Panera!E95+'Heritage Market'!E95</f>
        <v>0</v>
      </c>
      <c r="F95" s="103">
        <f t="shared" si="31"/>
        <v>0</v>
      </c>
      <c r="G95" s="167">
        <f>'POD Breezeway'!G95+'Express GL'!G95+'Starbucks GL-SBX Truck'!G95+'Miro''s'!G95+'Faculty Club'!G95+'Almazar '!G95+'Burger King'!G95+Bustelo!G95+Chilis!G95+Einstein!G95+Jamba!G95+'Pollo Tropical'!G95+'Subway GC'!G95+'Sushi Maki'!G95+Panda!G95+'Starbucks Mango'!G95+'Taco Bell'!G95+'Chick-fil-A'!G95+Dunkin!G95+'Misha''s'!G95+Sergios!G95+'Moes PG5'!G95+'Papa Johns'!G95+Salad!G95+'Half Moon'!G95+'Athletic Training Table'!G95+'Starbucks BBC'!G95+'Moes BBC'!G95+'Grille Works BBC'!G95+'Subway BBC'!G95+'Market Pavillion'!G95+'Chic Fil A BBC'!G95+Panera!G95+'Heritage Market'!G95</f>
        <v>0</v>
      </c>
      <c r="H95" s="103">
        <f t="shared" si="32"/>
        <v>0</v>
      </c>
      <c r="I95" s="167">
        <f>'POD Breezeway'!I95+'Express GL'!I95+'Starbucks GL-SBX Truck'!I95+'Miro''s'!I95+'Faculty Club'!I95+'Almazar '!I95+'Burger King'!I95+Bustelo!I95+Chilis!I95+Einstein!I95+Jamba!I95+'Pollo Tropical'!I95+'Subway GC'!I95+'Sushi Maki'!I95+Panda!I95+'Starbucks Mango'!I95+'Taco Bell'!I95+'Chick-fil-A'!I95+Dunkin!I95+'Misha''s'!I95+Sergios!I95+'Moes PG5'!I95+'Papa Johns'!I95+Salad!I95+'Half Moon'!I95+'Athletic Training Table'!I95+'Starbucks BBC'!I95+'Moes BBC'!I95+'Grille Works BBC'!I95+'Subway BBC'!I95+'Market Pavillion'!I95+'Chic Fil A BBC'!I95+Panera!I95+'Heritage Market'!I95</f>
        <v>0</v>
      </c>
      <c r="J95" s="103">
        <f t="shared" si="33"/>
        <v>0</v>
      </c>
      <c r="K95" s="167">
        <f>'POD Breezeway'!K95+'Express GL'!K95+'Starbucks GL-SBX Truck'!K95+'Miro''s'!K95+'Faculty Club'!K95+'Almazar '!K95+'Burger King'!K95+Bustelo!K95+Chilis!K95+Einstein!K95+Jamba!K95+'Pollo Tropical'!K95+'Subway GC'!K95+'Sushi Maki'!K95+Panda!K95+'Starbucks Mango'!K95+'Taco Bell'!K95+'Chick-fil-A'!K95+Dunkin!K95+'Misha''s'!K95+Sergios!K95+'Moes PG5'!K95+'Papa Johns'!K95+Salad!K95+'Half Moon'!K95+'Athletic Training Table'!K95+'Starbucks BBC'!K95+'Moes BBC'!K95+'Grille Works BBC'!K95+'Subway BBC'!K95+'Market Pavillion'!K95+'Chic Fil A BBC'!K95+Panera!K95+'Heritage Market'!K95</f>
        <v>0</v>
      </c>
      <c r="L95" s="103">
        <f t="shared" si="34"/>
        <v>0</v>
      </c>
      <c r="M95" s="167">
        <f>'POD Breezeway'!M95+'Express GL'!M95+'Starbucks GL-SBX Truck'!M95+'Miro''s'!M95+'Faculty Club'!M95+'Almazar '!M95+'Burger King'!M95+Bustelo!M95+Chilis!M95+Einstein!M95+Jamba!M95+'Pollo Tropical'!M95+'Subway GC'!M95+'Sushi Maki'!M95+Panda!M95+'Starbucks Mango'!M95+'Taco Bell'!M95+'Chick-fil-A'!M95+Dunkin!M95+'Misha''s'!M95+Sergios!M95+'Moes PG5'!M95+'Papa Johns'!M95+Salad!M95+'Half Moon'!M95+'Athletic Training Table'!M95+'Starbucks BBC'!M95+'Moes BBC'!M95+'Grille Works BBC'!M95+'Subway BBC'!M95+'Market Pavillion'!M95+'Chic Fil A BBC'!M95+Panera!M95+'Heritage Market'!M95</f>
        <v>0</v>
      </c>
      <c r="N95" s="103">
        <f t="shared" si="35"/>
        <v>0</v>
      </c>
      <c r="O95" s="167">
        <f>'POD Breezeway'!O95+'Express GL'!O95+'Starbucks GL-SBX Truck'!O95+'Miro''s'!O95+'Faculty Club'!O95+'Almazar '!O95+'Burger King'!O95+Bustelo!O95+Chilis!O95+Einstein!O95+Jamba!O95+'Pollo Tropical'!O95+'Subway GC'!O95+'Sushi Maki'!O95+Panda!O95+'Starbucks Mango'!O95+'Taco Bell'!O95+'Chick-fil-A'!O95+Dunkin!O95+'Misha''s'!O95+Sergios!O95+'Moes PG5'!O95+'Papa Johns'!O95+Salad!O95+'Half Moon'!O95+'Athletic Training Table'!O95+'Starbucks BBC'!O95+'Moes BBC'!O95+'Grille Works BBC'!O95+'Subway BBC'!O95+'Market Pavillion'!O95+'Chic Fil A BBC'!O95+Panera!O95+'Heritage Market'!O95</f>
        <v>0</v>
      </c>
      <c r="P95" s="103">
        <f t="shared" si="36"/>
        <v>0</v>
      </c>
      <c r="Q95" s="167">
        <f>'POD Breezeway'!Q95+'Express GL'!Q95+'Starbucks GL-SBX Truck'!Q95+'Miro''s'!Q95+'Faculty Club'!Q95+'Almazar '!Q95+'Burger King'!Q95+Bustelo!Q95+Chilis!Q95+Einstein!Q95+Jamba!Q95+'Pollo Tropical'!Q95+'Subway GC'!Q95+'Sushi Maki'!Q95+Panda!Q95+'Starbucks Mango'!Q95+'Taco Bell'!Q95+'Chick-fil-A'!Q95+Dunkin!Q95+'Misha''s'!Q95+Sergios!Q95+'Moes PG5'!Q95+'Papa Johns'!Q95+Salad!Q95+'Half Moon'!Q95+'Athletic Training Table'!Q95+'Starbucks BBC'!Q95+'Moes BBC'!Q95+'Grille Works BBC'!Q95+'Subway BBC'!Q95+'Market Pavillion'!Q95+'Chic Fil A BBC'!Q95+Panera!Q95+'Heritage Market'!Q95</f>
        <v>0</v>
      </c>
      <c r="R95" s="103">
        <f t="shared" si="37"/>
        <v>0</v>
      </c>
      <c r="S95" s="167">
        <f>'POD Breezeway'!S95+'Express GL'!S95+'Starbucks GL-SBX Truck'!S95+'Miro''s'!S95+'Faculty Club'!S95+'Almazar '!S95+'Burger King'!S95+Bustelo!S95+Chilis!S95+Einstein!S95+Jamba!S95+'Pollo Tropical'!S95+'Subway GC'!S95+'Sushi Maki'!S95+Panda!S95+'Starbucks Mango'!S95+'Taco Bell'!S95+'Chick-fil-A'!S95+Dunkin!S95+'Misha''s'!S95+Sergios!S95+'Moes PG5'!S95+'Papa Johns'!S95+Salad!S95+'Half Moon'!S95+'Athletic Training Table'!S95+'Starbucks BBC'!S95+'Moes BBC'!S95+'Grille Works BBC'!S95+'Subway BBC'!S95+'Market Pavillion'!S95+'Chic Fil A BBC'!S95+Panera!S95+'Heritage Market'!S95</f>
        <v>0</v>
      </c>
      <c r="T95" s="103">
        <f t="shared" si="38"/>
        <v>0</v>
      </c>
      <c r="U95" s="167">
        <f>'POD Breezeway'!U95+'Express GL'!U95+'Starbucks GL-SBX Truck'!U95+'Miro''s'!U95+'Faculty Club'!U95+'Almazar '!U95+'Burger King'!U95+Bustelo!U95+Chilis!U95+Einstein!U95+Jamba!U95+'Pollo Tropical'!U95+'Subway GC'!U95+'Sushi Maki'!U95+Panda!U95+'Starbucks Mango'!U95+'Taco Bell'!U95+'Chick-fil-A'!U95+Dunkin!U95+'Misha''s'!U95+Sergios!U95+'Moes PG5'!U95+'Papa Johns'!U95+Salad!U95+'Half Moon'!U95+'Athletic Training Table'!U95+'Starbucks BBC'!U95+'Moes BBC'!U95+'Grille Works BBC'!U95+'Subway BBC'!U95+'Market Pavillion'!U95+'Chic Fil A BBC'!U95+Panera!U95+'Heritage Market'!U95</f>
        <v>0</v>
      </c>
      <c r="V95" s="103">
        <f t="shared" si="29"/>
        <v>0</v>
      </c>
    </row>
    <row r="96" spans="1:22" ht="12.75" customHeight="1" x14ac:dyDescent="0.3">
      <c r="A96" s="38" t="s">
        <v>146</v>
      </c>
      <c r="B96" s="50"/>
      <c r="C96" s="167">
        <f>'POD Breezeway'!C96+'Express GL'!C96+'Starbucks GL-SBX Truck'!C96+'Miro''s'!C96+'Faculty Club'!C96+'Almazar '!C96+'Burger King'!C96+Bustelo!C96+Chilis!C96+Einstein!C96+Jamba!C96+'Pollo Tropical'!C96+'Subway GC'!C96+'Sushi Maki'!C96+Panda!C96+'Starbucks Mango'!C96+'Taco Bell'!C96+'Chick-fil-A'!C96+Dunkin!C96+'Misha''s'!C96+Sergios!C96+'Moes PG5'!C96+'Papa Johns'!C96+Salad!C96+'Half Moon'!C96+'Athletic Training Table'!C96+'Starbucks BBC'!C96+'Moes BBC'!C96+'Grille Works BBC'!C96+'Subway BBC'!C96+'Market Pavillion'!C96+'Chic Fil A BBC'!C96+Panera!C96+'Heritage Market'!C96</f>
        <v>0</v>
      </c>
      <c r="D96" s="103">
        <f t="shared" si="30"/>
        <v>0</v>
      </c>
      <c r="E96" s="167">
        <f>'POD Breezeway'!E96+'Express GL'!E96+'Starbucks GL-SBX Truck'!E96+'Miro''s'!E96+'Faculty Club'!E96+'Almazar '!E96+'Burger King'!E96+Bustelo!E96+Chilis!E96+Einstein!E96+Jamba!E96+'Pollo Tropical'!E96+'Subway GC'!E96+'Sushi Maki'!E96+Panda!E96+'Starbucks Mango'!E96+'Taco Bell'!E96+'Chick-fil-A'!E96+Dunkin!E96+'Misha''s'!E96+Sergios!E96+'Moes PG5'!E96+'Papa Johns'!E96+Salad!E96+'Half Moon'!E96+'Athletic Training Table'!E96+'Starbucks BBC'!E96+'Moes BBC'!E96+'Grille Works BBC'!E96+'Subway BBC'!E96+'Market Pavillion'!E96+'Chic Fil A BBC'!E96+Panera!E96+'Heritage Market'!E96</f>
        <v>0</v>
      </c>
      <c r="F96" s="103">
        <f t="shared" si="31"/>
        <v>0</v>
      </c>
      <c r="G96" s="167">
        <f>'POD Breezeway'!G96+'Express GL'!G96+'Starbucks GL-SBX Truck'!G96+'Miro''s'!G96+'Faculty Club'!G96+'Almazar '!G96+'Burger King'!G96+Bustelo!G96+Chilis!G96+Einstein!G96+Jamba!G96+'Pollo Tropical'!G96+'Subway GC'!G96+'Sushi Maki'!G96+Panda!G96+'Starbucks Mango'!G96+'Taco Bell'!G96+'Chick-fil-A'!G96+Dunkin!G96+'Misha''s'!G96+Sergios!G96+'Moes PG5'!G96+'Papa Johns'!G96+Salad!G96+'Half Moon'!G96+'Athletic Training Table'!G96+'Starbucks BBC'!G96+'Moes BBC'!G96+'Grille Works BBC'!G96+'Subway BBC'!G96+'Market Pavillion'!G96+'Chic Fil A BBC'!G96+Panera!G96+'Heritage Market'!G96</f>
        <v>0</v>
      </c>
      <c r="H96" s="103">
        <f t="shared" si="32"/>
        <v>0</v>
      </c>
      <c r="I96" s="167">
        <f>'POD Breezeway'!I96+'Express GL'!I96+'Starbucks GL-SBX Truck'!I96+'Miro''s'!I96+'Faculty Club'!I96+'Almazar '!I96+'Burger King'!I96+Bustelo!I96+Chilis!I96+Einstein!I96+Jamba!I96+'Pollo Tropical'!I96+'Subway GC'!I96+'Sushi Maki'!I96+Panda!I96+'Starbucks Mango'!I96+'Taco Bell'!I96+'Chick-fil-A'!I96+Dunkin!I96+'Misha''s'!I96+Sergios!I96+'Moes PG5'!I96+'Papa Johns'!I96+Salad!I96+'Half Moon'!I96+'Athletic Training Table'!I96+'Starbucks BBC'!I96+'Moes BBC'!I96+'Grille Works BBC'!I96+'Subway BBC'!I96+'Market Pavillion'!I96+'Chic Fil A BBC'!I96+Panera!I96+'Heritage Market'!I96</f>
        <v>0</v>
      </c>
      <c r="J96" s="103">
        <f t="shared" si="33"/>
        <v>0</v>
      </c>
      <c r="K96" s="167">
        <f>'POD Breezeway'!K96+'Express GL'!K96+'Starbucks GL-SBX Truck'!K96+'Miro''s'!K96+'Faculty Club'!K96+'Almazar '!K96+'Burger King'!K96+Bustelo!K96+Chilis!K96+Einstein!K96+Jamba!K96+'Pollo Tropical'!K96+'Subway GC'!K96+'Sushi Maki'!K96+Panda!K96+'Starbucks Mango'!K96+'Taco Bell'!K96+'Chick-fil-A'!K96+Dunkin!K96+'Misha''s'!K96+Sergios!K96+'Moes PG5'!K96+'Papa Johns'!K96+Salad!K96+'Half Moon'!K96+'Athletic Training Table'!K96+'Starbucks BBC'!K96+'Moes BBC'!K96+'Grille Works BBC'!K96+'Subway BBC'!K96+'Market Pavillion'!K96+'Chic Fil A BBC'!K96+Panera!K96+'Heritage Market'!K96</f>
        <v>0</v>
      </c>
      <c r="L96" s="103">
        <f t="shared" si="34"/>
        <v>0</v>
      </c>
      <c r="M96" s="167">
        <f>'POD Breezeway'!M96+'Express GL'!M96+'Starbucks GL-SBX Truck'!M96+'Miro''s'!M96+'Faculty Club'!M96+'Almazar '!M96+'Burger King'!M96+Bustelo!M96+Chilis!M96+Einstein!M96+Jamba!M96+'Pollo Tropical'!M96+'Subway GC'!M96+'Sushi Maki'!M96+Panda!M96+'Starbucks Mango'!M96+'Taco Bell'!M96+'Chick-fil-A'!M96+Dunkin!M96+'Misha''s'!M96+Sergios!M96+'Moes PG5'!M96+'Papa Johns'!M96+Salad!M96+'Half Moon'!M96+'Athletic Training Table'!M96+'Starbucks BBC'!M96+'Moes BBC'!M96+'Grille Works BBC'!M96+'Subway BBC'!M96+'Market Pavillion'!M96+'Chic Fil A BBC'!M96+Panera!M96+'Heritage Market'!M96</f>
        <v>0</v>
      </c>
      <c r="N96" s="103">
        <f t="shared" si="35"/>
        <v>0</v>
      </c>
      <c r="O96" s="167">
        <f>'POD Breezeway'!O96+'Express GL'!O96+'Starbucks GL-SBX Truck'!O96+'Miro''s'!O96+'Faculty Club'!O96+'Almazar '!O96+'Burger King'!O96+Bustelo!O96+Chilis!O96+Einstein!O96+Jamba!O96+'Pollo Tropical'!O96+'Subway GC'!O96+'Sushi Maki'!O96+Panda!O96+'Starbucks Mango'!O96+'Taco Bell'!O96+'Chick-fil-A'!O96+Dunkin!O96+'Misha''s'!O96+Sergios!O96+'Moes PG5'!O96+'Papa Johns'!O96+Salad!O96+'Half Moon'!O96+'Athletic Training Table'!O96+'Starbucks BBC'!O96+'Moes BBC'!O96+'Grille Works BBC'!O96+'Subway BBC'!O96+'Market Pavillion'!O96+'Chic Fil A BBC'!O96+Panera!O96+'Heritage Market'!O96</f>
        <v>0</v>
      </c>
      <c r="P96" s="103">
        <f t="shared" si="36"/>
        <v>0</v>
      </c>
      <c r="Q96" s="167">
        <f>'POD Breezeway'!Q96+'Express GL'!Q96+'Starbucks GL-SBX Truck'!Q96+'Miro''s'!Q96+'Faculty Club'!Q96+'Almazar '!Q96+'Burger King'!Q96+Bustelo!Q96+Chilis!Q96+Einstein!Q96+Jamba!Q96+'Pollo Tropical'!Q96+'Subway GC'!Q96+'Sushi Maki'!Q96+Panda!Q96+'Starbucks Mango'!Q96+'Taco Bell'!Q96+'Chick-fil-A'!Q96+Dunkin!Q96+'Misha''s'!Q96+Sergios!Q96+'Moes PG5'!Q96+'Papa Johns'!Q96+Salad!Q96+'Half Moon'!Q96+'Athletic Training Table'!Q96+'Starbucks BBC'!Q96+'Moes BBC'!Q96+'Grille Works BBC'!Q96+'Subway BBC'!Q96+'Market Pavillion'!Q96+'Chic Fil A BBC'!Q96+Panera!Q96+'Heritage Market'!Q96</f>
        <v>0</v>
      </c>
      <c r="R96" s="103">
        <f t="shared" si="37"/>
        <v>0</v>
      </c>
      <c r="S96" s="167">
        <f>'POD Breezeway'!S96+'Express GL'!S96+'Starbucks GL-SBX Truck'!S96+'Miro''s'!S96+'Faculty Club'!S96+'Almazar '!S96+'Burger King'!S96+Bustelo!S96+Chilis!S96+Einstein!S96+Jamba!S96+'Pollo Tropical'!S96+'Subway GC'!S96+'Sushi Maki'!S96+Panda!S96+'Starbucks Mango'!S96+'Taco Bell'!S96+'Chick-fil-A'!S96+Dunkin!S96+'Misha''s'!S96+Sergios!S96+'Moes PG5'!S96+'Papa Johns'!S96+Salad!S96+'Half Moon'!S96+'Athletic Training Table'!S96+'Starbucks BBC'!S96+'Moes BBC'!S96+'Grille Works BBC'!S96+'Subway BBC'!S96+'Market Pavillion'!S96+'Chic Fil A BBC'!S96+Panera!S96+'Heritage Market'!S96</f>
        <v>0</v>
      </c>
      <c r="T96" s="103">
        <f t="shared" si="38"/>
        <v>0</v>
      </c>
      <c r="U96" s="167">
        <f>'POD Breezeway'!U96+'Express GL'!U96+'Starbucks GL-SBX Truck'!U96+'Miro''s'!U96+'Faculty Club'!U96+'Almazar '!U96+'Burger King'!U96+Bustelo!U96+Chilis!U96+Einstein!U96+Jamba!U96+'Pollo Tropical'!U96+'Subway GC'!U96+'Sushi Maki'!U96+Panda!U96+'Starbucks Mango'!U96+'Taco Bell'!U96+'Chick-fil-A'!U96+Dunkin!U96+'Misha''s'!U96+Sergios!U96+'Moes PG5'!U96+'Papa Johns'!U96+Salad!U96+'Half Moon'!U96+'Athletic Training Table'!U96+'Starbucks BBC'!U96+'Moes BBC'!U96+'Grille Works BBC'!U96+'Subway BBC'!U96+'Market Pavillion'!U96+'Chic Fil A BBC'!U96+Panera!U96+'Heritage Market'!U96</f>
        <v>0</v>
      </c>
      <c r="V96" s="103">
        <f t="shared" si="29"/>
        <v>0</v>
      </c>
    </row>
    <row r="97" spans="1:22" ht="12.75" customHeight="1" x14ac:dyDescent="0.3">
      <c r="A97" s="38" t="s">
        <v>7</v>
      </c>
      <c r="B97" s="50"/>
      <c r="C97" s="167">
        <f>'POD Breezeway'!C97+'Express GL'!C97+'Starbucks GL-SBX Truck'!C97+'Miro''s'!C97+'Faculty Club'!C97+'Almazar '!C97+'Burger King'!C97+Bustelo!C97+Chilis!C97+Einstein!C97+Jamba!C97+'Pollo Tropical'!C97+'Subway GC'!C97+'Sushi Maki'!C97+Panda!C97+'Starbucks Mango'!C97+'Taco Bell'!C97+'Chick-fil-A'!C97+Dunkin!C97+'Misha''s'!C97+Sergios!C97+'Moes PG5'!C97+'Papa Johns'!C97+Salad!C97+'Half Moon'!C97+'Athletic Training Table'!C97+'Starbucks BBC'!C97+'Moes BBC'!C97+'Grille Works BBC'!C97+'Subway BBC'!C97+'Market Pavillion'!C97+'Chic Fil A BBC'!C97+Panera!C97+'Heritage Market'!C97</f>
        <v>193703.03469999999</v>
      </c>
      <c r="D97" s="103">
        <f t="shared" si="30"/>
        <v>1.2171634457463627E-2</v>
      </c>
      <c r="E97" s="167">
        <f>'POD Breezeway'!E97+'Express GL'!E97+'Starbucks GL-SBX Truck'!E97+'Miro''s'!E97+'Faculty Club'!E97+'Almazar '!E97+'Burger King'!E97+Bustelo!E97+Chilis!E97+Einstein!E97+Jamba!E97+'Pollo Tropical'!E97+'Subway GC'!E97+'Sushi Maki'!E97+Panda!E97+'Starbucks Mango'!E97+'Taco Bell'!E97+'Chick-fil-A'!E97+Dunkin!E97+'Misha''s'!E97+Sergios!E97+'Moes PG5'!E97+'Papa Johns'!E97+Salad!E97+'Half Moon'!E97+'Athletic Training Table'!E97+'Starbucks BBC'!E97+'Moes BBC'!E97+'Grille Works BBC'!E97+'Subway BBC'!E97+'Market Pavillion'!E97+'Chic Fil A BBC'!E97+Panera!E97+'Heritage Market'!E97</f>
        <v>237683.13943207142</v>
      </c>
      <c r="F97" s="103">
        <f t="shared" si="31"/>
        <v>9.6307445315288523E-3</v>
      </c>
      <c r="G97" s="167">
        <f>'POD Breezeway'!G97+'Express GL'!G97+'Starbucks GL-SBX Truck'!G97+'Miro''s'!G97+'Faculty Club'!G97+'Almazar '!G97+'Burger King'!G97+Bustelo!G97+Chilis!G97+Einstein!G97+Jamba!G97+'Pollo Tropical'!G97+'Subway GC'!G97+'Sushi Maki'!G97+Panda!G97+'Starbucks Mango'!G97+'Taco Bell'!G97+'Chick-fil-A'!G97+Dunkin!G97+'Misha''s'!G97+Sergios!G97+'Moes PG5'!G97+'Papa Johns'!G97+Salad!G97+'Half Moon'!G97+'Athletic Training Table'!G97+'Starbucks BBC'!G97+'Moes BBC'!G97+'Grille Works BBC'!G97+'Subway BBC'!G97+'Market Pavillion'!G97+'Chic Fil A BBC'!G97+Panera!G97+'Heritage Market'!G97</f>
        <v>251878.08997301143</v>
      </c>
      <c r="H97" s="103">
        <f t="shared" si="32"/>
        <v>9.6735550029837074E-3</v>
      </c>
      <c r="I97" s="167">
        <f>'POD Breezeway'!I97+'Express GL'!I97+'Starbucks GL-SBX Truck'!I97+'Miro''s'!I97+'Faculty Club'!I97+'Almazar '!I97+'Burger King'!I97+Bustelo!I97+Chilis!I97+Einstein!I97+Jamba!I97+'Pollo Tropical'!I97+'Subway GC'!I97+'Sushi Maki'!I97+Panda!I97+'Starbucks Mango'!I97+'Taco Bell'!I97+'Chick-fil-A'!I97+Dunkin!I97+'Misha''s'!I97+Sergios!I97+'Moes PG5'!I97+'Papa Johns'!I97+Salad!I97+'Half Moon'!I97+'Athletic Training Table'!I97+'Starbucks BBC'!I97+'Moes BBC'!I97+'Grille Works BBC'!I97+'Subway BBC'!I97+'Market Pavillion'!I97+'Chic Fil A BBC'!I97+Panera!I97+'Heritage Market'!I97</f>
        <v>259714.68186408136</v>
      </c>
      <c r="J97" s="103">
        <f t="shared" si="33"/>
        <v>9.7975123860133875E-3</v>
      </c>
      <c r="K97" s="167">
        <f>'POD Breezeway'!K97+'Express GL'!K97+'Starbucks GL-SBX Truck'!K97+'Miro''s'!K97+'Faculty Club'!K97+'Almazar '!K97+'Burger King'!K97+Bustelo!K97+Chilis!K97+Einstein!K97+Jamba!K97+'Pollo Tropical'!K97+'Subway GC'!K97+'Sushi Maki'!K97+Panda!K97+'Starbucks Mango'!K97+'Taco Bell'!K97+'Chick-fil-A'!K97+Dunkin!K97+'Misha''s'!K97+Sergios!K97+'Moes PG5'!K97+'Papa Johns'!K97+Salad!K97+'Half Moon'!K97+'Athletic Training Table'!K97+'Starbucks BBC'!K97+'Moes BBC'!K97+'Grille Works BBC'!K97+'Subway BBC'!K97+'Market Pavillion'!K97+'Chic Fil A BBC'!K97+Panera!K97+'Heritage Market'!K97</f>
        <v>266183.79174327879</v>
      </c>
      <c r="L97" s="103">
        <f t="shared" si="34"/>
        <v>9.8404005356374225E-3</v>
      </c>
      <c r="M97" s="167">
        <f>'POD Breezeway'!M97+'Express GL'!M97+'Starbucks GL-SBX Truck'!M97+'Miro''s'!M97+'Faculty Club'!M97+'Almazar '!M97+'Burger King'!M97+Bustelo!M97+Chilis!M97+Einstein!M97+Jamba!M97+'Pollo Tropical'!M97+'Subway GC'!M97+'Sushi Maki'!M97+Panda!M97+'Starbucks Mango'!M97+'Taco Bell'!M97+'Chick-fil-A'!M97+Dunkin!M97+'Misha''s'!M97+Sergios!M97+'Moes PG5'!M97+'Papa Johns'!M97+Salad!M97+'Half Moon'!M97+'Athletic Training Table'!M97+'Starbucks BBC'!M97+'Moes BBC'!M97+'Grille Works BBC'!M97+'Subway BBC'!M97+'Market Pavillion'!M97+'Chic Fil A BBC'!M97+Panera!M97+'Heritage Market'!M97</f>
        <v>272814.15422610799</v>
      </c>
      <c r="N97" s="103">
        <f t="shared" si="35"/>
        <v>9.8828917208826101E-3</v>
      </c>
      <c r="O97" s="167">
        <f>'POD Breezeway'!O97+'Express GL'!O97+'Starbucks GL-SBX Truck'!O97+'Miro''s'!O97+'Faculty Club'!O97+'Almazar '!O97+'Burger King'!O97+Bustelo!O97+Chilis!O97+Einstein!O97+Jamba!O97+'Pollo Tropical'!O97+'Subway GC'!O97+'Sushi Maki'!O97+Panda!O97+'Starbucks Mango'!O97+'Taco Bell'!O97+'Chick-fil-A'!O97+Dunkin!O97+'Misha''s'!O97+Sergios!O97+'Moes PG5'!O97+'Papa Johns'!O97+Salad!O97+'Half Moon'!O97+'Athletic Training Table'!O97+'Starbucks BBC'!O97+'Moes BBC'!O97+'Grille Works BBC'!O97+'Subway BBC'!O97+'Market Pavillion'!O97+'Chic Fil A BBC'!O97+Panera!O97+'Heritage Market'!O97</f>
        <v>279609.79112479289</v>
      </c>
      <c r="P97" s="103">
        <f t="shared" si="36"/>
        <v>9.9260719830759781E-3</v>
      </c>
      <c r="Q97" s="167">
        <f>'POD Breezeway'!Q97+'Express GL'!Q97+'Starbucks GL-SBX Truck'!Q97+'Miro''s'!Q97+'Faculty Club'!Q97+'Almazar '!Q97+'Burger King'!Q97+Bustelo!Q97+Chilis!Q97+Einstein!Q97+Jamba!Q97+'Pollo Tropical'!Q97+'Subway GC'!Q97+'Sushi Maki'!Q97+Panda!Q97+'Starbucks Mango'!Q97+'Taco Bell'!Q97+'Chick-fil-A'!Q97+Dunkin!Q97+'Misha''s'!Q97+Sergios!Q97+'Moes PG5'!Q97+'Papa Johns'!Q97+Salad!Q97+'Half Moon'!Q97+'Athletic Training Table'!Q97+'Starbucks BBC'!Q97+'Moes BBC'!Q97+'Grille Works BBC'!Q97+'Subway BBC'!Q97+'Market Pavillion'!Q97+'Chic Fil A BBC'!Q97+Panera!Q97+'Heritage Market'!Q97</f>
        <v>286574.82460680546</v>
      </c>
      <c r="R97" s="103">
        <f t="shared" si="37"/>
        <v>9.9685320207936207E-3</v>
      </c>
      <c r="S97" s="167">
        <f>'POD Breezeway'!S97+'Express GL'!S97+'Starbucks GL-SBX Truck'!S97+'Miro''s'!S97+'Faculty Club'!S97+'Almazar '!S97+'Burger King'!S97+Bustelo!S97+Chilis!S97+Einstein!S97+Jamba!S97+'Pollo Tropical'!S97+'Subway GC'!S97+'Sushi Maki'!S97+Panda!S97+'Starbucks Mango'!S97+'Taco Bell'!S97+'Chick-fil-A'!S97+Dunkin!S97+'Misha''s'!S97+Sergios!S97+'Moes PG5'!S97+'Papa Johns'!S97+Salad!S97+'Half Moon'!S97+'Athletic Training Table'!S97+'Starbucks BBC'!S97+'Moes BBC'!S97+'Grille Works BBC'!S97+'Subway BBC'!S97+'Market Pavillion'!S97+'Chic Fil A BBC'!S97+Panera!S97+'Heritage Market'!S97</f>
        <v>293713.4796999463</v>
      </c>
      <c r="T97" s="103">
        <f t="shared" si="38"/>
        <v>1.0011681317592402E-2</v>
      </c>
      <c r="U97" s="167">
        <f>'POD Breezeway'!U97+'Express GL'!U97+'Starbucks GL-SBX Truck'!U97+'Miro''s'!U97+'Faculty Club'!U97+'Almazar '!U97+'Burger King'!U97+Bustelo!U97+Chilis!U97+Einstein!U97+Jamba!U97+'Pollo Tropical'!U97+'Subway GC'!U97+'Sushi Maki'!U97+Panda!U97+'Starbucks Mango'!U97+'Taco Bell'!U97+'Chick-fil-A'!U97+Dunkin!U97+'Misha''s'!U97+Sergios!U97+'Moes PG5'!U97+'Papa Johns'!U97+Salad!U97+'Half Moon'!U97+'Athletic Training Table'!U97+'Starbucks BBC'!U97+'Moes BBC'!U97+'Grille Works BBC'!U97+'Subway BBC'!U97+'Market Pavillion'!U97+'Chic Fil A BBC'!U97+Panera!U97+'Heritage Market'!U97</f>
        <v>301030.08685997501</v>
      </c>
      <c r="V97" s="103">
        <f t="shared" si="29"/>
        <v>1.0069414351277802E-2</v>
      </c>
    </row>
    <row r="98" spans="1:22" ht="12.75" customHeight="1" x14ac:dyDescent="0.3">
      <c r="A98" s="273" t="s">
        <v>245</v>
      </c>
      <c r="B98" s="272"/>
      <c r="C98" s="167">
        <f>'POD Breezeway'!C98+'Express GL'!C98+'Starbucks GL-SBX Truck'!C98+'Miro''s'!C98+'Faculty Club'!C98+'Almazar '!C98+'Burger King'!C98+Bustelo!C98+Chilis!C98+Einstein!C98+Jamba!C98+'Pollo Tropical'!C98+'Subway GC'!C98+'Sushi Maki'!C98+Panda!C98+'Starbucks Mango'!C98+'Taco Bell'!C98+'Chick-fil-A'!C98+Dunkin!C98+'Misha''s'!C98+Sergios!C98+'Moes PG5'!C98+'Papa Johns'!C98+Salad!C98+'Half Moon'!C98+'Athletic Training Table'!C98+'Starbucks BBC'!C98+'Moes BBC'!C98+'Grille Works BBC'!C98+'Subway BBC'!C98+'Market Pavillion'!C98+'Chic Fil A BBC'!C98+Panera!C98+'Heritage Market'!C98</f>
        <v>18701.159255999999</v>
      </c>
      <c r="D98" s="103">
        <f t="shared" si="30"/>
        <v>1.1751167179563265E-3</v>
      </c>
      <c r="E98" s="167">
        <f>'POD Breezeway'!E98+'Express GL'!E98+'Starbucks GL-SBX Truck'!E98+'Miro''s'!E98+'Faculty Club'!E98+'Almazar '!E98+'Burger King'!E98+Bustelo!E98+Chilis!E98+Einstein!E98+Jamba!E98+'Pollo Tropical'!E98+'Subway GC'!E98+'Sushi Maki'!E98+Panda!E98+'Starbucks Mango'!E98+'Taco Bell'!E98+'Chick-fil-A'!E98+Dunkin!E98+'Misha''s'!E98+Sergios!E98+'Moes PG5'!E98+'Papa Johns'!E98+Salad!E98+'Half Moon'!E98+'Athletic Training Table'!E98+'Starbucks BBC'!E98+'Moes BBC'!E98+'Grille Works BBC'!E98+'Subway BBC'!E98+'Market Pavillion'!E98+'Chic Fil A BBC'!E98+Panera!E98+'Heritage Market'!E98</f>
        <v>29207.978999999992</v>
      </c>
      <c r="F98" s="103">
        <f t="shared" si="31"/>
        <v>1.1834856469137643E-3</v>
      </c>
      <c r="G98" s="167">
        <f>'POD Breezeway'!G98+'Express GL'!G98+'Starbucks GL-SBX Truck'!G98+'Miro''s'!G98+'Faculty Club'!G98+'Almazar '!G98+'Burger King'!G98+Bustelo!G98+Chilis!G98+Einstein!G98+Jamba!G98+'Pollo Tropical'!G98+'Subway GC'!G98+'Sushi Maki'!G98+Panda!G98+'Starbucks Mango'!G98+'Taco Bell'!G98+'Chick-fil-A'!G98+Dunkin!G98+'Misha''s'!G98+Sergios!G98+'Moes PG5'!G98+'Papa Johns'!G98+Salad!G98+'Half Moon'!G98+'Athletic Training Table'!G98+'Starbucks BBC'!G98+'Moes BBC'!G98+'Grille Works BBC'!G98+'Subway BBC'!G98+'Market Pavillion'!G98+'Chic Fil A BBC'!G98+Panera!G98+'Heritage Market'!G98</f>
        <v>30829.640579999999</v>
      </c>
      <c r="H98" s="103">
        <f t="shared" si="32"/>
        <v>1.1840340059145434E-3</v>
      </c>
      <c r="I98" s="167">
        <f>'POD Breezeway'!I98+'Express GL'!I98+'Starbucks GL-SBX Truck'!I98+'Miro''s'!I98+'Faculty Club'!I98+'Almazar '!I98+'Burger King'!I98+Bustelo!I98+Chilis!I98+Einstein!I98+Jamba!I98+'Pollo Tropical'!I98+'Subway GC'!I98+'Sushi Maki'!I98+Panda!I98+'Starbucks Mango'!I98+'Taco Bell'!I98+'Chick-fil-A'!I98+Dunkin!I98+'Misha''s'!I98+Sergios!I98+'Moes PG5'!I98+'Papa Johns'!I98+Salad!I98+'Half Moon'!I98+'Athletic Training Table'!I98+'Starbucks BBC'!I98+'Moes BBC'!I98+'Grille Works BBC'!I98+'Subway BBC'!I98+'Market Pavillion'!I98+'Chic Fil A BBC'!I98+Panera!I98+'Heritage Market'!I98</f>
        <v>31385.838591600001</v>
      </c>
      <c r="J98" s="103">
        <f t="shared" si="33"/>
        <v>1.1840036925888778E-3</v>
      </c>
      <c r="K98" s="167">
        <f>'POD Breezeway'!K98+'Express GL'!K98+'Starbucks GL-SBX Truck'!K98+'Miro''s'!K98+'Faculty Club'!K98+'Almazar '!K98+'Burger King'!K98+Bustelo!K98+Chilis!K98+Einstein!K98+Jamba!K98+'Pollo Tropical'!K98+'Subway GC'!K98+'Sushi Maki'!K98+Panda!K98+'Starbucks Mango'!K98+'Taco Bell'!K98+'Chick-fil-A'!K98+Dunkin!K98+'Misha''s'!K98+Sergios!K98+'Moes PG5'!K98+'Papa Johns'!K98+Salad!K98+'Half Moon'!K98+'Athletic Training Table'!K98+'Starbucks BBC'!K98+'Moes BBC'!K98+'Grille Works BBC'!K98+'Subway BBC'!K98+'Market Pavillion'!K98+'Chic Fil A BBC'!K98+Panera!K98+'Heritage Market'!K98</f>
        <v>32027.602311432001</v>
      </c>
      <c r="L98" s="103">
        <f t="shared" si="34"/>
        <v>1.1840106149083581E-3</v>
      </c>
      <c r="M98" s="167">
        <f>'POD Breezeway'!M98+'Express GL'!M98+'Starbucks GL-SBX Truck'!M98+'Miro''s'!M98+'Faculty Club'!M98+'Almazar '!M98+'Burger King'!M98+Bustelo!M98+Chilis!M98+Einstein!M98+Jamba!M98+'Pollo Tropical'!M98+'Subway GC'!M98+'Sushi Maki'!M98+Panda!M98+'Starbucks Mango'!M98+'Taco Bell'!M98+'Chick-fil-A'!M98+Dunkin!M98+'Misha''s'!M98+Sergios!M98+'Moes PG5'!M98+'Papa Johns'!M98+Salad!M98+'Half Moon'!M98+'Athletic Training Table'!M98+'Starbucks BBC'!M98+'Moes BBC'!M98+'Grille Works BBC'!M98+'Subway BBC'!M98+'Market Pavillion'!M98+'Chic Fil A BBC'!M98+Panera!M98+'Heritage Market'!M98</f>
        <v>32684.46231410063</v>
      </c>
      <c r="N98" s="103">
        <f t="shared" si="35"/>
        <v>1.1840184865841263E-3</v>
      </c>
      <c r="O98" s="167">
        <f>'POD Breezeway'!O98+'Express GL'!O98+'Starbucks GL-SBX Truck'!O98+'Miro''s'!O98+'Faculty Club'!O98+'Almazar '!O98+'Burger King'!O98+Bustelo!O98+Chilis!O98+Einstein!O98+Jamba!O98+'Pollo Tropical'!O98+'Subway GC'!O98+'Sushi Maki'!O98+Panda!O98+'Starbucks Mango'!O98+'Taco Bell'!O98+'Chick-fil-A'!O98+Dunkin!O98+'Misha''s'!O98+Sergios!O98+'Moes PG5'!O98+'Papa Johns'!O98+Salad!O98+'Half Moon'!O98+'Athletic Training Table'!O98+'Starbucks BBC'!O98+'Moes BBC'!O98+'Grille Works BBC'!O98+'Subway BBC'!O98+'Market Pavillion'!O98+'Chic Fil A BBC'!O98+Panera!O98+'Heritage Market'!O98</f>
        <v>33353.086355515858</v>
      </c>
      <c r="P98" s="103">
        <f t="shared" si="36"/>
        <v>1.184025547498949E-3</v>
      </c>
      <c r="Q98" s="167">
        <f>'POD Breezeway'!Q98+'Express GL'!Q98+'Starbucks GL-SBX Truck'!Q98+'Miro''s'!Q98+'Faculty Club'!Q98+'Almazar '!Q98+'Burger King'!Q98+Bustelo!Q98+Chilis!Q98+Einstein!Q98+Jamba!Q98+'Pollo Tropical'!Q98+'Subway GC'!Q98+'Sushi Maki'!Q98+Panda!Q98+'Starbucks Mango'!Q98+'Taco Bell'!Q98+'Chick-fil-A'!Q98+Dunkin!Q98+'Misha''s'!Q98+Sergios!Q98+'Moes PG5'!Q98+'Papa Johns'!Q98+Salad!Q98+'Half Moon'!Q98+'Athletic Training Table'!Q98+'Starbucks BBC'!Q98+'Moes BBC'!Q98+'Grille Works BBC'!Q98+'Subway BBC'!Q98+'Market Pavillion'!Q98+'Chic Fil A BBC'!Q98+Panera!Q98+'Heritage Market'!Q98</f>
        <v>34038.547961613367</v>
      </c>
      <c r="R98" s="103">
        <f t="shared" si="37"/>
        <v>1.1840340677595042E-3</v>
      </c>
      <c r="S98" s="167">
        <f>'POD Breezeway'!S98+'Express GL'!S98+'Starbucks GL-SBX Truck'!S98+'Miro''s'!S98+'Faculty Club'!S98+'Almazar '!S98+'Burger King'!S98+Bustelo!S98+Chilis!S98+Einstein!S98+Jamba!S98+'Pollo Tropical'!S98+'Subway GC'!S98+'Sushi Maki'!S98+Panda!S98+'Starbucks Mango'!S98+'Taco Bell'!S98+'Chick-fil-A'!S98+Dunkin!S98+'Misha''s'!S98+Sergios!S98+'Moes PG5'!S98+'Papa Johns'!S98+Salad!S98+'Half Moon'!S98+'Athletic Training Table'!S98+'Starbucks BBC'!S98+'Moes BBC'!S98+'Grille Works BBC'!S98+'Subway BBC'!S98+'Market Pavillion'!S98+'Chic Fil A BBC'!S98+Panera!S98+'Heritage Market'!S98</f>
        <v>34736.326556202439</v>
      </c>
      <c r="T98" s="103">
        <f t="shared" si="38"/>
        <v>1.1840417810575017E-3</v>
      </c>
      <c r="U98" s="167">
        <f>'POD Breezeway'!U98+'Express GL'!U98+'Starbucks GL-SBX Truck'!U98+'Miro''s'!U98+'Faculty Club'!U98+'Almazar '!U98+'Burger King'!U98+Bustelo!U98+Chilis!U98+Einstein!U98+Jamba!U98+'Pollo Tropical'!U98+'Subway GC'!U98+'Sushi Maki'!U98+Panda!U98+'Starbucks Mango'!U98+'Taco Bell'!U98+'Chick-fil-A'!U98+Dunkin!U98+'Misha''s'!U98+Sergios!U98+'Moes PG5'!U98+'Papa Johns'!U98+Salad!U98+'Half Moon'!U98+'Athletic Training Table'!U98+'Starbucks BBC'!U98+'Moes BBC'!U98+'Grille Works BBC'!U98+'Subway BBC'!U98+'Market Pavillion'!U98+'Chic Fil A BBC'!U98+Panera!U98+'Heritage Market'!U98</f>
        <v>35397.05841831593</v>
      </c>
      <c r="V98" s="103">
        <f t="shared" si="29"/>
        <v>1.184026659090068E-3</v>
      </c>
    </row>
    <row r="99" spans="1:22" ht="12.75" customHeight="1" x14ac:dyDescent="0.3">
      <c r="A99" s="273" t="s">
        <v>245</v>
      </c>
      <c r="B99" s="272"/>
      <c r="C99" s="167">
        <f>'POD Breezeway'!C99+'Express GL'!C99+'Starbucks GL-SBX Truck'!C99+'Miro''s'!C99+'Faculty Club'!C99+'Almazar '!C99+'Burger King'!C99+Bustelo!C99+Chilis!C99+Einstein!C99+Jamba!C99+'Pollo Tropical'!C99+'Subway GC'!C99+'Sushi Maki'!C99+Panda!C99+'Starbucks Mango'!C99+'Taco Bell'!C99+'Chick-fil-A'!C99+Dunkin!C99+'Misha''s'!C99+Sergios!C99+'Moes PG5'!C99+'Papa Johns'!C99+Salad!C99+'Half Moon'!C99+'Athletic Training Table'!C99+'Starbucks BBC'!C99+'Moes BBC'!C99+'Grille Works BBC'!C99+'Subway BBC'!C99+'Market Pavillion'!C99+'Chic Fil A BBC'!C99+Panera!C99+'Heritage Market'!C99</f>
        <v>0</v>
      </c>
      <c r="D99" s="103">
        <f t="shared" si="30"/>
        <v>0</v>
      </c>
      <c r="E99" s="167">
        <f>'POD Breezeway'!E99+'Express GL'!E99+'Starbucks GL-SBX Truck'!E99+'Miro''s'!E99+'Faculty Club'!E99+'Almazar '!E99+'Burger King'!E99+Bustelo!E99+Chilis!E99+Einstein!E99+Jamba!E99+'Pollo Tropical'!E99+'Subway GC'!E99+'Sushi Maki'!E99+Panda!E99+'Starbucks Mango'!E99+'Taco Bell'!E99+'Chick-fil-A'!E99+Dunkin!E99+'Misha''s'!E99+Sergios!E99+'Moes PG5'!E99+'Papa Johns'!E99+Salad!E99+'Half Moon'!E99+'Athletic Training Table'!E99+'Starbucks BBC'!E99+'Moes BBC'!E99+'Grille Works BBC'!E99+'Subway BBC'!E99+'Market Pavillion'!E99+'Chic Fil A BBC'!E99+Panera!E99+'Heritage Market'!E99</f>
        <v>0</v>
      </c>
      <c r="F99" s="103">
        <f t="shared" si="31"/>
        <v>0</v>
      </c>
      <c r="G99" s="167">
        <f>'POD Breezeway'!G99+'Express GL'!G99+'Starbucks GL-SBX Truck'!G99+'Miro''s'!G99+'Faculty Club'!G99+'Almazar '!G99+'Burger King'!G99+Bustelo!G99+Chilis!G99+Einstein!G99+Jamba!G99+'Pollo Tropical'!G99+'Subway GC'!G99+'Sushi Maki'!G99+Panda!G99+'Starbucks Mango'!G99+'Taco Bell'!G99+'Chick-fil-A'!G99+Dunkin!G99+'Misha''s'!G99+Sergios!G99+'Moes PG5'!G99+'Papa Johns'!G99+Salad!G99+'Half Moon'!G99+'Athletic Training Table'!G99+'Starbucks BBC'!G99+'Moes BBC'!G99+'Grille Works BBC'!G99+'Subway BBC'!G99+'Market Pavillion'!G99+'Chic Fil A BBC'!G99+Panera!G99+'Heritage Market'!G99</f>
        <v>0</v>
      </c>
      <c r="H99" s="103">
        <f t="shared" si="32"/>
        <v>0</v>
      </c>
      <c r="I99" s="167">
        <f>'POD Breezeway'!I99+'Express GL'!I99+'Starbucks GL-SBX Truck'!I99+'Miro''s'!I99+'Faculty Club'!I99+'Almazar '!I99+'Burger King'!I99+Bustelo!I99+Chilis!I99+Einstein!I99+Jamba!I99+'Pollo Tropical'!I99+'Subway GC'!I99+'Sushi Maki'!I99+Panda!I99+'Starbucks Mango'!I99+'Taco Bell'!I99+'Chick-fil-A'!I99+Dunkin!I99+'Misha''s'!I99+Sergios!I99+'Moes PG5'!I99+'Papa Johns'!I99+Salad!I99+'Half Moon'!I99+'Athletic Training Table'!I99+'Starbucks BBC'!I99+'Moes BBC'!I99+'Grille Works BBC'!I99+'Subway BBC'!I99+'Market Pavillion'!I99+'Chic Fil A BBC'!I99+Panera!I99+'Heritage Market'!I99</f>
        <v>0</v>
      </c>
      <c r="J99" s="103">
        <f t="shared" si="33"/>
        <v>0</v>
      </c>
      <c r="K99" s="167">
        <f>'POD Breezeway'!K99+'Express GL'!K99+'Starbucks GL-SBX Truck'!K99+'Miro''s'!K99+'Faculty Club'!K99+'Almazar '!K99+'Burger King'!K99+Bustelo!K99+Chilis!K99+Einstein!K99+Jamba!K99+'Pollo Tropical'!K99+'Subway GC'!K99+'Sushi Maki'!K99+Panda!K99+'Starbucks Mango'!K99+'Taco Bell'!K99+'Chick-fil-A'!K99+Dunkin!K99+'Misha''s'!K99+Sergios!K99+'Moes PG5'!K99+'Papa Johns'!K99+Salad!K99+'Half Moon'!K99+'Athletic Training Table'!K99+'Starbucks BBC'!K99+'Moes BBC'!K99+'Grille Works BBC'!K99+'Subway BBC'!K99+'Market Pavillion'!K99+'Chic Fil A BBC'!K99+Panera!K99+'Heritage Market'!K99</f>
        <v>0</v>
      </c>
      <c r="L99" s="103">
        <f t="shared" si="34"/>
        <v>0</v>
      </c>
      <c r="M99" s="167">
        <f>'POD Breezeway'!M99+'Express GL'!M99+'Starbucks GL-SBX Truck'!M99+'Miro''s'!M99+'Faculty Club'!M99+'Almazar '!M99+'Burger King'!M99+Bustelo!M99+Chilis!M99+Einstein!M99+Jamba!M99+'Pollo Tropical'!M99+'Subway GC'!M99+'Sushi Maki'!M99+Panda!M99+'Starbucks Mango'!M99+'Taco Bell'!M99+'Chick-fil-A'!M99+Dunkin!M99+'Misha''s'!M99+Sergios!M99+'Moes PG5'!M99+'Papa Johns'!M99+Salad!M99+'Half Moon'!M99+'Athletic Training Table'!M99+'Starbucks BBC'!M99+'Moes BBC'!M99+'Grille Works BBC'!M99+'Subway BBC'!M99+'Market Pavillion'!M99+'Chic Fil A BBC'!M99+Panera!M99+'Heritage Market'!M99</f>
        <v>0</v>
      </c>
      <c r="N99" s="103">
        <f t="shared" si="35"/>
        <v>0</v>
      </c>
      <c r="O99" s="167">
        <f>'POD Breezeway'!O99+'Express GL'!O99+'Starbucks GL-SBX Truck'!O99+'Miro''s'!O99+'Faculty Club'!O99+'Almazar '!O99+'Burger King'!O99+Bustelo!O99+Chilis!O99+Einstein!O99+Jamba!O99+'Pollo Tropical'!O99+'Subway GC'!O99+'Sushi Maki'!O99+Panda!O99+'Starbucks Mango'!O99+'Taco Bell'!O99+'Chick-fil-A'!O99+Dunkin!O99+'Misha''s'!O99+Sergios!O99+'Moes PG5'!O99+'Papa Johns'!O99+Salad!O99+'Half Moon'!O99+'Athletic Training Table'!O99+'Starbucks BBC'!O99+'Moes BBC'!O99+'Grille Works BBC'!O99+'Subway BBC'!O99+'Market Pavillion'!O99+'Chic Fil A BBC'!O99+Panera!O99+'Heritage Market'!O99</f>
        <v>0</v>
      </c>
      <c r="P99" s="103">
        <f t="shared" si="36"/>
        <v>0</v>
      </c>
      <c r="Q99" s="167">
        <f>'POD Breezeway'!Q99+'Express GL'!Q99+'Starbucks GL-SBX Truck'!Q99+'Miro''s'!Q99+'Faculty Club'!Q99+'Almazar '!Q99+'Burger King'!Q99+Bustelo!Q99+Chilis!Q99+Einstein!Q99+Jamba!Q99+'Pollo Tropical'!Q99+'Subway GC'!Q99+'Sushi Maki'!Q99+Panda!Q99+'Starbucks Mango'!Q99+'Taco Bell'!Q99+'Chick-fil-A'!Q99+Dunkin!Q99+'Misha''s'!Q99+Sergios!Q99+'Moes PG5'!Q99+'Papa Johns'!Q99+Salad!Q99+'Half Moon'!Q99+'Athletic Training Table'!Q99+'Starbucks BBC'!Q99+'Moes BBC'!Q99+'Grille Works BBC'!Q99+'Subway BBC'!Q99+'Market Pavillion'!Q99+'Chic Fil A BBC'!Q99+Panera!Q99+'Heritage Market'!Q99</f>
        <v>0</v>
      </c>
      <c r="R99" s="103">
        <f t="shared" si="37"/>
        <v>0</v>
      </c>
      <c r="S99" s="167">
        <f>'POD Breezeway'!S99+'Express GL'!S99+'Starbucks GL-SBX Truck'!S99+'Miro''s'!S99+'Faculty Club'!S99+'Almazar '!S99+'Burger King'!S99+Bustelo!S99+Chilis!S99+Einstein!S99+Jamba!S99+'Pollo Tropical'!S99+'Subway GC'!S99+'Sushi Maki'!S99+Panda!S99+'Starbucks Mango'!S99+'Taco Bell'!S99+'Chick-fil-A'!S99+Dunkin!S99+'Misha''s'!S99+Sergios!S99+'Moes PG5'!S99+'Papa Johns'!S99+Salad!S99+'Half Moon'!S99+'Athletic Training Table'!S99+'Starbucks BBC'!S99+'Moes BBC'!S99+'Grille Works BBC'!S99+'Subway BBC'!S99+'Market Pavillion'!S99+'Chic Fil A BBC'!S99+Panera!S99+'Heritage Market'!S99</f>
        <v>0</v>
      </c>
      <c r="T99" s="103">
        <f t="shared" si="38"/>
        <v>0</v>
      </c>
      <c r="U99" s="167">
        <f>'POD Breezeway'!U99+'Express GL'!U99+'Starbucks GL-SBX Truck'!U99+'Miro''s'!U99+'Faculty Club'!U99+'Almazar '!U99+'Burger King'!U99+Bustelo!U99+Chilis!U99+Einstein!U99+Jamba!U99+'Pollo Tropical'!U99+'Subway GC'!U99+'Sushi Maki'!U99+Panda!U99+'Starbucks Mango'!U99+'Taco Bell'!U99+'Chick-fil-A'!U99+Dunkin!U99+'Misha''s'!U99+Sergios!U99+'Moes PG5'!U99+'Papa Johns'!U99+Salad!U99+'Half Moon'!U99+'Athletic Training Table'!U99+'Starbucks BBC'!U99+'Moes BBC'!U99+'Grille Works BBC'!U99+'Subway BBC'!U99+'Market Pavillion'!U99+'Chic Fil A BBC'!U99+Panera!U99+'Heritage Market'!U99</f>
        <v>0</v>
      </c>
      <c r="V99" s="103">
        <f t="shared" si="29"/>
        <v>0</v>
      </c>
    </row>
    <row r="100" spans="1:22" ht="12.75" customHeight="1" x14ac:dyDescent="0.3">
      <c r="A100" s="273" t="s">
        <v>245</v>
      </c>
      <c r="B100" s="272"/>
      <c r="C100" s="167">
        <f>'POD Breezeway'!C100+'Express GL'!C100+'Starbucks GL-SBX Truck'!C100+'Miro''s'!C100+'Faculty Club'!C100+'Almazar '!C100+'Burger King'!C100+Bustelo!C100+Chilis!C100+Einstein!C100+Jamba!C100+'Pollo Tropical'!C100+'Subway GC'!C100+'Sushi Maki'!C100+Panda!C100+'Starbucks Mango'!C100+'Taco Bell'!C100+'Chick-fil-A'!C100+Dunkin!C100+'Misha''s'!C100+Sergios!C100+'Moes PG5'!C100+'Papa Johns'!C100+Salad!C100+'Half Moon'!C100+'Athletic Training Table'!C100+'Starbucks BBC'!C100+'Moes BBC'!C100+'Grille Works BBC'!C100+'Subway BBC'!C100+'Market Pavillion'!C100+'Chic Fil A BBC'!C100+Panera!C100+'Heritage Market'!C100</f>
        <v>0</v>
      </c>
      <c r="D100" s="103">
        <f t="shared" si="30"/>
        <v>0</v>
      </c>
      <c r="E100" s="167">
        <f>'POD Breezeway'!E100+'Express GL'!E100+'Starbucks GL-SBX Truck'!E100+'Miro''s'!E100+'Faculty Club'!E100+'Almazar '!E100+'Burger King'!E100+Bustelo!E100+Chilis!E100+Einstein!E100+Jamba!E100+'Pollo Tropical'!E100+'Subway GC'!E100+'Sushi Maki'!E100+Panda!E100+'Starbucks Mango'!E100+'Taco Bell'!E100+'Chick-fil-A'!E100+Dunkin!E100+'Misha''s'!E100+Sergios!E100+'Moes PG5'!E100+'Papa Johns'!E100+Salad!E100+'Half Moon'!E100+'Athletic Training Table'!E100+'Starbucks BBC'!E100+'Moes BBC'!E100+'Grille Works BBC'!E100+'Subway BBC'!E100+'Market Pavillion'!E100+'Chic Fil A BBC'!E100+Panera!E100+'Heritage Market'!E100</f>
        <v>0</v>
      </c>
      <c r="F100" s="103">
        <f t="shared" si="31"/>
        <v>0</v>
      </c>
      <c r="G100" s="167">
        <f>'POD Breezeway'!G100+'Express GL'!G100+'Starbucks GL-SBX Truck'!G100+'Miro''s'!G100+'Faculty Club'!G100+'Almazar '!G100+'Burger King'!G100+Bustelo!G100+Chilis!G100+Einstein!G100+Jamba!G100+'Pollo Tropical'!G100+'Subway GC'!G100+'Sushi Maki'!G100+Panda!G100+'Starbucks Mango'!G100+'Taco Bell'!G100+'Chick-fil-A'!G100+Dunkin!G100+'Misha''s'!G100+Sergios!G100+'Moes PG5'!G100+'Papa Johns'!G100+Salad!G100+'Half Moon'!G100+'Athletic Training Table'!G100+'Starbucks BBC'!G100+'Moes BBC'!G100+'Grille Works BBC'!G100+'Subway BBC'!G100+'Market Pavillion'!G100+'Chic Fil A BBC'!G100+Panera!G100+'Heritage Market'!G100</f>
        <v>0</v>
      </c>
      <c r="H100" s="103">
        <f t="shared" si="32"/>
        <v>0</v>
      </c>
      <c r="I100" s="167">
        <f>'POD Breezeway'!I100+'Express GL'!I100+'Starbucks GL-SBX Truck'!I100+'Miro''s'!I100+'Faculty Club'!I100+'Almazar '!I100+'Burger King'!I100+Bustelo!I100+Chilis!I100+Einstein!I100+Jamba!I100+'Pollo Tropical'!I100+'Subway GC'!I100+'Sushi Maki'!I100+Panda!I100+'Starbucks Mango'!I100+'Taco Bell'!I100+'Chick-fil-A'!I100+Dunkin!I100+'Misha''s'!I100+Sergios!I100+'Moes PG5'!I100+'Papa Johns'!I100+Salad!I100+'Half Moon'!I100+'Athletic Training Table'!I100+'Starbucks BBC'!I100+'Moes BBC'!I100+'Grille Works BBC'!I100+'Subway BBC'!I100+'Market Pavillion'!I100+'Chic Fil A BBC'!I100+Panera!I100+'Heritage Market'!I100</f>
        <v>0</v>
      </c>
      <c r="J100" s="103">
        <f t="shared" si="33"/>
        <v>0</v>
      </c>
      <c r="K100" s="167">
        <f>'POD Breezeway'!K100+'Express GL'!K100+'Starbucks GL-SBX Truck'!K100+'Miro''s'!K100+'Faculty Club'!K100+'Almazar '!K100+'Burger King'!K100+Bustelo!K100+Chilis!K100+Einstein!K100+Jamba!K100+'Pollo Tropical'!K100+'Subway GC'!K100+'Sushi Maki'!K100+Panda!K100+'Starbucks Mango'!K100+'Taco Bell'!K100+'Chick-fil-A'!K100+Dunkin!K100+'Misha''s'!K100+Sergios!K100+'Moes PG5'!K100+'Papa Johns'!K100+Salad!K100+'Half Moon'!K100+'Athletic Training Table'!K100+'Starbucks BBC'!K100+'Moes BBC'!K100+'Grille Works BBC'!K100+'Subway BBC'!K100+'Market Pavillion'!K100+'Chic Fil A BBC'!K100+Panera!K100+'Heritage Market'!K100</f>
        <v>0</v>
      </c>
      <c r="L100" s="103">
        <f t="shared" si="34"/>
        <v>0</v>
      </c>
      <c r="M100" s="167">
        <f>'POD Breezeway'!M100+'Express GL'!M100+'Starbucks GL-SBX Truck'!M100+'Miro''s'!M100+'Faculty Club'!M100+'Almazar '!M100+'Burger King'!M100+Bustelo!M100+Chilis!M100+Einstein!M100+Jamba!M100+'Pollo Tropical'!M100+'Subway GC'!M100+'Sushi Maki'!M100+Panda!M100+'Starbucks Mango'!M100+'Taco Bell'!M100+'Chick-fil-A'!M100+Dunkin!M100+'Misha''s'!M100+Sergios!M100+'Moes PG5'!M100+'Papa Johns'!M100+Salad!M100+'Half Moon'!M100+'Athletic Training Table'!M100+'Starbucks BBC'!M100+'Moes BBC'!M100+'Grille Works BBC'!M100+'Subway BBC'!M100+'Market Pavillion'!M100+'Chic Fil A BBC'!M100+Panera!M100+'Heritage Market'!M100</f>
        <v>0</v>
      </c>
      <c r="N100" s="103">
        <f t="shared" si="35"/>
        <v>0</v>
      </c>
      <c r="O100" s="167">
        <f>'POD Breezeway'!O100+'Express GL'!O100+'Starbucks GL-SBX Truck'!O100+'Miro''s'!O100+'Faculty Club'!O100+'Almazar '!O100+'Burger King'!O100+Bustelo!O100+Chilis!O100+Einstein!O100+Jamba!O100+'Pollo Tropical'!O100+'Subway GC'!O100+'Sushi Maki'!O100+Panda!O100+'Starbucks Mango'!O100+'Taco Bell'!O100+'Chick-fil-A'!O100+Dunkin!O100+'Misha''s'!O100+Sergios!O100+'Moes PG5'!O100+'Papa Johns'!O100+Salad!O100+'Half Moon'!O100+'Athletic Training Table'!O100+'Starbucks BBC'!O100+'Moes BBC'!O100+'Grille Works BBC'!O100+'Subway BBC'!O100+'Market Pavillion'!O100+'Chic Fil A BBC'!O100+Panera!O100+'Heritage Market'!O100</f>
        <v>0</v>
      </c>
      <c r="P100" s="103">
        <f t="shared" si="36"/>
        <v>0</v>
      </c>
      <c r="Q100" s="167">
        <f>'POD Breezeway'!Q100+'Express GL'!Q100+'Starbucks GL-SBX Truck'!Q100+'Miro''s'!Q100+'Faculty Club'!Q100+'Almazar '!Q100+'Burger King'!Q100+Bustelo!Q100+Chilis!Q100+Einstein!Q100+Jamba!Q100+'Pollo Tropical'!Q100+'Subway GC'!Q100+'Sushi Maki'!Q100+Panda!Q100+'Starbucks Mango'!Q100+'Taco Bell'!Q100+'Chick-fil-A'!Q100+Dunkin!Q100+'Misha''s'!Q100+Sergios!Q100+'Moes PG5'!Q100+'Papa Johns'!Q100+Salad!Q100+'Half Moon'!Q100+'Athletic Training Table'!Q100+'Starbucks BBC'!Q100+'Moes BBC'!Q100+'Grille Works BBC'!Q100+'Subway BBC'!Q100+'Market Pavillion'!Q100+'Chic Fil A BBC'!Q100+Panera!Q100+'Heritage Market'!Q100</f>
        <v>0</v>
      </c>
      <c r="R100" s="103">
        <f t="shared" si="37"/>
        <v>0</v>
      </c>
      <c r="S100" s="167">
        <f>'POD Breezeway'!S100+'Express GL'!S100+'Starbucks GL-SBX Truck'!S100+'Miro''s'!S100+'Faculty Club'!S100+'Almazar '!S100+'Burger King'!S100+Bustelo!S100+Chilis!S100+Einstein!S100+Jamba!S100+'Pollo Tropical'!S100+'Subway GC'!S100+'Sushi Maki'!S100+Panda!S100+'Starbucks Mango'!S100+'Taco Bell'!S100+'Chick-fil-A'!S100+Dunkin!S100+'Misha''s'!S100+Sergios!S100+'Moes PG5'!S100+'Papa Johns'!S100+Salad!S100+'Half Moon'!S100+'Athletic Training Table'!S100+'Starbucks BBC'!S100+'Moes BBC'!S100+'Grille Works BBC'!S100+'Subway BBC'!S100+'Market Pavillion'!S100+'Chic Fil A BBC'!S100+Panera!S100+'Heritage Market'!S100</f>
        <v>0</v>
      </c>
      <c r="T100" s="103">
        <f t="shared" si="38"/>
        <v>0</v>
      </c>
      <c r="U100" s="167">
        <f>'POD Breezeway'!U100+'Express GL'!U100+'Starbucks GL-SBX Truck'!U100+'Miro''s'!U100+'Faculty Club'!U100+'Almazar '!U100+'Burger King'!U100+Bustelo!U100+Chilis!U100+Einstein!U100+Jamba!U100+'Pollo Tropical'!U100+'Subway GC'!U100+'Sushi Maki'!U100+Panda!U100+'Starbucks Mango'!U100+'Taco Bell'!U100+'Chick-fil-A'!U100+Dunkin!U100+'Misha''s'!U100+Sergios!U100+'Moes PG5'!U100+'Papa Johns'!U100+Salad!U100+'Half Moon'!U100+'Athletic Training Table'!U100+'Starbucks BBC'!U100+'Moes BBC'!U100+'Grille Works BBC'!U100+'Subway BBC'!U100+'Market Pavillion'!U100+'Chic Fil A BBC'!U100+Panera!U100+'Heritage Market'!U100</f>
        <v>0</v>
      </c>
      <c r="V100" s="103">
        <f t="shared" si="29"/>
        <v>0</v>
      </c>
    </row>
    <row r="101" spans="1:22" ht="12.75" customHeight="1" x14ac:dyDescent="0.3">
      <c r="A101" s="271" t="s">
        <v>99</v>
      </c>
      <c r="B101" s="272"/>
      <c r="C101" s="167">
        <f>'POD Breezeway'!C101+'Express GL'!C101+'Starbucks GL-SBX Truck'!C101+'Miro''s'!C101+'Faculty Club'!C101+'Almazar '!C101+'Burger King'!C101+Bustelo!C101+Chilis!C101+Einstein!C101+Jamba!C101+'Pollo Tropical'!C101+'Subway GC'!C101+'Sushi Maki'!C101+Panda!C101+'Starbucks Mango'!C101+'Taco Bell'!C101+'Chick-fil-A'!C101+Dunkin!C101+'Misha''s'!C101+Sergios!C101+'Moes PG5'!C101+'Papa Johns'!C101+Salad!C101+'Half Moon'!C101+'Athletic Training Table'!C101+'Starbucks BBC'!C101+'Moes BBC'!C101+'Grille Works BBC'!C101+'Subway BBC'!C101+'Market Pavillion'!C101+'Chic Fil A BBC'!C101+Panera!C101+'Heritage Market'!C101</f>
        <v>0</v>
      </c>
      <c r="D101" s="103">
        <f t="shared" si="30"/>
        <v>0</v>
      </c>
      <c r="E101" s="167">
        <f>'POD Breezeway'!E101+'Express GL'!E101+'Starbucks GL-SBX Truck'!E101+'Miro''s'!E101+'Faculty Club'!E101+'Almazar '!E101+'Burger King'!E101+Bustelo!E101+Chilis!E101+Einstein!E101+Jamba!E101+'Pollo Tropical'!E101+'Subway GC'!E101+'Sushi Maki'!E101+Panda!E101+'Starbucks Mango'!E101+'Taco Bell'!E101+'Chick-fil-A'!E101+Dunkin!E101+'Misha''s'!E101+Sergios!E101+'Moes PG5'!E101+'Papa Johns'!E101+Salad!E101+'Half Moon'!E101+'Athletic Training Table'!E101+'Starbucks BBC'!E101+'Moes BBC'!E101+'Grille Works BBC'!E101+'Subway BBC'!E101+'Market Pavillion'!E101+'Chic Fil A BBC'!E101+Panera!E101+'Heritage Market'!E101</f>
        <v>0</v>
      </c>
      <c r="F101" s="103">
        <f t="shared" si="31"/>
        <v>0</v>
      </c>
      <c r="G101" s="167">
        <f>'POD Breezeway'!G101+'Express GL'!G101+'Starbucks GL-SBX Truck'!G101+'Miro''s'!G101+'Faculty Club'!G101+'Almazar '!G101+'Burger King'!G101+Bustelo!G101+Chilis!G101+Einstein!G101+Jamba!G101+'Pollo Tropical'!G101+'Subway GC'!G101+'Sushi Maki'!G101+Panda!G101+'Starbucks Mango'!G101+'Taco Bell'!G101+'Chick-fil-A'!G101+Dunkin!G101+'Misha''s'!G101+Sergios!G101+'Moes PG5'!G101+'Papa Johns'!G101+Salad!G101+'Half Moon'!G101+'Athletic Training Table'!G101+'Starbucks BBC'!G101+'Moes BBC'!G101+'Grille Works BBC'!G101+'Subway BBC'!G101+'Market Pavillion'!G101+'Chic Fil A BBC'!G101+Panera!G101+'Heritage Market'!G101</f>
        <v>0</v>
      </c>
      <c r="H101" s="103">
        <f t="shared" si="32"/>
        <v>0</v>
      </c>
      <c r="I101" s="167">
        <f>'POD Breezeway'!I101+'Express GL'!I101+'Starbucks GL-SBX Truck'!I101+'Miro''s'!I101+'Faculty Club'!I101+'Almazar '!I101+'Burger King'!I101+Bustelo!I101+Chilis!I101+Einstein!I101+Jamba!I101+'Pollo Tropical'!I101+'Subway GC'!I101+'Sushi Maki'!I101+Panda!I101+'Starbucks Mango'!I101+'Taco Bell'!I101+'Chick-fil-A'!I101+Dunkin!I101+'Misha''s'!I101+Sergios!I101+'Moes PG5'!I101+'Papa Johns'!I101+Salad!I101+'Half Moon'!I101+'Athletic Training Table'!I101+'Starbucks BBC'!I101+'Moes BBC'!I101+'Grille Works BBC'!I101+'Subway BBC'!I101+'Market Pavillion'!I101+'Chic Fil A BBC'!I101+Panera!I101+'Heritage Market'!I101</f>
        <v>0</v>
      </c>
      <c r="J101" s="103">
        <f t="shared" si="33"/>
        <v>0</v>
      </c>
      <c r="K101" s="167">
        <f>'POD Breezeway'!K101+'Express GL'!K101+'Starbucks GL-SBX Truck'!K101+'Miro''s'!K101+'Faculty Club'!K101+'Almazar '!K101+'Burger King'!K101+Bustelo!K101+Chilis!K101+Einstein!K101+Jamba!K101+'Pollo Tropical'!K101+'Subway GC'!K101+'Sushi Maki'!K101+Panda!K101+'Starbucks Mango'!K101+'Taco Bell'!K101+'Chick-fil-A'!K101+Dunkin!K101+'Misha''s'!K101+Sergios!K101+'Moes PG5'!K101+'Papa Johns'!K101+Salad!K101+'Half Moon'!K101+'Athletic Training Table'!K101+'Starbucks BBC'!K101+'Moes BBC'!K101+'Grille Works BBC'!K101+'Subway BBC'!K101+'Market Pavillion'!K101+'Chic Fil A BBC'!K101+Panera!K101+'Heritage Market'!K101</f>
        <v>0</v>
      </c>
      <c r="L101" s="103">
        <f t="shared" si="34"/>
        <v>0</v>
      </c>
      <c r="M101" s="167">
        <f>'POD Breezeway'!M101+'Express GL'!M101+'Starbucks GL-SBX Truck'!M101+'Miro''s'!M101+'Faculty Club'!M101+'Almazar '!M101+'Burger King'!M101+Bustelo!M101+Chilis!M101+Einstein!M101+Jamba!M101+'Pollo Tropical'!M101+'Subway GC'!M101+'Sushi Maki'!M101+Panda!M101+'Starbucks Mango'!M101+'Taco Bell'!M101+'Chick-fil-A'!M101+Dunkin!M101+'Misha''s'!M101+Sergios!M101+'Moes PG5'!M101+'Papa Johns'!M101+Salad!M101+'Half Moon'!M101+'Athletic Training Table'!M101+'Starbucks BBC'!M101+'Moes BBC'!M101+'Grille Works BBC'!M101+'Subway BBC'!M101+'Market Pavillion'!M101+'Chic Fil A BBC'!M101+Panera!M101+'Heritage Market'!M101</f>
        <v>0</v>
      </c>
      <c r="N101" s="103">
        <f t="shared" si="35"/>
        <v>0</v>
      </c>
      <c r="O101" s="167">
        <f>'POD Breezeway'!O101+'Express GL'!O101+'Starbucks GL-SBX Truck'!O101+'Miro''s'!O101+'Faculty Club'!O101+'Almazar '!O101+'Burger King'!O101+Bustelo!O101+Chilis!O101+Einstein!O101+Jamba!O101+'Pollo Tropical'!O101+'Subway GC'!O101+'Sushi Maki'!O101+Panda!O101+'Starbucks Mango'!O101+'Taco Bell'!O101+'Chick-fil-A'!O101+Dunkin!O101+'Misha''s'!O101+Sergios!O101+'Moes PG5'!O101+'Papa Johns'!O101+Salad!O101+'Half Moon'!O101+'Athletic Training Table'!O101+'Starbucks BBC'!O101+'Moes BBC'!O101+'Grille Works BBC'!O101+'Subway BBC'!O101+'Market Pavillion'!O101+'Chic Fil A BBC'!O101+Panera!O101+'Heritage Market'!O101</f>
        <v>0</v>
      </c>
      <c r="P101" s="103">
        <f t="shared" si="36"/>
        <v>0</v>
      </c>
      <c r="Q101" s="167">
        <f>'POD Breezeway'!Q101+'Express GL'!Q101+'Starbucks GL-SBX Truck'!Q101+'Miro''s'!Q101+'Faculty Club'!Q101+'Almazar '!Q101+'Burger King'!Q101+Bustelo!Q101+Chilis!Q101+Einstein!Q101+Jamba!Q101+'Pollo Tropical'!Q101+'Subway GC'!Q101+'Sushi Maki'!Q101+Panda!Q101+'Starbucks Mango'!Q101+'Taco Bell'!Q101+'Chick-fil-A'!Q101+Dunkin!Q101+'Misha''s'!Q101+Sergios!Q101+'Moes PG5'!Q101+'Papa Johns'!Q101+Salad!Q101+'Half Moon'!Q101+'Athletic Training Table'!Q101+'Starbucks BBC'!Q101+'Moes BBC'!Q101+'Grille Works BBC'!Q101+'Subway BBC'!Q101+'Market Pavillion'!Q101+'Chic Fil A BBC'!Q101+Panera!Q101+'Heritage Market'!Q101</f>
        <v>0</v>
      </c>
      <c r="R101" s="103">
        <f t="shared" si="37"/>
        <v>0</v>
      </c>
      <c r="S101" s="167">
        <f>'POD Breezeway'!S101+'Express GL'!S101+'Starbucks GL-SBX Truck'!S101+'Miro''s'!S101+'Faculty Club'!S101+'Almazar '!S101+'Burger King'!S101+Bustelo!S101+Chilis!S101+Einstein!S101+Jamba!S101+'Pollo Tropical'!S101+'Subway GC'!S101+'Sushi Maki'!S101+Panda!S101+'Starbucks Mango'!S101+'Taco Bell'!S101+'Chick-fil-A'!S101+Dunkin!S101+'Misha''s'!S101+Sergios!S101+'Moes PG5'!S101+'Papa Johns'!S101+Salad!S101+'Half Moon'!S101+'Athletic Training Table'!S101+'Starbucks BBC'!S101+'Moes BBC'!S101+'Grille Works BBC'!S101+'Subway BBC'!S101+'Market Pavillion'!S101+'Chic Fil A BBC'!S101+Panera!S101+'Heritage Market'!S101</f>
        <v>0</v>
      </c>
      <c r="T101" s="103">
        <f t="shared" si="38"/>
        <v>0</v>
      </c>
      <c r="U101" s="167">
        <f>'POD Breezeway'!U101+'Express GL'!U101+'Starbucks GL-SBX Truck'!U101+'Miro''s'!U101+'Faculty Club'!U101+'Almazar '!U101+'Burger King'!U101+Bustelo!U101+Chilis!U101+Einstein!U101+Jamba!U101+'Pollo Tropical'!U101+'Subway GC'!U101+'Sushi Maki'!U101+Panda!U101+'Starbucks Mango'!U101+'Taco Bell'!U101+'Chick-fil-A'!U101+Dunkin!U101+'Misha''s'!U101+Sergios!U101+'Moes PG5'!U101+'Papa Johns'!U101+Salad!U101+'Half Moon'!U101+'Athletic Training Table'!U101+'Starbucks BBC'!U101+'Moes BBC'!U101+'Grille Works BBC'!U101+'Subway BBC'!U101+'Market Pavillion'!U101+'Chic Fil A BBC'!U101+Panera!U101+'Heritage Market'!U101</f>
        <v>0</v>
      </c>
      <c r="V101" s="103">
        <f t="shared" si="29"/>
        <v>0</v>
      </c>
    </row>
    <row r="102" spans="1:22" ht="12.75" customHeight="1" x14ac:dyDescent="0.3">
      <c r="A102" s="273" t="s">
        <v>78</v>
      </c>
      <c r="B102" s="272"/>
      <c r="C102" s="167">
        <f>'POD Breezeway'!C102+'Express GL'!C102+'Starbucks GL-SBX Truck'!C102+'Miro''s'!C102+'Faculty Club'!C102+'Almazar '!C102+'Burger King'!C102+Bustelo!C102+Chilis!C102+Einstein!C102+Jamba!C102+'Pollo Tropical'!C102+'Subway GC'!C102+'Sushi Maki'!C102+Panda!C102+'Starbucks Mango'!C102+'Taco Bell'!C102+'Chick-fil-A'!C102+Dunkin!C102+'Misha''s'!C102+Sergios!C102+'Moes PG5'!C102+'Papa Johns'!C102+Salad!C102+'Half Moon'!C102+'Athletic Training Table'!C102+'Starbucks BBC'!C102+'Moes BBC'!C102+'Grille Works BBC'!C102+'Subway BBC'!C102+'Market Pavillion'!C102+'Chic Fil A BBC'!C102+Panera!C102+'Heritage Market'!C102</f>
        <v>0</v>
      </c>
      <c r="D102" s="103">
        <f t="shared" si="30"/>
        <v>0</v>
      </c>
      <c r="E102" s="167">
        <f>'POD Breezeway'!E102+'Express GL'!E102+'Starbucks GL-SBX Truck'!E102+'Miro''s'!E102+'Faculty Club'!E102+'Almazar '!E102+'Burger King'!E102+Bustelo!E102+Chilis!E102+Einstein!E102+Jamba!E102+'Pollo Tropical'!E102+'Subway GC'!E102+'Sushi Maki'!E102+Panda!E102+'Starbucks Mango'!E102+'Taco Bell'!E102+'Chick-fil-A'!E102+Dunkin!E102+'Misha''s'!E102+Sergios!E102+'Moes PG5'!E102+'Papa Johns'!E102+Salad!E102+'Half Moon'!E102+'Athletic Training Table'!E102+'Starbucks BBC'!E102+'Moes BBC'!E102+'Grille Works BBC'!E102+'Subway BBC'!E102+'Market Pavillion'!E102+'Chic Fil A BBC'!E102+Panera!E102+'Heritage Market'!E102</f>
        <v>0</v>
      </c>
      <c r="F102" s="103">
        <f t="shared" si="31"/>
        <v>0</v>
      </c>
      <c r="G102" s="167">
        <f>'POD Breezeway'!G102+'Express GL'!G102+'Starbucks GL-SBX Truck'!G102+'Miro''s'!G102+'Faculty Club'!G102+'Almazar '!G102+'Burger King'!G102+Bustelo!G102+Chilis!G102+Einstein!G102+Jamba!G102+'Pollo Tropical'!G102+'Subway GC'!G102+'Sushi Maki'!G102+Panda!G102+'Starbucks Mango'!G102+'Taco Bell'!G102+'Chick-fil-A'!G102+Dunkin!G102+'Misha''s'!G102+Sergios!G102+'Moes PG5'!G102+'Papa Johns'!G102+Salad!G102+'Half Moon'!G102+'Athletic Training Table'!G102+'Starbucks BBC'!G102+'Moes BBC'!G102+'Grille Works BBC'!G102+'Subway BBC'!G102+'Market Pavillion'!G102+'Chic Fil A BBC'!G102+Panera!G102+'Heritage Market'!G102</f>
        <v>0</v>
      </c>
      <c r="H102" s="103">
        <f t="shared" si="32"/>
        <v>0</v>
      </c>
      <c r="I102" s="167">
        <f>'POD Breezeway'!I102+'Express GL'!I102+'Starbucks GL-SBX Truck'!I102+'Miro''s'!I102+'Faculty Club'!I102+'Almazar '!I102+'Burger King'!I102+Bustelo!I102+Chilis!I102+Einstein!I102+Jamba!I102+'Pollo Tropical'!I102+'Subway GC'!I102+'Sushi Maki'!I102+Panda!I102+'Starbucks Mango'!I102+'Taco Bell'!I102+'Chick-fil-A'!I102+Dunkin!I102+'Misha''s'!I102+Sergios!I102+'Moes PG5'!I102+'Papa Johns'!I102+Salad!I102+'Half Moon'!I102+'Athletic Training Table'!I102+'Starbucks BBC'!I102+'Moes BBC'!I102+'Grille Works BBC'!I102+'Subway BBC'!I102+'Market Pavillion'!I102+'Chic Fil A BBC'!I102+Panera!I102+'Heritage Market'!I102</f>
        <v>0</v>
      </c>
      <c r="J102" s="103">
        <f t="shared" si="33"/>
        <v>0</v>
      </c>
      <c r="K102" s="167">
        <f>'POD Breezeway'!K102+'Express GL'!K102+'Starbucks GL-SBX Truck'!K102+'Miro''s'!K102+'Faculty Club'!K102+'Almazar '!K102+'Burger King'!K102+Bustelo!K102+Chilis!K102+Einstein!K102+Jamba!K102+'Pollo Tropical'!K102+'Subway GC'!K102+'Sushi Maki'!K102+Panda!K102+'Starbucks Mango'!K102+'Taco Bell'!K102+'Chick-fil-A'!K102+Dunkin!K102+'Misha''s'!K102+Sergios!K102+'Moes PG5'!K102+'Papa Johns'!K102+Salad!K102+'Half Moon'!K102+'Athletic Training Table'!K102+'Starbucks BBC'!K102+'Moes BBC'!K102+'Grille Works BBC'!K102+'Subway BBC'!K102+'Market Pavillion'!K102+'Chic Fil A BBC'!K102+Panera!K102+'Heritage Market'!K102</f>
        <v>0</v>
      </c>
      <c r="L102" s="103">
        <f t="shared" si="34"/>
        <v>0</v>
      </c>
      <c r="M102" s="167">
        <f>'POD Breezeway'!M102+'Express GL'!M102+'Starbucks GL-SBX Truck'!M102+'Miro''s'!M102+'Faculty Club'!M102+'Almazar '!M102+'Burger King'!M102+Bustelo!M102+Chilis!M102+Einstein!M102+Jamba!M102+'Pollo Tropical'!M102+'Subway GC'!M102+'Sushi Maki'!M102+Panda!M102+'Starbucks Mango'!M102+'Taco Bell'!M102+'Chick-fil-A'!M102+Dunkin!M102+'Misha''s'!M102+Sergios!M102+'Moes PG5'!M102+'Papa Johns'!M102+Salad!M102+'Half Moon'!M102+'Athletic Training Table'!M102+'Starbucks BBC'!M102+'Moes BBC'!M102+'Grille Works BBC'!M102+'Subway BBC'!M102+'Market Pavillion'!M102+'Chic Fil A BBC'!M102+Panera!M102+'Heritage Market'!M102</f>
        <v>0</v>
      </c>
      <c r="N102" s="103">
        <f t="shared" si="35"/>
        <v>0</v>
      </c>
      <c r="O102" s="167">
        <f>'POD Breezeway'!O102+'Express GL'!O102+'Starbucks GL-SBX Truck'!O102+'Miro''s'!O102+'Faculty Club'!O102+'Almazar '!O102+'Burger King'!O102+Bustelo!O102+Chilis!O102+Einstein!O102+Jamba!O102+'Pollo Tropical'!O102+'Subway GC'!O102+'Sushi Maki'!O102+Panda!O102+'Starbucks Mango'!O102+'Taco Bell'!O102+'Chick-fil-A'!O102+Dunkin!O102+'Misha''s'!O102+Sergios!O102+'Moes PG5'!O102+'Papa Johns'!O102+Salad!O102+'Half Moon'!O102+'Athletic Training Table'!O102+'Starbucks BBC'!O102+'Moes BBC'!O102+'Grille Works BBC'!O102+'Subway BBC'!O102+'Market Pavillion'!O102+'Chic Fil A BBC'!O102+Panera!O102+'Heritage Market'!O102</f>
        <v>0</v>
      </c>
      <c r="P102" s="103">
        <f t="shared" si="36"/>
        <v>0</v>
      </c>
      <c r="Q102" s="167">
        <f>'POD Breezeway'!Q102+'Express GL'!Q102+'Starbucks GL-SBX Truck'!Q102+'Miro''s'!Q102+'Faculty Club'!Q102+'Almazar '!Q102+'Burger King'!Q102+Bustelo!Q102+Chilis!Q102+Einstein!Q102+Jamba!Q102+'Pollo Tropical'!Q102+'Subway GC'!Q102+'Sushi Maki'!Q102+Panda!Q102+'Starbucks Mango'!Q102+'Taco Bell'!Q102+'Chick-fil-A'!Q102+Dunkin!Q102+'Misha''s'!Q102+Sergios!Q102+'Moes PG5'!Q102+'Papa Johns'!Q102+Salad!Q102+'Half Moon'!Q102+'Athletic Training Table'!Q102+'Starbucks BBC'!Q102+'Moes BBC'!Q102+'Grille Works BBC'!Q102+'Subway BBC'!Q102+'Market Pavillion'!Q102+'Chic Fil A BBC'!Q102+Panera!Q102+'Heritage Market'!Q102</f>
        <v>0</v>
      </c>
      <c r="R102" s="103">
        <f t="shared" si="37"/>
        <v>0</v>
      </c>
      <c r="S102" s="167">
        <f>'POD Breezeway'!S102+'Express GL'!S102+'Starbucks GL-SBX Truck'!S102+'Miro''s'!S102+'Faculty Club'!S102+'Almazar '!S102+'Burger King'!S102+Bustelo!S102+Chilis!S102+Einstein!S102+Jamba!S102+'Pollo Tropical'!S102+'Subway GC'!S102+'Sushi Maki'!S102+Panda!S102+'Starbucks Mango'!S102+'Taco Bell'!S102+'Chick-fil-A'!S102+Dunkin!S102+'Misha''s'!S102+Sergios!S102+'Moes PG5'!S102+'Papa Johns'!S102+Salad!S102+'Half Moon'!S102+'Athletic Training Table'!S102+'Starbucks BBC'!S102+'Moes BBC'!S102+'Grille Works BBC'!S102+'Subway BBC'!S102+'Market Pavillion'!S102+'Chic Fil A BBC'!S102+Panera!S102+'Heritage Market'!S102</f>
        <v>0</v>
      </c>
      <c r="T102" s="103">
        <f t="shared" si="38"/>
        <v>0</v>
      </c>
      <c r="U102" s="167">
        <f>'POD Breezeway'!U102+'Express GL'!U102+'Starbucks GL-SBX Truck'!U102+'Miro''s'!U102+'Faculty Club'!U102+'Almazar '!U102+'Burger King'!U102+Bustelo!U102+Chilis!U102+Einstein!U102+Jamba!U102+'Pollo Tropical'!U102+'Subway GC'!U102+'Sushi Maki'!U102+Panda!U102+'Starbucks Mango'!U102+'Taco Bell'!U102+'Chick-fil-A'!U102+Dunkin!U102+'Misha''s'!U102+Sergios!U102+'Moes PG5'!U102+'Papa Johns'!U102+Salad!U102+'Half Moon'!U102+'Athletic Training Table'!U102+'Starbucks BBC'!U102+'Moes BBC'!U102+'Grille Works BBC'!U102+'Subway BBC'!U102+'Market Pavillion'!U102+'Chic Fil A BBC'!U102+Panera!U102+'Heritage Market'!U102</f>
        <v>0</v>
      </c>
      <c r="V102" s="103">
        <f t="shared" si="29"/>
        <v>0</v>
      </c>
    </row>
    <row r="103" spans="1:22" ht="12.75" customHeight="1" x14ac:dyDescent="0.3">
      <c r="A103" s="273" t="s">
        <v>78</v>
      </c>
      <c r="B103" s="272"/>
      <c r="C103" s="167">
        <f>'POD Breezeway'!C103+'Express GL'!C103+'Starbucks GL-SBX Truck'!C103+'Miro''s'!C103+'Faculty Club'!C103+'Almazar '!C103+'Burger King'!C103+Bustelo!C103+Chilis!C103+Einstein!C103+Jamba!C103+'Pollo Tropical'!C103+'Subway GC'!C103+'Sushi Maki'!C103+Panda!C103+'Starbucks Mango'!C103+'Taco Bell'!C103+'Chick-fil-A'!C103+Dunkin!C103+'Misha''s'!C103+Sergios!C103+'Moes PG5'!C103+'Papa Johns'!C103+Salad!C103+'Half Moon'!C103+'Athletic Training Table'!C103+'Starbucks BBC'!C103+'Moes BBC'!C103+'Grille Works BBC'!C103+'Subway BBC'!C103+'Market Pavillion'!C103+'Chic Fil A BBC'!C103+Panera!C103+'Heritage Market'!C103</f>
        <v>0</v>
      </c>
      <c r="D103" s="103">
        <f t="shared" si="30"/>
        <v>0</v>
      </c>
      <c r="E103" s="167">
        <f>'POD Breezeway'!E103+'Express GL'!E103+'Starbucks GL-SBX Truck'!E103+'Miro''s'!E103+'Faculty Club'!E103+'Almazar '!E103+'Burger King'!E103+Bustelo!E103+Chilis!E103+Einstein!E103+Jamba!E103+'Pollo Tropical'!E103+'Subway GC'!E103+'Sushi Maki'!E103+Panda!E103+'Starbucks Mango'!E103+'Taco Bell'!E103+'Chick-fil-A'!E103+Dunkin!E103+'Misha''s'!E103+Sergios!E103+'Moes PG5'!E103+'Papa Johns'!E103+Salad!E103+'Half Moon'!E103+'Athletic Training Table'!E103+'Starbucks BBC'!E103+'Moes BBC'!E103+'Grille Works BBC'!E103+'Subway BBC'!E103+'Market Pavillion'!E103+'Chic Fil A BBC'!E103+Panera!E103+'Heritage Market'!E103</f>
        <v>0</v>
      </c>
      <c r="F103" s="103">
        <f t="shared" si="31"/>
        <v>0</v>
      </c>
      <c r="G103" s="167">
        <f>'POD Breezeway'!G103+'Express GL'!G103+'Starbucks GL-SBX Truck'!G103+'Miro''s'!G103+'Faculty Club'!G103+'Almazar '!G103+'Burger King'!G103+Bustelo!G103+Chilis!G103+Einstein!G103+Jamba!G103+'Pollo Tropical'!G103+'Subway GC'!G103+'Sushi Maki'!G103+Panda!G103+'Starbucks Mango'!G103+'Taco Bell'!G103+'Chick-fil-A'!G103+Dunkin!G103+'Misha''s'!G103+Sergios!G103+'Moes PG5'!G103+'Papa Johns'!G103+Salad!G103+'Half Moon'!G103+'Athletic Training Table'!G103+'Starbucks BBC'!G103+'Moes BBC'!G103+'Grille Works BBC'!G103+'Subway BBC'!G103+'Market Pavillion'!G103+'Chic Fil A BBC'!G103+Panera!G103+'Heritage Market'!G103</f>
        <v>0</v>
      </c>
      <c r="H103" s="103">
        <f t="shared" si="32"/>
        <v>0</v>
      </c>
      <c r="I103" s="167">
        <f>'POD Breezeway'!I103+'Express GL'!I103+'Starbucks GL-SBX Truck'!I103+'Miro''s'!I103+'Faculty Club'!I103+'Almazar '!I103+'Burger King'!I103+Bustelo!I103+Chilis!I103+Einstein!I103+Jamba!I103+'Pollo Tropical'!I103+'Subway GC'!I103+'Sushi Maki'!I103+Panda!I103+'Starbucks Mango'!I103+'Taco Bell'!I103+'Chick-fil-A'!I103+Dunkin!I103+'Misha''s'!I103+Sergios!I103+'Moes PG5'!I103+'Papa Johns'!I103+Salad!I103+'Half Moon'!I103+'Athletic Training Table'!I103+'Starbucks BBC'!I103+'Moes BBC'!I103+'Grille Works BBC'!I103+'Subway BBC'!I103+'Market Pavillion'!I103+'Chic Fil A BBC'!I103+Panera!I103+'Heritage Market'!I103</f>
        <v>0</v>
      </c>
      <c r="J103" s="103">
        <f t="shared" si="33"/>
        <v>0</v>
      </c>
      <c r="K103" s="167">
        <f>'POD Breezeway'!K103+'Express GL'!K103+'Starbucks GL-SBX Truck'!K103+'Miro''s'!K103+'Faculty Club'!K103+'Almazar '!K103+'Burger King'!K103+Bustelo!K103+Chilis!K103+Einstein!K103+Jamba!K103+'Pollo Tropical'!K103+'Subway GC'!K103+'Sushi Maki'!K103+Panda!K103+'Starbucks Mango'!K103+'Taco Bell'!K103+'Chick-fil-A'!K103+Dunkin!K103+'Misha''s'!K103+Sergios!K103+'Moes PG5'!K103+'Papa Johns'!K103+Salad!K103+'Half Moon'!K103+'Athletic Training Table'!K103+'Starbucks BBC'!K103+'Moes BBC'!K103+'Grille Works BBC'!K103+'Subway BBC'!K103+'Market Pavillion'!K103+'Chic Fil A BBC'!K103+Panera!K103+'Heritage Market'!K103</f>
        <v>0</v>
      </c>
      <c r="L103" s="103">
        <f t="shared" si="34"/>
        <v>0</v>
      </c>
      <c r="M103" s="167">
        <f>'POD Breezeway'!M103+'Express GL'!M103+'Starbucks GL-SBX Truck'!M103+'Miro''s'!M103+'Faculty Club'!M103+'Almazar '!M103+'Burger King'!M103+Bustelo!M103+Chilis!M103+Einstein!M103+Jamba!M103+'Pollo Tropical'!M103+'Subway GC'!M103+'Sushi Maki'!M103+Panda!M103+'Starbucks Mango'!M103+'Taco Bell'!M103+'Chick-fil-A'!M103+Dunkin!M103+'Misha''s'!M103+Sergios!M103+'Moes PG5'!M103+'Papa Johns'!M103+Salad!M103+'Half Moon'!M103+'Athletic Training Table'!M103+'Starbucks BBC'!M103+'Moes BBC'!M103+'Grille Works BBC'!M103+'Subway BBC'!M103+'Market Pavillion'!M103+'Chic Fil A BBC'!M103+Panera!M103+'Heritage Market'!M103</f>
        <v>0</v>
      </c>
      <c r="N103" s="103">
        <f t="shared" si="35"/>
        <v>0</v>
      </c>
      <c r="O103" s="167">
        <f>'POD Breezeway'!O103+'Express GL'!O103+'Starbucks GL-SBX Truck'!O103+'Miro''s'!O103+'Faculty Club'!O103+'Almazar '!O103+'Burger King'!O103+Bustelo!O103+Chilis!O103+Einstein!O103+Jamba!O103+'Pollo Tropical'!O103+'Subway GC'!O103+'Sushi Maki'!O103+Panda!O103+'Starbucks Mango'!O103+'Taco Bell'!O103+'Chick-fil-A'!O103+Dunkin!O103+'Misha''s'!O103+Sergios!O103+'Moes PG5'!O103+'Papa Johns'!O103+Salad!O103+'Half Moon'!O103+'Athletic Training Table'!O103+'Starbucks BBC'!O103+'Moes BBC'!O103+'Grille Works BBC'!O103+'Subway BBC'!O103+'Market Pavillion'!O103+'Chic Fil A BBC'!O103+Panera!O103+'Heritage Market'!O103</f>
        <v>0</v>
      </c>
      <c r="P103" s="103">
        <f t="shared" si="36"/>
        <v>0</v>
      </c>
      <c r="Q103" s="167">
        <f>'POD Breezeway'!Q103+'Express GL'!Q103+'Starbucks GL-SBX Truck'!Q103+'Miro''s'!Q103+'Faculty Club'!Q103+'Almazar '!Q103+'Burger King'!Q103+Bustelo!Q103+Chilis!Q103+Einstein!Q103+Jamba!Q103+'Pollo Tropical'!Q103+'Subway GC'!Q103+'Sushi Maki'!Q103+Panda!Q103+'Starbucks Mango'!Q103+'Taco Bell'!Q103+'Chick-fil-A'!Q103+Dunkin!Q103+'Misha''s'!Q103+Sergios!Q103+'Moes PG5'!Q103+'Papa Johns'!Q103+Salad!Q103+'Half Moon'!Q103+'Athletic Training Table'!Q103+'Starbucks BBC'!Q103+'Moes BBC'!Q103+'Grille Works BBC'!Q103+'Subway BBC'!Q103+'Market Pavillion'!Q103+'Chic Fil A BBC'!Q103+Panera!Q103+'Heritage Market'!Q103</f>
        <v>0</v>
      </c>
      <c r="R103" s="103">
        <f t="shared" si="37"/>
        <v>0</v>
      </c>
      <c r="S103" s="167">
        <f>'POD Breezeway'!S103+'Express GL'!S103+'Starbucks GL-SBX Truck'!S103+'Miro''s'!S103+'Faculty Club'!S103+'Almazar '!S103+'Burger King'!S103+Bustelo!S103+Chilis!S103+Einstein!S103+Jamba!S103+'Pollo Tropical'!S103+'Subway GC'!S103+'Sushi Maki'!S103+Panda!S103+'Starbucks Mango'!S103+'Taco Bell'!S103+'Chick-fil-A'!S103+Dunkin!S103+'Misha''s'!S103+Sergios!S103+'Moes PG5'!S103+'Papa Johns'!S103+Salad!S103+'Half Moon'!S103+'Athletic Training Table'!S103+'Starbucks BBC'!S103+'Moes BBC'!S103+'Grille Works BBC'!S103+'Subway BBC'!S103+'Market Pavillion'!S103+'Chic Fil A BBC'!S103+Panera!S103+'Heritage Market'!S103</f>
        <v>0</v>
      </c>
      <c r="T103" s="103">
        <f t="shared" si="38"/>
        <v>0</v>
      </c>
      <c r="U103" s="167">
        <f>'POD Breezeway'!U103+'Express GL'!U103+'Starbucks GL-SBX Truck'!U103+'Miro''s'!U103+'Faculty Club'!U103+'Almazar '!U103+'Burger King'!U103+Bustelo!U103+Chilis!U103+Einstein!U103+Jamba!U103+'Pollo Tropical'!U103+'Subway GC'!U103+'Sushi Maki'!U103+Panda!U103+'Starbucks Mango'!U103+'Taco Bell'!U103+'Chick-fil-A'!U103+Dunkin!U103+'Misha''s'!U103+Sergios!U103+'Moes PG5'!U103+'Papa Johns'!U103+Salad!U103+'Half Moon'!U103+'Athletic Training Table'!U103+'Starbucks BBC'!U103+'Moes BBC'!U103+'Grille Works BBC'!U103+'Subway BBC'!U103+'Market Pavillion'!U103+'Chic Fil A BBC'!U103+Panera!U103+'Heritage Market'!U103</f>
        <v>0</v>
      </c>
      <c r="V103" s="103">
        <f t="shared" si="29"/>
        <v>0</v>
      </c>
    </row>
    <row r="104" spans="1:22" ht="12.75" customHeight="1" x14ac:dyDescent="0.3">
      <c r="A104" s="273" t="s">
        <v>78</v>
      </c>
      <c r="B104" s="274"/>
      <c r="C104" s="187">
        <f>'POD Breezeway'!C104+'Express GL'!C104+'Starbucks GL-SBX Truck'!C104+'Miro''s'!C104+'Faculty Club'!C104+'Almazar '!C104+'Burger King'!C104+Bustelo!C104+Chilis!C104+Einstein!C104+Jamba!C104+'Pollo Tropical'!C104+'Subway GC'!C104+'Sushi Maki'!C104+Panda!C104+'Starbucks Mango'!C104+'Taco Bell'!C104+'Chick-fil-A'!C104+Dunkin!C104+'Misha''s'!C104+Sergios!C104+'Moes PG5'!C104+'Papa Johns'!C104+Salad!C104+'Half Moon'!C104+'Athletic Training Table'!C104+'Starbucks BBC'!C104+'Moes BBC'!C104+'Grille Works BBC'!C104+'Subway BBC'!C104+'Market Pavillion'!C104+'Chic Fil A BBC'!C104+Panera!C104+'Heritage Market'!C104</f>
        <v>0</v>
      </c>
      <c r="D104" s="103">
        <f t="shared" si="30"/>
        <v>0</v>
      </c>
      <c r="E104" s="187">
        <f>'POD Breezeway'!E104+'Express GL'!E104+'Starbucks GL-SBX Truck'!E104+'Miro''s'!E104+'Faculty Club'!E104+'Almazar '!E104+'Burger King'!E104+Bustelo!E104+Chilis!E104+Einstein!E104+Jamba!E104+'Pollo Tropical'!E104+'Subway GC'!E104+'Sushi Maki'!E104+Panda!E104+'Starbucks Mango'!E104+'Taco Bell'!E104+'Chick-fil-A'!E104+Dunkin!E104+'Misha''s'!E104+Sergios!E104+'Moes PG5'!E104+'Papa Johns'!E104+Salad!E104+'Half Moon'!E104+'Athletic Training Table'!E104+'Starbucks BBC'!E104+'Moes BBC'!E104+'Grille Works BBC'!E104+'Subway BBC'!E104+'Market Pavillion'!E104+'Chic Fil A BBC'!E104+Panera!E104+'Heritage Market'!E104</f>
        <v>0</v>
      </c>
      <c r="F104" s="103">
        <f t="shared" si="31"/>
        <v>0</v>
      </c>
      <c r="G104" s="187">
        <f>'POD Breezeway'!G104+'Express GL'!G104+'Starbucks GL-SBX Truck'!G104+'Miro''s'!G104+'Faculty Club'!G104+'Almazar '!G104+'Burger King'!G104+Bustelo!G104+Chilis!G104+Einstein!G104+Jamba!G104+'Pollo Tropical'!G104+'Subway GC'!G104+'Sushi Maki'!G104+Panda!G104+'Starbucks Mango'!G104+'Taco Bell'!G104+'Chick-fil-A'!G104+Dunkin!G104+'Misha''s'!G104+Sergios!G104+'Moes PG5'!G104+'Papa Johns'!G104+Salad!G104+'Half Moon'!G104+'Athletic Training Table'!G104+'Starbucks BBC'!G104+'Moes BBC'!G104+'Grille Works BBC'!G104+'Subway BBC'!G104+'Market Pavillion'!G104+'Chic Fil A BBC'!G104+Panera!G104+'Heritage Market'!G104</f>
        <v>0</v>
      </c>
      <c r="H104" s="103">
        <f t="shared" si="32"/>
        <v>0</v>
      </c>
      <c r="I104" s="187">
        <f>'POD Breezeway'!I104+'Express GL'!I104+'Starbucks GL-SBX Truck'!I104+'Miro''s'!I104+'Faculty Club'!I104+'Almazar '!I104+'Burger King'!I104+Bustelo!I104+Chilis!I104+Einstein!I104+Jamba!I104+'Pollo Tropical'!I104+'Subway GC'!I104+'Sushi Maki'!I104+Panda!I104+'Starbucks Mango'!I104+'Taco Bell'!I104+'Chick-fil-A'!I104+Dunkin!I104+'Misha''s'!I104+Sergios!I104+'Moes PG5'!I104+'Papa Johns'!I104+Salad!I104+'Half Moon'!I104+'Athletic Training Table'!I104+'Starbucks BBC'!I104+'Moes BBC'!I104+'Grille Works BBC'!I104+'Subway BBC'!I104+'Market Pavillion'!I104+'Chic Fil A BBC'!I104+Panera!I104+'Heritage Market'!I104</f>
        <v>0</v>
      </c>
      <c r="J104" s="103">
        <f t="shared" si="33"/>
        <v>0</v>
      </c>
      <c r="K104" s="187">
        <f>'POD Breezeway'!K104+'Express GL'!K104+'Starbucks GL-SBX Truck'!K104+'Miro''s'!K104+'Faculty Club'!K104+'Almazar '!K104+'Burger King'!K104+Bustelo!K104+Chilis!K104+Einstein!K104+Jamba!K104+'Pollo Tropical'!K104+'Subway GC'!K104+'Sushi Maki'!K104+Panda!K104+'Starbucks Mango'!K104+'Taco Bell'!K104+'Chick-fil-A'!K104+Dunkin!K104+'Misha''s'!K104+Sergios!K104+'Moes PG5'!K104+'Papa Johns'!K104+Salad!K104+'Half Moon'!K104+'Athletic Training Table'!K104+'Starbucks BBC'!K104+'Moes BBC'!K104+'Grille Works BBC'!K104+'Subway BBC'!K104+'Market Pavillion'!K104+'Chic Fil A BBC'!K104+Panera!K104+'Heritage Market'!K104</f>
        <v>0</v>
      </c>
      <c r="L104" s="103">
        <f t="shared" si="34"/>
        <v>0</v>
      </c>
      <c r="M104" s="187">
        <f>'POD Breezeway'!M104+'Express GL'!M104+'Starbucks GL-SBX Truck'!M104+'Miro''s'!M104+'Faculty Club'!M104+'Almazar '!M104+'Burger King'!M104+Bustelo!M104+Chilis!M104+Einstein!M104+Jamba!M104+'Pollo Tropical'!M104+'Subway GC'!M104+'Sushi Maki'!M104+Panda!M104+'Starbucks Mango'!M104+'Taco Bell'!M104+'Chick-fil-A'!M104+Dunkin!M104+'Misha''s'!M104+Sergios!M104+'Moes PG5'!M104+'Papa Johns'!M104+Salad!M104+'Half Moon'!M104+'Athletic Training Table'!M104+'Starbucks BBC'!M104+'Moes BBC'!M104+'Grille Works BBC'!M104+'Subway BBC'!M104+'Market Pavillion'!M104+'Chic Fil A BBC'!M104+Panera!M104+'Heritage Market'!M104</f>
        <v>0</v>
      </c>
      <c r="N104" s="103">
        <f t="shared" si="35"/>
        <v>0</v>
      </c>
      <c r="O104" s="187">
        <f>'POD Breezeway'!O104+'Express GL'!O104+'Starbucks GL-SBX Truck'!O104+'Miro''s'!O104+'Faculty Club'!O104+'Almazar '!O104+'Burger King'!O104+Bustelo!O104+Chilis!O104+Einstein!O104+Jamba!O104+'Pollo Tropical'!O104+'Subway GC'!O104+'Sushi Maki'!O104+Panda!O104+'Starbucks Mango'!O104+'Taco Bell'!O104+'Chick-fil-A'!O104+Dunkin!O104+'Misha''s'!O104+Sergios!O104+'Moes PG5'!O104+'Papa Johns'!O104+Salad!O104+'Half Moon'!O104+'Athletic Training Table'!O104+'Starbucks BBC'!O104+'Moes BBC'!O104+'Grille Works BBC'!O104+'Subway BBC'!O104+'Market Pavillion'!O104+'Chic Fil A BBC'!O104+Panera!O104+'Heritage Market'!O104</f>
        <v>0</v>
      </c>
      <c r="P104" s="103">
        <f t="shared" si="36"/>
        <v>0</v>
      </c>
      <c r="Q104" s="187">
        <f>'POD Breezeway'!Q104+'Express GL'!Q104+'Starbucks GL-SBX Truck'!Q104+'Miro''s'!Q104+'Faculty Club'!Q104+'Almazar '!Q104+'Burger King'!Q104+Bustelo!Q104+Chilis!Q104+Einstein!Q104+Jamba!Q104+'Pollo Tropical'!Q104+'Subway GC'!Q104+'Sushi Maki'!Q104+Panda!Q104+'Starbucks Mango'!Q104+'Taco Bell'!Q104+'Chick-fil-A'!Q104+Dunkin!Q104+'Misha''s'!Q104+Sergios!Q104+'Moes PG5'!Q104+'Papa Johns'!Q104+Salad!Q104+'Half Moon'!Q104+'Athletic Training Table'!Q104+'Starbucks BBC'!Q104+'Moes BBC'!Q104+'Grille Works BBC'!Q104+'Subway BBC'!Q104+'Market Pavillion'!Q104+'Chic Fil A BBC'!Q104+Panera!Q104+'Heritage Market'!Q104</f>
        <v>0</v>
      </c>
      <c r="R104" s="103">
        <f t="shared" si="37"/>
        <v>0</v>
      </c>
      <c r="S104" s="187">
        <f>'POD Breezeway'!S104+'Express GL'!S104+'Starbucks GL-SBX Truck'!S104+'Miro''s'!S104+'Faculty Club'!S104+'Almazar '!S104+'Burger King'!S104+Bustelo!S104+Chilis!S104+Einstein!S104+Jamba!S104+'Pollo Tropical'!S104+'Subway GC'!S104+'Sushi Maki'!S104+Panda!S104+'Starbucks Mango'!S104+'Taco Bell'!S104+'Chick-fil-A'!S104+Dunkin!S104+'Misha''s'!S104+Sergios!S104+'Moes PG5'!S104+'Papa Johns'!S104+Salad!S104+'Half Moon'!S104+'Athletic Training Table'!S104+'Starbucks BBC'!S104+'Moes BBC'!S104+'Grille Works BBC'!S104+'Subway BBC'!S104+'Market Pavillion'!S104+'Chic Fil A BBC'!S104+Panera!S104+'Heritage Market'!S104</f>
        <v>0</v>
      </c>
      <c r="T104" s="103">
        <f t="shared" si="38"/>
        <v>0</v>
      </c>
      <c r="U104" s="187">
        <f>'POD Breezeway'!U104+'Express GL'!U104+'Starbucks GL-SBX Truck'!U104+'Miro''s'!U104+'Faculty Club'!U104+'Almazar '!U104+'Burger King'!U104+Bustelo!U104+Chilis!U104+Einstein!U104+Jamba!U104+'Pollo Tropical'!U104+'Subway GC'!U104+'Sushi Maki'!U104+Panda!U104+'Starbucks Mango'!U104+'Taco Bell'!U104+'Chick-fil-A'!U104+Dunkin!U104+'Misha''s'!U104+Sergios!U104+'Moes PG5'!U104+'Papa Johns'!U104+Salad!U104+'Half Moon'!U104+'Athletic Training Table'!U104+'Starbucks BBC'!U104+'Moes BBC'!U104+'Grille Works BBC'!U104+'Subway BBC'!U104+'Market Pavillion'!U104+'Chic Fil A BBC'!U104+Panera!U104+'Heritage Market'!U104</f>
        <v>0</v>
      </c>
      <c r="V104" s="103">
        <f t="shared" si="29"/>
        <v>0</v>
      </c>
    </row>
    <row r="105" spans="1:22" ht="12.75" customHeight="1" x14ac:dyDescent="0.3">
      <c r="A105" s="26" t="s">
        <v>36</v>
      </c>
      <c r="B105" s="69"/>
      <c r="C105" s="105">
        <f>SUM(C52:C104)</f>
        <v>3775935.5529525401</v>
      </c>
      <c r="D105" s="106">
        <f t="shared" si="30"/>
        <v>0.23726684177488061</v>
      </c>
      <c r="E105" s="105">
        <f>SUM(E52:E104)</f>
        <v>5633623.8187380349</v>
      </c>
      <c r="F105" s="106">
        <f t="shared" si="31"/>
        <v>0.22827025894492653</v>
      </c>
      <c r="G105" s="105">
        <f>SUM(G52:G104)</f>
        <v>5988146.1063736686</v>
      </c>
      <c r="H105" s="106">
        <f t="shared" si="32"/>
        <v>0.22997895820202233</v>
      </c>
      <c r="I105" s="105">
        <f>SUM(I52:I104)</f>
        <v>6089978.6786074759</v>
      </c>
      <c r="J105" s="106">
        <f t="shared" si="33"/>
        <v>0.22973919343320001</v>
      </c>
      <c r="K105" s="105">
        <f>SUM(K52:K104)</f>
        <v>6215967.5576687409</v>
      </c>
      <c r="L105" s="106">
        <f t="shared" si="34"/>
        <v>0.22979464708723318</v>
      </c>
      <c r="M105" s="105">
        <f>SUM(M52:M104)</f>
        <v>6344960.4344564211</v>
      </c>
      <c r="N105" s="106">
        <f t="shared" si="35"/>
        <v>0.22985081959877343</v>
      </c>
      <c r="O105" s="105">
        <f>SUM(O52:O104)</f>
        <v>6476287.764528933</v>
      </c>
      <c r="P105" s="106">
        <f t="shared" si="36"/>
        <v>0.2299064645598827</v>
      </c>
      <c r="Q105" s="105">
        <f>SUM(Q52:Q104)</f>
        <v>6610976.6525125327</v>
      </c>
      <c r="R105" s="106">
        <f t="shared" si="37"/>
        <v>0.22996343987895859</v>
      </c>
      <c r="S105" s="105">
        <f>SUM(S52:S104)</f>
        <v>6748112.026527293</v>
      </c>
      <c r="T105" s="106">
        <f t="shared" si="38"/>
        <v>0.23001990638639475</v>
      </c>
      <c r="U105" s="105">
        <f>SUM(U52:U104)</f>
        <v>6822786.6081630345</v>
      </c>
      <c r="V105" s="106">
        <f t="shared" si="29"/>
        <v>0.22822125889329972</v>
      </c>
    </row>
    <row r="106" spans="1:22" ht="12.75" customHeight="1" x14ac:dyDescent="0.3">
      <c r="A106" s="26"/>
      <c r="B106" s="26"/>
      <c r="C106" s="51"/>
      <c r="D106" s="52"/>
      <c r="E106" s="51"/>
      <c r="F106" s="52"/>
      <c r="G106" s="51"/>
      <c r="H106" s="52"/>
      <c r="I106" s="51"/>
      <c r="J106" s="52"/>
      <c r="K106" s="51"/>
      <c r="L106" s="52"/>
      <c r="M106" s="51"/>
      <c r="N106" s="52"/>
      <c r="O106" s="51"/>
      <c r="P106" s="52"/>
      <c r="Q106" s="51"/>
      <c r="R106" s="52"/>
      <c r="S106" s="51"/>
      <c r="T106" s="52"/>
      <c r="U106" s="51"/>
      <c r="V106" s="52"/>
    </row>
    <row r="107" spans="1:22" ht="12.75" customHeight="1" x14ac:dyDescent="0.3">
      <c r="A107" s="26" t="s">
        <v>19</v>
      </c>
      <c r="B107" s="69"/>
      <c r="C107" s="105">
        <f>C28-C33-C46-C105</f>
        <v>2103663.5806274572</v>
      </c>
      <c r="D107" s="106">
        <f>IFERROR(C107/C$28,0)</f>
        <v>0.13218700555999327</v>
      </c>
      <c r="E107" s="105">
        <f>E28-E33-E46-E105</f>
        <v>4869699.0809622491</v>
      </c>
      <c r="F107" s="106">
        <f>IFERROR(E107/E$28,0)</f>
        <v>0.19731659513682792</v>
      </c>
      <c r="G107" s="105">
        <f>G28-G33-G46-G105</f>
        <v>4868380.8358114799</v>
      </c>
      <c r="H107" s="106">
        <f>IFERROR(G107/G$28,0)</f>
        <v>0.18697358629224278</v>
      </c>
      <c r="I107" s="105">
        <f>I28-I33-I46-I105</f>
        <v>4877158.4898565067</v>
      </c>
      <c r="J107" s="106">
        <f>IFERROR(I107/I$28,0)</f>
        <v>0.18398659779244472</v>
      </c>
      <c r="K107" s="105">
        <f>K28-K33-K46-K105</f>
        <v>4947834.5917716781</v>
      </c>
      <c r="L107" s="106">
        <f>IFERROR(K107/K$28,0)</f>
        <v>0.18291374485368075</v>
      </c>
      <c r="M107" s="105">
        <f>M28-M33-M46-M105</f>
        <v>5012945.7668329421</v>
      </c>
      <c r="N107" s="106">
        <f>IFERROR(M107/M$28,0)</f>
        <v>0.18159761672484978</v>
      </c>
      <c r="O107" s="105">
        <f>O28-O33-O46-O105</f>
        <v>5081963.8728580987</v>
      </c>
      <c r="P107" s="106">
        <f>IFERROR(O107/O$28,0)</f>
        <v>0.18040834340764336</v>
      </c>
      <c r="Q107" s="105">
        <f>Q28-Q33-Q46-Q105</f>
        <v>5152351.4894888168</v>
      </c>
      <c r="R107" s="106">
        <f>IFERROR(Q107/Q$28,0)</f>
        <v>0.17922502744553115</v>
      </c>
      <c r="S107" s="105">
        <f>S28-S33-S46-S105</f>
        <v>5222746.8049583193</v>
      </c>
      <c r="T107" s="106">
        <f>IFERROR(S107/S$28,0)</f>
        <v>0.17802545755521268</v>
      </c>
      <c r="U107" s="105">
        <f>U28-U33-U46-U105</f>
        <v>5330689.1781007145</v>
      </c>
      <c r="V107" s="106">
        <f>IFERROR(U107/U$28,0)</f>
        <v>0.17831080830513987</v>
      </c>
    </row>
    <row r="108" spans="1:22" ht="12.75" customHeight="1" x14ac:dyDescent="0.3">
      <c r="A108" s="26"/>
      <c r="B108" s="26"/>
      <c r="C108" s="53"/>
      <c r="D108" s="54"/>
      <c r="E108" s="53"/>
      <c r="F108" s="54"/>
      <c r="G108" s="53"/>
      <c r="H108" s="54"/>
      <c r="I108" s="53"/>
      <c r="J108" s="54"/>
      <c r="K108" s="53"/>
      <c r="L108" s="54"/>
      <c r="M108" s="53"/>
      <c r="N108" s="54"/>
      <c r="O108" s="53"/>
      <c r="P108" s="54"/>
      <c r="Q108" s="53"/>
      <c r="R108" s="54"/>
      <c r="S108" s="53"/>
      <c r="T108" s="54"/>
      <c r="U108" s="53"/>
      <c r="V108" s="54"/>
    </row>
    <row r="109" spans="1:22" ht="12.75" customHeight="1" x14ac:dyDescent="0.3">
      <c r="A109" s="26"/>
      <c r="B109" s="26"/>
      <c r="C109" s="53"/>
      <c r="D109" s="54"/>
      <c r="E109" s="53"/>
      <c r="F109" s="54"/>
      <c r="G109" s="53"/>
      <c r="H109" s="54"/>
      <c r="I109" s="53"/>
      <c r="J109" s="54"/>
      <c r="K109" s="53"/>
      <c r="L109" s="54"/>
      <c r="M109" s="53"/>
      <c r="N109" s="54"/>
      <c r="O109" s="53"/>
      <c r="P109" s="54"/>
      <c r="Q109" s="53"/>
      <c r="R109" s="54"/>
      <c r="S109" s="53"/>
      <c r="T109" s="54"/>
      <c r="U109" s="53"/>
      <c r="V109" s="54"/>
    </row>
    <row r="110" spans="1:22" ht="12.75" customHeight="1" x14ac:dyDescent="0.3">
      <c r="A110" s="55" t="s">
        <v>49</v>
      </c>
      <c r="B110" s="55"/>
      <c r="C110" s="109" t="str">
        <f>C50</f>
        <v>FY 2018-19</v>
      </c>
      <c r="D110" s="109" t="s">
        <v>9</v>
      </c>
      <c r="E110" s="109" t="str">
        <f>E50</f>
        <v>FY 2019-20</v>
      </c>
      <c r="F110" s="109" t="s">
        <v>9</v>
      </c>
      <c r="G110" s="109" t="str">
        <f>G50</f>
        <v>FY 2020-21</v>
      </c>
      <c r="H110" s="109" t="s">
        <v>9</v>
      </c>
      <c r="I110" s="109" t="str">
        <f>I50</f>
        <v>FY 2021-22</v>
      </c>
      <c r="J110" s="109" t="s">
        <v>9</v>
      </c>
      <c r="K110" s="109" t="str">
        <f>K50</f>
        <v>FY 2022-23</v>
      </c>
      <c r="L110" s="109" t="s">
        <v>9</v>
      </c>
      <c r="M110" s="109" t="str">
        <f>M50</f>
        <v>FY 2023-24</v>
      </c>
      <c r="N110" s="109" t="s">
        <v>9</v>
      </c>
      <c r="O110" s="109" t="str">
        <f>O50</f>
        <v>FY 2024-25</v>
      </c>
      <c r="P110" s="109" t="s">
        <v>9</v>
      </c>
      <c r="Q110" s="109" t="str">
        <f>Q50</f>
        <v>FY 2025-26</v>
      </c>
      <c r="R110" s="109" t="s">
        <v>9</v>
      </c>
      <c r="S110" s="109" t="str">
        <f>S50</f>
        <v>FY 2026-27</v>
      </c>
      <c r="T110" s="109" t="s">
        <v>9</v>
      </c>
      <c r="U110" s="109" t="str">
        <f>U50</f>
        <v>FY 2027-28</v>
      </c>
      <c r="V110" s="109" t="s">
        <v>9</v>
      </c>
    </row>
    <row r="111" spans="1:22" ht="12.75" customHeight="1" x14ac:dyDescent="0.3">
      <c r="A111" s="38" t="s">
        <v>141</v>
      </c>
      <c r="B111" s="50"/>
      <c r="C111" s="102">
        <f>'POD Breezeway'!C111+'Express GL'!C111+'Starbucks GL-SBX Truck'!C111+'Miro''s'!C111+'Faculty Club'!C111+'Almazar '!C111+'Burger King'!C111+Bustelo!C111+Chilis!C111+Einstein!C111+Jamba!C111+'Pollo Tropical'!C111+'Subway GC'!C111+'Sushi Maki'!C111+Panda!C111+'Starbucks Mango'!C111+'Taco Bell'!C111+'Chick-fil-A'!C111+Dunkin!C111+'Misha''s'!C111+Sergios!C111+'Moes PG5'!C111+'Papa Johns'!C111+Salad!C111+'Half Moon'!C111+'Athletic Training Table'!C111+'Starbucks BBC'!C111+'Moes BBC'!C111+'Grille Works BBC'!C111+'Subway BBC'!C111+'Market Pavillion'!C111+'Chic Fil A BBC'!C111+Panera!C111+'Heritage Market'!C111</f>
        <v>1152978.2841472002</v>
      </c>
      <c r="D111" s="103">
        <f t="shared" ref="D111:D116" si="39">IFERROR(C111/C$28,0)</f>
        <v>7.2449201602690999E-2</v>
      </c>
      <c r="E111" s="102">
        <f>'POD Breezeway'!E111+'Express GL'!E111+'Starbucks GL-SBX Truck'!E111+'Miro''s'!E111+'Faculty Club'!E111+'Almazar '!E111+'Burger King'!E111+Bustelo!E111+Chilis!E111+Einstein!E111+Jamba!E111+'Pollo Tropical'!E111+'Subway GC'!E111+'Sushi Maki'!E111+Panda!E111+'Starbucks Mango'!E111+'Taco Bell'!E111+'Chick-fil-A'!E111+Dunkin!E111+'Misha''s'!E111+Sergios!E111+'Moes PG5'!E111+'Papa Johns'!E111+Salad!E111+'Half Moon'!E111+'Athletic Training Table'!E111+'Starbucks BBC'!E111+'Moes BBC'!E111+'Grille Works BBC'!E111+'Subway BBC'!E111+'Market Pavillion'!E111+'Chic Fil A BBC'!E111+Panera!E111+'Heritage Market'!E111</f>
        <v>1918773.85</v>
      </c>
      <c r="F111" s="103">
        <f t="shared" ref="F111:F116" si="40">IFERROR(E111/E$28,0)</f>
        <v>7.7747293338866916E-2</v>
      </c>
      <c r="G111" s="102">
        <f>'POD Breezeway'!G111+'Express GL'!G111+'Starbucks GL-SBX Truck'!G111+'Miro''s'!G111+'Faculty Club'!G111+'Almazar '!G111+'Burger King'!G111+Bustelo!G111+Chilis!G111+Einstein!G111+Jamba!G111+'Pollo Tropical'!G111+'Subway GC'!G111+'Sushi Maki'!G111+Panda!G111+'Starbucks Mango'!G111+'Taco Bell'!G111+'Chick-fil-A'!G111+Dunkin!G111+'Misha''s'!G111+Sergios!G111+'Moes PG5'!G111+'Papa Johns'!G111+Salad!G111+'Half Moon'!G111+'Athletic Training Table'!G111+'Starbucks BBC'!G111+'Moes BBC'!G111+'Grille Works BBC'!G111+'Subway BBC'!G111+'Market Pavillion'!G111+'Chic Fil A BBC'!G111+Panera!G111+'Heritage Market'!G111</f>
        <v>2123412.1746</v>
      </c>
      <c r="H111" s="103">
        <f t="shared" ref="H111:H116" si="41">IFERROR(G111/G$28,0)</f>
        <v>8.1551136373946995E-2</v>
      </c>
      <c r="I111" s="102">
        <f>'POD Breezeway'!I111+'Express GL'!I111+'Starbucks GL-SBX Truck'!I111+'Miro''s'!I111+'Faculty Club'!I111+'Almazar '!I111+'Burger King'!I111+Bustelo!I111+Chilis!I111+Einstein!I111+Jamba!I111+'Pollo Tropical'!I111+'Subway GC'!I111+'Sushi Maki'!I111+Panda!I111+'Starbucks Mango'!I111+'Taco Bell'!I111+'Chick-fil-A'!I111+Dunkin!I111+'Misha''s'!I111+Sergios!I111+'Moes PG5'!I111+'Papa Johns'!I111+Salad!I111+'Half Moon'!I111+'Athletic Training Table'!I111+'Starbucks BBC'!I111+'Moes BBC'!I111+'Grille Works BBC'!I111+'Subway BBC'!I111+'Market Pavillion'!I111+'Chic Fil A BBC'!I111+Panera!I111+'Heritage Market'!I111</f>
        <v>2158271.6680920003</v>
      </c>
      <c r="J111" s="103">
        <f t="shared" ref="J111:J116" si="42">IFERROR(I111/I$28,0)</f>
        <v>8.1418937307439168E-2</v>
      </c>
      <c r="K111" s="102">
        <f>'POD Breezeway'!K111+'Express GL'!K111+'Starbucks GL-SBX Truck'!K111+'Miro''s'!K111+'Faculty Club'!K111+'Almazar '!K111+'Burger King'!K111+Bustelo!K111+Chilis!K111+Einstein!K111+Jamba!K111+'Pollo Tropical'!K111+'Subway GC'!K111+'Sushi Maki'!K111+Panda!K111+'Starbucks Mango'!K111+'Taco Bell'!K111+'Chick-fil-A'!K111+Dunkin!K111+'Misha''s'!K111+Sergios!K111+'Moes PG5'!K111+'Papa Johns'!K111+Salad!K111+'Half Moon'!K111+'Athletic Training Table'!K111+'Starbucks BBC'!K111+'Moes BBC'!K111+'Grille Works BBC'!K111+'Subway BBC'!K111+'Market Pavillion'!K111+'Chic Fil A BBC'!K111+Panera!K111+'Heritage Market'!K111</f>
        <v>2203248.7699538399</v>
      </c>
      <c r="L111" s="103">
        <f t="shared" ref="L111:L116" si="43">IFERROR(K111/K$28,0)</f>
        <v>8.1450678247556016E-2</v>
      </c>
      <c r="M111" s="102">
        <f>'POD Breezeway'!M111+'Express GL'!M111+'Starbucks GL-SBX Truck'!M111+'Miro''s'!M111+'Faculty Club'!M111+'Almazar '!M111+'Burger King'!M111+Bustelo!M111+Chilis!M111+Einstein!M111+Jamba!M111+'Pollo Tropical'!M111+'Subway GC'!M111+'Sushi Maki'!M111+Panda!M111+'Starbucks Mango'!M111+'Taco Bell'!M111+'Chick-fil-A'!M111+Dunkin!M111+'Misha''s'!M111+Sergios!M111+'Moes PG5'!M111+'Papa Johns'!M111+Salad!M111+'Half Moon'!M111+'Athletic Training Table'!M111+'Starbucks BBC'!M111+'Moes BBC'!M111+'Grille Works BBC'!M111+'Subway BBC'!M111+'Market Pavillion'!M111+'Chic Fil A BBC'!M111+Panera!M111+'Heritage Market'!M111</f>
        <v>2249341.4399079168</v>
      </c>
      <c r="N111" s="103">
        <f t="shared" ref="N111:N116" si="44">IFERROR(M111/M$28,0)</f>
        <v>8.1484034275875333E-2</v>
      </c>
      <c r="O111" s="102">
        <f>'POD Breezeway'!O111+'Express GL'!O111+'Starbucks GL-SBX Truck'!O111+'Miro''s'!O111+'Faculty Club'!O111+'Almazar '!O111+'Burger King'!O111+Bustelo!O111+Chilis!O111+Einstein!O111+Jamba!O111+'Pollo Tropical'!O111+'Subway GC'!O111+'Sushi Maki'!O111+Panda!O111+'Starbucks Mango'!O111+'Taco Bell'!O111+'Chick-fil-A'!O111+Dunkin!O111+'Misha''s'!O111+Sergios!O111+'Moes PG5'!O111+'Papa Johns'!O111+Salad!O111+'Half Moon'!O111+'Athletic Training Table'!O111+'Starbucks BBC'!O111+'Moes BBC'!O111+'Grille Works BBC'!O111+'Subway BBC'!O111+'Market Pavillion'!O111+'Chic Fil A BBC'!O111+Panera!O111+'Heritage Market'!O111</f>
        <v>2296209.5180977248</v>
      </c>
      <c r="P111" s="103">
        <f t="shared" ref="P111:P116" si="45">IFERROR(O111/O$28,0)</f>
        <v>8.1514817035465509E-2</v>
      </c>
      <c r="Q111" s="102">
        <f>'POD Breezeway'!Q111+'Express GL'!Q111+'Starbucks GL-SBX Truck'!Q111+'Miro''s'!Q111+'Faculty Club'!Q111+'Almazar '!Q111+'Burger King'!Q111+Bustelo!Q111+Chilis!Q111+Einstein!Q111+Jamba!Q111+'Pollo Tropical'!Q111+'Subway GC'!Q111+'Sushi Maki'!Q111+Panda!Q111+'Starbucks Mango'!Q111+'Taco Bell'!Q111+'Chick-fil-A'!Q111+Dunkin!Q111+'Misha''s'!Q111+Sergios!Q111+'Moes PG5'!Q111+'Papa Johns'!Q111+Salad!Q111+'Half Moon'!Q111+'Athletic Training Table'!Q111+'Starbucks BBC'!Q111+'Moes BBC'!Q111+'Grille Works BBC'!Q111+'Subway BBC'!Q111+'Market Pavillion'!Q111+'Chic Fil A BBC'!Q111+Panera!Q111+'Heritage Market'!Q111</f>
        <v>2344383.2933330797</v>
      </c>
      <c r="R111" s="103">
        <f t="shared" ref="R111:R116" si="46">IFERROR(Q111/Q$28,0)</f>
        <v>8.1549591666571775E-2</v>
      </c>
      <c r="S111" s="102">
        <f>'POD Breezeway'!S111+'Express GL'!S111+'Starbucks GL-SBX Truck'!S111+'Miro''s'!S111+'Faculty Club'!S111+'Almazar '!S111+'Burger King'!S111+Bustelo!S111+Chilis!S111+Einstein!S111+Jamba!S111+'Pollo Tropical'!S111+'Subway GC'!S111+'Sushi Maki'!S111+Panda!S111+'Starbucks Mango'!S111+'Taco Bell'!S111+'Chick-fil-A'!S111+Dunkin!S111+'Misha''s'!S111+Sergios!S111+'Moes PG5'!S111+'Papa Johns'!S111+Salad!S111+'Half Moon'!S111+'Athletic Training Table'!S111+'Starbucks BBC'!S111+'Moes BBC'!S111+'Grille Works BBC'!S111+'Subway BBC'!S111+'Market Pavillion'!S111+'Chic Fil A BBC'!S111+Panera!S111+'Heritage Market'!S111</f>
        <v>2393373.5136193419</v>
      </c>
      <c r="T111" s="103">
        <f t="shared" ref="T111:T116" si="47">IFERROR(S111/S$28,0)</f>
        <v>8.1581863102783675E-2</v>
      </c>
      <c r="U111" s="102">
        <f>'POD Breezeway'!U111+'Express GL'!U111+'Starbucks GL-SBX Truck'!U111+'Miro''s'!U111+'Faculty Club'!U111+'Almazar '!U111+'Burger King'!U111+Bustelo!U111+Chilis!U111+Einstein!U111+Jamba!U111+'Pollo Tropical'!U111+'Subway GC'!U111+'Sushi Maki'!U111+Panda!U111+'Starbucks Mango'!U111+'Taco Bell'!U111+'Chick-fil-A'!U111+Dunkin!U111+'Misha''s'!U111+Sergios!U111+'Moes PG5'!U111+'Papa Johns'!U111+Salad!U111+'Half Moon'!U111+'Athletic Training Table'!U111+'Starbucks BBC'!U111+'Moes BBC'!U111+'Grille Works BBC'!U111+'Subway BBC'!U111+'Market Pavillion'!U111+'Chic Fil A BBC'!U111+Panera!U111+'Heritage Market'!U111</f>
        <v>2436995.2502654074</v>
      </c>
      <c r="V111" s="103">
        <f t="shared" ref="V111:V116" si="48">IFERROR(U111/U$28,0)</f>
        <v>8.1517150670832358E-2</v>
      </c>
    </row>
    <row r="112" spans="1:22" ht="12.75" customHeight="1" x14ac:dyDescent="0.3">
      <c r="A112" s="38" t="s">
        <v>96</v>
      </c>
      <c r="B112" s="50"/>
      <c r="C112" s="102">
        <f>'POD Breezeway'!C112+'Express GL'!C112+'Starbucks GL-SBX Truck'!C112+'Miro''s'!C112+'Faculty Club'!C112+'Almazar '!C112+'Burger King'!C112+Bustelo!C112+Chilis!C112+Einstein!C112+Jamba!C112+'Pollo Tropical'!C112+'Subway GC'!C112+'Sushi Maki'!C112+Panda!C112+'Starbucks Mango'!C112+'Taco Bell'!C112+'Chick-fil-A'!C112+Dunkin!C112+'Misha''s'!C112+Sergios!C112+'Moes PG5'!C112+'Papa Johns'!C112+Salad!C112+'Half Moon'!C112+'Athletic Training Table'!C112+'Starbucks BBC'!C112+'Moes BBC'!C112+'Grille Works BBC'!C112+'Subway BBC'!C112+'Market Pavillion'!C112+'Chic Fil A BBC'!C112+Panera!C112+'Heritage Market'!C112</f>
        <v>0</v>
      </c>
      <c r="D112" s="103">
        <f t="shared" si="39"/>
        <v>0</v>
      </c>
      <c r="E112" s="102">
        <f>'POD Breezeway'!E112+'Express GL'!E112+'Starbucks GL-SBX Truck'!E112+'Miro''s'!E112+'Faculty Club'!E112+'Almazar '!E112+'Burger King'!E112+Bustelo!E112+Chilis!E112+Einstein!E112+Jamba!E112+'Pollo Tropical'!E112+'Subway GC'!E112+'Sushi Maki'!E112+Panda!E112+'Starbucks Mango'!E112+'Taco Bell'!E112+'Chick-fil-A'!E112+Dunkin!E112+'Misha''s'!E112+Sergios!E112+'Moes PG5'!E112+'Papa Johns'!E112+Salad!E112+'Half Moon'!E112+'Athletic Training Table'!E112+'Starbucks BBC'!E112+'Moes BBC'!E112+'Grille Works BBC'!E112+'Subway BBC'!E112+'Market Pavillion'!E112+'Chic Fil A BBC'!E112+Panera!E112+'Heritage Market'!E112</f>
        <v>0</v>
      </c>
      <c r="F112" s="103">
        <f t="shared" si="40"/>
        <v>0</v>
      </c>
      <c r="G112" s="102">
        <f>'POD Breezeway'!G112+'Express GL'!G112+'Starbucks GL-SBX Truck'!G112+'Miro''s'!G112+'Faculty Club'!G112+'Almazar '!G112+'Burger King'!G112+Bustelo!G112+Chilis!G112+Einstein!G112+Jamba!G112+'Pollo Tropical'!G112+'Subway GC'!G112+'Sushi Maki'!G112+Panda!G112+'Starbucks Mango'!G112+'Taco Bell'!G112+'Chick-fil-A'!G112+Dunkin!G112+'Misha''s'!G112+Sergios!G112+'Moes PG5'!G112+'Papa Johns'!G112+Salad!G112+'Half Moon'!G112+'Athletic Training Table'!G112+'Starbucks BBC'!G112+'Moes BBC'!G112+'Grille Works BBC'!G112+'Subway BBC'!G112+'Market Pavillion'!G112+'Chic Fil A BBC'!G112+Panera!G112+'Heritage Market'!G112</f>
        <v>0</v>
      </c>
      <c r="H112" s="103">
        <f t="shared" si="41"/>
        <v>0</v>
      </c>
      <c r="I112" s="102">
        <f>'POD Breezeway'!I112+'Express GL'!I112+'Starbucks GL-SBX Truck'!I112+'Miro''s'!I112+'Faculty Club'!I112+'Almazar '!I112+'Burger King'!I112+Bustelo!I112+Chilis!I112+Einstein!I112+Jamba!I112+'Pollo Tropical'!I112+'Subway GC'!I112+'Sushi Maki'!I112+Panda!I112+'Starbucks Mango'!I112+'Taco Bell'!I112+'Chick-fil-A'!I112+Dunkin!I112+'Misha''s'!I112+Sergios!I112+'Moes PG5'!I112+'Papa Johns'!I112+Salad!I112+'Half Moon'!I112+'Athletic Training Table'!I112+'Starbucks BBC'!I112+'Moes BBC'!I112+'Grille Works BBC'!I112+'Subway BBC'!I112+'Market Pavillion'!I112+'Chic Fil A BBC'!I112+Panera!I112+'Heritage Market'!I112</f>
        <v>0</v>
      </c>
      <c r="J112" s="103">
        <f t="shared" si="42"/>
        <v>0</v>
      </c>
      <c r="K112" s="102">
        <f>'POD Breezeway'!K112+'Express GL'!K112+'Starbucks GL-SBX Truck'!K112+'Miro''s'!K112+'Faculty Club'!K112+'Almazar '!K112+'Burger King'!K112+Bustelo!K112+Chilis!K112+Einstein!K112+Jamba!K112+'Pollo Tropical'!K112+'Subway GC'!K112+'Sushi Maki'!K112+Panda!K112+'Starbucks Mango'!K112+'Taco Bell'!K112+'Chick-fil-A'!K112+Dunkin!K112+'Misha''s'!K112+Sergios!K112+'Moes PG5'!K112+'Papa Johns'!K112+Salad!K112+'Half Moon'!K112+'Athletic Training Table'!K112+'Starbucks BBC'!K112+'Moes BBC'!K112+'Grille Works BBC'!K112+'Subway BBC'!K112+'Market Pavillion'!K112+'Chic Fil A BBC'!K112+Panera!K112+'Heritage Market'!K112</f>
        <v>0</v>
      </c>
      <c r="L112" s="103">
        <f t="shared" si="43"/>
        <v>0</v>
      </c>
      <c r="M112" s="102">
        <f>'POD Breezeway'!M112+'Express GL'!M112+'Starbucks GL-SBX Truck'!M112+'Miro''s'!M112+'Faculty Club'!M112+'Almazar '!M112+'Burger King'!M112+Bustelo!M112+Chilis!M112+Einstein!M112+Jamba!M112+'Pollo Tropical'!M112+'Subway GC'!M112+'Sushi Maki'!M112+Panda!M112+'Starbucks Mango'!M112+'Taco Bell'!M112+'Chick-fil-A'!M112+Dunkin!M112+'Misha''s'!M112+Sergios!M112+'Moes PG5'!M112+'Papa Johns'!M112+Salad!M112+'Half Moon'!M112+'Athletic Training Table'!M112+'Starbucks BBC'!M112+'Moes BBC'!M112+'Grille Works BBC'!M112+'Subway BBC'!M112+'Market Pavillion'!M112+'Chic Fil A BBC'!M112+Panera!M112+'Heritage Market'!M112</f>
        <v>0</v>
      </c>
      <c r="N112" s="103">
        <f t="shared" si="44"/>
        <v>0</v>
      </c>
      <c r="O112" s="102">
        <f>'POD Breezeway'!O112+'Express GL'!O112+'Starbucks GL-SBX Truck'!O112+'Miro''s'!O112+'Faculty Club'!O112+'Almazar '!O112+'Burger King'!O112+Bustelo!O112+Chilis!O112+Einstein!O112+Jamba!O112+'Pollo Tropical'!O112+'Subway GC'!O112+'Sushi Maki'!O112+Panda!O112+'Starbucks Mango'!O112+'Taco Bell'!O112+'Chick-fil-A'!O112+Dunkin!O112+'Misha''s'!O112+Sergios!O112+'Moes PG5'!O112+'Papa Johns'!O112+Salad!O112+'Half Moon'!O112+'Athletic Training Table'!O112+'Starbucks BBC'!O112+'Moes BBC'!O112+'Grille Works BBC'!O112+'Subway BBC'!O112+'Market Pavillion'!O112+'Chic Fil A BBC'!O112+Panera!O112+'Heritage Market'!O112</f>
        <v>0</v>
      </c>
      <c r="P112" s="103">
        <f t="shared" si="45"/>
        <v>0</v>
      </c>
      <c r="Q112" s="102">
        <f>'POD Breezeway'!Q112+'Express GL'!Q112+'Starbucks GL-SBX Truck'!Q112+'Miro''s'!Q112+'Faculty Club'!Q112+'Almazar '!Q112+'Burger King'!Q112+Bustelo!Q112+Chilis!Q112+Einstein!Q112+Jamba!Q112+'Pollo Tropical'!Q112+'Subway GC'!Q112+'Sushi Maki'!Q112+Panda!Q112+'Starbucks Mango'!Q112+'Taco Bell'!Q112+'Chick-fil-A'!Q112+Dunkin!Q112+'Misha''s'!Q112+Sergios!Q112+'Moes PG5'!Q112+'Papa Johns'!Q112+Salad!Q112+'Half Moon'!Q112+'Athletic Training Table'!Q112+'Starbucks BBC'!Q112+'Moes BBC'!Q112+'Grille Works BBC'!Q112+'Subway BBC'!Q112+'Market Pavillion'!Q112+'Chic Fil A BBC'!Q112+Panera!Q112+'Heritage Market'!Q112</f>
        <v>0</v>
      </c>
      <c r="R112" s="103">
        <f t="shared" si="46"/>
        <v>0</v>
      </c>
      <c r="S112" s="102">
        <f>'POD Breezeway'!S112+'Express GL'!S112+'Starbucks GL-SBX Truck'!S112+'Miro''s'!S112+'Faculty Club'!S112+'Almazar '!S112+'Burger King'!S112+Bustelo!S112+Chilis!S112+Einstein!S112+Jamba!S112+'Pollo Tropical'!S112+'Subway GC'!S112+'Sushi Maki'!S112+Panda!S112+'Starbucks Mango'!S112+'Taco Bell'!S112+'Chick-fil-A'!S112+Dunkin!S112+'Misha''s'!S112+Sergios!S112+'Moes PG5'!S112+'Papa Johns'!S112+Salad!S112+'Half Moon'!S112+'Athletic Training Table'!S112+'Starbucks BBC'!S112+'Moes BBC'!S112+'Grille Works BBC'!S112+'Subway BBC'!S112+'Market Pavillion'!S112+'Chic Fil A BBC'!S112+Panera!S112+'Heritage Market'!S112</f>
        <v>0</v>
      </c>
      <c r="T112" s="103">
        <f t="shared" si="47"/>
        <v>0</v>
      </c>
      <c r="U112" s="102">
        <f>'POD Breezeway'!U112+'Express GL'!U112+'Starbucks GL-SBX Truck'!U112+'Miro''s'!U112+'Faculty Club'!U112+'Almazar '!U112+'Burger King'!U112+Bustelo!U112+Chilis!U112+Einstein!U112+Jamba!U112+'Pollo Tropical'!U112+'Subway GC'!U112+'Sushi Maki'!U112+Panda!U112+'Starbucks Mango'!U112+'Taco Bell'!U112+'Chick-fil-A'!U112+Dunkin!U112+'Misha''s'!U112+Sergios!U112+'Moes PG5'!U112+'Papa Johns'!U112+Salad!U112+'Half Moon'!U112+'Athletic Training Table'!U112+'Starbucks BBC'!U112+'Moes BBC'!U112+'Grille Works BBC'!U112+'Subway BBC'!U112+'Market Pavillion'!U112+'Chic Fil A BBC'!U112+Panera!U112+'Heritage Market'!U112</f>
        <v>0</v>
      </c>
      <c r="V112" s="103">
        <f t="shared" si="48"/>
        <v>0</v>
      </c>
    </row>
    <row r="113" spans="1:22" ht="12.75" customHeight="1" x14ac:dyDescent="0.3">
      <c r="A113" s="145" t="s">
        <v>78</v>
      </c>
      <c r="B113" s="56"/>
      <c r="C113" s="102">
        <f>'POD Breezeway'!C113+'Express GL'!C113+'Starbucks GL-SBX Truck'!C113+'Miro''s'!C113+'Faculty Club'!C113+'Almazar '!C113+'Burger King'!C113+Bustelo!C113+Chilis!C113+Einstein!C113+Jamba!C113+'Pollo Tropical'!C113+'Subway GC'!C113+'Sushi Maki'!C113+Panda!C113+'Starbucks Mango'!C113+'Taco Bell'!C113+'Chick-fil-A'!C113+Dunkin!C113+'Misha''s'!C113+Sergios!C113+'Moes PG5'!C113+'Papa Johns'!C113+Salad!C113+'Half Moon'!C113+'Athletic Training Table'!C113+'Starbucks BBC'!C113+'Moes BBC'!C113+'Grille Works BBC'!C113+'Subway BBC'!C113+'Market Pavillion'!C113+'Chic Fil A BBC'!C113+Panera!C113+'Heritage Market'!C113</f>
        <v>0</v>
      </c>
      <c r="D113" s="103">
        <f t="shared" si="39"/>
        <v>0</v>
      </c>
      <c r="E113" s="102">
        <f>'POD Breezeway'!E113+'Express GL'!E113+'Starbucks GL-SBX Truck'!E113+'Miro''s'!E113+'Faculty Club'!E113+'Almazar '!E113+'Burger King'!E113+Bustelo!E113+Chilis!E113+Einstein!E113+Jamba!E113+'Pollo Tropical'!E113+'Subway GC'!E113+'Sushi Maki'!E113+Panda!E113+'Starbucks Mango'!E113+'Taco Bell'!E113+'Chick-fil-A'!E113+Dunkin!E113+'Misha''s'!E113+Sergios!E113+'Moes PG5'!E113+'Papa Johns'!E113+Salad!E113+'Half Moon'!E113+'Athletic Training Table'!E113+'Starbucks BBC'!E113+'Moes BBC'!E113+'Grille Works BBC'!E113+'Subway BBC'!E113+'Market Pavillion'!E113+'Chic Fil A BBC'!E113+Panera!E113+'Heritage Market'!E113</f>
        <v>0</v>
      </c>
      <c r="F113" s="103">
        <f t="shared" si="40"/>
        <v>0</v>
      </c>
      <c r="G113" s="102">
        <f>'POD Breezeway'!G113+'Express GL'!G113+'Starbucks GL-SBX Truck'!G113+'Miro''s'!G113+'Faculty Club'!G113+'Almazar '!G113+'Burger King'!G113+Bustelo!G113+Chilis!G113+Einstein!G113+Jamba!G113+'Pollo Tropical'!G113+'Subway GC'!G113+'Sushi Maki'!G113+Panda!G113+'Starbucks Mango'!G113+'Taco Bell'!G113+'Chick-fil-A'!G113+Dunkin!G113+'Misha''s'!G113+Sergios!G113+'Moes PG5'!G113+'Papa Johns'!G113+Salad!G113+'Half Moon'!G113+'Athletic Training Table'!G113+'Starbucks BBC'!G113+'Moes BBC'!G113+'Grille Works BBC'!G113+'Subway BBC'!G113+'Market Pavillion'!G113+'Chic Fil A BBC'!G113+Panera!G113+'Heritage Market'!G113</f>
        <v>0</v>
      </c>
      <c r="H113" s="103">
        <f t="shared" si="41"/>
        <v>0</v>
      </c>
      <c r="I113" s="102">
        <f>'POD Breezeway'!I113+'Express GL'!I113+'Starbucks GL-SBX Truck'!I113+'Miro''s'!I113+'Faculty Club'!I113+'Almazar '!I113+'Burger King'!I113+Bustelo!I113+Chilis!I113+Einstein!I113+Jamba!I113+'Pollo Tropical'!I113+'Subway GC'!I113+'Sushi Maki'!I113+Panda!I113+'Starbucks Mango'!I113+'Taco Bell'!I113+'Chick-fil-A'!I113+Dunkin!I113+'Misha''s'!I113+Sergios!I113+'Moes PG5'!I113+'Papa Johns'!I113+Salad!I113+'Half Moon'!I113+'Athletic Training Table'!I113+'Starbucks BBC'!I113+'Moes BBC'!I113+'Grille Works BBC'!I113+'Subway BBC'!I113+'Market Pavillion'!I113+'Chic Fil A BBC'!I113+Panera!I113+'Heritage Market'!I113</f>
        <v>0</v>
      </c>
      <c r="J113" s="103">
        <f t="shared" si="42"/>
        <v>0</v>
      </c>
      <c r="K113" s="102">
        <f>'POD Breezeway'!K113+'Express GL'!K113+'Starbucks GL-SBX Truck'!K113+'Miro''s'!K113+'Faculty Club'!K113+'Almazar '!K113+'Burger King'!K113+Bustelo!K113+Chilis!K113+Einstein!K113+Jamba!K113+'Pollo Tropical'!K113+'Subway GC'!K113+'Sushi Maki'!K113+Panda!K113+'Starbucks Mango'!K113+'Taco Bell'!K113+'Chick-fil-A'!K113+Dunkin!K113+'Misha''s'!K113+Sergios!K113+'Moes PG5'!K113+'Papa Johns'!K113+Salad!K113+'Half Moon'!K113+'Athletic Training Table'!K113+'Starbucks BBC'!K113+'Moes BBC'!K113+'Grille Works BBC'!K113+'Subway BBC'!K113+'Market Pavillion'!K113+'Chic Fil A BBC'!K113+Panera!K113+'Heritage Market'!K113</f>
        <v>0</v>
      </c>
      <c r="L113" s="103">
        <f t="shared" si="43"/>
        <v>0</v>
      </c>
      <c r="M113" s="102">
        <f>'POD Breezeway'!M113+'Express GL'!M113+'Starbucks GL-SBX Truck'!M113+'Miro''s'!M113+'Faculty Club'!M113+'Almazar '!M113+'Burger King'!M113+Bustelo!M113+Chilis!M113+Einstein!M113+Jamba!M113+'Pollo Tropical'!M113+'Subway GC'!M113+'Sushi Maki'!M113+Panda!M113+'Starbucks Mango'!M113+'Taco Bell'!M113+'Chick-fil-A'!M113+Dunkin!M113+'Misha''s'!M113+Sergios!M113+'Moes PG5'!M113+'Papa Johns'!M113+Salad!M113+'Half Moon'!M113+'Athletic Training Table'!M113+'Starbucks BBC'!M113+'Moes BBC'!M113+'Grille Works BBC'!M113+'Subway BBC'!M113+'Market Pavillion'!M113+'Chic Fil A BBC'!M113+Panera!M113+'Heritage Market'!M113</f>
        <v>0</v>
      </c>
      <c r="N113" s="103">
        <f t="shared" si="44"/>
        <v>0</v>
      </c>
      <c r="O113" s="102">
        <f>'POD Breezeway'!O113+'Express GL'!O113+'Starbucks GL-SBX Truck'!O113+'Miro''s'!O113+'Faculty Club'!O113+'Almazar '!O113+'Burger King'!O113+Bustelo!O113+Chilis!O113+Einstein!O113+Jamba!O113+'Pollo Tropical'!O113+'Subway GC'!O113+'Sushi Maki'!O113+Panda!O113+'Starbucks Mango'!O113+'Taco Bell'!O113+'Chick-fil-A'!O113+Dunkin!O113+'Misha''s'!O113+Sergios!O113+'Moes PG5'!O113+'Papa Johns'!O113+Salad!O113+'Half Moon'!O113+'Athletic Training Table'!O113+'Starbucks BBC'!O113+'Moes BBC'!O113+'Grille Works BBC'!O113+'Subway BBC'!O113+'Market Pavillion'!O113+'Chic Fil A BBC'!O113+Panera!O113+'Heritage Market'!O113</f>
        <v>0</v>
      </c>
      <c r="P113" s="103">
        <f t="shared" si="45"/>
        <v>0</v>
      </c>
      <c r="Q113" s="102">
        <f>'POD Breezeway'!Q113+'Express GL'!Q113+'Starbucks GL-SBX Truck'!Q113+'Miro''s'!Q113+'Faculty Club'!Q113+'Almazar '!Q113+'Burger King'!Q113+Bustelo!Q113+Chilis!Q113+Einstein!Q113+Jamba!Q113+'Pollo Tropical'!Q113+'Subway GC'!Q113+'Sushi Maki'!Q113+Panda!Q113+'Starbucks Mango'!Q113+'Taco Bell'!Q113+'Chick-fil-A'!Q113+Dunkin!Q113+'Misha''s'!Q113+Sergios!Q113+'Moes PG5'!Q113+'Papa Johns'!Q113+Salad!Q113+'Half Moon'!Q113+'Athletic Training Table'!Q113+'Starbucks BBC'!Q113+'Moes BBC'!Q113+'Grille Works BBC'!Q113+'Subway BBC'!Q113+'Market Pavillion'!Q113+'Chic Fil A BBC'!Q113+Panera!Q113+'Heritage Market'!Q113</f>
        <v>0</v>
      </c>
      <c r="R113" s="103">
        <f t="shared" si="46"/>
        <v>0</v>
      </c>
      <c r="S113" s="102">
        <f>'POD Breezeway'!S113+'Express GL'!S113+'Starbucks GL-SBX Truck'!S113+'Miro''s'!S113+'Faculty Club'!S113+'Almazar '!S113+'Burger King'!S113+Bustelo!S113+Chilis!S113+Einstein!S113+Jamba!S113+'Pollo Tropical'!S113+'Subway GC'!S113+'Sushi Maki'!S113+Panda!S113+'Starbucks Mango'!S113+'Taco Bell'!S113+'Chick-fil-A'!S113+Dunkin!S113+'Misha''s'!S113+Sergios!S113+'Moes PG5'!S113+'Papa Johns'!S113+Salad!S113+'Half Moon'!S113+'Athletic Training Table'!S113+'Starbucks BBC'!S113+'Moes BBC'!S113+'Grille Works BBC'!S113+'Subway BBC'!S113+'Market Pavillion'!S113+'Chic Fil A BBC'!S113+Panera!S113+'Heritage Market'!S113</f>
        <v>0</v>
      </c>
      <c r="T113" s="103">
        <f t="shared" si="47"/>
        <v>0</v>
      </c>
      <c r="U113" s="102">
        <f>'POD Breezeway'!U113+'Express GL'!U113+'Starbucks GL-SBX Truck'!U113+'Miro''s'!U113+'Faculty Club'!U113+'Almazar '!U113+'Burger King'!U113+Bustelo!U113+Chilis!U113+Einstein!U113+Jamba!U113+'Pollo Tropical'!U113+'Subway GC'!U113+'Sushi Maki'!U113+Panda!U113+'Starbucks Mango'!U113+'Taco Bell'!U113+'Chick-fil-A'!U113+Dunkin!U113+'Misha''s'!U113+Sergios!U113+'Moes PG5'!U113+'Papa Johns'!U113+Salad!U113+'Half Moon'!U113+'Athletic Training Table'!U113+'Starbucks BBC'!U113+'Moes BBC'!U113+'Grille Works BBC'!U113+'Subway BBC'!U113+'Market Pavillion'!U113+'Chic Fil A BBC'!U113+Panera!U113+'Heritage Market'!U113</f>
        <v>0</v>
      </c>
      <c r="V113" s="103">
        <f t="shared" si="48"/>
        <v>0</v>
      </c>
    </row>
    <row r="114" spans="1:22" ht="12.75" customHeight="1" x14ac:dyDescent="0.3">
      <c r="A114" s="145" t="s">
        <v>78</v>
      </c>
      <c r="B114" s="56"/>
      <c r="C114" s="102">
        <f>'POD Breezeway'!C114+'Express GL'!C114+'Starbucks GL-SBX Truck'!C114+'Miro''s'!C114+'Faculty Club'!C114+'Almazar '!C114+'Burger King'!C114+Bustelo!C114+Chilis!C114+Einstein!C114+Jamba!C114+'Pollo Tropical'!C114+'Subway GC'!C114+'Sushi Maki'!C114+Panda!C114+'Starbucks Mango'!C114+'Taco Bell'!C114+'Chick-fil-A'!C114+Dunkin!C114+'Misha''s'!C114+Sergios!C114+'Moes PG5'!C114+'Papa Johns'!C114+Salad!C114+'Half Moon'!C114+'Athletic Training Table'!C114+'Starbucks BBC'!C114+'Moes BBC'!C114+'Grille Works BBC'!C114+'Subway BBC'!C114+'Market Pavillion'!C114+'Chic Fil A BBC'!C114+Panera!C114+'Heritage Market'!C114</f>
        <v>0</v>
      </c>
      <c r="D114" s="103">
        <f t="shared" si="39"/>
        <v>0</v>
      </c>
      <c r="E114" s="102">
        <f>'POD Breezeway'!E114+'Express GL'!E114+'Starbucks GL-SBX Truck'!E114+'Miro''s'!E114+'Faculty Club'!E114+'Almazar '!E114+'Burger King'!E114+Bustelo!E114+Chilis!E114+Einstein!E114+Jamba!E114+'Pollo Tropical'!E114+'Subway GC'!E114+'Sushi Maki'!E114+Panda!E114+'Starbucks Mango'!E114+'Taco Bell'!E114+'Chick-fil-A'!E114+Dunkin!E114+'Misha''s'!E114+Sergios!E114+'Moes PG5'!E114+'Papa Johns'!E114+Salad!E114+'Half Moon'!E114+'Athletic Training Table'!E114+'Starbucks BBC'!E114+'Moes BBC'!E114+'Grille Works BBC'!E114+'Subway BBC'!E114+'Market Pavillion'!E114+'Chic Fil A BBC'!E114+Panera!E114+'Heritage Market'!E114</f>
        <v>0</v>
      </c>
      <c r="F114" s="103">
        <f t="shared" si="40"/>
        <v>0</v>
      </c>
      <c r="G114" s="102">
        <f>'POD Breezeway'!G114+'Express GL'!G114+'Starbucks GL-SBX Truck'!G114+'Miro''s'!G114+'Faculty Club'!G114+'Almazar '!G114+'Burger King'!G114+Bustelo!G114+Chilis!G114+Einstein!G114+Jamba!G114+'Pollo Tropical'!G114+'Subway GC'!G114+'Sushi Maki'!G114+Panda!G114+'Starbucks Mango'!G114+'Taco Bell'!G114+'Chick-fil-A'!G114+Dunkin!G114+'Misha''s'!G114+Sergios!G114+'Moes PG5'!G114+'Papa Johns'!G114+Salad!G114+'Half Moon'!G114+'Athletic Training Table'!G114+'Starbucks BBC'!G114+'Moes BBC'!G114+'Grille Works BBC'!G114+'Subway BBC'!G114+'Market Pavillion'!G114+'Chic Fil A BBC'!G114+Panera!G114+'Heritage Market'!G114</f>
        <v>0</v>
      </c>
      <c r="H114" s="103">
        <f t="shared" si="41"/>
        <v>0</v>
      </c>
      <c r="I114" s="102">
        <f>'POD Breezeway'!I114+'Express GL'!I114+'Starbucks GL-SBX Truck'!I114+'Miro''s'!I114+'Faculty Club'!I114+'Almazar '!I114+'Burger King'!I114+Bustelo!I114+Chilis!I114+Einstein!I114+Jamba!I114+'Pollo Tropical'!I114+'Subway GC'!I114+'Sushi Maki'!I114+Panda!I114+'Starbucks Mango'!I114+'Taco Bell'!I114+'Chick-fil-A'!I114+Dunkin!I114+'Misha''s'!I114+Sergios!I114+'Moes PG5'!I114+'Papa Johns'!I114+Salad!I114+'Half Moon'!I114+'Athletic Training Table'!I114+'Starbucks BBC'!I114+'Moes BBC'!I114+'Grille Works BBC'!I114+'Subway BBC'!I114+'Market Pavillion'!I114+'Chic Fil A BBC'!I114+Panera!I114+'Heritage Market'!I114</f>
        <v>0</v>
      </c>
      <c r="J114" s="103">
        <f t="shared" si="42"/>
        <v>0</v>
      </c>
      <c r="K114" s="102">
        <f>'POD Breezeway'!K114+'Express GL'!K114+'Starbucks GL-SBX Truck'!K114+'Miro''s'!K114+'Faculty Club'!K114+'Almazar '!K114+'Burger King'!K114+Bustelo!K114+Chilis!K114+Einstein!K114+Jamba!K114+'Pollo Tropical'!K114+'Subway GC'!K114+'Sushi Maki'!K114+Panda!K114+'Starbucks Mango'!K114+'Taco Bell'!K114+'Chick-fil-A'!K114+Dunkin!K114+'Misha''s'!K114+Sergios!K114+'Moes PG5'!K114+'Papa Johns'!K114+Salad!K114+'Half Moon'!K114+'Athletic Training Table'!K114+'Starbucks BBC'!K114+'Moes BBC'!K114+'Grille Works BBC'!K114+'Subway BBC'!K114+'Market Pavillion'!K114+'Chic Fil A BBC'!K114+Panera!K114+'Heritage Market'!K114</f>
        <v>0</v>
      </c>
      <c r="L114" s="103">
        <f t="shared" si="43"/>
        <v>0</v>
      </c>
      <c r="M114" s="102">
        <f>'POD Breezeway'!M114+'Express GL'!M114+'Starbucks GL-SBX Truck'!M114+'Miro''s'!M114+'Faculty Club'!M114+'Almazar '!M114+'Burger King'!M114+Bustelo!M114+Chilis!M114+Einstein!M114+Jamba!M114+'Pollo Tropical'!M114+'Subway GC'!M114+'Sushi Maki'!M114+Panda!M114+'Starbucks Mango'!M114+'Taco Bell'!M114+'Chick-fil-A'!M114+Dunkin!M114+'Misha''s'!M114+Sergios!M114+'Moes PG5'!M114+'Papa Johns'!M114+Salad!M114+'Half Moon'!M114+'Athletic Training Table'!M114+'Starbucks BBC'!M114+'Moes BBC'!M114+'Grille Works BBC'!M114+'Subway BBC'!M114+'Market Pavillion'!M114+'Chic Fil A BBC'!M114+Panera!M114+'Heritage Market'!M114</f>
        <v>0</v>
      </c>
      <c r="N114" s="103">
        <f t="shared" si="44"/>
        <v>0</v>
      </c>
      <c r="O114" s="102">
        <f>'POD Breezeway'!O114+'Express GL'!O114+'Starbucks GL-SBX Truck'!O114+'Miro''s'!O114+'Faculty Club'!O114+'Almazar '!O114+'Burger King'!O114+Bustelo!O114+Chilis!O114+Einstein!O114+Jamba!O114+'Pollo Tropical'!O114+'Subway GC'!O114+'Sushi Maki'!O114+Panda!O114+'Starbucks Mango'!O114+'Taco Bell'!O114+'Chick-fil-A'!O114+Dunkin!O114+'Misha''s'!O114+Sergios!O114+'Moes PG5'!O114+'Papa Johns'!O114+Salad!O114+'Half Moon'!O114+'Athletic Training Table'!O114+'Starbucks BBC'!O114+'Moes BBC'!O114+'Grille Works BBC'!O114+'Subway BBC'!O114+'Market Pavillion'!O114+'Chic Fil A BBC'!O114+Panera!O114+'Heritage Market'!O114</f>
        <v>0</v>
      </c>
      <c r="P114" s="103">
        <f t="shared" si="45"/>
        <v>0</v>
      </c>
      <c r="Q114" s="102">
        <f>'POD Breezeway'!Q114+'Express GL'!Q114+'Starbucks GL-SBX Truck'!Q114+'Miro''s'!Q114+'Faculty Club'!Q114+'Almazar '!Q114+'Burger King'!Q114+Bustelo!Q114+Chilis!Q114+Einstein!Q114+Jamba!Q114+'Pollo Tropical'!Q114+'Subway GC'!Q114+'Sushi Maki'!Q114+Panda!Q114+'Starbucks Mango'!Q114+'Taco Bell'!Q114+'Chick-fil-A'!Q114+Dunkin!Q114+'Misha''s'!Q114+Sergios!Q114+'Moes PG5'!Q114+'Papa Johns'!Q114+Salad!Q114+'Half Moon'!Q114+'Athletic Training Table'!Q114+'Starbucks BBC'!Q114+'Moes BBC'!Q114+'Grille Works BBC'!Q114+'Subway BBC'!Q114+'Market Pavillion'!Q114+'Chic Fil A BBC'!Q114+Panera!Q114+'Heritage Market'!Q114</f>
        <v>0</v>
      </c>
      <c r="R114" s="103">
        <f t="shared" si="46"/>
        <v>0</v>
      </c>
      <c r="S114" s="102">
        <f>'POD Breezeway'!S114+'Express GL'!S114+'Starbucks GL-SBX Truck'!S114+'Miro''s'!S114+'Faculty Club'!S114+'Almazar '!S114+'Burger King'!S114+Bustelo!S114+Chilis!S114+Einstein!S114+Jamba!S114+'Pollo Tropical'!S114+'Subway GC'!S114+'Sushi Maki'!S114+Panda!S114+'Starbucks Mango'!S114+'Taco Bell'!S114+'Chick-fil-A'!S114+Dunkin!S114+'Misha''s'!S114+Sergios!S114+'Moes PG5'!S114+'Papa Johns'!S114+Salad!S114+'Half Moon'!S114+'Athletic Training Table'!S114+'Starbucks BBC'!S114+'Moes BBC'!S114+'Grille Works BBC'!S114+'Subway BBC'!S114+'Market Pavillion'!S114+'Chic Fil A BBC'!S114+Panera!S114+'Heritage Market'!S114</f>
        <v>0</v>
      </c>
      <c r="T114" s="103">
        <f t="shared" si="47"/>
        <v>0</v>
      </c>
      <c r="U114" s="102">
        <f>'POD Breezeway'!U114+'Express GL'!U114+'Starbucks GL-SBX Truck'!U114+'Miro''s'!U114+'Faculty Club'!U114+'Almazar '!U114+'Burger King'!U114+Bustelo!U114+Chilis!U114+Einstein!U114+Jamba!U114+'Pollo Tropical'!U114+'Subway GC'!U114+'Sushi Maki'!U114+Panda!U114+'Starbucks Mango'!U114+'Taco Bell'!U114+'Chick-fil-A'!U114+Dunkin!U114+'Misha''s'!U114+Sergios!U114+'Moes PG5'!U114+'Papa Johns'!U114+Salad!U114+'Half Moon'!U114+'Athletic Training Table'!U114+'Starbucks BBC'!U114+'Moes BBC'!U114+'Grille Works BBC'!U114+'Subway BBC'!U114+'Market Pavillion'!U114+'Chic Fil A BBC'!U114+Panera!U114+'Heritage Market'!U114</f>
        <v>0</v>
      </c>
      <c r="V114" s="103">
        <f t="shared" si="48"/>
        <v>0</v>
      </c>
    </row>
    <row r="115" spans="1:22" ht="12.75" customHeight="1" x14ac:dyDescent="0.3">
      <c r="A115" s="145" t="s">
        <v>78</v>
      </c>
      <c r="B115" s="56"/>
      <c r="C115" s="102">
        <f>'POD Breezeway'!C115+'Express GL'!C115+'Starbucks GL-SBX Truck'!C115+'Miro''s'!C115+'Faculty Club'!C115+'Almazar '!C115+'Burger King'!C115+Bustelo!C115+Chilis!C115+Einstein!C115+Jamba!C115+'Pollo Tropical'!C115+'Subway GC'!C115+'Sushi Maki'!C115+Panda!C115+'Starbucks Mango'!C115+'Taco Bell'!C115+'Chick-fil-A'!C115+Dunkin!C115+'Misha''s'!C115+Sergios!C115+'Moes PG5'!C115+'Papa Johns'!C115+Salad!C115+'Half Moon'!C115+'Athletic Training Table'!C115+'Starbucks BBC'!C115+'Moes BBC'!C115+'Grille Works BBC'!C115+'Subway BBC'!C115+'Market Pavillion'!C115+'Chic Fil A BBC'!C115+Panera!C115+'Heritage Market'!C115</f>
        <v>0</v>
      </c>
      <c r="D115" s="103">
        <f t="shared" si="39"/>
        <v>0</v>
      </c>
      <c r="E115" s="102">
        <f>'POD Breezeway'!E115+'Express GL'!E115+'Starbucks GL-SBX Truck'!E115+'Miro''s'!E115+'Faculty Club'!E115+'Almazar '!E115+'Burger King'!E115+Bustelo!E115+Chilis!E115+Einstein!E115+Jamba!E115+'Pollo Tropical'!E115+'Subway GC'!E115+'Sushi Maki'!E115+Panda!E115+'Starbucks Mango'!E115+'Taco Bell'!E115+'Chick-fil-A'!E115+Dunkin!E115+'Misha''s'!E115+Sergios!E115+'Moes PG5'!E115+'Papa Johns'!E115+Salad!E115+'Half Moon'!E115+'Athletic Training Table'!E115+'Starbucks BBC'!E115+'Moes BBC'!E115+'Grille Works BBC'!E115+'Subway BBC'!E115+'Market Pavillion'!E115+'Chic Fil A BBC'!E115+Panera!E115+'Heritage Market'!E115</f>
        <v>0</v>
      </c>
      <c r="F115" s="103">
        <f t="shared" si="40"/>
        <v>0</v>
      </c>
      <c r="G115" s="102">
        <f>'POD Breezeway'!G115+'Express GL'!G115+'Starbucks GL-SBX Truck'!G115+'Miro''s'!G115+'Faculty Club'!G115+'Almazar '!G115+'Burger King'!G115+Bustelo!G115+Chilis!G115+Einstein!G115+Jamba!G115+'Pollo Tropical'!G115+'Subway GC'!G115+'Sushi Maki'!G115+Panda!G115+'Starbucks Mango'!G115+'Taco Bell'!G115+'Chick-fil-A'!G115+Dunkin!G115+'Misha''s'!G115+Sergios!G115+'Moes PG5'!G115+'Papa Johns'!G115+Salad!G115+'Half Moon'!G115+'Athletic Training Table'!G115+'Starbucks BBC'!G115+'Moes BBC'!G115+'Grille Works BBC'!G115+'Subway BBC'!G115+'Market Pavillion'!G115+'Chic Fil A BBC'!G115+Panera!G115+'Heritage Market'!G115</f>
        <v>0</v>
      </c>
      <c r="H115" s="103">
        <f t="shared" si="41"/>
        <v>0</v>
      </c>
      <c r="I115" s="102">
        <f>'POD Breezeway'!I115+'Express GL'!I115+'Starbucks GL-SBX Truck'!I115+'Miro''s'!I115+'Faculty Club'!I115+'Almazar '!I115+'Burger King'!I115+Bustelo!I115+Chilis!I115+Einstein!I115+Jamba!I115+'Pollo Tropical'!I115+'Subway GC'!I115+'Sushi Maki'!I115+Panda!I115+'Starbucks Mango'!I115+'Taco Bell'!I115+'Chick-fil-A'!I115+Dunkin!I115+'Misha''s'!I115+Sergios!I115+'Moes PG5'!I115+'Papa Johns'!I115+Salad!I115+'Half Moon'!I115+'Athletic Training Table'!I115+'Starbucks BBC'!I115+'Moes BBC'!I115+'Grille Works BBC'!I115+'Subway BBC'!I115+'Market Pavillion'!I115+'Chic Fil A BBC'!I115+Panera!I115+'Heritage Market'!I115</f>
        <v>0</v>
      </c>
      <c r="J115" s="103">
        <f t="shared" si="42"/>
        <v>0</v>
      </c>
      <c r="K115" s="102">
        <f>'POD Breezeway'!K115+'Express GL'!K115+'Starbucks GL-SBX Truck'!K115+'Miro''s'!K115+'Faculty Club'!K115+'Almazar '!K115+'Burger King'!K115+Bustelo!K115+Chilis!K115+Einstein!K115+Jamba!K115+'Pollo Tropical'!K115+'Subway GC'!K115+'Sushi Maki'!K115+Panda!K115+'Starbucks Mango'!K115+'Taco Bell'!K115+'Chick-fil-A'!K115+Dunkin!K115+'Misha''s'!K115+Sergios!K115+'Moes PG5'!K115+'Papa Johns'!K115+Salad!K115+'Half Moon'!K115+'Athletic Training Table'!K115+'Starbucks BBC'!K115+'Moes BBC'!K115+'Grille Works BBC'!K115+'Subway BBC'!K115+'Market Pavillion'!K115+'Chic Fil A BBC'!K115+Panera!K115+'Heritage Market'!K115</f>
        <v>0</v>
      </c>
      <c r="L115" s="103">
        <f t="shared" si="43"/>
        <v>0</v>
      </c>
      <c r="M115" s="102">
        <f>'POD Breezeway'!M115+'Express GL'!M115+'Starbucks GL-SBX Truck'!M115+'Miro''s'!M115+'Faculty Club'!M115+'Almazar '!M115+'Burger King'!M115+Bustelo!M115+Chilis!M115+Einstein!M115+Jamba!M115+'Pollo Tropical'!M115+'Subway GC'!M115+'Sushi Maki'!M115+Panda!M115+'Starbucks Mango'!M115+'Taco Bell'!M115+'Chick-fil-A'!M115+Dunkin!M115+'Misha''s'!M115+Sergios!M115+'Moes PG5'!M115+'Papa Johns'!M115+Salad!M115+'Half Moon'!M115+'Athletic Training Table'!M115+'Starbucks BBC'!M115+'Moes BBC'!M115+'Grille Works BBC'!M115+'Subway BBC'!M115+'Market Pavillion'!M115+'Chic Fil A BBC'!M115+Panera!M115+'Heritage Market'!M115</f>
        <v>0</v>
      </c>
      <c r="N115" s="103">
        <f t="shared" si="44"/>
        <v>0</v>
      </c>
      <c r="O115" s="102">
        <f>'POD Breezeway'!O115+'Express GL'!O115+'Starbucks GL-SBX Truck'!O115+'Miro''s'!O115+'Faculty Club'!O115+'Almazar '!O115+'Burger King'!O115+Bustelo!O115+Chilis!O115+Einstein!O115+Jamba!O115+'Pollo Tropical'!O115+'Subway GC'!O115+'Sushi Maki'!O115+Panda!O115+'Starbucks Mango'!O115+'Taco Bell'!O115+'Chick-fil-A'!O115+Dunkin!O115+'Misha''s'!O115+Sergios!O115+'Moes PG5'!O115+'Papa Johns'!O115+Salad!O115+'Half Moon'!O115+'Athletic Training Table'!O115+'Starbucks BBC'!O115+'Moes BBC'!O115+'Grille Works BBC'!O115+'Subway BBC'!O115+'Market Pavillion'!O115+'Chic Fil A BBC'!O115+Panera!O115+'Heritage Market'!O115</f>
        <v>0</v>
      </c>
      <c r="P115" s="103">
        <f t="shared" si="45"/>
        <v>0</v>
      </c>
      <c r="Q115" s="102">
        <f>'POD Breezeway'!Q115+'Express GL'!Q115+'Starbucks GL-SBX Truck'!Q115+'Miro''s'!Q115+'Faculty Club'!Q115+'Almazar '!Q115+'Burger King'!Q115+Bustelo!Q115+Chilis!Q115+Einstein!Q115+Jamba!Q115+'Pollo Tropical'!Q115+'Subway GC'!Q115+'Sushi Maki'!Q115+Panda!Q115+'Starbucks Mango'!Q115+'Taco Bell'!Q115+'Chick-fil-A'!Q115+Dunkin!Q115+'Misha''s'!Q115+Sergios!Q115+'Moes PG5'!Q115+'Papa Johns'!Q115+Salad!Q115+'Half Moon'!Q115+'Athletic Training Table'!Q115+'Starbucks BBC'!Q115+'Moes BBC'!Q115+'Grille Works BBC'!Q115+'Subway BBC'!Q115+'Market Pavillion'!Q115+'Chic Fil A BBC'!Q115+Panera!Q115+'Heritage Market'!Q115</f>
        <v>0</v>
      </c>
      <c r="R115" s="103">
        <f t="shared" si="46"/>
        <v>0</v>
      </c>
      <c r="S115" s="102">
        <f>'POD Breezeway'!S115+'Express GL'!S115+'Starbucks GL-SBX Truck'!S115+'Miro''s'!S115+'Faculty Club'!S115+'Almazar '!S115+'Burger King'!S115+Bustelo!S115+Chilis!S115+Einstein!S115+Jamba!S115+'Pollo Tropical'!S115+'Subway GC'!S115+'Sushi Maki'!S115+Panda!S115+'Starbucks Mango'!S115+'Taco Bell'!S115+'Chick-fil-A'!S115+Dunkin!S115+'Misha''s'!S115+Sergios!S115+'Moes PG5'!S115+'Papa Johns'!S115+Salad!S115+'Half Moon'!S115+'Athletic Training Table'!S115+'Starbucks BBC'!S115+'Moes BBC'!S115+'Grille Works BBC'!S115+'Subway BBC'!S115+'Market Pavillion'!S115+'Chic Fil A BBC'!S115+Panera!S115+'Heritage Market'!S115</f>
        <v>0</v>
      </c>
      <c r="T115" s="103">
        <f t="shared" si="47"/>
        <v>0</v>
      </c>
      <c r="U115" s="102">
        <f>'POD Breezeway'!U115+'Express GL'!U115+'Starbucks GL-SBX Truck'!U115+'Miro''s'!U115+'Faculty Club'!U115+'Almazar '!U115+'Burger King'!U115+Bustelo!U115+Chilis!U115+Einstein!U115+Jamba!U115+'Pollo Tropical'!U115+'Subway GC'!U115+'Sushi Maki'!U115+Panda!U115+'Starbucks Mango'!U115+'Taco Bell'!U115+'Chick-fil-A'!U115+Dunkin!U115+'Misha''s'!U115+Sergios!U115+'Moes PG5'!U115+'Papa Johns'!U115+Salad!U115+'Half Moon'!U115+'Athletic Training Table'!U115+'Starbucks BBC'!U115+'Moes BBC'!U115+'Grille Works BBC'!U115+'Subway BBC'!U115+'Market Pavillion'!U115+'Chic Fil A BBC'!U115+Panera!U115+'Heritage Market'!U115</f>
        <v>0</v>
      </c>
      <c r="V115" s="103">
        <f t="shared" si="48"/>
        <v>0</v>
      </c>
    </row>
    <row r="116" spans="1:22" ht="12.75" customHeight="1" x14ac:dyDescent="0.3">
      <c r="A116" s="55" t="s">
        <v>83</v>
      </c>
      <c r="B116" s="57"/>
      <c r="C116" s="108">
        <f>SUM(C111:C115)</f>
        <v>1152978.2841472002</v>
      </c>
      <c r="D116" s="106">
        <f t="shared" si="39"/>
        <v>7.2449201602690999E-2</v>
      </c>
      <c r="E116" s="108">
        <f>SUM(E111:E115)</f>
        <v>1918773.85</v>
      </c>
      <c r="F116" s="106">
        <f t="shared" si="40"/>
        <v>7.7747293338866916E-2</v>
      </c>
      <c r="G116" s="108">
        <f>SUM(G111:G115)</f>
        <v>2123412.1746</v>
      </c>
      <c r="H116" s="106">
        <f t="shared" si="41"/>
        <v>8.1551136373946995E-2</v>
      </c>
      <c r="I116" s="108">
        <f>SUM(I111:I115)</f>
        <v>2158271.6680920003</v>
      </c>
      <c r="J116" s="106">
        <f t="shared" si="42"/>
        <v>8.1418937307439168E-2</v>
      </c>
      <c r="K116" s="108">
        <f>SUM(K111:K115)</f>
        <v>2203248.7699538399</v>
      </c>
      <c r="L116" s="106">
        <f t="shared" si="43"/>
        <v>8.1450678247556016E-2</v>
      </c>
      <c r="M116" s="108">
        <f>SUM(M111:M115)</f>
        <v>2249341.4399079168</v>
      </c>
      <c r="N116" s="106">
        <f t="shared" si="44"/>
        <v>8.1484034275875333E-2</v>
      </c>
      <c r="O116" s="108">
        <f>SUM(O111:O115)</f>
        <v>2296209.5180977248</v>
      </c>
      <c r="P116" s="106">
        <f t="shared" si="45"/>
        <v>8.1514817035465509E-2</v>
      </c>
      <c r="Q116" s="108">
        <f>SUM(Q111:Q115)</f>
        <v>2344383.2933330797</v>
      </c>
      <c r="R116" s="106">
        <f t="shared" si="46"/>
        <v>8.1549591666571775E-2</v>
      </c>
      <c r="S116" s="108">
        <f>SUM(S111:S115)</f>
        <v>2393373.5136193419</v>
      </c>
      <c r="T116" s="106">
        <f t="shared" si="47"/>
        <v>8.1581863102783675E-2</v>
      </c>
      <c r="U116" s="108">
        <f>SUM(U111:U115)</f>
        <v>2436995.2502654074</v>
      </c>
      <c r="V116" s="106">
        <f t="shared" si="48"/>
        <v>8.1517150670832358E-2</v>
      </c>
    </row>
    <row r="117" spans="1:22" ht="12.75" customHeight="1" x14ac:dyDescent="0.3">
      <c r="A117" s="38"/>
      <c r="B117" s="38"/>
    </row>
    <row r="118" spans="1:22" ht="12.75" customHeight="1" x14ac:dyDescent="0.3">
      <c r="A118" s="58" t="s">
        <v>8</v>
      </c>
      <c r="B118" s="5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ht="12.75" customHeight="1" x14ac:dyDescent="0.3">
      <c r="A119" s="62" t="s">
        <v>37</v>
      </c>
      <c r="B119" s="6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ht="12.75" customHeight="1" x14ac:dyDescent="0.3">
      <c r="A120" s="38"/>
      <c r="B120" s="38"/>
    </row>
    <row r="121" spans="1:22" ht="12.75" customHeight="1" x14ac:dyDescent="0.3">
      <c r="A121" s="38"/>
      <c r="B121" s="38"/>
    </row>
    <row r="122" spans="1:22" ht="12.75" customHeight="1" x14ac:dyDescent="0.3">
      <c r="A122" s="38"/>
      <c r="B122" s="38"/>
    </row>
    <row r="123" spans="1:22" ht="12.75" customHeight="1" x14ac:dyDescent="0.3">
      <c r="A123" s="38"/>
      <c r="B123" s="38"/>
    </row>
    <row r="124" spans="1:22" ht="12.75" customHeight="1" x14ac:dyDescent="0.3">
      <c r="A124" s="38"/>
      <c r="B124" s="38"/>
    </row>
    <row r="125" spans="1:22" ht="12.75" customHeight="1" x14ac:dyDescent="0.3">
      <c r="A125" s="38"/>
      <c r="B125" s="38"/>
    </row>
    <row r="126" spans="1:22" ht="12.75" customHeight="1" x14ac:dyDescent="0.3">
      <c r="A126" s="38"/>
      <c r="B126" s="38"/>
    </row>
  </sheetData>
  <pageMargins left="0.45" right="0" top="0.5" bottom="0" header="0.3" footer="0.3"/>
  <pageSetup scale="49" orientation="landscape" r:id="rId1"/>
  <rowBreaks count="1" manualBreakCount="1">
    <brk id="47" max="21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X126"/>
  <sheetViews>
    <sheetView zoomScale="70" zoomScaleNormal="70" workbookViewId="0">
      <selection activeCell="B37" sqref="B37"/>
    </sheetView>
  </sheetViews>
  <sheetFormatPr defaultColWidth="9.109375" defaultRowHeight="12.75" customHeight="1" x14ac:dyDescent="0.3"/>
  <cols>
    <col min="1" max="1" width="9.5546875" style="5" customWidth="1"/>
    <col min="2" max="2" width="45.5546875" style="5" customWidth="1"/>
    <col min="3" max="3" width="14.44140625" style="5" customWidth="1"/>
    <col min="4" max="4" width="8.6640625" style="5" customWidth="1"/>
    <col min="5" max="5" width="12.6640625" style="5" customWidth="1"/>
    <col min="6" max="6" width="8.6640625" style="5" customWidth="1"/>
    <col min="7" max="7" width="12.6640625" style="5" customWidth="1"/>
    <col min="8" max="8" width="8.6640625" style="5" customWidth="1"/>
    <col min="9" max="9" width="12.6640625" style="5" customWidth="1"/>
    <col min="10" max="10" width="8.6640625" style="5" customWidth="1"/>
    <col min="11" max="11" width="12.5546875" style="5" customWidth="1"/>
    <col min="12" max="12" width="8.6640625" style="5" customWidth="1"/>
    <col min="13" max="13" width="12.6640625" style="5" customWidth="1"/>
    <col min="14" max="14" width="8.6640625" style="5" customWidth="1"/>
    <col min="15" max="15" width="12.6640625" style="5" customWidth="1"/>
    <col min="16" max="16" width="8.6640625" style="5" customWidth="1"/>
    <col min="17" max="17" width="12.6640625" style="5" customWidth="1"/>
    <col min="18" max="18" width="8.6640625" style="5" customWidth="1"/>
    <col min="19" max="19" width="12.6640625" style="5" customWidth="1"/>
    <col min="20" max="20" width="8.6640625" style="5" customWidth="1"/>
    <col min="21" max="21" width="12.5546875" style="5" customWidth="1"/>
    <col min="22" max="22" width="8.6640625" style="5" customWidth="1"/>
    <col min="23" max="16384" width="9.109375" style="5"/>
  </cols>
  <sheetData>
    <row r="1" spans="1:22" ht="12.75" customHeight="1" x14ac:dyDescent="0.3">
      <c r="A1" s="12" t="s">
        <v>106</v>
      </c>
      <c r="B1" s="12"/>
    </row>
    <row r="2" spans="1:22" ht="12.75" customHeight="1" x14ac:dyDescent="0.3">
      <c r="A2" s="45" t="s">
        <v>105</v>
      </c>
      <c r="B2" s="45"/>
      <c r="D2" s="147" t="s">
        <v>20</v>
      </c>
      <c r="G2" s="46" t="s">
        <v>226</v>
      </c>
      <c r="H2" s="47"/>
      <c r="I2" s="47"/>
      <c r="V2" s="67"/>
    </row>
    <row r="3" spans="1:22" ht="12.75" customHeight="1" x14ac:dyDescent="0.3">
      <c r="A3" s="48" t="s">
        <v>291</v>
      </c>
      <c r="B3" s="30"/>
      <c r="D3" s="146" t="s">
        <v>21</v>
      </c>
      <c r="G3" s="140" t="str">
        <f>+G2</f>
        <v>Catering Services (MMC)</v>
      </c>
      <c r="H3" s="141"/>
      <c r="I3" s="141"/>
      <c r="V3" s="67"/>
    </row>
    <row r="4" spans="1:22" ht="12.75" customHeight="1" x14ac:dyDescent="0.3">
      <c r="A4" s="48" t="s">
        <v>230</v>
      </c>
      <c r="B4" s="156" t="s">
        <v>375</v>
      </c>
      <c r="D4" s="146" t="s">
        <v>163</v>
      </c>
      <c r="G4" s="140" t="s">
        <v>410</v>
      </c>
      <c r="H4" s="141"/>
      <c r="I4" s="141"/>
      <c r="V4" s="67"/>
    </row>
    <row r="5" spans="1:22" ht="12.75" customHeight="1" x14ac:dyDescent="0.3">
      <c r="A5" s="143"/>
      <c r="B5" s="100"/>
      <c r="C5" s="45"/>
      <c r="D5" s="45"/>
      <c r="E5" s="45"/>
      <c r="F5" s="45"/>
      <c r="G5" s="67"/>
      <c r="H5" s="67"/>
      <c r="I5" s="48"/>
      <c r="J5" s="48"/>
      <c r="K5" s="48"/>
      <c r="L5" s="48"/>
      <c r="M5" s="45"/>
      <c r="N5" s="45"/>
      <c r="O5" s="45"/>
      <c r="P5" s="45"/>
      <c r="Q5" s="67"/>
      <c r="R5" s="67"/>
      <c r="S5" s="48"/>
      <c r="T5" s="48"/>
      <c r="U5" s="48"/>
      <c r="V5" s="48"/>
    </row>
    <row r="6" spans="1:22" ht="12.75" customHeight="1" x14ac:dyDescent="0.3">
      <c r="A6" s="38"/>
      <c r="B6" s="50"/>
      <c r="C6" s="109" t="s">
        <v>16</v>
      </c>
      <c r="D6" s="49"/>
      <c r="E6" s="109" t="s">
        <v>93</v>
      </c>
      <c r="F6" s="49"/>
      <c r="G6" s="109" t="s">
        <v>94</v>
      </c>
      <c r="H6" s="49"/>
      <c r="I6" s="109" t="s">
        <v>95</v>
      </c>
      <c r="J6" s="49"/>
      <c r="K6" s="109" t="s">
        <v>160</v>
      </c>
      <c r="L6" s="49"/>
      <c r="M6" s="109" t="s">
        <v>133</v>
      </c>
      <c r="N6" s="49"/>
      <c r="O6" s="109" t="s">
        <v>158</v>
      </c>
      <c r="P6" s="49"/>
      <c r="Q6" s="109" t="s">
        <v>159</v>
      </c>
      <c r="R6" s="49"/>
      <c r="S6" s="109" t="s">
        <v>161</v>
      </c>
      <c r="T6" s="49"/>
      <c r="U6" s="109" t="s">
        <v>162</v>
      </c>
      <c r="V6" s="49"/>
    </row>
    <row r="7" spans="1:22" ht="12.75" customHeight="1" x14ac:dyDescent="0.3">
      <c r="A7" s="112" t="s">
        <v>0</v>
      </c>
      <c r="B7" s="112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</row>
    <row r="8" spans="1:22" ht="12.75" customHeight="1" x14ac:dyDescent="0.3">
      <c r="A8" s="113" t="s">
        <v>10</v>
      </c>
      <c r="B8" s="113"/>
      <c r="C8" s="114"/>
      <c r="D8" s="113"/>
      <c r="E8" s="114"/>
      <c r="F8" s="113"/>
      <c r="G8" s="114"/>
      <c r="H8" s="113"/>
      <c r="I8" s="114"/>
      <c r="J8" s="113"/>
      <c r="K8" s="114"/>
      <c r="L8" s="113"/>
      <c r="M8" s="114"/>
      <c r="N8" s="113"/>
      <c r="O8" s="114"/>
      <c r="P8" s="113"/>
      <c r="Q8" s="114"/>
      <c r="R8" s="113"/>
      <c r="S8" s="114"/>
      <c r="T8" s="113"/>
      <c r="U8" s="114"/>
      <c r="V8" s="113"/>
    </row>
    <row r="9" spans="1:22" ht="12.75" customHeight="1" x14ac:dyDescent="0.3">
      <c r="A9" s="113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</row>
    <row r="10" spans="1:22" ht="12.75" customHeight="1" x14ac:dyDescent="0.3">
      <c r="A10" s="113" t="s">
        <v>233</v>
      </c>
      <c r="B10" s="113"/>
      <c r="C10" s="114"/>
      <c r="D10" s="113"/>
      <c r="E10" s="114"/>
      <c r="F10" s="113"/>
      <c r="G10" s="114"/>
      <c r="H10" s="113"/>
      <c r="I10" s="114"/>
      <c r="J10" s="113"/>
      <c r="K10" s="114"/>
      <c r="L10" s="113"/>
      <c r="M10" s="114"/>
      <c r="N10" s="113"/>
      <c r="O10" s="114"/>
      <c r="P10" s="113"/>
      <c r="Q10" s="114"/>
      <c r="R10" s="113"/>
      <c r="S10" s="114"/>
      <c r="T10" s="113"/>
      <c r="U10" s="114"/>
      <c r="V10" s="113"/>
    </row>
    <row r="11" spans="1:22" ht="12.75" customHeight="1" x14ac:dyDescent="0.3">
      <c r="A11" s="113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</row>
    <row r="12" spans="1:22" ht="12.75" customHeight="1" x14ac:dyDescent="0.3">
      <c r="A12" s="113" t="s">
        <v>231</v>
      </c>
      <c r="B12" s="113"/>
      <c r="C12" s="115"/>
      <c r="D12" s="113"/>
      <c r="E12" s="115"/>
      <c r="F12" s="113"/>
      <c r="G12" s="115"/>
      <c r="H12" s="113"/>
      <c r="I12" s="115"/>
      <c r="J12" s="113"/>
      <c r="K12" s="115"/>
      <c r="L12" s="113"/>
      <c r="M12" s="115"/>
      <c r="N12" s="113"/>
      <c r="O12" s="115"/>
      <c r="P12" s="113"/>
      <c r="Q12" s="115"/>
      <c r="R12" s="113"/>
      <c r="S12" s="115"/>
      <c r="T12" s="113"/>
      <c r="U12" s="115"/>
      <c r="V12" s="113"/>
    </row>
    <row r="13" spans="1:22" ht="12.75" customHeight="1" x14ac:dyDescent="0.3">
      <c r="A13" s="113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</row>
    <row r="14" spans="1:22" ht="12.75" customHeight="1" x14ac:dyDescent="0.3">
      <c r="A14" s="113" t="s">
        <v>234</v>
      </c>
      <c r="B14" s="113"/>
      <c r="C14" s="153">
        <v>0</v>
      </c>
      <c r="D14" s="113"/>
      <c r="E14" s="153">
        <v>0</v>
      </c>
      <c r="F14" s="113"/>
      <c r="G14" s="153">
        <v>0</v>
      </c>
      <c r="H14" s="113"/>
      <c r="I14" s="153">
        <v>0</v>
      </c>
      <c r="J14" s="113"/>
      <c r="K14" s="153">
        <v>0</v>
      </c>
      <c r="L14" s="113"/>
      <c r="M14" s="153">
        <v>0</v>
      </c>
      <c r="N14" s="113"/>
      <c r="O14" s="153">
        <v>0</v>
      </c>
      <c r="P14" s="113"/>
      <c r="Q14" s="153">
        <v>0</v>
      </c>
      <c r="R14" s="113"/>
      <c r="S14" s="153">
        <v>0</v>
      </c>
      <c r="T14" s="113"/>
      <c r="U14" s="153">
        <v>0</v>
      </c>
      <c r="V14" s="113"/>
    </row>
    <row r="15" spans="1:22" ht="12.75" customHeight="1" x14ac:dyDescent="0.3">
      <c r="A15" s="54">
        <v>0.15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ht="12.75" customHeight="1" x14ac:dyDescent="0.3">
      <c r="A16" s="38"/>
      <c r="B16" s="50"/>
      <c r="C16" s="109" t="str">
        <f>C6</f>
        <v>FY 2018-19</v>
      </c>
      <c r="D16" s="109" t="s">
        <v>9</v>
      </c>
      <c r="E16" s="109" t="str">
        <f>E6</f>
        <v>FY 2019-20</v>
      </c>
      <c r="F16" s="109" t="s">
        <v>9</v>
      </c>
      <c r="G16" s="109" t="str">
        <f>G6</f>
        <v>FY 2020-21</v>
      </c>
      <c r="H16" s="109" t="s">
        <v>9</v>
      </c>
      <c r="I16" s="109" t="str">
        <f>I6</f>
        <v>FY 2021-22</v>
      </c>
      <c r="J16" s="109" t="s">
        <v>9</v>
      </c>
      <c r="K16" s="109" t="str">
        <f>K6</f>
        <v>FY 2022-23</v>
      </c>
      <c r="L16" s="109" t="s">
        <v>9</v>
      </c>
      <c r="M16" s="109" t="str">
        <f>M6</f>
        <v>FY 2023-24</v>
      </c>
      <c r="N16" s="109" t="s">
        <v>9</v>
      </c>
      <c r="O16" s="109" t="str">
        <f>O6</f>
        <v>FY 2024-25</v>
      </c>
      <c r="P16" s="109" t="s">
        <v>9</v>
      </c>
      <c r="Q16" s="109" t="str">
        <f>Q6</f>
        <v>FY 2025-26</v>
      </c>
      <c r="R16" s="109" t="s">
        <v>9</v>
      </c>
      <c r="S16" s="109" t="str">
        <f>S6</f>
        <v>FY 2026-27</v>
      </c>
      <c r="T16" s="109" t="s">
        <v>9</v>
      </c>
      <c r="U16" s="109" t="str">
        <f>U6</f>
        <v>FY 2027-28</v>
      </c>
      <c r="V16" s="109" t="s">
        <v>9</v>
      </c>
    </row>
    <row r="17" spans="1:22" ht="12.75" customHeight="1" x14ac:dyDescent="0.3">
      <c r="A17" s="26" t="s">
        <v>33</v>
      </c>
      <c r="B17" s="69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2" ht="12.75" customHeight="1" x14ac:dyDescent="0.3">
      <c r="A18" s="38" t="s">
        <v>236</v>
      </c>
      <c r="B18" s="5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</row>
    <row r="19" spans="1:22" ht="12.75" customHeight="1" x14ac:dyDescent="0.3">
      <c r="A19" s="151" t="s">
        <v>237</v>
      </c>
      <c r="B19" s="50"/>
      <c r="C19" s="102"/>
      <c r="D19" s="103">
        <f>IFERROR(C19/C$28,0)</f>
        <v>0</v>
      </c>
      <c r="E19" s="102"/>
      <c r="F19" s="103">
        <f>IFERROR(E19/E$28,0)</f>
        <v>0</v>
      </c>
      <c r="G19" s="102"/>
      <c r="H19" s="103">
        <f>IFERROR(G19/G$28,0)</f>
        <v>0</v>
      </c>
      <c r="I19" s="102"/>
      <c r="J19" s="103">
        <f>IFERROR(I19/I$28,0)</f>
        <v>0</v>
      </c>
      <c r="K19" s="102"/>
      <c r="L19" s="103">
        <f>IFERROR(K19/K$28,0)</f>
        <v>0</v>
      </c>
      <c r="M19" s="102"/>
      <c r="N19" s="103">
        <f>IFERROR(M19/M$28,0)</f>
        <v>0</v>
      </c>
      <c r="O19" s="102"/>
      <c r="P19" s="103">
        <f>IFERROR(O19/O$28,0)</f>
        <v>0</v>
      </c>
      <c r="Q19" s="102"/>
      <c r="R19" s="103">
        <f>IFERROR(Q19/Q$28,0)</f>
        <v>0</v>
      </c>
      <c r="S19" s="102"/>
      <c r="T19" s="103">
        <f>IFERROR(S19/S$28,0)</f>
        <v>0</v>
      </c>
      <c r="U19" s="102"/>
      <c r="V19" s="103">
        <f>IFERROR(U19/U$28,0)</f>
        <v>0</v>
      </c>
    </row>
    <row r="20" spans="1:22" ht="12.75" customHeight="1" x14ac:dyDescent="0.3">
      <c r="A20" s="151" t="s">
        <v>238</v>
      </c>
      <c r="B20" s="50"/>
      <c r="C20" s="102"/>
      <c r="D20" s="103">
        <f>IFERROR(C20/C$28,0)</f>
        <v>0</v>
      </c>
      <c r="E20" s="102"/>
      <c r="F20" s="103">
        <f>IFERROR(E20/E$28,0)</f>
        <v>0</v>
      </c>
      <c r="G20" s="102"/>
      <c r="H20" s="103">
        <f>IFERROR(G20/G$28,0)</f>
        <v>0</v>
      </c>
      <c r="I20" s="102"/>
      <c r="J20" s="103">
        <f>IFERROR(I20/I$28,0)</f>
        <v>0</v>
      </c>
      <c r="K20" s="102"/>
      <c r="L20" s="103">
        <f>IFERROR(K20/K$28,0)</f>
        <v>0</v>
      </c>
      <c r="M20" s="102"/>
      <c r="N20" s="103">
        <f>IFERROR(M20/M$28,0)</f>
        <v>0</v>
      </c>
      <c r="O20" s="102"/>
      <c r="P20" s="103">
        <f>IFERROR(O20/O$28,0)</f>
        <v>0</v>
      </c>
      <c r="Q20" s="102"/>
      <c r="R20" s="103">
        <f>IFERROR(Q20/Q$28,0)</f>
        <v>0</v>
      </c>
      <c r="S20" s="102"/>
      <c r="T20" s="103">
        <f>IFERROR(S20/S$28,0)</f>
        <v>0</v>
      </c>
      <c r="U20" s="102"/>
      <c r="V20" s="103">
        <f>IFERROR(U20/U$28,0)</f>
        <v>0</v>
      </c>
    </row>
    <row r="21" spans="1:22" ht="12.75" customHeight="1" x14ac:dyDescent="0.3">
      <c r="A21" s="151" t="s">
        <v>235</v>
      </c>
      <c r="B21" s="50"/>
      <c r="C21" s="102"/>
      <c r="D21" s="103">
        <f>IFERROR(C21/C$28,0)</f>
        <v>0</v>
      </c>
      <c r="E21" s="102"/>
      <c r="F21" s="103">
        <f>IFERROR(E21/E$28,0)</f>
        <v>0</v>
      </c>
      <c r="G21" s="102"/>
      <c r="H21" s="103">
        <f>IFERROR(G21/G$28,0)</f>
        <v>0</v>
      </c>
      <c r="I21" s="102"/>
      <c r="J21" s="103">
        <f>IFERROR(I21/I$28,0)</f>
        <v>0</v>
      </c>
      <c r="K21" s="102"/>
      <c r="L21" s="103">
        <f>IFERROR(K21/K$28,0)</f>
        <v>0</v>
      </c>
      <c r="M21" s="102"/>
      <c r="N21" s="103">
        <f>IFERROR(M21/M$28,0)</f>
        <v>0</v>
      </c>
      <c r="O21" s="102"/>
      <c r="P21" s="103">
        <f>IFERROR(O21/O$28,0)</f>
        <v>0</v>
      </c>
      <c r="Q21" s="102"/>
      <c r="R21" s="103">
        <f>IFERROR(Q21/Q$28,0)</f>
        <v>0</v>
      </c>
      <c r="S21" s="102"/>
      <c r="T21" s="103">
        <f>IFERROR(S21/S$28,0)</f>
        <v>0</v>
      </c>
      <c r="U21" s="102"/>
      <c r="V21" s="103">
        <f>IFERROR(U21/U$28,0)</f>
        <v>0</v>
      </c>
    </row>
    <row r="22" spans="1:22" ht="12.75" customHeight="1" x14ac:dyDescent="0.3">
      <c r="A22" s="38" t="s">
        <v>239</v>
      </c>
      <c r="B22" s="50"/>
      <c r="C22" s="102"/>
      <c r="D22" s="103"/>
      <c r="E22" s="102"/>
      <c r="F22" s="103"/>
      <c r="G22" s="102"/>
      <c r="H22" s="103"/>
      <c r="I22" s="102"/>
      <c r="J22" s="103"/>
      <c r="K22" s="102"/>
      <c r="L22" s="103"/>
      <c r="M22" s="102"/>
      <c r="N22" s="103"/>
      <c r="O22" s="102"/>
      <c r="P22" s="103"/>
      <c r="Q22" s="102"/>
      <c r="R22" s="103"/>
      <c r="S22" s="102"/>
      <c r="T22" s="103"/>
      <c r="U22" s="102"/>
      <c r="V22" s="103"/>
    </row>
    <row r="23" spans="1:22" ht="12.75" customHeight="1" x14ac:dyDescent="0.3">
      <c r="A23" s="151" t="s">
        <v>240</v>
      </c>
      <c r="B23" s="50"/>
      <c r="C23" s="102"/>
      <c r="D23" s="103">
        <f t="shared" ref="D23:D28" si="0">IFERROR(C23/C$28,0)</f>
        <v>0</v>
      </c>
      <c r="E23" s="102"/>
      <c r="F23" s="103">
        <f t="shared" ref="F23:F28" si="1">IFERROR(E23/E$28,0)</f>
        <v>0</v>
      </c>
      <c r="G23" s="102"/>
      <c r="H23" s="103">
        <f t="shared" ref="H23:H28" si="2">IFERROR(G23/G$28,0)</f>
        <v>0</v>
      </c>
      <c r="I23" s="102"/>
      <c r="J23" s="103">
        <f t="shared" ref="J23:J28" si="3">IFERROR(I23/I$28,0)</f>
        <v>0</v>
      </c>
      <c r="K23" s="102"/>
      <c r="L23" s="103">
        <f t="shared" ref="L23:L28" si="4">IFERROR(K23/K$28,0)</f>
        <v>0</v>
      </c>
      <c r="M23" s="102"/>
      <c r="N23" s="103">
        <f t="shared" ref="N23:N28" si="5">IFERROR(M23/M$28,0)</f>
        <v>0</v>
      </c>
      <c r="O23" s="102"/>
      <c r="P23" s="103">
        <f t="shared" ref="P23:P28" si="6">IFERROR(O23/O$28,0)</f>
        <v>0</v>
      </c>
      <c r="Q23" s="102"/>
      <c r="R23" s="103">
        <f t="shared" ref="R23:R28" si="7">IFERROR(Q23/Q$28,0)</f>
        <v>0</v>
      </c>
      <c r="S23" s="102"/>
      <c r="T23" s="103">
        <f t="shared" ref="T23:T28" si="8">IFERROR(S23/S$28,0)</f>
        <v>0</v>
      </c>
      <c r="U23" s="102"/>
      <c r="V23" s="103">
        <f t="shared" ref="V23:V28" si="9">IFERROR(U23/U$28,0)</f>
        <v>0</v>
      </c>
    </row>
    <row r="24" spans="1:22" ht="12.75" customHeight="1" x14ac:dyDescent="0.3">
      <c r="A24" s="151" t="s">
        <v>241</v>
      </c>
      <c r="B24" s="50"/>
      <c r="C24" s="102"/>
      <c r="D24" s="103">
        <f t="shared" si="0"/>
        <v>0</v>
      </c>
      <c r="E24" s="102"/>
      <c r="F24" s="103">
        <f t="shared" si="1"/>
        <v>0</v>
      </c>
      <c r="G24" s="102"/>
      <c r="H24" s="103">
        <f t="shared" si="2"/>
        <v>0</v>
      </c>
      <c r="I24" s="102"/>
      <c r="J24" s="103">
        <f t="shared" si="3"/>
        <v>0</v>
      </c>
      <c r="K24" s="102"/>
      <c r="L24" s="103">
        <f t="shared" si="4"/>
        <v>0</v>
      </c>
      <c r="M24" s="102"/>
      <c r="N24" s="103">
        <f t="shared" si="5"/>
        <v>0</v>
      </c>
      <c r="O24" s="102"/>
      <c r="P24" s="103">
        <f t="shared" si="6"/>
        <v>0</v>
      </c>
      <c r="Q24" s="102"/>
      <c r="R24" s="103">
        <f t="shared" si="7"/>
        <v>0</v>
      </c>
      <c r="S24" s="102"/>
      <c r="T24" s="103">
        <f t="shared" si="8"/>
        <v>0</v>
      </c>
      <c r="U24" s="102"/>
      <c r="V24" s="103">
        <f t="shared" si="9"/>
        <v>0</v>
      </c>
    </row>
    <row r="25" spans="1:22" ht="12.75" customHeight="1" x14ac:dyDescent="0.3">
      <c r="A25" s="38" t="s">
        <v>242</v>
      </c>
      <c r="B25" s="50"/>
      <c r="C25" s="136">
        <v>952870</v>
      </c>
      <c r="D25" s="103">
        <f t="shared" si="0"/>
        <v>1</v>
      </c>
      <c r="E25" s="136">
        <v>971927.4</v>
      </c>
      <c r="F25" s="103">
        <f t="shared" si="1"/>
        <v>1</v>
      </c>
      <c r="G25" s="136">
        <v>991365.94800000009</v>
      </c>
      <c r="H25" s="103">
        <f t="shared" si="2"/>
        <v>1</v>
      </c>
      <c r="I25" s="136">
        <v>1011193.2669600002</v>
      </c>
      <c r="J25" s="103">
        <f t="shared" si="3"/>
        <v>1</v>
      </c>
      <c r="K25" s="136">
        <v>1031417.1322992002</v>
      </c>
      <c r="L25" s="103">
        <f t="shared" si="4"/>
        <v>1</v>
      </c>
      <c r="M25" s="136">
        <v>1052045.4749451841</v>
      </c>
      <c r="N25" s="103">
        <f t="shared" si="5"/>
        <v>1</v>
      </c>
      <c r="O25" s="136">
        <v>1073086.3844440877</v>
      </c>
      <c r="P25" s="103">
        <f t="shared" si="6"/>
        <v>1</v>
      </c>
      <c r="Q25" s="136">
        <v>1094548.1121329695</v>
      </c>
      <c r="R25" s="103">
        <f t="shared" si="7"/>
        <v>1</v>
      </c>
      <c r="S25" s="136">
        <v>1116439.074375629</v>
      </c>
      <c r="T25" s="103">
        <f t="shared" si="8"/>
        <v>1</v>
      </c>
      <c r="U25" s="136">
        <v>1138767.8558631416</v>
      </c>
      <c r="V25" s="103">
        <f t="shared" si="9"/>
        <v>1</v>
      </c>
    </row>
    <row r="26" spans="1:22" ht="12.75" customHeight="1" x14ac:dyDescent="0.3">
      <c r="A26" s="151" t="s">
        <v>243</v>
      </c>
      <c r="B26" s="50"/>
      <c r="C26" s="102"/>
      <c r="D26" s="103">
        <f t="shared" si="0"/>
        <v>0</v>
      </c>
      <c r="E26" s="102"/>
      <c r="F26" s="103">
        <f t="shared" si="1"/>
        <v>0</v>
      </c>
      <c r="G26" s="102"/>
      <c r="H26" s="103">
        <f t="shared" si="2"/>
        <v>0</v>
      </c>
      <c r="I26" s="102"/>
      <c r="J26" s="103">
        <f t="shared" si="3"/>
        <v>0</v>
      </c>
      <c r="K26" s="102"/>
      <c r="L26" s="103">
        <f t="shared" si="4"/>
        <v>0</v>
      </c>
      <c r="M26" s="102"/>
      <c r="N26" s="103">
        <f t="shared" si="5"/>
        <v>0</v>
      </c>
      <c r="O26" s="102"/>
      <c r="P26" s="103">
        <f t="shared" si="6"/>
        <v>0</v>
      </c>
      <c r="Q26" s="102"/>
      <c r="R26" s="103">
        <f t="shared" si="7"/>
        <v>0</v>
      </c>
      <c r="S26" s="102"/>
      <c r="T26" s="103">
        <f t="shared" si="8"/>
        <v>0</v>
      </c>
      <c r="U26" s="102"/>
      <c r="V26" s="103">
        <f t="shared" si="9"/>
        <v>0</v>
      </c>
    </row>
    <row r="27" spans="1:22" ht="12.75" customHeight="1" x14ac:dyDescent="0.3">
      <c r="A27" s="38" t="s">
        <v>40</v>
      </c>
      <c r="B27" s="50"/>
      <c r="C27" s="137"/>
      <c r="D27" s="103">
        <f t="shared" si="0"/>
        <v>0</v>
      </c>
      <c r="E27" s="137"/>
      <c r="F27" s="103">
        <f t="shared" si="1"/>
        <v>0</v>
      </c>
      <c r="G27" s="137"/>
      <c r="H27" s="103">
        <f t="shared" si="2"/>
        <v>0</v>
      </c>
      <c r="I27" s="137"/>
      <c r="J27" s="103">
        <f t="shared" si="3"/>
        <v>0</v>
      </c>
      <c r="K27" s="137"/>
      <c r="L27" s="103">
        <f t="shared" si="4"/>
        <v>0</v>
      </c>
      <c r="M27" s="137"/>
      <c r="N27" s="103">
        <f t="shared" si="5"/>
        <v>0</v>
      </c>
      <c r="O27" s="137"/>
      <c r="P27" s="103">
        <f t="shared" si="6"/>
        <v>0</v>
      </c>
      <c r="Q27" s="137"/>
      <c r="R27" s="103">
        <f t="shared" si="7"/>
        <v>0</v>
      </c>
      <c r="S27" s="137"/>
      <c r="T27" s="103">
        <f t="shared" si="8"/>
        <v>0</v>
      </c>
      <c r="U27" s="137"/>
      <c r="V27" s="103">
        <f t="shared" si="9"/>
        <v>0</v>
      </c>
    </row>
    <row r="28" spans="1:22" ht="12.75" customHeight="1" x14ac:dyDescent="0.3">
      <c r="A28" s="26" t="s">
        <v>1</v>
      </c>
      <c r="B28" s="69"/>
      <c r="C28" s="105">
        <f>SUM(C19:C27)</f>
        <v>952870</v>
      </c>
      <c r="D28" s="106">
        <f t="shared" si="0"/>
        <v>1</v>
      </c>
      <c r="E28" s="105">
        <f>SUM(E19:E27)</f>
        <v>971927.4</v>
      </c>
      <c r="F28" s="106">
        <f t="shared" si="1"/>
        <v>1</v>
      </c>
      <c r="G28" s="105">
        <f>SUM(G19:G27)</f>
        <v>991365.94800000009</v>
      </c>
      <c r="H28" s="106">
        <f t="shared" si="2"/>
        <v>1</v>
      </c>
      <c r="I28" s="105">
        <f>SUM(I19:I27)</f>
        <v>1011193.2669600002</v>
      </c>
      <c r="J28" s="106">
        <f t="shared" si="3"/>
        <v>1</v>
      </c>
      <c r="K28" s="105">
        <f>SUM(K19:K27)</f>
        <v>1031417.1322992002</v>
      </c>
      <c r="L28" s="106">
        <f t="shared" si="4"/>
        <v>1</v>
      </c>
      <c r="M28" s="105">
        <f>SUM(M19:M27)</f>
        <v>1052045.4749451841</v>
      </c>
      <c r="N28" s="106">
        <f t="shared" si="5"/>
        <v>1</v>
      </c>
      <c r="O28" s="105">
        <f>SUM(O19:O27)</f>
        <v>1073086.3844440877</v>
      </c>
      <c r="P28" s="106">
        <f t="shared" si="6"/>
        <v>1</v>
      </c>
      <c r="Q28" s="105">
        <f>SUM(Q19:Q27)</f>
        <v>1094548.1121329695</v>
      </c>
      <c r="R28" s="106">
        <f t="shared" si="7"/>
        <v>1</v>
      </c>
      <c r="S28" s="105">
        <f>SUM(S19:S27)</f>
        <v>1116439.074375629</v>
      </c>
      <c r="T28" s="106">
        <f t="shared" si="8"/>
        <v>1</v>
      </c>
      <c r="U28" s="105">
        <f>SUM(U19:U27)</f>
        <v>1138767.8558631416</v>
      </c>
      <c r="V28" s="106">
        <f t="shared" si="9"/>
        <v>1</v>
      </c>
    </row>
    <row r="29" spans="1:22" ht="12.75" customHeight="1" x14ac:dyDescent="0.3">
      <c r="A29" s="26"/>
      <c r="B29" s="69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2" ht="12.75" customHeight="1" x14ac:dyDescent="0.3">
      <c r="A30" s="26" t="s">
        <v>34</v>
      </c>
      <c r="B30" s="69"/>
      <c r="C30" s="103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2" ht="12.75" customHeight="1" x14ac:dyDescent="0.3">
      <c r="A31" s="38" t="s">
        <v>35</v>
      </c>
      <c r="B31" s="50"/>
      <c r="C31" s="217">
        <v>323975.80000000005</v>
      </c>
      <c r="D31" s="103">
        <f>IFERROR(C31/C$28,0)</f>
        <v>0.34</v>
      </c>
      <c r="E31" s="217">
        <v>330455.31600000005</v>
      </c>
      <c r="F31" s="103">
        <f>IFERROR(E31/E$28,0)</f>
        <v>0.34</v>
      </c>
      <c r="G31" s="217">
        <v>337064.42232000007</v>
      </c>
      <c r="H31" s="103">
        <f>IFERROR(G31/G$28,0)</f>
        <v>0.34</v>
      </c>
      <c r="I31" s="217">
        <v>343805.71076640009</v>
      </c>
      <c r="J31" s="103">
        <f>IFERROR(I31/I$28,0)</f>
        <v>0.34</v>
      </c>
      <c r="K31" s="217">
        <v>350681.8249817281</v>
      </c>
      <c r="L31" s="103">
        <f>IFERROR(K31/K$28,0)</f>
        <v>0.34</v>
      </c>
      <c r="M31" s="217">
        <v>357695.46148136264</v>
      </c>
      <c r="N31" s="103">
        <f>IFERROR(M31/M$28,0)</f>
        <v>0.34</v>
      </c>
      <c r="O31" s="217">
        <v>364849.37071098987</v>
      </c>
      <c r="P31" s="103">
        <f>IFERROR(O31/O$28,0)</f>
        <v>0.34</v>
      </c>
      <c r="Q31" s="217">
        <v>372146.35812520969</v>
      </c>
      <c r="R31" s="103">
        <f>IFERROR(Q31/Q$28,0)</f>
        <v>0.34</v>
      </c>
      <c r="S31" s="217">
        <v>379589.28528771386</v>
      </c>
      <c r="T31" s="103">
        <f>IFERROR(S31/S$28,0)</f>
        <v>0.34</v>
      </c>
      <c r="U31" s="217">
        <v>387181.07099346817</v>
      </c>
      <c r="V31" s="103">
        <f>IFERROR(U31/U$28,0)</f>
        <v>0.34</v>
      </c>
    </row>
    <row r="32" spans="1:22" ht="12.75" customHeight="1" x14ac:dyDescent="0.3">
      <c r="A32" s="70" t="s">
        <v>75</v>
      </c>
      <c r="B32" s="70"/>
      <c r="C32" s="139"/>
      <c r="D32" s="103">
        <f>IFERROR(C32/C$28,0)</f>
        <v>0</v>
      </c>
      <c r="E32" s="139"/>
      <c r="F32" s="103">
        <f>IFERROR(E32/E$28,0)</f>
        <v>0</v>
      </c>
      <c r="G32" s="139"/>
      <c r="H32" s="103">
        <f>IFERROR(G32/G$28,0)</f>
        <v>0</v>
      </c>
      <c r="I32" s="139"/>
      <c r="J32" s="103">
        <f>IFERROR(I32/I$28,0)</f>
        <v>0</v>
      </c>
      <c r="K32" s="139"/>
      <c r="L32" s="103">
        <f>IFERROR(K32/K$28,0)</f>
        <v>0</v>
      </c>
      <c r="M32" s="139"/>
      <c r="N32" s="103">
        <f>IFERROR(M32/M$28,0)</f>
        <v>0</v>
      </c>
      <c r="O32" s="139"/>
      <c r="P32" s="103">
        <f>IFERROR(O32/O$28,0)</f>
        <v>0</v>
      </c>
      <c r="Q32" s="139"/>
      <c r="R32" s="103">
        <f>IFERROR(Q32/Q$28,0)</f>
        <v>0</v>
      </c>
      <c r="S32" s="139"/>
      <c r="T32" s="103">
        <f>IFERROR(S32/S$28,0)</f>
        <v>0</v>
      </c>
      <c r="U32" s="139"/>
      <c r="V32" s="103">
        <f>IFERROR(U32/U$28,0)</f>
        <v>0</v>
      </c>
    </row>
    <row r="33" spans="1:22" ht="12.75" customHeight="1" x14ac:dyDescent="0.3">
      <c r="A33" s="26" t="s">
        <v>2</v>
      </c>
      <c r="B33" s="69"/>
      <c r="C33" s="105">
        <f>SUM(C31:C32)</f>
        <v>323975.80000000005</v>
      </c>
      <c r="D33" s="106">
        <f>IFERROR(C33/C$28,0)</f>
        <v>0.34</v>
      </c>
      <c r="E33" s="105">
        <f>SUM(E31:E32)</f>
        <v>330455.31600000005</v>
      </c>
      <c r="F33" s="106">
        <f>IFERROR(E33/E$28,0)</f>
        <v>0.34</v>
      </c>
      <c r="G33" s="105">
        <f>SUM(G31:G32)</f>
        <v>337064.42232000007</v>
      </c>
      <c r="H33" s="106">
        <f>IFERROR(G33/G$28,0)</f>
        <v>0.34</v>
      </c>
      <c r="I33" s="105">
        <f>SUM(I31:I32)</f>
        <v>343805.71076640009</v>
      </c>
      <c r="J33" s="106">
        <f>IFERROR(I33/I$28,0)</f>
        <v>0.34</v>
      </c>
      <c r="K33" s="105">
        <f>SUM(K31:K32)</f>
        <v>350681.8249817281</v>
      </c>
      <c r="L33" s="106">
        <f>IFERROR(K33/K$28,0)</f>
        <v>0.34</v>
      </c>
      <c r="M33" s="105">
        <f>SUM(M31:M32)</f>
        <v>357695.46148136264</v>
      </c>
      <c r="N33" s="106">
        <f>IFERROR(M33/M$28,0)</f>
        <v>0.34</v>
      </c>
      <c r="O33" s="105">
        <f>SUM(O31:O32)</f>
        <v>364849.37071098987</v>
      </c>
      <c r="P33" s="106">
        <f>IFERROR(O33/O$28,0)</f>
        <v>0.34</v>
      </c>
      <c r="Q33" s="105">
        <f>SUM(Q31:Q32)</f>
        <v>372146.35812520969</v>
      </c>
      <c r="R33" s="106">
        <f>IFERROR(Q33/Q$28,0)</f>
        <v>0.34</v>
      </c>
      <c r="S33" s="105">
        <f>SUM(S31:S32)</f>
        <v>379589.28528771386</v>
      </c>
      <c r="T33" s="106">
        <f>IFERROR(S33/S$28,0)</f>
        <v>0.34</v>
      </c>
      <c r="U33" s="105">
        <f>SUM(U31:U32)</f>
        <v>387181.07099346817</v>
      </c>
      <c r="V33" s="106">
        <f>IFERROR(U33/U$28,0)</f>
        <v>0.34</v>
      </c>
    </row>
    <row r="34" spans="1:22" ht="12.75" customHeight="1" x14ac:dyDescent="0.3">
      <c r="A34" s="38"/>
      <c r="B34" s="5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2.75" customHeight="1" x14ac:dyDescent="0.3">
      <c r="A35" s="26" t="s">
        <v>3</v>
      </c>
      <c r="B35" s="69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2.75" customHeight="1" x14ac:dyDescent="0.3">
      <c r="A36" s="38" t="s">
        <v>22</v>
      </c>
      <c r="B36" s="50"/>
      <c r="C36" s="217">
        <v>170707</v>
      </c>
      <c r="D36" s="103">
        <f t="shared" ref="D36:D46" si="10">IFERROR(C36/C$28,0)</f>
        <v>0.17915035629204404</v>
      </c>
      <c r="E36" s="217">
        <v>174121.14</v>
      </c>
      <c r="F36" s="103">
        <f t="shared" ref="F36:F46" si="11">IFERROR(E36/E$28,0)</f>
        <v>0.17915035629204404</v>
      </c>
      <c r="G36" s="217">
        <v>177603.56280000001</v>
      </c>
      <c r="H36" s="103">
        <f t="shared" ref="H36:H46" si="12">IFERROR(G36/G$28,0)</f>
        <v>0.17915035629204404</v>
      </c>
      <c r="I36" s="217">
        <v>181155.63405600001</v>
      </c>
      <c r="J36" s="103">
        <f t="shared" ref="J36:J46" si="13">IFERROR(I36/I$28,0)</f>
        <v>0.17915035629204401</v>
      </c>
      <c r="K36" s="217">
        <v>184778.74673712</v>
      </c>
      <c r="L36" s="103">
        <f t="shared" ref="L36:L46" si="14">IFERROR(K36/K$28,0)</f>
        <v>0.17915035629204401</v>
      </c>
      <c r="M36" s="217">
        <v>188474.32167186242</v>
      </c>
      <c r="N36" s="103">
        <f t="shared" ref="N36:N46" si="15">IFERROR(M36/M$28,0)</f>
        <v>0.17915035629204404</v>
      </c>
      <c r="O36" s="217">
        <v>192243.80810529966</v>
      </c>
      <c r="P36" s="103">
        <f t="shared" ref="P36:P46" si="16">IFERROR(O36/O$28,0)</f>
        <v>0.17915035629204404</v>
      </c>
      <c r="Q36" s="217">
        <v>196088.68426740565</v>
      </c>
      <c r="R36" s="103">
        <f t="shared" ref="R36:R46" si="17">IFERROR(Q36/Q$28,0)</f>
        <v>0.17915035629204404</v>
      </c>
      <c r="S36" s="217">
        <v>200010.45795275376</v>
      </c>
      <c r="T36" s="103">
        <f t="shared" ref="T36:T46" si="18">IFERROR(S36/S$28,0)</f>
        <v>0.17915035629204401</v>
      </c>
      <c r="U36" s="217">
        <v>204010.66711180884</v>
      </c>
      <c r="V36" s="103">
        <f t="shared" ref="V36:V46" si="19">IFERROR(U36/U$28,0)</f>
        <v>0.17915035629204401</v>
      </c>
    </row>
    <row r="37" spans="1:22" ht="12.75" customHeight="1" x14ac:dyDescent="0.3">
      <c r="A37" s="38" t="s">
        <v>23</v>
      </c>
      <c r="B37" s="50"/>
      <c r="C37" s="217">
        <v>246091</v>
      </c>
      <c r="D37" s="103">
        <f t="shared" si="10"/>
        <v>0.25826293198442601</v>
      </c>
      <c r="E37" s="217">
        <v>251012.82</v>
      </c>
      <c r="F37" s="103">
        <f t="shared" si="11"/>
        <v>0.25826293198442601</v>
      </c>
      <c r="G37" s="217">
        <v>256033.07640000002</v>
      </c>
      <c r="H37" s="103">
        <f t="shared" si="12"/>
        <v>0.25826293198442601</v>
      </c>
      <c r="I37" s="217">
        <v>261153.73792800002</v>
      </c>
      <c r="J37" s="103">
        <f t="shared" si="13"/>
        <v>0.25826293198442596</v>
      </c>
      <c r="K37" s="217">
        <v>266376.81268656004</v>
      </c>
      <c r="L37" s="103">
        <f t="shared" si="14"/>
        <v>0.25826293198442601</v>
      </c>
      <c r="M37" s="217">
        <v>271704.34894029127</v>
      </c>
      <c r="N37" s="103">
        <f t="shared" si="15"/>
        <v>0.25826293198442607</v>
      </c>
      <c r="O37" s="217">
        <v>277138.4359190971</v>
      </c>
      <c r="P37" s="103">
        <f t="shared" si="16"/>
        <v>0.25826293198442607</v>
      </c>
      <c r="Q37" s="217">
        <v>282681.20463747904</v>
      </c>
      <c r="R37" s="103">
        <f t="shared" si="17"/>
        <v>0.25826293198442601</v>
      </c>
      <c r="S37" s="217">
        <v>288334.82873022865</v>
      </c>
      <c r="T37" s="103">
        <f t="shared" si="18"/>
        <v>0.25826293198442607</v>
      </c>
      <c r="U37" s="217">
        <v>294101.52530483325</v>
      </c>
      <c r="V37" s="103">
        <f t="shared" si="19"/>
        <v>0.25826293198442607</v>
      </c>
    </row>
    <row r="38" spans="1:22" ht="12.75" customHeight="1" x14ac:dyDescent="0.3">
      <c r="A38" s="38" t="s">
        <v>24</v>
      </c>
      <c r="B38" s="50"/>
      <c r="C38" s="217"/>
      <c r="D38" s="103">
        <f t="shared" si="10"/>
        <v>0</v>
      </c>
      <c r="E38" s="217"/>
      <c r="F38" s="103">
        <f t="shared" si="11"/>
        <v>0</v>
      </c>
      <c r="G38" s="217"/>
      <c r="H38" s="103">
        <f t="shared" si="12"/>
        <v>0</v>
      </c>
      <c r="I38" s="217"/>
      <c r="J38" s="103">
        <f t="shared" si="13"/>
        <v>0</v>
      </c>
      <c r="K38" s="217"/>
      <c r="L38" s="103">
        <f t="shared" si="14"/>
        <v>0</v>
      </c>
      <c r="M38" s="217"/>
      <c r="N38" s="103">
        <f t="shared" si="15"/>
        <v>0</v>
      </c>
      <c r="O38" s="217"/>
      <c r="P38" s="103">
        <f t="shared" si="16"/>
        <v>0</v>
      </c>
      <c r="Q38" s="217"/>
      <c r="R38" s="103">
        <f t="shared" si="17"/>
        <v>0</v>
      </c>
      <c r="S38" s="217"/>
      <c r="T38" s="103">
        <f t="shared" si="18"/>
        <v>0</v>
      </c>
      <c r="U38" s="217"/>
      <c r="V38" s="103">
        <f t="shared" si="19"/>
        <v>0</v>
      </c>
    </row>
    <row r="39" spans="1:22" ht="12.75" customHeight="1" x14ac:dyDescent="0.3">
      <c r="A39" s="38" t="s">
        <v>28</v>
      </c>
      <c r="B39" s="50"/>
      <c r="C39" s="217">
        <v>26430</v>
      </c>
      <c r="D39" s="103">
        <f t="shared" si="10"/>
        <v>2.7737256918572314E-2</v>
      </c>
      <c r="E39" s="217">
        <v>26958.600000000002</v>
      </c>
      <c r="F39" s="103">
        <f t="shared" si="11"/>
        <v>2.7737256918572314E-2</v>
      </c>
      <c r="G39" s="217">
        <v>27497.772000000004</v>
      </c>
      <c r="H39" s="103">
        <f t="shared" si="12"/>
        <v>2.7737256918572314E-2</v>
      </c>
      <c r="I39" s="217">
        <v>28047.727440000006</v>
      </c>
      <c r="J39" s="103">
        <f t="shared" si="13"/>
        <v>2.7737256918572314E-2</v>
      </c>
      <c r="K39" s="217">
        <v>28608.681988800006</v>
      </c>
      <c r="L39" s="103">
        <f t="shared" si="14"/>
        <v>2.7737256918572314E-2</v>
      </c>
      <c r="M39" s="217">
        <v>29180.855628576006</v>
      </c>
      <c r="N39" s="103">
        <f t="shared" si="15"/>
        <v>2.7737256918572317E-2</v>
      </c>
      <c r="O39" s="217">
        <v>29764.472741147525</v>
      </c>
      <c r="P39" s="103">
        <f t="shared" si="16"/>
        <v>2.7737256918572317E-2</v>
      </c>
      <c r="Q39" s="217">
        <v>30359.762195970477</v>
      </c>
      <c r="R39" s="103">
        <f t="shared" si="17"/>
        <v>2.7737256918572317E-2</v>
      </c>
      <c r="S39" s="217">
        <v>30966.957439889888</v>
      </c>
      <c r="T39" s="103">
        <f t="shared" si="18"/>
        <v>2.7737256918572317E-2</v>
      </c>
      <c r="U39" s="217">
        <v>31586.296588687685</v>
      </c>
      <c r="V39" s="103">
        <f t="shared" si="19"/>
        <v>2.7737256918572314E-2</v>
      </c>
    </row>
    <row r="40" spans="1:22" ht="12.75" customHeight="1" x14ac:dyDescent="0.3">
      <c r="A40" s="38" t="s">
        <v>25</v>
      </c>
      <c r="B40" s="50"/>
      <c r="C40" s="217">
        <v>21167.668000000001</v>
      </c>
      <c r="D40" s="103">
        <f t="shared" si="10"/>
        <v>2.2214644180213461E-2</v>
      </c>
      <c r="E40" s="217">
        <v>21591.021360000002</v>
      </c>
      <c r="F40" s="103">
        <f t="shared" si="11"/>
        <v>2.2214644180213461E-2</v>
      </c>
      <c r="G40" s="217">
        <v>22022.841787200003</v>
      </c>
      <c r="H40" s="103">
        <f t="shared" si="12"/>
        <v>2.2214644180213461E-2</v>
      </c>
      <c r="I40" s="217">
        <v>22463.298622943999</v>
      </c>
      <c r="J40" s="103">
        <f t="shared" si="13"/>
        <v>2.2214644180213457E-2</v>
      </c>
      <c r="K40" s="217">
        <v>22912.564595402881</v>
      </c>
      <c r="L40" s="103">
        <f t="shared" si="14"/>
        <v>2.2214644180213457E-2</v>
      </c>
      <c r="M40" s="217">
        <v>23370.815887310939</v>
      </c>
      <c r="N40" s="103">
        <f t="shared" si="15"/>
        <v>2.2214644180213461E-2</v>
      </c>
      <c r="O40" s="217">
        <v>23838.232205057157</v>
      </c>
      <c r="P40" s="103">
        <f t="shared" si="16"/>
        <v>2.2214644180213461E-2</v>
      </c>
      <c r="Q40" s="217">
        <v>24314.996849158302</v>
      </c>
      <c r="R40" s="103">
        <f t="shared" si="17"/>
        <v>2.2214644180213461E-2</v>
      </c>
      <c r="S40" s="217">
        <v>24801.296786141465</v>
      </c>
      <c r="T40" s="103">
        <f t="shared" si="18"/>
        <v>2.2214644180213457E-2</v>
      </c>
      <c r="U40" s="217">
        <v>25297.322721864297</v>
      </c>
      <c r="V40" s="103">
        <f t="shared" si="19"/>
        <v>2.2214644180213457E-2</v>
      </c>
    </row>
    <row r="41" spans="1:22" ht="12.75" customHeight="1" x14ac:dyDescent="0.3">
      <c r="A41" s="38" t="s">
        <v>26</v>
      </c>
      <c r="B41" s="50"/>
      <c r="C41" s="217">
        <v>30515.284</v>
      </c>
      <c r="D41" s="103">
        <f t="shared" si="10"/>
        <v>3.2024603566068822E-2</v>
      </c>
      <c r="E41" s="217">
        <v>31125.589680000001</v>
      </c>
      <c r="F41" s="103">
        <f t="shared" si="11"/>
        <v>3.2024603566068822E-2</v>
      </c>
      <c r="G41" s="217">
        <v>31748.101473600003</v>
      </c>
      <c r="H41" s="103">
        <f t="shared" si="12"/>
        <v>3.2024603566068822E-2</v>
      </c>
      <c r="I41" s="217">
        <v>32383.063503072</v>
      </c>
      <c r="J41" s="103">
        <f t="shared" si="13"/>
        <v>3.2024603566068822E-2</v>
      </c>
      <c r="K41" s="217">
        <v>33030.724773133443</v>
      </c>
      <c r="L41" s="103">
        <f t="shared" si="14"/>
        <v>3.2024603566068822E-2</v>
      </c>
      <c r="M41" s="217">
        <v>33691.339268596115</v>
      </c>
      <c r="N41" s="103">
        <f t="shared" si="15"/>
        <v>3.2024603566068829E-2</v>
      </c>
      <c r="O41" s="217">
        <v>34365.166053968038</v>
      </c>
      <c r="P41" s="103">
        <f t="shared" si="16"/>
        <v>3.2024603566068829E-2</v>
      </c>
      <c r="Q41" s="217">
        <v>35052.469375047403</v>
      </c>
      <c r="R41" s="103">
        <f t="shared" si="17"/>
        <v>3.2024603566068829E-2</v>
      </c>
      <c r="S41" s="217">
        <v>35753.518762548352</v>
      </c>
      <c r="T41" s="103">
        <f t="shared" si="18"/>
        <v>3.2024603566068829E-2</v>
      </c>
      <c r="U41" s="217">
        <v>36468.589137799325</v>
      </c>
      <c r="V41" s="103">
        <f t="shared" si="19"/>
        <v>3.2024603566068836E-2</v>
      </c>
    </row>
    <row r="42" spans="1:22" ht="12.75" customHeight="1" x14ac:dyDescent="0.3">
      <c r="A42" s="38" t="s">
        <v>27</v>
      </c>
      <c r="B42" s="50"/>
      <c r="C42" s="217"/>
      <c r="D42" s="103">
        <f t="shared" si="10"/>
        <v>0</v>
      </c>
      <c r="E42" s="217"/>
      <c r="F42" s="103">
        <f t="shared" si="11"/>
        <v>0</v>
      </c>
      <c r="G42" s="217"/>
      <c r="H42" s="103">
        <f t="shared" si="12"/>
        <v>0</v>
      </c>
      <c r="I42" s="217"/>
      <c r="J42" s="103">
        <f t="shared" si="13"/>
        <v>0</v>
      </c>
      <c r="K42" s="217"/>
      <c r="L42" s="103">
        <f t="shared" si="14"/>
        <v>0</v>
      </c>
      <c r="M42" s="217"/>
      <c r="N42" s="103">
        <f t="shared" si="15"/>
        <v>0</v>
      </c>
      <c r="O42" s="217"/>
      <c r="P42" s="103">
        <f t="shared" si="16"/>
        <v>0</v>
      </c>
      <c r="Q42" s="217"/>
      <c r="R42" s="103">
        <f t="shared" si="17"/>
        <v>0</v>
      </c>
      <c r="S42" s="217"/>
      <c r="T42" s="103">
        <f t="shared" si="18"/>
        <v>0</v>
      </c>
      <c r="U42" s="217"/>
      <c r="V42" s="103">
        <f t="shared" si="19"/>
        <v>0</v>
      </c>
    </row>
    <row r="43" spans="1:22" ht="12.75" customHeight="1" x14ac:dyDescent="0.3">
      <c r="A43" s="38" t="s">
        <v>76</v>
      </c>
      <c r="B43" s="50"/>
      <c r="C43" s="217"/>
      <c r="D43" s="103">
        <f t="shared" si="10"/>
        <v>0</v>
      </c>
      <c r="E43" s="217"/>
      <c r="F43" s="103">
        <f t="shared" si="11"/>
        <v>0</v>
      </c>
      <c r="G43" s="217"/>
      <c r="H43" s="103">
        <f t="shared" si="12"/>
        <v>0</v>
      </c>
      <c r="I43" s="217"/>
      <c r="J43" s="103">
        <f t="shared" si="13"/>
        <v>0</v>
      </c>
      <c r="K43" s="217"/>
      <c r="L43" s="103">
        <f t="shared" si="14"/>
        <v>0</v>
      </c>
      <c r="M43" s="217"/>
      <c r="N43" s="103">
        <f t="shared" si="15"/>
        <v>0</v>
      </c>
      <c r="O43" s="217"/>
      <c r="P43" s="103">
        <f t="shared" si="16"/>
        <v>0</v>
      </c>
      <c r="Q43" s="217"/>
      <c r="R43" s="103">
        <f t="shared" si="17"/>
        <v>0</v>
      </c>
      <c r="S43" s="217"/>
      <c r="T43" s="103">
        <f t="shared" si="18"/>
        <v>0</v>
      </c>
      <c r="U43" s="217"/>
      <c r="V43" s="103">
        <f t="shared" si="19"/>
        <v>0</v>
      </c>
    </row>
    <row r="44" spans="1:22" ht="12.75" customHeight="1" x14ac:dyDescent="0.3">
      <c r="A44" s="38" t="s">
        <v>11</v>
      </c>
      <c r="B44" s="50"/>
      <c r="C44" s="217"/>
      <c r="D44" s="103">
        <f t="shared" si="10"/>
        <v>0</v>
      </c>
      <c r="E44" s="217"/>
      <c r="F44" s="103">
        <f t="shared" si="11"/>
        <v>0</v>
      </c>
      <c r="G44" s="217"/>
      <c r="H44" s="103">
        <f t="shared" si="12"/>
        <v>0</v>
      </c>
      <c r="I44" s="217"/>
      <c r="J44" s="103">
        <f t="shared" si="13"/>
        <v>0</v>
      </c>
      <c r="K44" s="217"/>
      <c r="L44" s="103">
        <f t="shared" si="14"/>
        <v>0</v>
      </c>
      <c r="M44" s="217"/>
      <c r="N44" s="103">
        <f t="shared" si="15"/>
        <v>0</v>
      </c>
      <c r="O44" s="217"/>
      <c r="P44" s="103">
        <f t="shared" si="16"/>
        <v>0</v>
      </c>
      <c r="Q44" s="217"/>
      <c r="R44" s="103">
        <f t="shared" si="17"/>
        <v>0</v>
      </c>
      <c r="S44" s="217"/>
      <c r="T44" s="103">
        <f t="shared" si="18"/>
        <v>0</v>
      </c>
      <c r="U44" s="217"/>
      <c r="V44" s="103">
        <f t="shared" si="19"/>
        <v>0</v>
      </c>
    </row>
    <row r="45" spans="1:22" ht="12.75" customHeight="1" x14ac:dyDescent="0.3">
      <c r="A45" s="38" t="s">
        <v>4</v>
      </c>
      <c r="B45" s="50"/>
      <c r="C45" s="220">
        <v>41663.432000000001</v>
      </c>
      <c r="D45" s="103">
        <f t="shared" si="10"/>
        <v>4.3724151248333981E-2</v>
      </c>
      <c r="E45" s="220">
        <v>42496.700640000003</v>
      </c>
      <c r="F45" s="103">
        <f t="shared" si="11"/>
        <v>4.3724151248333981E-2</v>
      </c>
      <c r="G45" s="220">
        <v>43346.634652799999</v>
      </c>
      <c r="H45" s="103">
        <f t="shared" si="12"/>
        <v>4.3724151248333974E-2</v>
      </c>
      <c r="I45" s="220">
        <v>44213.567345856005</v>
      </c>
      <c r="J45" s="103">
        <f t="shared" si="13"/>
        <v>4.3724151248333981E-2</v>
      </c>
      <c r="K45" s="220">
        <v>45097.838692773126</v>
      </c>
      <c r="L45" s="103">
        <f t="shared" si="14"/>
        <v>4.3724151248333981E-2</v>
      </c>
      <c r="M45" s="220">
        <v>45999.795466628595</v>
      </c>
      <c r="N45" s="103">
        <f t="shared" si="15"/>
        <v>4.3724151248333988E-2</v>
      </c>
      <c r="O45" s="220">
        <v>46919.791375961162</v>
      </c>
      <c r="P45" s="103">
        <f t="shared" si="16"/>
        <v>4.3724151248333988E-2</v>
      </c>
      <c r="Q45" s="220">
        <v>47858.187203480382</v>
      </c>
      <c r="R45" s="103">
        <f t="shared" si="17"/>
        <v>4.3724151248333981E-2</v>
      </c>
      <c r="S45" s="220">
        <v>48815.350947549996</v>
      </c>
      <c r="T45" s="103">
        <f t="shared" si="18"/>
        <v>4.3724151248333988E-2</v>
      </c>
      <c r="U45" s="220">
        <v>49791.657966500999</v>
      </c>
      <c r="V45" s="103">
        <f t="shared" si="19"/>
        <v>4.3724151248333988E-2</v>
      </c>
    </row>
    <row r="46" spans="1:22" ht="12.75" customHeight="1" x14ac:dyDescent="0.3">
      <c r="A46" s="26" t="s">
        <v>5</v>
      </c>
      <c r="B46" s="69"/>
      <c r="C46" s="105">
        <f>SUM(C36:C45)</f>
        <v>536574.38399999996</v>
      </c>
      <c r="D46" s="106">
        <f t="shared" si="10"/>
        <v>0.56311394418965854</v>
      </c>
      <c r="E46" s="105">
        <f>SUM(E36:E45)</f>
        <v>547305.87167999998</v>
      </c>
      <c r="F46" s="106">
        <f t="shared" si="11"/>
        <v>0.56311394418965854</v>
      </c>
      <c r="G46" s="105">
        <f>SUM(G36:G45)</f>
        <v>558251.98911360011</v>
      </c>
      <c r="H46" s="106">
        <f t="shared" si="12"/>
        <v>0.56311394418965866</v>
      </c>
      <c r="I46" s="105">
        <f>SUM(I36:I45)</f>
        <v>569417.02889587195</v>
      </c>
      <c r="J46" s="106">
        <f t="shared" si="13"/>
        <v>0.56311394418965843</v>
      </c>
      <c r="K46" s="105">
        <f>SUM(K36:K45)</f>
        <v>580805.36947378947</v>
      </c>
      <c r="L46" s="106">
        <f t="shared" si="14"/>
        <v>0.56311394418965854</v>
      </c>
      <c r="M46" s="105">
        <f>SUM(M36:M45)</f>
        <v>592421.47686326539</v>
      </c>
      <c r="N46" s="106">
        <f t="shared" si="15"/>
        <v>0.56311394418965877</v>
      </c>
      <c r="O46" s="105">
        <f>SUM(O36:O45)</f>
        <v>604269.9064005306</v>
      </c>
      <c r="P46" s="106">
        <f t="shared" si="16"/>
        <v>0.56311394418965866</v>
      </c>
      <c r="Q46" s="105">
        <f>SUM(Q36:Q45)</f>
        <v>616355.30452854116</v>
      </c>
      <c r="R46" s="106">
        <f t="shared" si="17"/>
        <v>0.56311394418965854</v>
      </c>
      <c r="S46" s="105">
        <f>SUM(S36:S45)</f>
        <v>628682.41061911208</v>
      </c>
      <c r="T46" s="106">
        <f t="shared" si="18"/>
        <v>0.56311394418965866</v>
      </c>
      <c r="U46" s="105">
        <f>SUM(U36:U45)</f>
        <v>641256.05883149442</v>
      </c>
      <c r="V46" s="106">
        <f t="shared" si="19"/>
        <v>0.56311394418965866</v>
      </c>
    </row>
    <row r="47" spans="1:22" ht="12.75" customHeight="1" x14ac:dyDescent="0.3">
      <c r="A47" s="26"/>
      <c r="B47" s="26"/>
      <c r="C47" s="53"/>
      <c r="D47" s="111"/>
      <c r="E47" s="53"/>
      <c r="F47" s="111"/>
      <c r="G47" s="53"/>
      <c r="H47" s="111"/>
      <c r="I47" s="53"/>
      <c r="J47" s="111"/>
      <c r="K47" s="53"/>
      <c r="L47" s="111"/>
      <c r="M47" s="53"/>
      <c r="N47" s="111"/>
      <c r="O47" s="53"/>
      <c r="P47" s="111"/>
      <c r="Q47" s="53"/>
      <c r="R47" s="111"/>
      <c r="S47" s="53"/>
      <c r="T47" s="111"/>
      <c r="U47" s="53"/>
      <c r="V47" s="111"/>
    </row>
    <row r="48" spans="1:22" ht="12.75" customHeight="1" x14ac:dyDescent="0.3">
      <c r="A48" s="26" t="str">
        <f>A4</f>
        <v xml:space="preserve">VENDOR:  </v>
      </c>
      <c r="B48" s="46" t="str">
        <f>B4</f>
        <v>Aramark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4" ht="12.75" customHeight="1" x14ac:dyDescent="0.3">
      <c r="A49" s="26"/>
      <c r="B49" s="14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4" ht="12.75" customHeight="1" x14ac:dyDescent="0.3">
      <c r="A50" s="38"/>
      <c r="B50" s="38"/>
      <c r="C50" s="109" t="str">
        <f>C6</f>
        <v>FY 2018-19</v>
      </c>
      <c r="D50" s="109" t="s">
        <v>9</v>
      </c>
      <c r="E50" s="109" t="str">
        <f>E6</f>
        <v>FY 2019-20</v>
      </c>
      <c r="F50" s="109" t="s">
        <v>9</v>
      </c>
      <c r="G50" s="109" t="str">
        <f>G6</f>
        <v>FY 2020-21</v>
      </c>
      <c r="H50" s="109" t="s">
        <v>9</v>
      </c>
      <c r="I50" s="109" t="str">
        <f>I6</f>
        <v>FY 2021-22</v>
      </c>
      <c r="J50" s="109" t="s">
        <v>9</v>
      </c>
      <c r="K50" s="109" t="str">
        <f>K6</f>
        <v>FY 2022-23</v>
      </c>
      <c r="L50" s="109" t="s">
        <v>9</v>
      </c>
      <c r="M50" s="109" t="str">
        <f>M6</f>
        <v>FY 2023-24</v>
      </c>
      <c r="N50" s="109" t="s">
        <v>9</v>
      </c>
      <c r="O50" s="109" t="str">
        <f>O6</f>
        <v>FY 2024-25</v>
      </c>
      <c r="P50" s="109" t="s">
        <v>9</v>
      </c>
      <c r="Q50" s="109" t="str">
        <f>Q6</f>
        <v>FY 2025-26</v>
      </c>
      <c r="R50" s="109" t="s">
        <v>9</v>
      </c>
      <c r="S50" s="109" t="str">
        <f>S6</f>
        <v>FY 2026-27</v>
      </c>
      <c r="T50" s="109" t="s">
        <v>9</v>
      </c>
      <c r="U50" s="109" t="str">
        <f>U6</f>
        <v>FY 2027-28</v>
      </c>
      <c r="V50" s="109" t="s">
        <v>9</v>
      </c>
    </row>
    <row r="51" spans="1:24" ht="12.75" customHeight="1" x14ac:dyDescent="0.3">
      <c r="A51" s="26" t="s">
        <v>38</v>
      </c>
      <c r="B51" s="69"/>
      <c r="C51" s="101"/>
      <c r="D51" s="103"/>
      <c r="E51" s="101"/>
      <c r="F51" s="103"/>
      <c r="G51" s="101"/>
      <c r="H51" s="103"/>
      <c r="I51" s="101"/>
      <c r="J51" s="103"/>
      <c r="K51" s="101"/>
      <c r="L51" s="103"/>
      <c r="M51" s="101"/>
      <c r="N51" s="103"/>
      <c r="O51" s="101"/>
      <c r="P51" s="103"/>
      <c r="Q51" s="101"/>
      <c r="R51" s="103"/>
      <c r="S51" s="101"/>
      <c r="T51" s="103"/>
      <c r="U51" s="101"/>
      <c r="V51" s="103"/>
    </row>
    <row r="52" spans="1:24" ht="12.75" customHeight="1" x14ac:dyDescent="0.3">
      <c r="A52" s="38" t="s">
        <v>229</v>
      </c>
      <c r="B52" s="50"/>
      <c r="C52" s="217">
        <v>0</v>
      </c>
      <c r="D52" s="103">
        <f t="shared" ref="D52:D104" si="20">IFERROR(C52/C$28,0)</f>
        <v>0</v>
      </c>
      <c r="E52" s="217">
        <v>0</v>
      </c>
      <c r="F52" s="103">
        <f t="shared" ref="F52:F104" si="21">IFERROR(E52/E$28,0)</f>
        <v>0</v>
      </c>
      <c r="G52" s="217">
        <v>0</v>
      </c>
      <c r="H52" s="103">
        <f t="shared" ref="H52:H104" si="22">IFERROR(G52/G$28,0)</f>
        <v>0</v>
      </c>
      <c r="I52" s="217">
        <v>0</v>
      </c>
      <c r="J52" s="103">
        <f t="shared" ref="J52:J104" si="23">IFERROR(I52/I$28,0)</f>
        <v>0</v>
      </c>
      <c r="K52" s="217">
        <v>0</v>
      </c>
      <c r="L52" s="103">
        <f t="shared" ref="L52:L104" si="24">IFERROR(K52/K$28,0)</f>
        <v>0</v>
      </c>
      <c r="M52" s="217">
        <v>0</v>
      </c>
      <c r="N52" s="103">
        <f t="shared" ref="N52:N104" si="25">IFERROR(M52/M$28,0)</f>
        <v>0</v>
      </c>
      <c r="O52" s="217">
        <v>0</v>
      </c>
      <c r="P52" s="103">
        <f t="shared" ref="P52:P104" si="26">IFERROR(O52/O$28,0)</f>
        <v>0</v>
      </c>
      <c r="Q52" s="217">
        <v>0</v>
      </c>
      <c r="R52" s="103">
        <f t="shared" ref="R52:R104" si="27">IFERROR(Q52/Q$28,0)</f>
        <v>0</v>
      </c>
      <c r="S52" s="217">
        <v>0</v>
      </c>
      <c r="T52" s="103">
        <f t="shared" ref="T52:T104" si="28">IFERROR(S52/S$28,0)</f>
        <v>0</v>
      </c>
      <c r="U52" s="217">
        <v>0</v>
      </c>
      <c r="V52" s="103">
        <f t="shared" ref="V52" si="29">IFERROR(U52/U$28,0)</f>
        <v>0</v>
      </c>
      <c r="X52" s="247"/>
    </row>
    <row r="53" spans="1:24" ht="12.75" customHeight="1" x14ac:dyDescent="0.3">
      <c r="A53" s="38" t="s">
        <v>97</v>
      </c>
      <c r="B53" s="50"/>
      <c r="C53" s="217">
        <v>0</v>
      </c>
      <c r="D53" s="103">
        <f t="shared" si="20"/>
        <v>0</v>
      </c>
      <c r="E53" s="217">
        <v>0</v>
      </c>
      <c r="F53" s="103">
        <f t="shared" si="21"/>
        <v>0</v>
      </c>
      <c r="G53" s="217">
        <v>0</v>
      </c>
      <c r="H53" s="103">
        <f t="shared" si="22"/>
        <v>0</v>
      </c>
      <c r="I53" s="217">
        <v>0</v>
      </c>
      <c r="J53" s="103">
        <f t="shared" si="23"/>
        <v>0</v>
      </c>
      <c r="K53" s="217">
        <v>0</v>
      </c>
      <c r="L53" s="103">
        <f t="shared" si="24"/>
        <v>0</v>
      </c>
      <c r="M53" s="217">
        <v>0</v>
      </c>
      <c r="N53" s="103">
        <f t="shared" si="25"/>
        <v>0</v>
      </c>
      <c r="O53" s="217">
        <v>0</v>
      </c>
      <c r="P53" s="103">
        <f t="shared" si="26"/>
        <v>0</v>
      </c>
      <c r="Q53" s="217">
        <v>0</v>
      </c>
      <c r="R53" s="103">
        <f t="shared" si="27"/>
        <v>0</v>
      </c>
      <c r="S53" s="217">
        <v>0</v>
      </c>
      <c r="T53" s="103">
        <f t="shared" si="28"/>
        <v>0</v>
      </c>
      <c r="U53" s="217">
        <v>0</v>
      </c>
      <c r="V53" s="103">
        <f t="shared" ref="V53:V105" si="30">IFERROR(U53/U$28,0)</f>
        <v>0</v>
      </c>
      <c r="X53" s="247"/>
    </row>
    <row r="54" spans="1:24" ht="12.75" customHeight="1" x14ac:dyDescent="0.3">
      <c r="A54" s="38" t="s">
        <v>30</v>
      </c>
      <c r="B54" s="50"/>
      <c r="C54" s="217">
        <v>667.00900000000001</v>
      </c>
      <c r="D54" s="103">
        <f t="shared" si="20"/>
        <v>6.9999999999999999E-4</v>
      </c>
      <c r="E54" s="217">
        <v>680.34918000000005</v>
      </c>
      <c r="F54" s="103">
        <f t="shared" si="21"/>
        <v>6.9999999999999999E-4</v>
      </c>
      <c r="G54" s="217">
        <v>693.95616360000008</v>
      </c>
      <c r="H54" s="103">
        <f t="shared" si="22"/>
        <v>6.9999999999999999E-4</v>
      </c>
      <c r="I54" s="217">
        <v>707.8352868720001</v>
      </c>
      <c r="J54" s="103">
        <f t="shared" si="23"/>
        <v>6.9999999999999999E-4</v>
      </c>
      <c r="K54" s="217">
        <v>721.9919926094401</v>
      </c>
      <c r="L54" s="103">
        <f t="shared" si="24"/>
        <v>6.9999999999999999E-4</v>
      </c>
      <c r="M54" s="217">
        <v>736.4318324616288</v>
      </c>
      <c r="N54" s="103">
        <f t="shared" si="25"/>
        <v>6.9999999999999999E-4</v>
      </c>
      <c r="O54" s="217">
        <v>751.16046911086141</v>
      </c>
      <c r="P54" s="103">
        <f t="shared" si="26"/>
        <v>6.9999999999999999E-4</v>
      </c>
      <c r="Q54" s="217">
        <v>766.18367849307879</v>
      </c>
      <c r="R54" s="103">
        <f t="shared" si="27"/>
        <v>7.000000000000001E-4</v>
      </c>
      <c r="S54" s="217">
        <v>781.50735206294019</v>
      </c>
      <c r="T54" s="103">
        <f t="shared" si="28"/>
        <v>6.9999999999999988E-4</v>
      </c>
      <c r="U54" s="217">
        <v>797.13749910419904</v>
      </c>
      <c r="V54" s="103">
        <f t="shared" si="30"/>
        <v>6.9999999999999988E-4</v>
      </c>
      <c r="X54" s="247"/>
    </row>
    <row r="55" spans="1:24" ht="12.75" customHeight="1" x14ac:dyDescent="0.3">
      <c r="A55" s="38" t="s">
        <v>153</v>
      </c>
      <c r="B55" s="50"/>
      <c r="C55" s="217"/>
      <c r="D55" s="103">
        <f t="shared" si="20"/>
        <v>0</v>
      </c>
      <c r="E55" s="217"/>
      <c r="F55" s="103">
        <f t="shared" si="21"/>
        <v>0</v>
      </c>
      <c r="G55" s="217"/>
      <c r="H55" s="103">
        <f t="shared" si="22"/>
        <v>0</v>
      </c>
      <c r="I55" s="217"/>
      <c r="J55" s="103">
        <f t="shared" si="23"/>
        <v>0</v>
      </c>
      <c r="K55" s="217"/>
      <c r="L55" s="103">
        <f t="shared" si="24"/>
        <v>0</v>
      </c>
      <c r="M55" s="217"/>
      <c r="N55" s="103">
        <f t="shared" si="25"/>
        <v>0</v>
      </c>
      <c r="O55" s="217"/>
      <c r="P55" s="103">
        <f t="shared" si="26"/>
        <v>0</v>
      </c>
      <c r="Q55" s="217"/>
      <c r="R55" s="103">
        <f t="shared" si="27"/>
        <v>0</v>
      </c>
      <c r="S55" s="217"/>
      <c r="T55" s="103">
        <f t="shared" si="28"/>
        <v>0</v>
      </c>
      <c r="U55" s="217"/>
      <c r="V55" s="103">
        <f t="shared" si="30"/>
        <v>0</v>
      </c>
      <c r="X55" s="247"/>
    </row>
    <row r="56" spans="1:24" ht="12.75" customHeight="1" x14ac:dyDescent="0.3">
      <c r="A56" s="38" t="s">
        <v>88</v>
      </c>
      <c r="B56" s="50"/>
      <c r="C56" s="217">
        <v>485.96370000000002</v>
      </c>
      <c r="D56" s="103">
        <f t="shared" si="20"/>
        <v>5.1000000000000004E-4</v>
      </c>
      <c r="E56" s="217">
        <v>495.68297400000006</v>
      </c>
      <c r="F56" s="103">
        <f t="shared" si="21"/>
        <v>5.1000000000000004E-4</v>
      </c>
      <c r="G56" s="217">
        <v>505.59663348000009</v>
      </c>
      <c r="H56" s="103">
        <f t="shared" si="22"/>
        <v>5.1000000000000004E-4</v>
      </c>
      <c r="I56" s="217">
        <v>515.70856614960007</v>
      </c>
      <c r="J56" s="103">
        <f t="shared" si="23"/>
        <v>5.1000000000000004E-4</v>
      </c>
      <c r="K56" s="217">
        <v>526.0227374725921</v>
      </c>
      <c r="L56" s="103">
        <f t="shared" si="24"/>
        <v>5.1000000000000004E-4</v>
      </c>
      <c r="M56" s="217">
        <v>536.5431922220439</v>
      </c>
      <c r="N56" s="103">
        <f t="shared" si="25"/>
        <v>5.1000000000000004E-4</v>
      </c>
      <c r="O56" s="217">
        <v>547.27405606648472</v>
      </c>
      <c r="P56" s="103">
        <f t="shared" si="26"/>
        <v>5.0999999999999993E-4</v>
      </c>
      <c r="Q56" s="217">
        <v>558.21953718781458</v>
      </c>
      <c r="R56" s="103">
        <f t="shared" si="27"/>
        <v>5.1000000000000015E-4</v>
      </c>
      <c r="S56" s="217">
        <v>569.38392793157072</v>
      </c>
      <c r="T56" s="103">
        <f t="shared" si="28"/>
        <v>5.0999999999999993E-4</v>
      </c>
      <c r="U56" s="217">
        <v>580.7716064902022</v>
      </c>
      <c r="V56" s="103">
        <f t="shared" si="30"/>
        <v>5.1000000000000004E-4</v>
      </c>
      <c r="X56" s="247"/>
    </row>
    <row r="57" spans="1:24" ht="12.75" customHeight="1" x14ac:dyDescent="0.3">
      <c r="A57" s="38" t="s">
        <v>14</v>
      </c>
      <c r="B57" s="50"/>
      <c r="C57" s="217">
        <v>0</v>
      </c>
      <c r="D57" s="103">
        <f t="shared" si="20"/>
        <v>0</v>
      </c>
      <c r="E57" s="217">
        <v>0</v>
      </c>
      <c r="F57" s="103">
        <f t="shared" si="21"/>
        <v>0</v>
      </c>
      <c r="G57" s="217">
        <v>0</v>
      </c>
      <c r="H57" s="103">
        <f t="shared" si="22"/>
        <v>0</v>
      </c>
      <c r="I57" s="217">
        <v>0</v>
      </c>
      <c r="J57" s="103">
        <f t="shared" si="23"/>
        <v>0</v>
      </c>
      <c r="K57" s="217">
        <v>0</v>
      </c>
      <c r="L57" s="103">
        <f t="shared" si="24"/>
        <v>0</v>
      </c>
      <c r="M57" s="217">
        <v>0</v>
      </c>
      <c r="N57" s="103">
        <f t="shared" si="25"/>
        <v>0</v>
      </c>
      <c r="O57" s="217">
        <v>0</v>
      </c>
      <c r="P57" s="103">
        <f t="shared" si="26"/>
        <v>0</v>
      </c>
      <c r="Q57" s="217">
        <v>0</v>
      </c>
      <c r="R57" s="103">
        <f t="shared" si="27"/>
        <v>0</v>
      </c>
      <c r="S57" s="217">
        <v>0</v>
      </c>
      <c r="T57" s="103">
        <f t="shared" si="28"/>
        <v>0</v>
      </c>
      <c r="U57" s="217">
        <v>0</v>
      </c>
      <c r="V57" s="103">
        <f t="shared" si="30"/>
        <v>0</v>
      </c>
      <c r="X57" s="247"/>
    </row>
    <row r="58" spans="1:24" ht="12.75" customHeight="1" x14ac:dyDescent="0.3">
      <c r="A58" s="38" t="s">
        <v>31</v>
      </c>
      <c r="B58" s="50"/>
      <c r="C58" s="217">
        <v>0</v>
      </c>
      <c r="D58" s="103">
        <f t="shared" si="20"/>
        <v>0</v>
      </c>
      <c r="E58" s="217">
        <v>0</v>
      </c>
      <c r="F58" s="103">
        <f t="shared" si="21"/>
        <v>0</v>
      </c>
      <c r="G58" s="217">
        <v>0</v>
      </c>
      <c r="H58" s="103">
        <f t="shared" si="22"/>
        <v>0</v>
      </c>
      <c r="I58" s="217">
        <v>0</v>
      </c>
      <c r="J58" s="103">
        <f t="shared" si="23"/>
        <v>0</v>
      </c>
      <c r="K58" s="217">
        <v>0</v>
      </c>
      <c r="L58" s="103">
        <f t="shared" si="24"/>
        <v>0</v>
      </c>
      <c r="M58" s="217">
        <v>0</v>
      </c>
      <c r="N58" s="103">
        <f t="shared" si="25"/>
        <v>0</v>
      </c>
      <c r="O58" s="217">
        <v>0</v>
      </c>
      <c r="P58" s="103">
        <f t="shared" si="26"/>
        <v>0</v>
      </c>
      <c r="Q58" s="217">
        <v>0</v>
      </c>
      <c r="R58" s="103">
        <f t="shared" si="27"/>
        <v>0</v>
      </c>
      <c r="S58" s="217">
        <v>0</v>
      </c>
      <c r="T58" s="103">
        <f t="shared" si="28"/>
        <v>0</v>
      </c>
      <c r="U58" s="217">
        <v>0</v>
      </c>
      <c r="V58" s="103">
        <f t="shared" si="30"/>
        <v>0</v>
      </c>
      <c r="X58" s="247"/>
    </row>
    <row r="59" spans="1:24" ht="12.75" customHeight="1" x14ac:dyDescent="0.3">
      <c r="A59" s="38" t="s">
        <v>141</v>
      </c>
      <c r="B59" s="50"/>
      <c r="C59" s="217">
        <v>142930.5</v>
      </c>
      <c r="D59" s="103">
        <f t="shared" si="20"/>
        <v>0.15</v>
      </c>
      <c r="E59" s="217">
        <v>145789.10999999999</v>
      </c>
      <c r="F59" s="103">
        <f t="shared" si="21"/>
        <v>0.15</v>
      </c>
      <c r="G59" s="217">
        <v>148704.8922</v>
      </c>
      <c r="H59" s="103">
        <f t="shared" si="22"/>
        <v>0.15</v>
      </c>
      <c r="I59" s="217">
        <v>151678.99004400001</v>
      </c>
      <c r="J59" s="103">
        <f t="shared" si="23"/>
        <v>0.15</v>
      </c>
      <c r="K59" s="217">
        <v>154712.56984488002</v>
      </c>
      <c r="L59" s="103">
        <f t="shared" si="24"/>
        <v>0.15</v>
      </c>
      <c r="M59" s="217">
        <v>157806.82124177759</v>
      </c>
      <c r="N59" s="103">
        <f t="shared" si="25"/>
        <v>0.15</v>
      </c>
      <c r="O59" s="217">
        <v>160962.95766661316</v>
      </c>
      <c r="P59" s="103">
        <f t="shared" si="26"/>
        <v>0.15</v>
      </c>
      <c r="Q59" s="217">
        <v>164182.21681994543</v>
      </c>
      <c r="R59" s="103">
        <f t="shared" si="27"/>
        <v>0.15</v>
      </c>
      <c r="S59" s="217">
        <v>167465.86115634433</v>
      </c>
      <c r="T59" s="103">
        <f t="shared" si="28"/>
        <v>0.15</v>
      </c>
      <c r="U59" s="217">
        <v>170815.17837947124</v>
      </c>
      <c r="V59" s="103">
        <f t="shared" si="30"/>
        <v>0.15</v>
      </c>
      <c r="X59" s="247"/>
    </row>
    <row r="60" spans="1:24" ht="12.75" customHeight="1" x14ac:dyDescent="0.3">
      <c r="A60" s="38" t="s">
        <v>149</v>
      </c>
      <c r="B60" s="50"/>
      <c r="C60" s="217">
        <v>0</v>
      </c>
      <c r="D60" s="103">
        <f t="shared" si="20"/>
        <v>0</v>
      </c>
      <c r="E60" s="217">
        <v>0</v>
      </c>
      <c r="F60" s="103">
        <f t="shared" si="21"/>
        <v>0</v>
      </c>
      <c r="G60" s="217">
        <v>0</v>
      </c>
      <c r="H60" s="103">
        <f t="shared" si="22"/>
        <v>0</v>
      </c>
      <c r="I60" s="217">
        <v>0</v>
      </c>
      <c r="J60" s="103">
        <f t="shared" si="23"/>
        <v>0</v>
      </c>
      <c r="K60" s="217">
        <v>0</v>
      </c>
      <c r="L60" s="103">
        <f t="shared" si="24"/>
        <v>0</v>
      </c>
      <c r="M60" s="217">
        <v>0</v>
      </c>
      <c r="N60" s="103">
        <f t="shared" si="25"/>
        <v>0</v>
      </c>
      <c r="O60" s="217">
        <v>0</v>
      </c>
      <c r="P60" s="103">
        <f t="shared" si="26"/>
        <v>0</v>
      </c>
      <c r="Q60" s="217">
        <v>0</v>
      </c>
      <c r="R60" s="103">
        <f t="shared" si="27"/>
        <v>0</v>
      </c>
      <c r="S60" s="217">
        <v>0</v>
      </c>
      <c r="T60" s="103">
        <f t="shared" si="28"/>
        <v>0</v>
      </c>
      <c r="U60" s="217">
        <v>0</v>
      </c>
      <c r="V60" s="103">
        <f t="shared" si="30"/>
        <v>0</v>
      </c>
      <c r="X60" s="247"/>
    </row>
    <row r="61" spans="1:24" ht="12.75" customHeight="1" x14ac:dyDescent="0.3">
      <c r="A61" s="38" t="s">
        <v>157</v>
      </c>
      <c r="B61" s="50"/>
      <c r="C61" s="217">
        <v>0</v>
      </c>
      <c r="D61" s="103">
        <f t="shared" si="20"/>
        <v>0</v>
      </c>
      <c r="E61" s="217">
        <v>0</v>
      </c>
      <c r="F61" s="103">
        <f t="shared" si="21"/>
        <v>0</v>
      </c>
      <c r="G61" s="217">
        <v>0</v>
      </c>
      <c r="H61" s="103">
        <f t="shared" si="22"/>
        <v>0</v>
      </c>
      <c r="I61" s="217">
        <v>0</v>
      </c>
      <c r="J61" s="103">
        <f t="shared" si="23"/>
        <v>0</v>
      </c>
      <c r="K61" s="217">
        <v>0</v>
      </c>
      <c r="L61" s="103">
        <f t="shared" si="24"/>
        <v>0</v>
      </c>
      <c r="M61" s="217">
        <v>0</v>
      </c>
      <c r="N61" s="103">
        <f t="shared" si="25"/>
        <v>0</v>
      </c>
      <c r="O61" s="217">
        <v>0</v>
      </c>
      <c r="P61" s="103">
        <f t="shared" si="26"/>
        <v>0</v>
      </c>
      <c r="Q61" s="217">
        <v>0</v>
      </c>
      <c r="R61" s="103">
        <f t="shared" si="27"/>
        <v>0</v>
      </c>
      <c r="S61" s="217">
        <v>0</v>
      </c>
      <c r="T61" s="103">
        <f t="shared" si="28"/>
        <v>0</v>
      </c>
      <c r="U61" s="217">
        <v>0</v>
      </c>
      <c r="V61" s="103">
        <f t="shared" si="30"/>
        <v>0</v>
      </c>
      <c r="X61" s="247"/>
    </row>
    <row r="62" spans="1:24" ht="12.75" customHeight="1" x14ac:dyDescent="0.3">
      <c r="A62" s="38" t="s">
        <v>294</v>
      </c>
      <c r="B62" s="50"/>
      <c r="C62" s="217">
        <v>0</v>
      </c>
      <c r="D62" s="103">
        <f t="shared" si="20"/>
        <v>0</v>
      </c>
      <c r="E62" s="217">
        <v>0</v>
      </c>
      <c r="F62" s="103">
        <f t="shared" si="21"/>
        <v>0</v>
      </c>
      <c r="G62" s="217">
        <v>0</v>
      </c>
      <c r="H62" s="103">
        <f t="shared" si="22"/>
        <v>0</v>
      </c>
      <c r="I62" s="217">
        <v>0</v>
      </c>
      <c r="J62" s="103">
        <f t="shared" si="23"/>
        <v>0</v>
      </c>
      <c r="K62" s="217">
        <v>0</v>
      </c>
      <c r="L62" s="103">
        <f t="shared" si="24"/>
        <v>0</v>
      </c>
      <c r="M62" s="217">
        <v>0</v>
      </c>
      <c r="N62" s="103">
        <f t="shared" si="25"/>
        <v>0</v>
      </c>
      <c r="O62" s="217">
        <v>0</v>
      </c>
      <c r="P62" s="103">
        <f t="shared" si="26"/>
        <v>0</v>
      </c>
      <c r="Q62" s="217">
        <v>0</v>
      </c>
      <c r="R62" s="103">
        <f t="shared" si="27"/>
        <v>0</v>
      </c>
      <c r="S62" s="217">
        <v>0</v>
      </c>
      <c r="T62" s="103">
        <f t="shared" si="28"/>
        <v>0</v>
      </c>
      <c r="U62" s="217">
        <v>0</v>
      </c>
      <c r="V62" s="103">
        <f t="shared" si="30"/>
        <v>0</v>
      </c>
      <c r="X62" s="247"/>
    </row>
    <row r="63" spans="1:24" ht="12.75" customHeight="1" x14ac:dyDescent="0.3">
      <c r="A63" s="38" t="s">
        <v>29</v>
      </c>
      <c r="B63" s="50"/>
      <c r="C63" s="217">
        <v>14889.195427728358</v>
      </c>
      <c r="D63" s="103">
        <f t="shared" si="20"/>
        <v>1.5625631437371685E-2</v>
      </c>
      <c r="E63" s="217">
        <v>9748.3506119352824</v>
      </c>
      <c r="F63" s="103">
        <f t="shared" si="21"/>
        <v>1.0029916444309814E-2</v>
      </c>
      <c r="G63" s="217">
        <v>10911.07496419091</v>
      </c>
      <c r="H63" s="103">
        <f t="shared" si="22"/>
        <v>1.1006102223102492E-2</v>
      </c>
      <c r="I63" s="217">
        <v>10788.587296853189</v>
      </c>
      <c r="J63" s="103">
        <f t="shared" si="23"/>
        <v>1.0669164490471192E-2</v>
      </c>
      <c r="K63" s="217">
        <v>11009.66982667437</v>
      </c>
      <c r="L63" s="103">
        <f t="shared" si="24"/>
        <v>1.0674313507021147E-2</v>
      </c>
      <c r="M63" s="217">
        <v>11236.024100513298</v>
      </c>
      <c r="N63" s="103">
        <f t="shared" si="25"/>
        <v>1.06801696011275E-2</v>
      </c>
      <c r="O63" s="217">
        <v>11466.382326529332</v>
      </c>
      <c r="P63" s="103">
        <f t="shared" si="26"/>
        <v>1.0685423366423096E-2</v>
      </c>
      <c r="Q63" s="217">
        <v>11702.650129637706</v>
      </c>
      <c r="R63" s="103">
        <f t="shared" si="27"/>
        <v>1.0691764025642052E-2</v>
      </c>
      <c r="S63" s="217">
        <v>11943.112741126191</v>
      </c>
      <c r="T63" s="103">
        <f t="shared" si="28"/>
        <v>1.0697505144027142E-2</v>
      </c>
      <c r="U63" s="217">
        <v>12169.158605522085</v>
      </c>
      <c r="V63" s="103">
        <f t="shared" si="30"/>
        <v>1.0686250531982515E-2</v>
      </c>
      <c r="X63" s="247"/>
    </row>
    <row r="64" spans="1:24" ht="12.75" customHeight="1" x14ac:dyDescent="0.3">
      <c r="A64" s="38" t="s">
        <v>148</v>
      </c>
      <c r="B64" s="50"/>
      <c r="C64" s="217">
        <v>4573.7759999999998</v>
      </c>
      <c r="D64" s="103">
        <f t="shared" si="20"/>
        <v>4.7999999999999996E-3</v>
      </c>
      <c r="E64" s="217">
        <v>4665.2515199999998</v>
      </c>
      <c r="F64" s="103">
        <f t="shared" si="21"/>
        <v>4.7999999999999996E-3</v>
      </c>
      <c r="G64" s="217">
        <v>4758.5565504000006</v>
      </c>
      <c r="H64" s="103">
        <f t="shared" si="22"/>
        <v>4.8000000000000004E-3</v>
      </c>
      <c r="I64" s="217">
        <v>4853.7276814080005</v>
      </c>
      <c r="J64" s="103">
        <f t="shared" si="23"/>
        <v>4.7999999999999996E-3</v>
      </c>
      <c r="K64" s="217">
        <v>4950.8022350361598</v>
      </c>
      <c r="L64" s="103">
        <f t="shared" si="24"/>
        <v>4.7999999999999987E-3</v>
      </c>
      <c r="M64" s="217">
        <v>5049.8182797368827</v>
      </c>
      <c r="N64" s="103">
        <f t="shared" si="25"/>
        <v>4.7999999999999996E-3</v>
      </c>
      <c r="O64" s="217">
        <v>5150.8146453316203</v>
      </c>
      <c r="P64" s="103">
        <f t="shared" si="26"/>
        <v>4.7999999999999996E-3</v>
      </c>
      <c r="Q64" s="217">
        <v>5253.830938238254</v>
      </c>
      <c r="R64" s="103">
        <f t="shared" si="27"/>
        <v>4.8000000000000004E-3</v>
      </c>
      <c r="S64" s="217">
        <v>5358.9075570030182</v>
      </c>
      <c r="T64" s="103">
        <f t="shared" si="28"/>
        <v>4.7999999999999996E-3</v>
      </c>
      <c r="U64" s="217">
        <v>5466.0857081430795</v>
      </c>
      <c r="V64" s="103">
        <f t="shared" si="30"/>
        <v>4.7999999999999996E-3</v>
      </c>
      <c r="X64" s="247"/>
    </row>
    <row r="65" spans="1:24" ht="12.75" customHeight="1" x14ac:dyDescent="0.3">
      <c r="A65" s="38" t="s">
        <v>39</v>
      </c>
      <c r="B65" s="50"/>
      <c r="C65" s="217">
        <v>476.43499999999995</v>
      </c>
      <c r="D65" s="103">
        <f t="shared" si="20"/>
        <v>4.999999999999999E-4</v>
      </c>
      <c r="E65" s="217">
        <v>485.96370000000002</v>
      </c>
      <c r="F65" s="103">
        <f t="shared" si="21"/>
        <v>5.0000000000000001E-4</v>
      </c>
      <c r="G65" s="217">
        <v>495.68297400000012</v>
      </c>
      <c r="H65" s="103">
        <f t="shared" si="22"/>
        <v>5.0000000000000012E-4</v>
      </c>
      <c r="I65" s="217">
        <v>505.59663348000009</v>
      </c>
      <c r="J65" s="103">
        <f t="shared" si="23"/>
        <v>5.0000000000000001E-4</v>
      </c>
      <c r="K65" s="217">
        <v>515.70856614960007</v>
      </c>
      <c r="L65" s="103">
        <f t="shared" si="24"/>
        <v>5.0000000000000001E-4</v>
      </c>
      <c r="M65" s="217">
        <v>526.02273747259198</v>
      </c>
      <c r="N65" s="103">
        <f t="shared" si="25"/>
        <v>4.999999999999999E-4</v>
      </c>
      <c r="O65" s="217">
        <v>536.54319222204379</v>
      </c>
      <c r="P65" s="103">
        <f t="shared" si="26"/>
        <v>4.999999999999999E-4</v>
      </c>
      <c r="Q65" s="217">
        <v>547.27405606648483</v>
      </c>
      <c r="R65" s="103">
        <f t="shared" si="27"/>
        <v>5.0000000000000001E-4</v>
      </c>
      <c r="S65" s="217">
        <v>558.21953718781447</v>
      </c>
      <c r="T65" s="103">
        <f t="shared" si="28"/>
        <v>5.0000000000000001E-4</v>
      </c>
      <c r="U65" s="217">
        <v>569.38392793157072</v>
      </c>
      <c r="V65" s="103">
        <f t="shared" si="30"/>
        <v>4.999999999999999E-4</v>
      </c>
      <c r="X65" s="247"/>
    </row>
    <row r="66" spans="1:24" ht="12.75" customHeight="1" x14ac:dyDescent="0.3">
      <c r="A66" s="38" t="s">
        <v>147</v>
      </c>
      <c r="B66" s="50"/>
      <c r="C66" s="217">
        <v>2668.0360000000001</v>
      </c>
      <c r="D66" s="103">
        <f t="shared" si="20"/>
        <v>2.8E-3</v>
      </c>
      <c r="E66" s="217">
        <v>2721.3967200000002</v>
      </c>
      <c r="F66" s="103">
        <f t="shared" si="21"/>
        <v>2.8E-3</v>
      </c>
      <c r="G66" s="217">
        <v>2775.8246544000003</v>
      </c>
      <c r="H66" s="103">
        <f t="shared" si="22"/>
        <v>2.8E-3</v>
      </c>
      <c r="I66" s="217">
        <v>2831.3411474880004</v>
      </c>
      <c r="J66" s="103">
        <f t="shared" si="23"/>
        <v>2.8E-3</v>
      </c>
      <c r="K66" s="217">
        <v>2887.9679704377604</v>
      </c>
      <c r="L66" s="103">
        <f t="shared" si="24"/>
        <v>2.8E-3</v>
      </c>
      <c r="M66" s="217">
        <v>2945.7273298465152</v>
      </c>
      <c r="N66" s="103">
        <f t="shared" si="25"/>
        <v>2.8E-3</v>
      </c>
      <c r="O66" s="217">
        <v>3004.6418764434457</v>
      </c>
      <c r="P66" s="103">
        <f t="shared" si="26"/>
        <v>2.8E-3</v>
      </c>
      <c r="Q66" s="217">
        <v>3064.7347139723151</v>
      </c>
      <c r="R66" s="103">
        <f t="shared" si="27"/>
        <v>2.8000000000000004E-3</v>
      </c>
      <c r="S66" s="217">
        <v>3126.0294082517607</v>
      </c>
      <c r="T66" s="103">
        <f t="shared" si="28"/>
        <v>2.7999999999999995E-3</v>
      </c>
      <c r="U66" s="217">
        <v>3188.5499964167961</v>
      </c>
      <c r="V66" s="103">
        <f t="shared" si="30"/>
        <v>2.7999999999999995E-3</v>
      </c>
      <c r="X66" s="247"/>
    </row>
    <row r="67" spans="1:24" ht="12.75" customHeight="1" x14ac:dyDescent="0.3">
      <c r="A67" s="38" t="s">
        <v>140</v>
      </c>
      <c r="B67" s="50"/>
      <c r="C67" s="217">
        <v>14293.05</v>
      </c>
      <c r="D67" s="103">
        <f t="shared" si="20"/>
        <v>1.4999999999999999E-2</v>
      </c>
      <c r="E67" s="217">
        <v>14578.911</v>
      </c>
      <c r="F67" s="103">
        <f t="shared" si="21"/>
        <v>1.4999999999999999E-2</v>
      </c>
      <c r="G67" s="217">
        <v>14870.489220000001</v>
      </c>
      <c r="H67" s="103">
        <f t="shared" si="22"/>
        <v>1.4999999999999999E-2</v>
      </c>
      <c r="I67" s="217">
        <v>15167.8990044</v>
      </c>
      <c r="J67" s="103">
        <f t="shared" si="23"/>
        <v>1.4999999999999998E-2</v>
      </c>
      <c r="K67" s="217">
        <v>15471.256984488002</v>
      </c>
      <c r="L67" s="103">
        <f t="shared" si="24"/>
        <v>1.4999999999999999E-2</v>
      </c>
      <c r="M67" s="217">
        <v>15780.68212417776</v>
      </c>
      <c r="N67" s="103">
        <f t="shared" si="25"/>
        <v>1.4999999999999999E-2</v>
      </c>
      <c r="O67" s="217">
        <v>16096.295766661315</v>
      </c>
      <c r="P67" s="103">
        <f t="shared" si="26"/>
        <v>1.4999999999999999E-2</v>
      </c>
      <c r="Q67" s="217">
        <v>16418.221681994542</v>
      </c>
      <c r="R67" s="103">
        <f t="shared" si="27"/>
        <v>1.4999999999999999E-2</v>
      </c>
      <c r="S67" s="217">
        <v>16746.586115634433</v>
      </c>
      <c r="T67" s="103">
        <f t="shared" si="28"/>
        <v>1.4999999999999998E-2</v>
      </c>
      <c r="U67" s="217">
        <v>17081.517837947122</v>
      </c>
      <c r="V67" s="103">
        <f t="shared" si="30"/>
        <v>1.4999999999999998E-2</v>
      </c>
      <c r="X67" s="247"/>
    </row>
    <row r="68" spans="1:24" ht="12.75" customHeight="1" x14ac:dyDescent="0.3">
      <c r="A68" s="38" t="s">
        <v>6</v>
      </c>
      <c r="B68" s="50"/>
      <c r="C68" s="217">
        <v>1619.8789999999999</v>
      </c>
      <c r="D68" s="103">
        <f t="shared" si="20"/>
        <v>1.6999999999999999E-3</v>
      </c>
      <c r="E68" s="217">
        <v>1652.27658</v>
      </c>
      <c r="F68" s="103">
        <f t="shared" si="21"/>
        <v>1.6999999999999999E-3</v>
      </c>
      <c r="G68" s="217">
        <v>1685.3221116000002</v>
      </c>
      <c r="H68" s="103">
        <f t="shared" si="22"/>
        <v>1.7000000000000001E-3</v>
      </c>
      <c r="I68" s="217">
        <v>1719.0285538320002</v>
      </c>
      <c r="J68" s="103">
        <f t="shared" si="23"/>
        <v>1.6999999999999999E-3</v>
      </c>
      <c r="K68" s="217">
        <v>1753.40912490864</v>
      </c>
      <c r="L68" s="103">
        <f t="shared" si="24"/>
        <v>1.6999999999999997E-3</v>
      </c>
      <c r="M68" s="217">
        <v>1788.4773074068128</v>
      </c>
      <c r="N68" s="103">
        <f t="shared" si="25"/>
        <v>1.6999999999999999E-3</v>
      </c>
      <c r="O68" s="217">
        <v>1824.2468535549488</v>
      </c>
      <c r="P68" s="103">
        <f t="shared" si="26"/>
        <v>1.6999999999999997E-3</v>
      </c>
      <c r="Q68" s="217">
        <v>1860.7317906260485</v>
      </c>
      <c r="R68" s="103">
        <f t="shared" si="27"/>
        <v>1.7000000000000001E-3</v>
      </c>
      <c r="S68" s="217">
        <v>1897.9464264385688</v>
      </c>
      <c r="T68" s="103">
        <f t="shared" si="28"/>
        <v>1.6999999999999997E-3</v>
      </c>
      <c r="U68" s="217">
        <v>1935.9053549673404</v>
      </c>
      <c r="V68" s="103">
        <f t="shared" si="30"/>
        <v>1.6999999999999997E-3</v>
      </c>
      <c r="X68" s="247"/>
    </row>
    <row r="69" spans="1:24" ht="12.75" customHeight="1" x14ac:dyDescent="0.3">
      <c r="A69" s="38" t="s">
        <v>142</v>
      </c>
      <c r="B69" s="50"/>
      <c r="C69" s="217">
        <v>0</v>
      </c>
      <c r="D69" s="103">
        <f t="shared" si="20"/>
        <v>0</v>
      </c>
      <c r="E69" s="217">
        <v>0</v>
      </c>
      <c r="F69" s="103">
        <f t="shared" si="21"/>
        <v>0</v>
      </c>
      <c r="G69" s="217">
        <v>0</v>
      </c>
      <c r="H69" s="103">
        <f t="shared" si="22"/>
        <v>0</v>
      </c>
      <c r="I69" s="217">
        <v>0</v>
      </c>
      <c r="J69" s="103">
        <f t="shared" si="23"/>
        <v>0</v>
      </c>
      <c r="K69" s="217">
        <v>0</v>
      </c>
      <c r="L69" s="103">
        <f t="shared" si="24"/>
        <v>0</v>
      </c>
      <c r="M69" s="217">
        <v>0</v>
      </c>
      <c r="N69" s="103">
        <f t="shared" si="25"/>
        <v>0</v>
      </c>
      <c r="O69" s="217">
        <v>0</v>
      </c>
      <c r="P69" s="103">
        <f t="shared" si="26"/>
        <v>0</v>
      </c>
      <c r="Q69" s="217">
        <v>0</v>
      </c>
      <c r="R69" s="103">
        <f t="shared" si="27"/>
        <v>0</v>
      </c>
      <c r="S69" s="217">
        <v>0</v>
      </c>
      <c r="T69" s="103">
        <f t="shared" si="28"/>
        <v>0</v>
      </c>
      <c r="U69" s="217">
        <v>0</v>
      </c>
      <c r="V69" s="103">
        <f t="shared" si="30"/>
        <v>0</v>
      </c>
      <c r="X69" s="247"/>
    </row>
    <row r="70" spans="1:24" ht="12.75" customHeight="1" x14ac:dyDescent="0.3">
      <c r="A70" s="38" t="s">
        <v>32</v>
      </c>
      <c r="B70" s="50"/>
      <c r="C70" s="217">
        <v>95.286999999999992</v>
      </c>
      <c r="D70" s="103">
        <f t="shared" si="20"/>
        <v>9.9999999999999991E-5</v>
      </c>
      <c r="E70" s="217">
        <v>97.192740000000001</v>
      </c>
      <c r="F70" s="103">
        <f t="shared" si="21"/>
        <v>1E-4</v>
      </c>
      <c r="G70" s="217">
        <v>99.136594800000026</v>
      </c>
      <c r="H70" s="103">
        <f t="shared" si="22"/>
        <v>1.0000000000000002E-4</v>
      </c>
      <c r="I70" s="217">
        <v>101.11932669600002</v>
      </c>
      <c r="J70" s="103">
        <f t="shared" si="23"/>
        <v>1E-4</v>
      </c>
      <c r="K70" s="217">
        <v>103.14171322992001</v>
      </c>
      <c r="L70" s="103">
        <f t="shared" si="24"/>
        <v>1E-4</v>
      </c>
      <c r="M70" s="217">
        <v>105.20454749451839</v>
      </c>
      <c r="N70" s="103">
        <f t="shared" si="25"/>
        <v>9.9999999999999991E-5</v>
      </c>
      <c r="O70" s="217">
        <v>107.30863844440877</v>
      </c>
      <c r="P70" s="103">
        <f t="shared" si="26"/>
        <v>9.9999999999999991E-5</v>
      </c>
      <c r="Q70" s="217">
        <v>109.45481121329696</v>
      </c>
      <c r="R70" s="103">
        <f t="shared" si="27"/>
        <v>1E-4</v>
      </c>
      <c r="S70" s="217">
        <v>111.64390743756289</v>
      </c>
      <c r="T70" s="103">
        <f t="shared" si="28"/>
        <v>9.9999999999999991E-5</v>
      </c>
      <c r="U70" s="217">
        <v>113.87678558631416</v>
      </c>
      <c r="V70" s="103">
        <f t="shared" si="30"/>
        <v>9.9999999999999991E-5</v>
      </c>
      <c r="X70" s="247"/>
    </row>
    <row r="71" spans="1:24" ht="12.75" customHeight="1" x14ac:dyDescent="0.3">
      <c r="A71" s="38" t="s">
        <v>138</v>
      </c>
      <c r="B71" s="50"/>
      <c r="C71" s="217">
        <v>0</v>
      </c>
      <c r="D71" s="103">
        <f t="shared" si="20"/>
        <v>0</v>
      </c>
      <c r="E71" s="217">
        <v>0</v>
      </c>
      <c r="F71" s="103">
        <f t="shared" si="21"/>
        <v>0</v>
      </c>
      <c r="G71" s="217">
        <v>0</v>
      </c>
      <c r="H71" s="103">
        <f t="shared" si="22"/>
        <v>0</v>
      </c>
      <c r="I71" s="217">
        <v>0</v>
      </c>
      <c r="J71" s="103">
        <f t="shared" si="23"/>
        <v>0</v>
      </c>
      <c r="K71" s="217">
        <v>0</v>
      </c>
      <c r="L71" s="103">
        <f t="shared" si="24"/>
        <v>0</v>
      </c>
      <c r="M71" s="217">
        <v>0</v>
      </c>
      <c r="N71" s="103">
        <f t="shared" si="25"/>
        <v>0</v>
      </c>
      <c r="O71" s="217">
        <v>0</v>
      </c>
      <c r="P71" s="103">
        <f t="shared" si="26"/>
        <v>0</v>
      </c>
      <c r="Q71" s="217">
        <v>0</v>
      </c>
      <c r="R71" s="103">
        <f t="shared" si="27"/>
        <v>0</v>
      </c>
      <c r="S71" s="217">
        <v>0</v>
      </c>
      <c r="T71" s="103">
        <f t="shared" si="28"/>
        <v>0</v>
      </c>
      <c r="U71" s="217">
        <v>0</v>
      </c>
      <c r="V71" s="103">
        <f t="shared" si="30"/>
        <v>0</v>
      </c>
      <c r="X71" s="247"/>
    </row>
    <row r="72" spans="1:24" ht="12.75" customHeight="1" x14ac:dyDescent="0.3">
      <c r="A72" s="38" t="s">
        <v>154</v>
      </c>
      <c r="B72" s="50"/>
      <c r="C72" s="217">
        <v>0</v>
      </c>
      <c r="D72" s="103">
        <f t="shared" si="20"/>
        <v>0</v>
      </c>
      <c r="E72" s="217">
        <v>0</v>
      </c>
      <c r="F72" s="103">
        <f t="shared" si="21"/>
        <v>0</v>
      </c>
      <c r="G72" s="217">
        <v>0</v>
      </c>
      <c r="H72" s="103">
        <f t="shared" si="22"/>
        <v>0</v>
      </c>
      <c r="I72" s="217">
        <v>0</v>
      </c>
      <c r="J72" s="103">
        <f t="shared" si="23"/>
        <v>0</v>
      </c>
      <c r="K72" s="217">
        <v>0</v>
      </c>
      <c r="L72" s="103">
        <f t="shared" si="24"/>
        <v>0</v>
      </c>
      <c r="M72" s="217">
        <v>0</v>
      </c>
      <c r="N72" s="103">
        <f t="shared" si="25"/>
        <v>0</v>
      </c>
      <c r="O72" s="217">
        <v>0</v>
      </c>
      <c r="P72" s="103">
        <f t="shared" si="26"/>
        <v>0</v>
      </c>
      <c r="Q72" s="217">
        <v>0</v>
      </c>
      <c r="R72" s="103">
        <f t="shared" si="27"/>
        <v>0</v>
      </c>
      <c r="S72" s="217">
        <v>0</v>
      </c>
      <c r="T72" s="103">
        <f t="shared" si="28"/>
        <v>0</v>
      </c>
      <c r="U72" s="217">
        <v>0</v>
      </c>
      <c r="V72" s="103">
        <f t="shared" si="30"/>
        <v>0</v>
      </c>
      <c r="X72" s="247"/>
    </row>
    <row r="73" spans="1:24" ht="12.75" customHeight="1" x14ac:dyDescent="0.3">
      <c r="A73" s="38" t="s">
        <v>145</v>
      </c>
      <c r="B73" s="50"/>
      <c r="C73" s="217">
        <v>0</v>
      </c>
      <c r="D73" s="103">
        <f t="shared" si="20"/>
        <v>0</v>
      </c>
      <c r="E73" s="217">
        <v>0</v>
      </c>
      <c r="F73" s="103">
        <f t="shared" si="21"/>
        <v>0</v>
      </c>
      <c r="G73" s="217">
        <v>0</v>
      </c>
      <c r="H73" s="103">
        <f t="shared" si="22"/>
        <v>0</v>
      </c>
      <c r="I73" s="217">
        <v>0</v>
      </c>
      <c r="J73" s="103">
        <f t="shared" si="23"/>
        <v>0</v>
      </c>
      <c r="K73" s="217">
        <v>0</v>
      </c>
      <c r="L73" s="103">
        <f t="shared" si="24"/>
        <v>0</v>
      </c>
      <c r="M73" s="217">
        <v>0</v>
      </c>
      <c r="N73" s="103">
        <f t="shared" si="25"/>
        <v>0</v>
      </c>
      <c r="O73" s="217">
        <v>0</v>
      </c>
      <c r="P73" s="103">
        <f t="shared" si="26"/>
        <v>0</v>
      </c>
      <c r="Q73" s="217">
        <v>0</v>
      </c>
      <c r="R73" s="103">
        <f t="shared" si="27"/>
        <v>0</v>
      </c>
      <c r="S73" s="217">
        <v>0</v>
      </c>
      <c r="T73" s="103">
        <f t="shared" si="28"/>
        <v>0</v>
      </c>
      <c r="U73" s="217">
        <v>0</v>
      </c>
      <c r="V73" s="103">
        <f t="shared" si="30"/>
        <v>0</v>
      </c>
      <c r="X73" s="247"/>
    </row>
    <row r="74" spans="1:24" ht="12.75" customHeight="1" x14ac:dyDescent="0.3">
      <c r="A74" s="38" t="s">
        <v>134</v>
      </c>
      <c r="B74" s="50"/>
      <c r="C74" s="217">
        <v>0</v>
      </c>
      <c r="D74" s="103">
        <f t="shared" si="20"/>
        <v>0</v>
      </c>
      <c r="E74" s="217">
        <v>0</v>
      </c>
      <c r="F74" s="103">
        <f t="shared" si="21"/>
        <v>0</v>
      </c>
      <c r="G74" s="217">
        <v>0</v>
      </c>
      <c r="H74" s="103">
        <f t="shared" si="22"/>
        <v>0</v>
      </c>
      <c r="I74" s="217">
        <v>0</v>
      </c>
      <c r="J74" s="103">
        <f t="shared" si="23"/>
        <v>0</v>
      </c>
      <c r="K74" s="217">
        <v>0</v>
      </c>
      <c r="L74" s="103">
        <f t="shared" si="24"/>
        <v>0</v>
      </c>
      <c r="M74" s="217">
        <v>0</v>
      </c>
      <c r="N74" s="103">
        <f t="shared" si="25"/>
        <v>0</v>
      </c>
      <c r="O74" s="217">
        <v>0</v>
      </c>
      <c r="P74" s="103">
        <f t="shared" si="26"/>
        <v>0</v>
      </c>
      <c r="Q74" s="217">
        <v>0</v>
      </c>
      <c r="R74" s="103">
        <f t="shared" si="27"/>
        <v>0</v>
      </c>
      <c r="S74" s="217">
        <v>0</v>
      </c>
      <c r="T74" s="103">
        <f t="shared" si="28"/>
        <v>0</v>
      </c>
      <c r="U74" s="217">
        <v>0</v>
      </c>
      <c r="V74" s="103">
        <f t="shared" si="30"/>
        <v>0</v>
      </c>
      <c r="X74" s="247"/>
    </row>
    <row r="75" spans="1:24" ht="12.75" customHeight="1" x14ac:dyDescent="0.3">
      <c r="A75" s="38" t="s">
        <v>151</v>
      </c>
      <c r="B75" s="50"/>
      <c r="C75" s="217">
        <v>9528.7000000000007</v>
      </c>
      <c r="D75" s="103">
        <f t="shared" si="20"/>
        <v>0.01</v>
      </c>
      <c r="E75" s="217">
        <v>9719.2740000000013</v>
      </c>
      <c r="F75" s="103">
        <f t="shared" si="21"/>
        <v>0.01</v>
      </c>
      <c r="G75" s="217">
        <v>9913.6594800000021</v>
      </c>
      <c r="H75" s="103">
        <f t="shared" si="22"/>
        <v>1.0000000000000002E-2</v>
      </c>
      <c r="I75" s="217">
        <v>10111.932669600001</v>
      </c>
      <c r="J75" s="103">
        <f t="shared" si="23"/>
        <v>9.9999999999999985E-3</v>
      </c>
      <c r="K75" s="217">
        <v>10314.171322992002</v>
      </c>
      <c r="L75" s="103">
        <f t="shared" si="24"/>
        <v>0.01</v>
      </c>
      <c r="M75" s="217">
        <v>10520.454749451841</v>
      </c>
      <c r="N75" s="103">
        <f t="shared" si="25"/>
        <v>0.01</v>
      </c>
      <c r="O75" s="217">
        <v>10730.863844440877</v>
      </c>
      <c r="P75" s="103">
        <f t="shared" si="26"/>
        <v>0.01</v>
      </c>
      <c r="Q75" s="217">
        <v>10945.481121329696</v>
      </c>
      <c r="R75" s="103">
        <f t="shared" si="27"/>
        <v>0.01</v>
      </c>
      <c r="S75" s="217">
        <v>11164.390743756288</v>
      </c>
      <c r="T75" s="103">
        <f t="shared" si="28"/>
        <v>9.9999999999999985E-3</v>
      </c>
      <c r="U75" s="217">
        <v>11387.678558631416</v>
      </c>
      <c r="V75" s="103">
        <f t="shared" si="30"/>
        <v>0.01</v>
      </c>
      <c r="X75" s="247"/>
    </row>
    <row r="76" spans="1:24" ht="12.75" customHeight="1" x14ac:dyDescent="0.3">
      <c r="A76" s="38" t="s">
        <v>137</v>
      </c>
      <c r="B76" s="50"/>
      <c r="C76" s="217">
        <v>381.14799999999997</v>
      </c>
      <c r="D76" s="103">
        <f t="shared" si="20"/>
        <v>3.9999999999999996E-4</v>
      </c>
      <c r="E76" s="217">
        <v>388.77096</v>
      </c>
      <c r="F76" s="103">
        <f t="shared" si="21"/>
        <v>4.0000000000000002E-4</v>
      </c>
      <c r="G76" s="217">
        <v>396.5463792000001</v>
      </c>
      <c r="H76" s="103">
        <f t="shared" si="22"/>
        <v>4.0000000000000007E-4</v>
      </c>
      <c r="I76" s="217">
        <v>404.47730678400006</v>
      </c>
      <c r="J76" s="103">
        <f t="shared" si="23"/>
        <v>4.0000000000000002E-4</v>
      </c>
      <c r="K76" s="217">
        <v>412.56685291968006</v>
      </c>
      <c r="L76" s="103">
        <f t="shared" si="24"/>
        <v>4.0000000000000002E-4</v>
      </c>
      <c r="M76" s="217">
        <v>420.81818997807358</v>
      </c>
      <c r="N76" s="103">
        <f t="shared" si="25"/>
        <v>3.9999999999999996E-4</v>
      </c>
      <c r="O76" s="217">
        <v>429.23455377763509</v>
      </c>
      <c r="P76" s="103">
        <f t="shared" si="26"/>
        <v>3.9999999999999996E-4</v>
      </c>
      <c r="Q76" s="217">
        <v>437.81924485318785</v>
      </c>
      <c r="R76" s="103">
        <f t="shared" si="27"/>
        <v>4.0000000000000002E-4</v>
      </c>
      <c r="S76" s="217">
        <v>446.57562975025155</v>
      </c>
      <c r="T76" s="103">
        <f t="shared" si="28"/>
        <v>3.9999999999999996E-4</v>
      </c>
      <c r="U76" s="217">
        <v>455.50714234525663</v>
      </c>
      <c r="V76" s="103">
        <f t="shared" si="30"/>
        <v>3.9999999999999996E-4</v>
      </c>
      <c r="X76" s="247"/>
    </row>
    <row r="77" spans="1:24" ht="12.75" customHeight="1" x14ac:dyDescent="0.3">
      <c r="A77" s="38" t="s">
        <v>136</v>
      </c>
      <c r="B77" s="50"/>
      <c r="C77" s="217">
        <v>1238.731</v>
      </c>
      <c r="D77" s="103">
        <f t="shared" si="20"/>
        <v>1.2999999999999999E-3</v>
      </c>
      <c r="E77" s="217">
        <v>1263.5056199999999</v>
      </c>
      <c r="F77" s="103">
        <f t="shared" si="21"/>
        <v>1.2999999999999999E-3</v>
      </c>
      <c r="G77" s="217">
        <v>1288.7757324000002</v>
      </c>
      <c r="H77" s="103">
        <f t="shared" si="22"/>
        <v>1.2999999999999999E-3</v>
      </c>
      <c r="I77" s="217">
        <v>1314.5512470480001</v>
      </c>
      <c r="J77" s="103">
        <f t="shared" si="23"/>
        <v>1.2999999999999999E-3</v>
      </c>
      <c r="K77" s="217">
        <v>1340.84227198896</v>
      </c>
      <c r="L77" s="103">
        <f t="shared" si="24"/>
        <v>1.2999999999999997E-3</v>
      </c>
      <c r="M77" s="217">
        <v>1367.6591174287391</v>
      </c>
      <c r="N77" s="103">
        <f t="shared" si="25"/>
        <v>1.2999999999999999E-3</v>
      </c>
      <c r="O77" s="217">
        <v>1395.0122997773137</v>
      </c>
      <c r="P77" s="103">
        <f t="shared" si="26"/>
        <v>1.2999999999999997E-3</v>
      </c>
      <c r="Q77" s="217">
        <v>1422.9125457728605</v>
      </c>
      <c r="R77" s="103">
        <f t="shared" si="27"/>
        <v>1.3000000000000002E-3</v>
      </c>
      <c r="S77" s="217">
        <v>1451.3707966883176</v>
      </c>
      <c r="T77" s="103">
        <f t="shared" si="28"/>
        <v>1.2999999999999999E-3</v>
      </c>
      <c r="U77" s="217">
        <v>1480.398212622084</v>
      </c>
      <c r="V77" s="103">
        <f t="shared" si="30"/>
        <v>1.2999999999999999E-3</v>
      </c>
      <c r="X77" s="247"/>
    </row>
    <row r="78" spans="1:24" ht="12.75" customHeight="1" x14ac:dyDescent="0.3">
      <c r="A78" s="38" t="s">
        <v>135</v>
      </c>
      <c r="B78" s="50"/>
      <c r="C78" s="217">
        <v>20963.14</v>
      </c>
      <c r="D78" s="103">
        <f t="shared" si="20"/>
        <v>2.1999999999999999E-2</v>
      </c>
      <c r="E78" s="217">
        <v>21382.4028</v>
      </c>
      <c r="F78" s="103">
        <f t="shared" si="21"/>
        <v>2.1999999999999999E-2</v>
      </c>
      <c r="G78" s="217">
        <v>21810.050856000005</v>
      </c>
      <c r="H78" s="103">
        <f t="shared" si="22"/>
        <v>2.2000000000000002E-2</v>
      </c>
      <c r="I78" s="217">
        <v>22246.25187312</v>
      </c>
      <c r="J78" s="103">
        <f t="shared" si="23"/>
        <v>2.1999999999999995E-2</v>
      </c>
      <c r="K78" s="217">
        <v>22691.176910582399</v>
      </c>
      <c r="L78" s="103">
        <f t="shared" si="24"/>
        <v>2.1999999999999995E-2</v>
      </c>
      <c r="M78" s="217">
        <v>23145.000448794046</v>
      </c>
      <c r="N78" s="103">
        <f t="shared" si="25"/>
        <v>2.1999999999999995E-2</v>
      </c>
      <c r="O78" s="217">
        <v>23607.900457769927</v>
      </c>
      <c r="P78" s="103">
        <f t="shared" si="26"/>
        <v>2.1999999999999995E-2</v>
      </c>
      <c r="Q78" s="217">
        <v>24080.058466925329</v>
      </c>
      <c r="R78" s="103">
        <f t="shared" si="27"/>
        <v>2.1999999999999999E-2</v>
      </c>
      <c r="S78" s="217">
        <v>24561.659636263834</v>
      </c>
      <c r="T78" s="103">
        <f t="shared" si="28"/>
        <v>2.1999999999999999E-2</v>
      </c>
      <c r="U78" s="217">
        <v>25052.892828989112</v>
      </c>
      <c r="V78" s="103">
        <f t="shared" si="30"/>
        <v>2.1999999999999999E-2</v>
      </c>
      <c r="X78" s="247"/>
    </row>
    <row r="79" spans="1:24" ht="12.75" customHeight="1" x14ac:dyDescent="0.3">
      <c r="A79" s="38" t="s">
        <v>100</v>
      </c>
      <c r="B79" s="50"/>
      <c r="C79" s="217">
        <v>0</v>
      </c>
      <c r="D79" s="103">
        <f t="shared" si="20"/>
        <v>0</v>
      </c>
      <c r="E79" s="217">
        <v>0</v>
      </c>
      <c r="F79" s="103">
        <f t="shared" si="21"/>
        <v>0</v>
      </c>
      <c r="G79" s="217">
        <v>0</v>
      </c>
      <c r="H79" s="103">
        <f t="shared" si="22"/>
        <v>0</v>
      </c>
      <c r="I79" s="217">
        <v>0</v>
      </c>
      <c r="J79" s="103">
        <f t="shared" si="23"/>
        <v>0</v>
      </c>
      <c r="K79" s="217">
        <v>0</v>
      </c>
      <c r="L79" s="103">
        <f t="shared" si="24"/>
        <v>0</v>
      </c>
      <c r="M79" s="217">
        <v>0</v>
      </c>
      <c r="N79" s="103">
        <f t="shared" si="25"/>
        <v>0</v>
      </c>
      <c r="O79" s="217">
        <v>0</v>
      </c>
      <c r="P79" s="103">
        <f t="shared" si="26"/>
        <v>0</v>
      </c>
      <c r="Q79" s="217">
        <v>0</v>
      </c>
      <c r="R79" s="103">
        <f t="shared" si="27"/>
        <v>0</v>
      </c>
      <c r="S79" s="217">
        <v>0</v>
      </c>
      <c r="T79" s="103">
        <f t="shared" si="28"/>
        <v>0</v>
      </c>
      <c r="U79" s="217">
        <v>0</v>
      </c>
      <c r="V79" s="103">
        <f t="shared" si="30"/>
        <v>0</v>
      </c>
      <c r="X79" s="247"/>
    </row>
    <row r="80" spans="1:24" ht="12.75" customHeight="1" x14ac:dyDescent="0.3">
      <c r="A80" s="38" t="s">
        <v>101</v>
      </c>
      <c r="B80" s="50"/>
      <c r="C80" s="217">
        <v>0</v>
      </c>
      <c r="D80" s="103">
        <f t="shared" si="20"/>
        <v>0</v>
      </c>
      <c r="E80" s="217">
        <v>0</v>
      </c>
      <c r="F80" s="103">
        <f t="shared" si="21"/>
        <v>0</v>
      </c>
      <c r="G80" s="217">
        <v>0</v>
      </c>
      <c r="H80" s="103">
        <f t="shared" si="22"/>
        <v>0</v>
      </c>
      <c r="I80" s="217">
        <v>0</v>
      </c>
      <c r="J80" s="103">
        <f t="shared" si="23"/>
        <v>0</v>
      </c>
      <c r="K80" s="217">
        <v>0</v>
      </c>
      <c r="L80" s="103">
        <f t="shared" si="24"/>
        <v>0</v>
      </c>
      <c r="M80" s="217">
        <v>0</v>
      </c>
      <c r="N80" s="103">
        <f t="shared" si="25"/>
        <v>0</v>
      </c>
      <c r="O80" s="217">
        <v>0</v>
      </c>
      <c r="P80" s="103">
        <f t="shared" si="26"/>
        <v>0</v>
      </c>
      <c r="Q80" s="217">
        <v>0</v>
      </c>
      <c r="R80" s="103">
        <f t="shared" si="27"/>
        <v>0</v>
      </c>
      <c r="S80" s="217">
        <v>0</v>
      </c>
      <c r="T80" s="103">
        <f t="shared" si="28"/>
        <v>0</v>
      </c>
      <c r="U80" s="217">
        <v>0</v>
      </c>
      <c r="V80" s="103">
        <f t="shared" si="30"/>
        <v>0</v>
      </c>
      <c r="X80" s="247"/>
    </row>
    <row r="81" spans="1:24" ht="12.75" customHeight="1" x14ac:dyDescent="0.3">
      <c r="A81" s="38" t="s">
        <v>139</v>
      </c>
      <c r="B81" s="50"/>
      <c r="C81" s="217">
        <v>0</v>
      </c>
      <c r="D81" s="103">
        <f t="shared" si="20"/>
        <v>0</v>
      </c>
      <c r="E81" s="217">
        <v>0</v>
      </c>
      <c r="F81" s="103">
        <f t="shared" si="21"/>
        <v>0</v>
      </c>
      <c r="G81" s="217">
        <v>0</v>
      </c>
      <c r="H81" s="103">
        <f t="shared" si="22"/>
        <v>0</v>
      </c>
      <c r="I81" s="217">
        <v>0</v>
      </c>
      <c r="J81" s="103">
        <f t="shared" si="23"/>
        <v>0</v>
      </c>
      <c r="K81" s="217">
        <v>0</v>
      </c>
      <c r="L81" s="103">
        <f t="shared" si="24"/>
        <v>0</v>
      </c>
      <c r="M81" s="217">
        <v>0</v>
      </c>
      <c r="N81" s="103">
        <f t="shared" si="25"/>
        <v>0</v>
      </c>
      <c r="O81" s="217">
        <v>0</v>
      </c>
      <c r="P81" s="103">
        <f t="shared" si="26"/>
        <v>0</v>
      </c>
      <c r="Q81" s="217">
        <v>0</v>
      </c>
      <c r="R81" s="103">
        <f t="shared" si="27"/>
        <v>0</v>
      </c>
      <c r="S81" s="217">
        <v>0</v>
      </c>
      <c r="T81" s="103">
        <f t="shared" si="28"/>
        <v>0</v>
      </c>
      <c r="U81" s="217">
        <v>0</v>
      </c>
      <c r="V81" s="103">
        <f t="shared" si="30"/>
        <v>0</v>
      </c>
      <c r="X81" s="247"/>
    </row>
    <row r="82" spans="1:24" ht="12.75" customHeight="1" x14ac:dyDescent="0.3">
      <c r="A82" s="38" t="s">
        <v>155</v>
      </c>
      <c r="B82" s="50"/>
      <c r="C82" s="217">
        <v>0</v>
      </c>
      <c r="D82" s="103">
        <f t="shared" si="20"/>
        <v>0</v>
      </c>
      <c r="E82" s="217">
        <v>0</v>
      </c>
      <c r="F82" s="103">
        <f t="shared" si="21"/>
        <v>0</v>
      </c>
      <c r="G82" s="217">
        <v>0</v>
      </c>
      <c r="H82" s="103">
        <f t="shared" si="22"/>
        <v>0</v>
      </c>
      <c r="I82" s="217">
        <v>0</v>
      </c>
      <c r="J82" s="103">
        <f t="shared" si="23"/>
        <v>0</v>
      </c>
      <c r="K82" s="217">
        <v>0</v>
      </c>
      <c r="L82" s="103">
        <f t="shared" si="24"/>
        <v>0</v>
      </c>
      <c r="M82" s="217">
        <v>0</v>
      </c>
      <c r="N82" s="103">
        <f t="shared" si="25"/>
        <v>0</v>
      </c>
      <c r="O82" s="217">
        <v>0</v>
      </c>
      <c r="P82" s="103">
        <f t="shared" si="26"/>
        <v>0</v>
      </c>
      <c r="Q82" s="217">
        <v>0</v>
      </c>
      <c r="R82" s="103">
        <f t="shared" si="27"/>
        <v>0</v>
      </c>
      <c r="S82" s="217">
        <v>0</v>
      </c>
      <c r="T82" s="103">
        <f t="shared" si="28"/>
        <v>0</v>
      </c>
      <c r="U82" s="217">
        <v>0</v>
      </c>
      <c r="V82" s="103">
        <f t="shared" si="30"/>
        <v>0</v>
      </c>
      <c r="X82" s="247"/>
    </row>
    <row r="83" spans="1:24" ht="12.75" customHeight="1" x14ac:dyDescent="0.3">
      <c r="A83" s="38" t="s">
        <v>77</v>
      </c>
      <c r="B83" s="50"/>
      <c r="C83" s="217">
        <v>0</v>
      </c>
      <c r="D83" s="103">
        <f t="shared" si="20"/>
        <v>0</v>
      </c>
      <c r="E83" s="217">
        <v>0</v>
      </c>
      <c r="F83" s="103">
        <f t="shared" si="21"/>
        <v>0</v>
      </c>
      <c r="G83" s="217">
        <v>0</v>
      </c>
      <c r="H83" s="103">
        <f t="shared" si="22"/>
        <v>0</v>
      </c>
      <c r="I83" s="217">
        <v>0</v>
      </c>
      <c r="J83" s="103">
        <f t="shared" si="23"/>
        <v>0</v>
      </c>
      <c r="K83" s="217">
        <v>0</v>
      </c>
      <c r="L83" s="103">
        <f t="shared" si="24"/>
        <v>0</v>
      </c>
      <c r="M83" s="217">
        <v>0</v>
      </c>
      <c r="N83" s="103">
        <f t="shared" si="25"/>
        <v>0</v>
      </c>
      <c r="O83" s="217">
        <v>0</v>
      </c>
      <c r="P83" s="103">
        <f t="shared" si="26"/>
        <v>0</v>
      </c>
      <c r="Q83" s="217">
        <v>0</v>
      </c>
      <c r="R83" s="103">
        <f t="shared" si="27"/>
        <v>0</v>
      </c>
      <c r="S83" s="217">
        <v>0</v>
      </c>
      <c r="T83" s="103">
        <f t="shared" si="28"/>
        <v>0</v>
      </c>
      <c r="U83" s="217">
        <v>0</v>
      </c>
      <c r="V83" s="103">
        <f t="shared" si="30"/>
        <v>0</v>
      </c>
      <c r="X83" s="247"/>
    </row>
    <row r="84" spans="1:24" ht="12.75" customHeight="1" x14ac:dyDescent="0.3">
      <c r="A84" s="38" t="s">
        <v>98</v>
      </c>
      <c r="B84" s="50"/>
      <c r="C84" s="217">
        <v>0</v>
      </c>
      <c r="D84" s="103">
        <f t="shared" si="20"/>
        <v>0</v>
      </c>
      <c r="E84" s="217">
        <v>0</v>
      </c>
      <c r="F84" s="103">
        <f t="shared" si="21"/>
        <v>0</v>
      </c>
      <c r="G84" s="217">
        <v>0</v>
      </c>
      <c r="H84" s="103">
        <f t="shared" si="22"/>
        <v>0</v>
      </c>
      <c r="I84" s="217">
        <v>0</v>
      </c>
      <c r="J84" s="103">
        <f t="shared" si="23"/>
        <v>0</v>
      </c>
      <c r="K84" s="217">
        <v>0</v>
      </c>
      <c r="L84" s="103">
        <f t="shared" si="24"/>
        <v>0</v>
      </c>
      <c r="M84" s="217">
        <v>0</v>
      </c>
      <c r="N84" s="103">
        <f t="shared" si="25"/>
        <v>0</v>
      </c>
      <c r="O84" s="217">
        <v>0</v>
      </c>
      <c r="P84" s="103">
        <f t="shared" si="26"/>
        <v>0</v>
      </c>
      <c r="Q84" s="217">
        <v>0</v>
      </c>
      <c r="R84" s="103">
        <f t="shared" si="27"/>
        <v>0</v>
      </c>
      <c r="S84" s="217">
        <v>0</v>
      </c>
      <c r="T84" s="103">
        <f t="shared" si="28"/>
        <v>0</v>
      </c>
      <c r="U84" s="217">
        <v>0</v>
      </c>
      <c r="V84" s="103">
        <f t="shared" si="30"/>
        <v>0</v>
      </c>
      <c r="X84" s="247"/>
    </row>
    <row r="85" spans="1:24" ht="12.75" customHeight="1" x14ac:dyDescent="0.3">
      <c r="A85" s="38" t="s">
        <v>79</v>
      </c>
      <c r="B85" s="50"/>
      <c r="C85" s="217">
        <v>0</v>
      </c>
      <c r="D85" s="103">
        <f t="shared" si="20"/>
        <v>0</v>
      </c>
      <c r="E85" s="217">
        <v>0</v>
      </c>
      <c r="F85" s="103">
        <f t="shared" si="21"/>
        <v>0</v>
      </c>
      <c r="G85" s="217">
        <v>0</v>
      </c>
      <c r="H85" s="103">
        <f t="shared" si="22"/>
        <v>0</v>
      </c>
      <c r="I85" s="217">
        <v>0</v>
      </c>
      <c r="J85" s="103">
        <f t="shared" si="23"/>
        <v>0</v>
      </c>
      <c r="K85" s="217">
        <v>0</v>
      </c>
      <c r="L85" s="103">
        <f t="shared" si="24"/>
        <v>0</v>
      </c>
      <c r="M85" s="217">
        <v>0</v>
      </c>
      <c r="N85" s="103">
        <f t="shared" si="25"/>
        <v>0</v>
      </c>
      <c r="O85" s="217">
        <v>0</v>
      </c>
      <c r="P85" s="103">
        <f t="shared" si="26"/>
        <v>0</v>
      </c>
      <c r="Q85" s="217">
        <v>0</v>
      </c>
      <c r="R85" s="103">
        <f t="shared" si="27"/>
        <v>0</v>
      </c>
      <c r="S85" s="217">
        <v>0</v>
      </c>
      <c r="T85" s="103">
        <f t="shared" si="28"/>
        <v>0</v>
      </c>
      <c r="U85" s="217">
        <v>0</v>
      </c>
      <c r="V85" s="103">
        <f t="shared" si="30"/>
        <v>0</v>
      </c>
      <c r="X85" s="247"/>
    </row>
    <row r="86" spans="1:24" ht="12.75" customHeight="1" x14ac:dyDescent="0.3">
      <c r="A86" s="38" t="s">
        <v>15</v>
      </c>
      <c r="B86" s="50"/>
      <c r="C86" s="217">
        <v>3811.4799999999996</v>
      </c>
      <c r="D86" s="103">
        <f t="shared" si="20"/>
        <v>3.9999999999999992E-3</v>
      </c>
      <c r="E86" s="217">
        <v>3887.7096000000001</v>
      </c>
      <c r="F86" s="103">
        <f t="shared" si="21"/>
        <v>4.0000000000000001E-3</v>
      </c>
      <c r="G86" s="217">
        <v>3965.4637920000009</v>
      </c>
      <c r="H86" s="103">
        <f t="shared" si="22"/>
        <v>4.000000000000001E-3</v>
      </c>
      <c r="I86" s="217">
        <v>4044.7730678400007</v>
      </c>
      <c r="J86" s="103">
        <f t="shared" si="23"/>
        <v>4.0000000000000001E-3</v>
      </c>
      <c r="K86" s="217">
        <v>4125.6685291968006</v>
      </c>
      <c r="L86" s="103">
        <f t="shared" si="24"/>
        <v>4.0000000000000001E-3</v>
      </c>
      <c r="M86" s="217">
        <v>4208.1818997807359</v>
      </c>
      <c r="N86" s="103">
        <f t="shared" si="25"/>
        <v>3.9999999999999992E-3</v>
      </c>
      <c r="O86" s="217">
        <v>4292.3455377763503</v>
      </c>
      <c r="P86" s="103">
        <f t="shared" si="26"/>
        <v>3.9999999999999992E-3</v>
      </c>
      <c r="Q86" s="217">
        <v>4378.1924485318787</v>
      </c>
      <c r="R86" s="103">
        <f t="shared" si="27"/>
        <v>4.0000000000000001E-3</v>
      </c>
      <c r="S86" s="217">
        <v>4465.7562975025157</v>
      </c>
      <c r="T86" s="103">
        <f t="shared" si="28"/>
        <v>4.0000000000000001E-3</v>
      </c>
      <c r="U86" s="217">
        <v>4555.0714234525658</v>
      </c>
      <c r="V86" s="103">
        <f t="shared" si="30"/>
        <v>3.9999999999999992E-3</v>
      </c>
      <c r="X86" s="247"/>
    </row>
    <row r="87" spans="1:24" ht="12.75" customHeight="1" x14ac:dyDescent="0.3">
      <c r="A87" s="38" t="s">
        <v>152</v>
      </c>
      <c r="B87" s="50"/>
      <c r="C87" s="217">
        <v>0</v>
      </c>
      <c r="D87" s="103">
        <f t="shared" si="20"/>
        <v>0</v>
      </c>
      <c r="E87" s="217">
        <v>0</v>
      </c>
      <c r="F87" s="103">
        <f t="shared" si="21"/>
        <v>0</v>
      </c>
      <c r="G87" s="217">
        <v>0</v>
      </c>
      <c r="H87" s="103">
        <f t="shared" si="22"/>
        <v>0</v>
      </c>
      <c r="I87" s="217">
        <v>0</v>
      </c>
      <c r="J87" s="103">
        <f t="shared" si="23"/>
        <v>0</v>
      </c>
      <c r="K87" s="217">
        <v>0</v>
      </c>
      <c r="L87" s="103">
        <f t="shared" si="24"/>
        <v>0</v>
      </c>
      <c r="M87" s="217">
        <v>0</v>
      </c>
      <c r="N87" s="103">
        <f t="shared" si="25"/>
        <v>0</v>
      </c>
      <c r="O87" s="217">
        <v>0</v>
      </c>
      <c r="P87" s="103">
        <f t="shared" si="26"/>
        <v>0</v>
      </c>
      <c r="Q87" s="217">
        <v>0</v>
      </c>
      <c r="R87" s="103">
        <f t="shared" si="27"/>
        <v>0</v>
      </c>
      <c r="S87" s="217">
        <v>0</v>
      </c>
      <c r="T87" s="103">
        <f t="shared" si="28"/>
        <v>0</v>
      </c>
      <c r="U87" s="217">
        <v>0</v>
      </c>
      <c r="V87" s="103">
        <f t="shared" si="30"/>
        <v>0</v>
      </c>
      <c r="X87" s="247"/>
    </row>
    <row r="88" spans="1:24" ht="12.75" customHeight="1" x14ac:dyDescent="0.3">
      <c r="A88" s="38" t="s">
        <v>12</v>
      </c>
      <c r="B88" s="50"/>
      <c r="C88" s="217">
        <v>4859.6369999999997</v>
      </c>
      <c r="D88" s="103">
        <f t="shared" si="20"/>
        <v>5.0999999999999995E-3</v>
      </c>
      <c r="E88" s="217">
        <v>4956.829740000001</v>
      </c>
      <c r="F88" s="103">
        <f t="shared" si="21"/>
        <v>5.1000000000000012E-3</v>
      </c>
      <c r="G88" s="217">
        <v>5055.9663348000013</v>
      </c>
      <c r="H88" s="103">
        <f t="shared" si="22"/>
        <v>5.1000000000000012E-3</v>
      </c>
      <c r="I88" s="217">
        <v>5157.0856614960012</v>
      </c>
      <c r="J88" s="103">
        <f t="shared" si="23"/>
        <v>5.1000000000000004E-3</v>
      </c>
      <c r="K88" s="217">
        <v>5260.2273747259205</v>
      </c>
      <c r="L88" s="103">
        <f t="shared" si="24"/>
        <v>5.0999999999999995E-3</v>
      </c>
      <c r="M88" s="217">
        <v>5365.4319222204385</v>
      </c>
      <c r="N88" s="103">
        <f t="shared" si="25"/>
        <v>5.0999999999999995E-3</v>
      </c>
      <c r="O88" s="217">
        <v>5472.7405606648472</v>
      </c>
      <c r="P88" s="103">
        <f t="shared" si="26"/>
        <v>5.0999999999999995E-3</v>
      </c>
      <c r="Q88" s="217">
        <v>5582.195371878146</v>
      </c>
      <c r="R88" s="103">
        <f t="shared" si="27"/>
        <v>5.1000000000000012E-3</v>
      </c>
      <c r="S88" s="217">
        <v>5693.8392793157082</v>
      </c>
      <c r="T88" s="103">
        <f t="shared" si="28"/>
        <v>5.1000000000000004E-3</v>
      </c>
      <c r="U88" s="217">
        <v>5807.7160649020225</v>
      </c>
      <c r="V88" s="103">
        <f t="shared" si="30"/>
        <v>5.1000000000000004E-3</v>
      </c>
      <c r="X88" s="247"/>
    </row>
    <row r="89" spans="1:24" ht="12.75" customHeight="1" x14ac:dyDescent="0.3">
      <c r="A89" s="38" t="s">
        <v>172</v>
      </c>
      <c r="B89" s="50"/>
      <c r="C89" s="217">
        <v>0</v>
      </c>
      <c r="D89" s="103">
        <f t="shared" si="20"/>
        <v>0</v>
      </c>
      <c r="E89" s="217">
        <v>0</v>
      </c>
      <c r="F89" s="103">
        <f t="shared" si="21"/>
        <v>0</v>
      </c>
      <c r="G89" s="217">
        <v>0</v>
      </c>
      <c r="H89" s="103">
        <f t="shared" si="22"/>
        <v>0</v>
      </c>
      <c r="I89" s="217">
        <v>0</v>
      </c>
      <c r="J89" s="103">
        <f t="shared" si="23"/>
        <v>0</v>
      </c>
      <c r="K89" s="217">
        <v>0</v>
      </c>
      <c r="L89" s="103">
        <f t="shared" si="24"/>
        <v>0</v>
      </c>
      <c r="M89" s="217">
        <v>0</v>
      </c>
      <c r="N89" s="103">
        <f t="shared" si="25"/>
        <v>0</v>
      </c>
      <c r="O89" s="217">
        <v>0</v>
      </c>
      <c r="P89" s="103">
        <f t="shared" si="26"/>
        <v>0</v>
      </c>
      <c r="Q89" s="217">
        <v>0</v>
      </c>
      <c r="R89" s="103">
        <f t="shared" si="27"/>
        <v>0</v>
      </c>
      <c r="S89" s="217">
        <v>0</v>
      </c>
      <c r="T89" s="103">
        <f t="shared" si="28"/>
        <v>0</v>
      </c>
      <c r="U89" s="217">
        <v>0</v>
      </c>
      <c r="V89" s="103">
        <f t="shared" si="30"/>
        <v>0</v>
      </c>
      <c r="X89" s="247"/>
    </row>
    <row r="90" spans="1:24" ht="12.75" customHeight="1" x14ac:dyDescent="0.3">
      <c r="A90" s="38" t="s">
        <v>17</v>
      </c>
      <c r="B90" s="50"/>
      <c r="C90" s="217">
        <v>190.57399999999998</v>
      </c>
      <c r="D90" s="103">
        <f t="shared" si="20"/>
        <v>1.9999999999999998E-4</v>
      </c>
      <c r="E90" s="217">
        <v>194.38548</v>
      </c>
      <c r="F90" s="103">
        <f t="shared" si="21"/>
        <v>2.0000000000000001E-4</v>
      </c>
      <c r="G90" s="217">
        <v>198.27318960000005</v>
      </c>
      <c r="H90" s="103">
        <f t="shared" si="22"/>
        <v>2.0000000000000004E-4</v>
      </c>
      <c r="I90" s="217">
        <v>202.23865339200003</v>
      </c>
      <c r="J90" s="103">
        <f t="shared" si="23"/>
        <v>2.0000000000000001E-4</v>
      </c>
      <c r="K90" s="217">
        <v>206.28342645984003</v>
      </c>
      <c r="L90" s="103">
        <f t="shared" si="24"/>
        <v>2.0000000000000001E-4</v>
      </c>
      <c r="M90" s="217">
        <v>210.40909498903679</v>
      </c>
      <c r="N90" s="103">
        <f t="shared" si="25"/>
        <v>1.9999999999999998E-4</v>
      </c>
      <c r="O90" s="217">
        <v>214.61727688881754</v>
      </c>
      <c r="P90" s="103">
        <f t="shared" si="26"/>
        <v>1.9999999999999998E-4</v>
      </c>
      <c r="Q90" s="217">
        <v>218.90962242659393</v>
      </c>
      <c r="R90" s="103">
        <f t="shared" si="27"/>
        <v>2.0000000000000001E-4</v>
      </c>
      <c r="S90" s="217">
        <v>223.28781487512578</v>
      </c>
      <c r="T90" s="103">
        <f t="shared" si="28"/>
        <v>1.9999999999999998E-4</v>
      </c>
      <c r="U90" s="217">
        <v>227.75357117262831</v>
      </c>
      <c r="V90" s="103">
        <f t="shared" si="30"/>
        <v>1.9999999999999998E-4</v>
      </c>
      <c r="X90" s="247"/>
    </row>
    <row r="91" spans="1:24" ht="12.75" customHeight="1" x14ac:dyDescent="0.3">
      <c r="A91" s="38" t="s">
        <v>143</v>
      </c>
      <c r="B91" s="38"/>
      <c r="C91" s="217">
        <v>0</v>
      </c>
      <c r="D91" s="103">
        <f t="shared" si="20"/>
        <v>0</v>
      </c>
      <c r="E91" s="217">
        <v>0</v>
      </c>
      <c r="F91" s="103">
        <f t="shared" si="21"/>
        <v>0</v>
      </c>
      <c r="G91" s="217">
        <v>0</v>
      </c>
      <c r="H91" s="103">
        <f t="shared" si="22"/>
        <v>0</v>
      </c>
      <c r="I91" s="217">
        <v>0</v>
      </c>
      <c r="J91" s="103">
        <f t="shared" si="23"/>
        <v>0</v>
      </c>
      <c r="K91" s="217">
        <v>0</v>
      </c>
      <c r="L91" s="103">
        <f t="shared" si="24"/>
        <v>0</v>
      </c>
      <c r="M91" s="217">
        <v>0</v>
      </c>
      <c r="N91" s="103">
        <f t="shared" si="25"/>
        <v>0</v>
      </c>
      <c r="O91" s="217">
        <v>0</v>
      </c>
      <c r="P91" s="103">
        <f t="shared" si="26"/>
        <v>0</v>
      </c>
      <c r="Q91" s="217">
        <v>0</v>
      </c>
      <c r="R91" s="103">
        <f t="shared" si="27"/>
        <v>0</v>
      </c>
      <c r="S91" s="217">
        <v>0</v>
      </c>
      <c r="T91" s="103">
        <f t="shared" si="28"/>
        <v>0</v>
      </c>
      <c r="U91" s="217">
        <v>0</v>
      </c>
      <c r="V91" s="103">
        <f t="shared" si="30"/>
        <v>0</v>
      </c>
      <c r="X91" s="247"/>
    </row>
    <row r="92" spans="1:24" ht="12.75" customHeight="1" x14ac:dyDescent="0.3">
      <c r="A92" s="38" t="s">
        <v>13</v>
      </c>
      <c r="B92" s="50"/>
      <c r="C92" s="217">
        <v>4954.924</v>
      </c>
      <c r="D92" s="103">
        <f t="shared" si="20"/>
        <v>5.1999999999999998E-3</v>
      </c>
      <c r="E92" s="217">
        <v>5054.0224799999996</v>
      </c>
      <c r="F92" s="103">
        <f t="shared" si="21"/>
        <v>5.1999999999999998E-3</v>
      </c>
      <c r="G92" s="217">
        <v>5155.1029296000006</v>
      </c>
      <c r="H92" s="103">
        <f t="shared" si="22"/>
        <v>5.1999999999999998E-3</v>
      </c>
      <c r="I92" s="217">
        <v>5258.2049881920002</v>
      </c>
      <c r="J92" s="103">
        <f t="shared" si="23"/>
        <v>5.1999999999999998E-3</v>
      </c>
      <c r="K92" s="217">
        <v>5363.3690879558399</v>
      </c>
      <c r="L92" s="103">
        <f t="shared" si="24"/>
        <v>5.1999999999999989E-3</v>
      </c>
      <c r="M92" s="217">
        <v>5470.6364697149565</v>
      </c>
      <c r="N92" s="103">
        <f t="shared" si="25"/>
        <v>5.1999999999999998E-3</v>
      </c>
      <c r="O92" s="217">
        <v>5580.0491991092549</v>
      </c>
      <c r="P92" s="103">
        <f t="shared" si="26"/>
        <v>5.1999999999999989E-3</v>
      </c>
      <c r="Q92" s="217">
        <v>5691.6501830914422</v>
      </c>
      <c r="R92" s="103">
        <f t="shared" si="27"/>
        <v>5.2000000000000006E-3</v>
      </c>
      <c r="S92" s="217">
        <v>5805.4831867532703</v>
      </c>
      <c r="T92" s="103">
        <f t="shared" si="28"/>
        <v>5.1999999999999998E-3</v>
      </c>
      <c r="U92" s="217">
        <v>5921.5928504883359</v>
      </c>
      <c r="V92" s="103">
        <f t="shared" si="30"/>
        <v>5.1999999999999998E-3</v>
      </c>
      <c r="X92" s="247"/>
    </row>
    <row r="93" spans="1:24" ht="12.75" customHeight="1" x14ac:dyDescent="0.3">
      <c r="A93" s="38" t="s">
        <v>144</v>
      </c>
      <c r="B93" s="50"/>
      <c r="C93" s="217">
        <v>0</v>
      </c>
      <c r="D93" s="103">
        <f t="shared" si="20"/>
        <v>0</v>
      </c>
      <c r="E93" s="217">
        <v>0</v>
      </c>
      <c r="F93" s="103">
        <f t="shared" si="21"/>
        <v>0</v>
      </c>
      <c r="G93" s="217">
        <v>0</v>
      </c>
      <c r="H93" s="103">
        <f t="shared" si="22"/>
        <v>0</v>
      </c>
      <c r="I93" s="217">
        <v>0</v>
      </c>
      <c r="J93" s="103">
        <f t="shared" si="23"/>
        <v>0</v>
      </c>
      <c r="K93" s="217">
        <v>0</v>
      </c>
      <c r="L93" s="103">
        <f t="shared" si="24"/>
        <v>0</v>
      </c>
      <c r="M93" s="217">
        <v>0</v>
      </c>
      <c r="N93" s="103">
        <f t="shared" si="25"/>
        <v>0</v>
      </c>
      <c r="O93" s="217">
        <v>0</v>
      </c>
      <c r="P93" s="103">
        <f t="shared" si="26"/>
        <v>0</v>
      </c>
      <c r="Q93" s="217">
        <v>0</v>
      </c>
      <c r="R93" s="103">
        <f t="shared" si="27"/>
        <v>0</v>
      </c>
      <c r="S93" s="217">
        <v>0</v>
      </c>
      <c r="T93" s="103">
        <f t="shared" si="28"/>
        <v>0</v>
      </c>
      <c r="U93" s="217">
        <v>0</v>
      </c>
      <c r="V93" s="103">
        <f t="shared" si="30"/>
        <v>0</v>
      </c>
      <c r="X93" s="247"/>
    </row>
    <row r="94" spans="1:24" ht="12.75" customHeight="1" x14ac:dyDescent="0.3">
      <c r="A94" s="38" t="s">
        <v>156</v>
      </c>
      <c r="B94" s="50"/>
      <c r="C94" s="217">
        <v>0</v>
      </c>
      <c r="D94" s="103">
        <f t="shared" si="20"/>
        <v>0</v>
      </c>
      <c r="E94" s="217">
        <v>0</v>
      </c>
      <c r="F94" s="103">
        <f t="shared" si="21"/>
        <v>0</v>
      </c>
      <c r="G94" s="217">
        <v>0</v>
      </c>
      <c r="H94" s="103">
        <f t="shared" si="22"/>
        <v>0</v>
      </c>
      <c r="I94" s="217">
        <v>0</v>
      </c>
      <c r="J94" s="103">
        <f t="shared" si="23"/>
        <v>0</v>
      </c>
      <c r="K94" s="217">
        <v>0</v>
      </c>
      <c r="L94" s="103">
        <f t="shared" si="24"/>
        <v>0</v>
      </c>
      <c r="M94" s="217">
        <v>0</v>
      </c>
      <c r="N94" s="103">
        <f t="shared" si="25"/>
        <v>0</v>
      </c>
      <c r="O94" s="217">
        <v>0</v>
      </c>
      <c r="P94" s="103">
        <f t="shared" si="26"/>
        <v>0</v>
      </c>
      <c r="Q94" s="217">
        <v>0</v>
      </c>
      <c r="R94" s="103">
        <f t="shared" si="27"/>
        <v>0</v>
      </c>
      <c r="S94" s="217">
        <v>0</v>
      </c>
      <c r="T94" s="103">
        <f t="shared" si="28"/>
        <v>0</v>
      </c>
      <c r="U94" s="217">
        <v>0</v>
      </c>
      <c r="V94" s="103">
        <f t="shared" si="30"/>
        <v>0</v>
      </c>
      <c r="X94" s="247"/>
    </row>
    <row r="95" spans="1:24" ht="12.75" customHeight="1" x14ac:dyDescent="0.3">
      <c r="A95" s="38" t="s">
        <v>150</v>
      </c>
      <c r="B95" s="50"/>
      <c r="C95" s="217">
        <v>0</v>
      </c>
      <c r="D95" s="103">
        <f t="shared" si="20"/>
        <v>0</v>
      </c>
      <c r="E95" s="217">
        <v>0</v>
      </c>
      <c r="F95" s="103">
        <f t="shared" si="21"/>
        <v>0</v>
      </c>
      <c r="G95" s="217">
        <v>0</v>
      </c>
      <c r="H95" s="103">
        <f t="shared" si="22"/>
        <v>0</v>
      </c>
      <c r="I95" s="217">
        <v>0</v>
      </c>
      <c r="J95" s="103">
        <f t="shared" si="23"/>
        <v>0</v>
      </c>
      <c r="K95" s="217">
        <v>0</v>
      </c>
      <c r="L95" s="103">
        <f t="shared" si="24"/>
        <v>0</v>
      </c>
      <c r="M95" s="217">
        <v>0</v>
      </c>
      <c r="N95" s="103">
        <f t="shared" si="25"/>
        <v>0</v>
      </c>
      <c r="O95" s="217">
        <v>0</v>
      </c>
      <c r="P95" s="103">
        <f t="shared" si="26"/>
        <v>0</v>
      </c>
      <c r="Q95" s="217">
        <v>0</v>
      </c>
      <c r="R95" s="103">
        <f t="shared" si="27"/>
        <v>0</v>
      </c>
      <c r="S95" s="217">
        <v>0</v>
      </c>
      <c r="T95" s="103">
        <f t="shared" si="28"/>
        <v>0</v>
      </c>
      <c r="U95" s="217">
        <v>0</v>
      </c>
      <c r="V95" s="103">
        <f t="shared" si="30"/>
        <v>0</v>
      </c>
      <c r="X95" s="247"/>
    </row>
    <row r="96" spans="1:24" ht="12.75" customHeight="1" x14ac:dyDescent="0.3">
      <c r="A96" s="38" t="s">
        <v>146</v>
      </c>
      <c r="B96" s="50"/>
      <c r="C96" s="217">
        <v>0</v>
      </c>
      <c r="D96" s="103">
        <f t="shared" si="20"/>
        <v>0</v>
      </c>
      <c r="E96" s="217">
        <v>0</v>
      </c>
      <c r="F96" s="103">
        <f t="shared" si="21"/>
        <v>0</v>
      </c>
      <c r="G96" s="217">
        <v>0</v>
      </c>
      <c r="H96" s="103">
        <f t="shared" si="22"/>
        <v>0</v>
      </c>
      <c r="I96" s="217">
        <v>0</v>
      </c>
      <c r="J96" s="103">
        <f t="shared" si="23"/>
        <v>0</v>
      </c>
      <c r="K96" s="217">
        <v>0</v>
      </c>
      <c r="L96" s="103">
        <f t="shared" si="24"/>
        <v>0</v>
      </c>
      <c r="M96" s="217">
        <v>0</v>
      </c>
      <c r="N96" s="103">
        <f t="shared" si="25"/>
        <v>0</v>
      </c>
      <c r="O96" s="217">
        <v>0</v>
      </c>
      <c r="P96" s="103">
        <f t="shared" si="26"/>
        <v>0</v>
      </c>
      <c r="Q96" s="217">
        <v>0</v>
      </c>
      <c r="R96" s="103">
        <f t="shared" si="27"/>
        <v>0</v>
      </c>
      <c r="S96" s="217">
        <v>0</v>
      </c>
      <c r="T96" s="103">
        <f t="shared" si="28"/>
        <v>0</v>
      </c>
      <c r="U96" s="217">
        <v>0</v>
      </c>
      <c r="V96" s="103">
        <f t="shared" si="30"/>
        <v>0</v>
      </c>
      <c r="X96" s="247"/>
    </row>
    <row r="97" spans="1:24" ht="12.75" customHeight="1" x14ac:dyDescent="0.3">
      <c r="A97" s="38" t="s">
        <v>7</v>
      </c>
      <c r="B97" s="50"/>
      <c r="C97" s="217">
        <v>19635.000400000001</v>
      </c>
      <c r="D97" s="103">
        <f t="shared" si="20"/>
        <v>2.0606169152140377E-2</v>
      </c>
      <c r="E97" s="217">
        <v>20027.700408000001</v>
      </c>
      <c r="F97" s="103">
        <f t="shared" si="21"/>
        <v>2.0606169152140377E-2</v>
      </c>
      <c r="G97" s="217">
        <v>20428.254416160002</v>
      </c>
      <c r="H97" s="103">
        <f t="shared" si="22"/>
        <v>2.0606169152140377E-2</v>
      </c>
      <c r="I97" s="217">
        <v>20836.819504483199</v>
      </c>
      <c r="J97" s="103">
        <f t="shared" si="23"/>
        <v>2.060616915214037E-2</v>
      </c>
      <c r="K97" s="217">
        <v>21253.555894572866</v>
      </c>
      <c r="L97" s="103">
        <f t="shared" si="24"/>
        <v>2.0606169152140374E-2</v>
      </c>
      <c r="M97" s="217">
        <v>21678.627012464327</v>
      </c>
      <c r="N97" s="103">
        <f t="shared" si="25"/>
        <v>2.0606169152140381E-2</v>
      </c>
      <c r="O97" s="217">
        <v>22112.19955271361</v>
      </c>
      <c r="P97" s="103">
        <f t="shared" si="26"/>
        <v>2.0606169152140377E-2</v>
      </c>
      <c r="Q97" s="217">
        <v>22554.443543767884</v>
      </c>
      <c r="R97" s="103">
        <f t="shared" si="27"/>
        <v>2.0606169152140377E-2</v>
      </c>
      <c r="S97" s="217">
        <v>23005.532414643243</v>
      </c>
      <c r="T97" s="103">
        <f t="shared" si="28"/>
        <v>2.0606169152140377E-2</v>
      </c>
      <c r="U97" s="217">
        <v>23465.643062936109</v>
      </c>
      <c r="V97" s="103">
        <f t="shared" si="30"/>
        <v>2.0606169152140377E-2</v>
      </c>
      <c r="X97" s="247"/>
    </row>
    <row r="98" spans="1:24" ht="12.75" customHeight="1" x14ac:dyDescent="0.3">
      <c r="A98" s="145" t="s">
        <v>245</v>
      </c>
      <c r="B98" s="50"/>
      <c r="C98" s="217">
        <v>1143.444</v>
      </c>
      <c r="D98" s="103">
        <f t="shared" si="20"/>
        <v>1.1999999999999999E-3</v>
      </c>
      <c r="E98" s="217">
        <v>1166.31288</v>
      </c>
      <c r="F98" s="103">
        <f t="shared" si="21"/>
        <v>1.1999999999999999E-3</v>
      </c>
      <c r="G98" s="217">
        <v>1189.6391376000001</v>
      </c>
      <c r="H98" s="103">
        <f t="shared" si="22"/>
        <v>1.2000000000000001E-3</v>
      </c>
      <c r="I98" s="217">
        <v>1213.4319203520001</v>
      </c>
      <c r="J98" s="103">
        <f t="shared" si="23"/>
        <v>1.1999999999999999E-3</v>
      </c>
      <c r="K98" s="217">
        <v>1237.70055875904</v>
      </c>
      <c r="L98" s="103">
        <f t="shared" si="24"/>
        <v>1.1999999999999997E-3</v>
      </c>
      <c r="M98" s="217">
        <v>1262.4545699342207</v>
      </c>
      <c r="N98" s="103">
        <f t="shared" si="25"/>
        <v>1.1999999999999999E-3</v>
      </c>
      <c r="O98" s="217">
        <v>1287.7036613329051</v>
      </c>
      <c r="P98" s="103">
        <f t="shared" si="26"/>
        <v>1.1999999999999999E-3</v>
      </c>
      <c r="Q98" s="217">
        <v>1313.4577345595635</v>
      </c>
      <c r="R98" s="103">
        <f t="shared" si="27"/>
        <v>1.2000000000000001E-3</v>
      </c>
      <c r="S98" s="217">
        <v>1339.7268892507545</v>
      </c>
      <c r="T98" s="103">
        <f t="shared" si="28"/>
        <v>1.1999999999999999E-3</v>
      </c>
      <c r="U98" s="217">
        <v>1366.5214270357699</v>
      </c>
      <c r="V98" s="103">
        <f t="shared" si="30"/>
        <v>1.1999999999999999E-3</v>
      </c>
      <c r="X98" s="247"/>
    </row>
    <row r="99" spans="1:24" ht="12.75" customHeight="1" x14ac:dyDescent="0.3">
      <c r="A99" s="145" t="s">
        <v>245</v>
      </c>
      <c r="B99" s="50"/>
      <c r="C99" s="217">
        <v>0</v>
      </c>
      <c r="D99" s="103">
        <f t="shared" si="20"/>
        <v>0</v>
      </c>
      <c r="E99" s="217">
        <v>0</v>
      </c>
      <c r="F99" s="103">
        <f t="shared" si="21"/>
        <v>0</v>
      </c>
      <c r="G99" s="217">
        <v>0</v>
      </c>
      <c r="H99" s="103">
        <f t="shared" si="22"/>
        <v>0</v>
      </c>
      <c r="I99" s="217">
        <v>0</v>
      </c>
      <c r="J99" s="103">
        <f t="shared" si="23"/>
        <v>0</v>
      </c>
      <c r="K99" s="217">
        <v>0</v>
      </c>
      <c r="L99" s="103">
        <f t="shared" si="24"/>
        <v>0</v>
      </c>
      <c r="M99" s="217">
        <v>0</v>
      </c>
      <c r="N99" s="103">
        <f t="shared" si="25"/>
        <v>0</v>
      </c>
      <c r="O99" s="217">
        <v>0</v>
      </c>
      <c r="P99" s="103">
        <f t="shared" si="26"/>
        <v>0</v>
      </c>
      <c r="Q99" s="217">
        <v>0</v>
      </c>
      <c r="R99" s="103">
        <f t="shared" si="27"/>
        <v>0</v>
      </c>
      <c r="S99" s="217">
        <v>0</v>
      </c>
      <c r="T99" s="103">
        <f t="shared" si="28"/>
        <v>0</v>
      </c>
      <c r="U99" s="217">
        <v>0</v>
      </c>
      <c r="V99" s="103">
        <f t="shared" si="30"/>
        <v>0</v>
      </c>
      <c r="X99" s="247"/>
    </row>
    <row r="100" spans="1:24" ht="12.75" customHeight="1" x14ac:dyDescent="0.3">
      <c r="A100" s="145" t="s">
        <v>245</v>
      </c>
      <c r="B100" s="50"/>
      <c r="C100" s="217">
        <v>0</v>
      </c>
      <c r="D100" s="103">
        <f t="shared" si="20"/>
        <v>0</v>
      </c>
      <c r="E100" s="217">
        <v>0</v>
      </c>
      <c r="F100" s="103">
        <f t="shared" si="21"/>
        <v>0</v>
      </c>
      <c r="G100" s="217">
        <v>0</v>
      </c>
      <c r="H100" s="103">
        <f t="shared" si="22"/>
        <v>0</v>
      </c>
      <c r="I100" s="217">
        <v>0</v>
      </c>
      <c r="J100" s="103">
        <f t="shared" si="23"/>
        <v>0</v>
      </c>
      <c r="K100" s="217">
        <v>0</v>
      </c>
      <c r="L100" s="103">
        <f t="shared" si="24"/>
        <v>0</v>
      </c>
      <c r="M100" s="217">
        <v>0</v>
      </c>
      <c r="N100" s="103">
        <f t="shared" si="25"/>
        <v>0</v>
      </c>
      <c r="O100" s="217">
        <v>0</v>
      </c>
      <c r="P100" s="103">
        <f t="shared" si="26"/>
        <v>0</v>
      </c>
      <c r="Q100" s="217">
        <v>0</v>
      </c>
      <c r="R100" s="103">
        <f t="shared" si="27"/>
        <v>0</v>
      </c>
      <c r="S100" s="217">
        <v>0</v>
      </c>
      <c r="T100" s="103">
        <f t="shared" si="28"/>
        <v>0</v>
      </c>
      <c r="U100" s="217">
        <v>0</v>
      </c>
      <c r="V100" s="103">
        <f t="shared" si="30"/>
        <v>0</v>
      </c>
      <c r="X100" s="247"/>
    </row>
    <row r="101" spans="1:24" ht="12.75" customHeight="1" x14ac:dyDescent="0.3">
      <c r="A101" s="38" t="s">
        <v>99</v>
      </c>
      <c r="B101" s="50"/>
      <c r="C101" s="217"/>
      <c r="D101" s="103">
        <f t="shared" si="20"/>
        <v>0</v>
      </c>
      <c r="E101" s="217"/>
      <c r="F101" s="103">
        <f t="shared" si="21"/>
        <v>0</v>
      </c>
      <c r="G101" s="217"/>
      <c r="H101" s="103">
        <f t="shared" si="22"/>
        <v>0</v>
      </c>
      <c r="I101" s="217">
        <v>0</v>
      </c>
      <c r="J101" s="103">
        <f t="shared" si="23"/>
        <v>0</v>
      </c>
      <c r="K101" s="217">
        <v>0</v>
      </c>
      <c r="L101" s="103">
        <f t="shared" si="24"/>
        <v>0</v>
      </c>
      <c r="M101" s="217">
        <v>0</v>
      </c>
      <c r="N101" s="103">
        <f t="shared" si="25"/>
        <v>0</v>
      </c>
      <c r="O101" s="217">
        <v>0</v>
      </c>
      <c r="P101" s="103">
        <f t="shared" si="26"/>
        <v>0</v>
      </c>
      <c r="Q101" s="217">
        <v>0</v>
      </c>
      <c r="R101" s="103">
        <f t="shared" si="27"/>
        <v>0</v>
      </c>
      <c r="S101" s="217">
        <v>0</v>
      </c>
      <c r="T101" s="103">
        <f t="shared" si="28"/>
        <v>0</v>
      </c>
      <c r="U101" s="217">
        <v>0</v>
      </c>
      <c r="V101" s="103">
        <f t="shared" si="30"/>
        <v>0</v>
      </c>
      <c r="X101" s="247"/>
    </row>
    <row r="102" spans="1:24" ht="12.75" customHeight="1" x14ac:dyDescent="0.3">
      <c r="A102" s="145" t="s">
        <v>78</v>
      </c>
      <c r="B102" s="50"/>
      <c r="C102" s="217">
        <v>0</v>
      </c>
      <c r="D102" s="103">
        <f t="shared" si="20"/>
        <v>0</v>
      </c>
      <c r="E102" s="217">
        <v>0</v>
      </c>
      <c r="F102" s="103">
        <f t="shared" si="21"/>
        <v>0</v>
      </c>
      <c r="G102" s="217">
        <v>0</v>
      </c>
      <c r="H102" s="103">
        <f t="shared" si="22"/>
        <v>0</v>
      </c>
      <c r="I102" s="217">
        <v>0</v>
      </c>
      <c r="J102" s="103">
        <f t="shared" si="23"/>
        <v>0</v>
      </c>
      <c r="K102" s="217">
        <v>0</v>
      </c>
      <c r="L102" s="103">
        <f t="shared" si="24"/>
        <v>0</v>
      </c>
      <c r="M102" s="217">
        <v>0</v>
      </c>
      <c r="N102" s="103">
        <f t="shared" si="25"/>
        <v>0</v>
      </c>
      <c r="O102" s="217">
        <v>0</v>
      </c>
      <c r="P102" s="103">
        <f t="shared" si="26"/>
        <v>0</v>
      </c>
      <c r="Q102" s="217">
        <v>0</v>
      </c>
      <c r="R102" s="103">
        <f t="shared" si="27"/>
        <v>0</v>
      </c>
      <c r="S102" s="217">
        <v>0</v>
      </c>
      <c r="T102" s="103">
        <f t="shared" si="28"/>
        <v>0</v>
      </c>
      <c r="U102" s="217">
        <v>0</v>
      </c>
      <c r="V102" s="103">
        <f t="shared" si="30"/>
        <v>0</v>
      </c>
      <c r="X102" s="247"/>
    </row>
    <row r="103" spans="1:24" ht="12.75" customHeight="1" x14ac:dyDescent="0.3">
      <c r="A103" s="145" t="s">
        <v>78</v>
      </c>
      <c r="B103" s="50"/>
      <c r="C103" s="217">
        <v>0</v>
      </c>
      <c r="D103" s="103">
        <f t="shared" si="20"/>
        <v>0</v>
      </c>
      <c r="E103" s="217">
        <v>0</v>
      </c>
      <c r="F103" s="103">
        <f t="shared" si="21"/>
        <v>0</v>
      </c>
      <c r="G103" s="217">
        <v>0</v>
      </c>
      <c r="H103" s="103">
        <f t="shared" si="22"/>
        <v>0</v>
      </c>
      <c r="I103" s="217">
        <v>0</v>
      </c>
      <c r="J103" s="103">
        <f t="shared" si="23"/>
        <v>0</v>
      </c>
      <c r="K103" s="217">
        <v>0</v>
      </c>
      <c r="L103" s="103">
        <f t="shared" si="24"/>
        <v>0</v>
      </c>
      <c r="M103" s="217">
        <v>0</v>
      </c>
      <c r="N103" s="103">
        <f t="shared" si="25"/>
        <v>0</v>
      </c>
      <c r="O103" s="217">
        <v>0</v>
      </c>
      <c r="P103" s="103">
        <f t="shared" si="26"/>
        <v>0</v>
      </c>
      <c r="Q103" s="217">
        <v>0</v>
      </c>
      <c r="R103" s="103">
        <f t="shared" si="27"/>
        <v>0</v>
      </c>
      <c r="S103" s="217">
        <v>0</v>
      </c>
      <c r="T103" s="103">
        <f t="shared" si="28"/>
        <v>0</v>
      </c>
      <c r="U103" s="217">
        <v>0</v>
      </c>
      <c r="V103" s="103">
        <f t="shared" si="30"/>
        <v>0</v>
      </c>
      <c r="X103" s="247"/>
    </row>
    <row r="104" spans="1:24" ht="12.75" customHeight="1" x14ac:dyDescent="0.3">
      <c r="A104" s="145" t="s">
        <v>78</v>
      </c>
      <c r="B104" s="26"/>
      <c r="C104" s="217">
        <v>0</v>
      </c>
      <c r="D104" s="103">
        <f t="shared" si="20"/>
        <v>0</v>
      </c>
      <c r="E104" s="217">
        <v>0</v>
      </c>
      <c r="F104" s="103">
        <f t="shared" si="21"/>
        <v>0</v>
      </c>
      <c r="G104" s="217">
        <v>0</v>
      </c>
      <c r="H104" s="103">
        <f t="shared" si="22"/>
        <v>0</v>
      </c>
      <c r="I104" s="217">
        <v>0</v>
      </c>
      <c r="J104" s="103">
        <f t="shared" si="23"/>
        <v>0</v>
      </c>
      <c r="K104" s="217">
        <v>0</v>
      </c>
      <c r="L104" s="103">
        <f t="shared" si="24"/>
        <v>0</v>
      </c>
      <c r="M104" s="217">
        <v>0</v>
      </c>
      <c r="N104" s="103">
        <f t="shared" si="25"/>
        <v>0</v>
      </c>
      <c r="O104" s="217">
        <v>0</v>
      </c>
      <c r="P104" s="103">
        <f t="shared" si="26"/>
        <v>0</v>
      </c>
      <c r="Q104" s="217">
        <v>0</v>
      </c>
      <c r="R104" s="103">
        <f t="shared" si="27"/>
        <v>0</v>
      </c>
      <c r="S104" s="217">
        <v>0</v>
      </c>
      <c r="T104" s="103">
        <f t="shared" si="28"/>
        <v>0</v>
      </c>
      <c r="U104" s="217">
        <v>0</v>
      </c>
      <c r="V104" s="103">
        <f t="shared" si="30"/>
        <v>0</v>
      </c>
      <c r="X104" s="247"/>
    </row>
    <row r="105" spans="1:24" ht="12.75" customHeight="1" x14ac:dyDescent="0.3">
      <c r="A105" s="26" t="s">
        <v>36</v>
      </c>
      <c r="B105" s="69"/>
      <c r="C105" s="105">
        <f>SUM(C52:C104)</f>
        <v>249405.90952772833</v>
      </c>
      <c r="D105" s="106">
        <f t="shared" ref="D105" si="31">IFERROR(C105/C$28,0)</f>
        <v>0.26174180058951202</v>
      </c>
      <c r="E105" s="105">
        <f>SUM(E52:E104)</f>
        <v>248955.39899393526</v>
      </c>
      <c r="F105" s="106">
        <f t="shared" ref="F105" si="32">IFERROR(E105/E$28,0)</f>
        <v>0.25614608559645013</v>
      </c>
      <c r="G105" s="105">
        <f>SUM(G52:G104)</f>
        <v>254902.26431383091</v>
      </c>
      <c r="H105" s="106">
        <f t="shared" ref="H105" si="33">IFERROR(G105/G$28,0)</f>
        <v>0.25712227137524285</v>
      </c>
      <c r="I105" s="105">
        <f>SUM(I52:I104)</f>
        <v>259659.60043348605</v>
      </c>
      <c r="J105" s="106">
        <f t="shared" ref="J105" si="34">IFERROR(I105/I$28,0)</f>
        <v>0.25678533364261158</v>
      </c>
      <c r="K105" s="105">
        <f>SUM(K52:K104)</f>
        <v>264858.10322603979</v>
      </c>
      <c r="L105" s="106">
        <f t="shared" ref="L105" si="35">IFERROR(K105/K$28,0)</f>
        <v>0.25679048265916143</v>
      </c>
      <c r="M105" s="105">
        <f>SUM(M52:M104)</f>
        <v>270161.42616786598</v>
      </c>
      <c r="N105" s="106">
        <f t="shared" ref="N105" si="36">IFERROR(M105/M$28,0)</f>
        <v>0.25679633875326779</v>
      </c>
      <c r="O105" s="105">
        <f>SUM(O52:O104)</f>
        <v>275570.29243522912</v>
      </c>
      <c r="P105" s="106">
        <f t="shared" ref="P105" si="37">IFERROR(O105/O$28,0)</f>
        <v>0.25680159251856344</v>
      </c>
      <c r="Q105" s="105">
        <f>SUM(Q52:Q104)</f>
        <v>281088.63844051154</v>
      </c>
      <c r="R105" s="106">
        <f t="shared" ref="R105" si="38">IFERROR(Q105/Q$28,0)</f>
        <v>0.25680793317778244</v>
      </c>
      <c r="S105" s="105">
        <f>SUM(S52:S104)</f>
        <v>286716.82081821747</v>
      </c>
      <c r="T105" s="106">
        <f t="shared" ref="T105" si="39">IFERROR(S105/S$28,0)</f>
        <v>0.25681367429616747</v>
      </c>
      <c r="U105" s="105">
        <f>SUM(U52:U104)</f>
        <v>292438.34084415529</v>
      </c>
      <c r="V105" s="106">
        <f t="shared" si="30"/>
        <v>0.25680241968412293</v>
      </c>
    </row>
    <row r="106" spans="1:24" ht="12.75" customHeight="1" x14ac:dyDescent="0.3">
      <c r="A106" s="26"/>
      <c r="B106" s="26"/>
      <c r="C106" s="51"/>
      <c r="D106" s="52"/>
      <c r="E106" s="51"/>
      <c r="F106" s="52"/>
      <c r="G106" s="51"/>
      <c r="H106" s="52"/>
      <c r="I106" s="51"/>
      <c r="J106" s="52"/>
      <c r="K106" s="51"/>
      <c r="L106" s="52"/>
      <c r="M106" s="51"/>
      <c r="N106" s="52"/>
      <c r="O106" s="51"/>
      <c r="P106" s="52"/>
      <c r="Q106" s="51"/>
      <c r="R106" s="52"/>
      <c r="S106" s="51"/>
      <c r="T106" s="52"/>
      <c r="U106" s="51"/>
      <c r="V106" s="52"/>
    </row>
    <row r="107" spans="1:24" ht="12.75" customHeight="1" x14ac:dyDescent="0.3">
      <c r="A107" s="26" t="s">
        <v>19</v>
      </c>
      <c r="B107" s="69"/>
      <c r="C107" s="105">
        <f>C28-C33-C46-C105</f>
        <v>-157086.09352772834</v>
      </c>
      <c r="D107" s="106">
        <f>IFERROR(C107/C$28,0)</f>
        <v>-0.16485574477917064</v>
      </c>
      <c r="E107" s="105">
        <f>E28-E33-E46-E105</f>
        <v>-154789.18667393521</v>
      </c>
      <c r="F107" s="106">
        <f>IFERROR(E107/E$28,0)</f>
        <v>-0.15926002978610873</v>
      </c>
      <c r="G107" s="105">
        <f>G28-G33-G46-G105</f>
        <v>-158852.72774743105</v>
      </c>
      <c r="H107" s="106">
        <f>IFERROR(G107/G$28,0)</f>
        <v>-0.16023621556490161</v>
      </c>
      <c r="I107" s="105">
        <f>I28-I33-I46-I105</f>
        <v>-161689.07313575794</v>
      </c>
      <c r="J107" s="106">
        <f>IFERROR(I107/I$28,0)</f>
        <v>-0.15989927783227009</v>
      </c>
      <c r="K107" s="105">
        <f>K28-K33-K46-K105</f>
        <v>-164928.1653823572</v>
      </c>
      <c r="L107" s="106">
        <f>IFERROR(K107/K$28,0)</f>
        <v>-0.15990442684882003</v>
      </c>
      <c r="M107" s="105">
        <f>M28-M33-M46-M105</f>
        <v>-168232.88956730987</v>
      </c>
      <c r="N107" s="106">
        <f>IFERROR(M107/M$28,0)</f>
        <v>-0.1599102829429265</v>
      </c>
      <c r="O107" s="105">
        <f>O28-O33-O46-O105</f>
        <v>-171603.1851026619</v>
      </c>
      <c r="P107" s="106">
        <f>IFERROR(O107/O$28,0)</f>
        <v>-0.15991553670822214</v>
      </c>
      <c r="Q107" s="105">
        <f>Q28-Q33-Q46-Q105</f>
        <v>-175042.18896129285</v>
      </c>
      <c r="R107" s="106">
        <f>IFERROR(Q107/Q$28,0)</f>
        <v>-0.15992187736744104</v>
      </c>
      <c r="S107" s="105">
        <f>S28-S33-S46-S105</f>
        <v>-178549.44234941446</v>
      </c>
      <c r="T107" s="106">
        <f>IFERROR(S107/S$28,0)</f>
        <v>-0.15992761848582612</v>
      </c>
      <c r="U107" s="105">
        <f>U28-U33-U46-U105</f>
        <v>-182107.61480597628</v>
      </c>
      <c r="V107" s="106">
        <f>IFERROR(U107/U$28,0)</f>
        <v>-0.15991636387378164</v>
      </c>
    </row>
    <row r="108" spans="1:24" ht="12.75" customHeight="1" x14ac:dyDescent="0.3">
      <c r="A108" s="26"/>
      <c r="B108" s="26"/>
      <c r="C108" s="53"/>
      <c r="D108" s="54"/>
      <c r="E108" s="53"/>
      <c r="F108" s="54"/>
      <c r="G108" s="53"/>
      <c r="H108" s="54"/>
      <c r="I108" s="53"/>
      <c r="J108" s="54"/>
      <c r="K108" s="53"/>
      <c r="L108" s="54"/>
      <c r="M108" s="53"/>
      <c r="N108" s="54"/>
      <c r="O108" s="53"/>
      <c r="P108" s="54"/>
      <c r="Q108" s="53"/>
      <c r="R108" s="54"/>
      <c r="S108" s="53"/>
      <c r="T108" s="54"/>
      <c r="U108" s="53"/>
      <c r="V108" s="54"/>
    </row>
    <row r="109" spans="1:24" ht="12.75" customHeight="1" x14ac:dyDescent="0.3">
      <c r="A109" s="26"/>
      <c r="B109" s="26"/>
      <c r="C109" s="53"/>
      <c r="D109" s="54"/>
      <c r="E109" s="53"/>
      <c r="F109" s="54"/>
      <c r="G109" s="53"/>
      <c r="H109" s="54"/>
      <c r="I109" s="53"/>
      <c r="J109" s="54"/>
      <c r="K109" s="53"/>
      <c r="L109" s="54"/>
      <c r="M109" s="53"/>
      <c r="N109" s="54"/>
      <c r="O109" s="53"/>
      <c r="P109" s="54"/>
      <c r="Q109" s="53"/>
      <c r="R109" s="54"/>
      <c r="S109" s="53"/>
      <c r="T109" s="54"/>
      <c r="U109" s="53"/>
      <c r="V109" s="54"/>
    </row>
    <row r="110" spans="1:24" ht="12.75" customHeight="1" x14ac:dyDescent="0.3">
      <c r="A110" s="55" t="s">
        <v>49</v>
      </c>
      <c r="B110" s="55"/>
      <c r="C110" s="109" t="str">
        <f>C50</f>
        <v>FY 2018-19</v>
      </c>
      <c r="D110" s="109" t="s">
        <v>9</v>
      </c>
      <c r="E110" s="109" t="str">
        <f>E50</f>
        <v>FY 2019-20</v>
      </c>
      <c r="F110" s="109" t="s">
        <v>9</v>
      </c>
      <c r="G110" s="109" t="str">
        <f>G50</f>
        <v>FY 2020-21</v>
      </c>
      <c r="H110" s="109" t="s">
        <v>9</v>
      </c>
      <c r="I110" s="109" t="str">
        <f>I50</f>
        <v>FY 2021-22</v>
      </c>
      <c r="J110" s="109" t="s">
        <v>9</v>
      </c>
      <c r="K110" s="109" t="str">
        <f>K50</f>
        <v>FY 2022-23</v>
      </c>
      <c r="L110" s="109" t="s">
        <v>9</v>
      </c>
      <c r="M110" s="109" t="str">
        <f>M50</f>
        <v>FY 2023-24</v>
      </c>
      <c r="N110" s="109" t="s">
        <v>9</v>
      </c>
      <c r="O110" s="109" t="str">
        <f>O50</f>
        <v>FY 2024-25</v>
      </c>
      <c r="P110" s="109" t="s">
        <v>9</v>
      </c>
      <c r="Q110" s="109" t="str">
        <f>Q50</f>
        <v>FY 2025-26</v>
      </c>
      <c r="R110" s="109" t="s">
        <v>9</v>
      </c>
      <c r="S110" s="109" t="str">
        <f>S50</f>
        <v>FY 2026-27</v>
      </c>
      <c r="T110" s="109" t="s">
        <v>9</v>
      </c>
      <c r="U110" s="109" t="str">
        <f>U50</f>
        <v>FY 2027-28</v>
      </c>
      <c r="V110" s="109" t="s">
        <v>9</v>
      </c>
    </row>
    <row r="111" spans="1:24" ht="12.75" customHeight="1" x14ac:dyDescent="0.3">
      <c r="A111" s="38" t="s">
        <v>141</v>
      </c>
      <c r="B111" s="50"/>
      <c r="C111" s="102">
        <f>C59</f>
        <v>142930.5</v>
      </c>
      <c r="D111" s="103">
        <f t="shared" ref="D111:D116" si="40">IFERROR(C111/C$28,0)</f>
        <v>0.15</v>
      </c>
      <c r="E111" s="102">
        <f>E59</f>
        <v>145789.10999999999</v>
      </c>
      <c r="F111" s="103">
        <f t="shared" ref="F111:F116" si="41">IFERROR(E111/E$28,0)</f>
        <v>0.15</v>
      </c>
      <c r="G111" s="102">
        <f>G59</f>
        <v>148704.8922</v>
      </c>
      <c r="H111" s="103">
        <f t="shared" ref="H111:H116" si="42">IFERROR(G111/G$28,0)</f>
        <v>0.15</v>
      </c>
      <c r="I111" s="102">
        <f>I59</f>
        <v>151678.99004400001</v>
      </c>
      <c r="J111" s="103">
        <f t="shared" ref="J111:J116" si="43">IFERROR(I111/I$28,0)</f>
        <v>0.15</v>
      </c>
      <c r="K111" s="102">
        <f>K59</f>
        <v>154712.56984488002</v>
      </c>
      <c r="L111" s="103">
        <f t="shared" ref="L111:L116" si="44">IFERROR(K111/K$28,0)</f>
        <v>0.15</v>
      </c>
      <c r="M111" s="102">
        <f>M59</f>
        <v>157806.82124177759</v>
      </c>
      <c r="N111" s="103">
        <f t="shared" ref="N111:N116" si="45">IFERROR(M111/M$28,0)</f>
        <v>0.15</v>
      </c>
      <c r="O111" s="102">
        <f>O59</f>
        <v>160962.95766661316</v>
      </c>
      <c r="P111" s="103">
        <f t="shared" ref="P111:P116" si="46">IFERROR(O111/O$28,0)</f>
        <v>0.15</v>
      </c>
      <c r="Q111" s="102">
        <f>Q59</f>
        <v>164182.21681994543</v>
      </c>
      <c r="R111" s="103">
        <f t="shared" ref="R111:R116" si="47">IFERROR(Q111/Q$28,0)</f>
        <v>0.15</v>
      </c>
      <c r="S111" s="102">
        <f>S59</f>
        <v>167465.86115634433</v>
      </c>
      <c r="T111" s="103">
        <f t="shared" ref="T111:T116" si="48">IFERROR(S111/S$28,0)</f>
        <v>0.15</v>
      </c>
      <c r="U111" s="102">
        <f>U59</f>
        <v>170815.17837947124</v>
      </c>
      <c r="V111" s="103">
        <f t="shared" ref="V111:V116" si="49">IFERROR(U111/U$28,0)</f>
        <v>0.15</v>
      </c>
    </row>
    <row r="112" spans="1:24" ht="12.75" customHeight="1" x14ac:dyDescent="0.3">
      <c r="A112" s="38" t="s">
        <v>96</v>
      </c>
      <c r="B112" s="50"/>
      <c r="C112" s="102">
        <f>C62</f>
        <v>0</v>
      </c>
      <c r="D112" s="103">
        <f t="shared" si="40"/>
        <v>0</v>
      </c>
      <c r="E112" s="102">
        <f>E62</f>
        <v>0</v>
      </c>
      <c r="F112" s="103">
        <f t="shared" si="41"/>
        <v>0</v>
      </c>
      <c r="G112" s="102">
        <f>G62</f>
        <v>0</v>
      </c>
      <c r="H112" s="103">
        <f t="shared" si="42"/>
        <v>0</v>
      </c>
      <c r="I112" s="102">
        <f>I62</f>
        <v>0</v>
      </c>
      <c r="J112" s="103">
        <f t="shared" si="43"/>
        <v>0</v>
      </c>
      <c r="K112" s="102">
        <f>K62</f>
        <v>0</v>
      </c>
      <c r="L112" s="103">
        <f t="shared" si="44"/>
        <v>0</v>
      </c>
      <c r="M112" s="102">
        <f>M62</f>
        <v>0</v>
      </c>
      <c r="N112" s="103">
        <f t="shared" si="45"/>
        <v>0</v>
      </c>
      <c r="O112" s="102">
        <f>O62</f>
        <v>0</v>
      </c>
      <c r="P112" s="103">
        <f t="shared" si="46"/>
        <v>0</v>
      </c>
      <c r="Q112" s="102">
        <f>Q62</f>
        <v>0</v>
      </c>
      <c r="R112" s="103">
        <f t="shared" si="47"/>
        <v>0</v>
      </c>
      <c r="S112" s="102">
        <f>S62</f>
        <v>0</v>
      </c>
      <c r="T112" s="103">
        <f t="shared" si="48"/>
        <v>0</v>
      </c>
      <c r="U112" s="102">
        <f>U62</f>
        <v>0</v>
      </c>
      <c r="V112" s="103">
        <f t="shared" si="49"/>
        <v>0</v>
      </c>
    </row>
    <row r="113" spans="1:22" ht="12.75" customHeight="1" x14ac:dyDescent="0.3">
      <c r="A113" s="145" t="s">
        <v>78</v>
      </c>
      <c r="B113" s="56"/>
      <c r="C113" s="136">
        <v>0</v>
      </c>
      <c r="D113" s="103">
        <f t="shared" si="40"/>
        <v>0</v>
      </c>
      <c r="E113" s="136">
        <v>0</v>
      </c>
      <c r="F113" s="103">
        <f t="shared" si="41"/>
        <v>0</v>
      </c>
      <c r="G113" s="136">
        <v>0</v>
      </c>
      <c r="H113" s="103">
        <f t="shared" si="42"/>
        <v>0</v>
      </c>
      <c r="I113" s="136">
        <v>0</v>
      </c>
      <c r="J113" s="103">
        <f t="shared" si="43"/>
        <v>0</v>
      </c>
      <c r="K113" s="136">
        <v>0</v>
      </c>
      <c r="L113" s="103">
        <f t="shared" si="44"/>
        <v>0</v>
      </c>
      <c r="M113" s="136">
        <v>0</v>
      </c>
      <c r="N113" s="103">
        <f t="shared" si="45"/>
        <v>0</v>
      </c>
      <c r="O113" s="136">
        <v>0</v>
      </c>
      <c r="P113" s="103">
        <f t="shared" si="46"/>
        <v>0</v>
      </c>
      <c r="Q113" s="136">
        <v>0</v>
      </c>
      <c r="R113" s="103">
        <f t="shared" si="47"/>
        <v>0</v>
      </c>
      <c r="S113" s="136">
        <v>0</v>
      </c>
      <c r="T113" s="103">
        <f t="shared" si="48"/>
        <v>0</v>
      </c>
      <c r="U113" s="136">
        <v>0</v>
      </c>
      <c r="V113" s="103">
        <f t="shared" si="49"/>
        <v>0</v>
      </c>
    </row>
    <row r="114" spans="1:22" ht="12.75" customHeight="1" x14ac:dyDescent="0.3">
      <c r="A114" s="145" t="s">
        <v>78</v>
      </c>
      <c r="B114" s="56"/>
      <c r="C114" s="136">
        <v>0</v>
      </c>
      <c r="D114" s="103">
        <f t="shared" si="40"/>
        <v>0</v>
      </c>
      <c r="E114" s="136">
        <v>0</v>
      </c>
      <c r="F114" s="103">
        <f t="shared" si="41"/>
        <v>0</v>
      </c>
      <c r="G114" s="136">
        <v>0</v>
      </c>
      <c r="H114" s="103">
        <f t="shared" si="42"/>
        <v>0</v>
      </c>
      <c r="I114" s="136">
        <v>0</v>
      </c>
      <c r="J114" s="103">
        <f t="shared" si="43"/>
        <v>0</v>
      </c>
      <c r="K114" s="136">
        <v>0</v>
      </c>
      <c r="L114" s="103">
        <f t="shared" si="44"/>
        <v>0</v>
      </c>
      <c r="M114" s="136">
        <v>0</v>
      </c>
      <c r="N114" s="103">
        <f t="shared" si="45"/>
        <v>0</v>
      </c>
      <c r="O114" s="136">
        <v>0</v>
      </c>
      <c r="P114" s="103">
        <f t="shared" si="46"/>
        <v>0</v>
      </c>
      <c r="Q114" s="136">
        <v>0</v>
      </c>
      <c r="R114" s="103">
        <f t="shared" si="47"/>
        <v>0</v>
      </c>
      <c r="S114" s="136">
        <v>0</v>
      </c>
      <c r="T114" s="103">
        <f t="shared" si="48"/>
        <v>0</v>
      </c>
      <c r="U114" s="136">
        <v>0</v>
      </c>
      <c r="V114" s="103">
        <f t="shared" si="49"/>
        <v>0</v>
      </c>
    </row>
    <row r="115" spans="1:22" ht="12.75" customHeight="1" x14ac:dyDescent="0.3">
      <c r="A115" s="145" t="s">
        <v>78</v>
      </c>
      <c r="B115" s="56"/>
      <c r="C115" s="137">
        <v>0</v>
      </c>
      <c r="D115" s="103">
        <f t="shared" si="40"/>
        <v>0</v>
      </c>
      <c r="E115" s="137">
        <v>0</v>
      </c>
      <c r="F115" s="103">
        <f t="shared" si="41"/>
        <v>0</v>
      </c>
      <c r="G115" s="137">
        <v>0</v>
      </c>
      <c r="H115" s="103">
        <f t="shared" si="42"/>
        <v>0</v>
      </c>
      <c r="I115" s="137">
        <v>0</v>
      </c>
      <c r="J115" s="103">
        <f t="shared" si="43"/>
        <v>0</v>
      </c>
      <c r="K115" s="137">
        <v>0</v>
      </c>
      <c r="L115" s="103">
        <f t="shared" si="44"/>
        <v>0</v>
      </c>
      <c r="M115" s="137">
        <v>0</v>
      </c>
      <c r="N115" s="103">
        <f t="shared" si="45"/>
        <v>0</v>
      </c>
      <c r="O115" s="137">
        <v>0</v>
      </c>
      <c r="P115" s="103">
        <f t="shared" si="46"/>
        <v>0</v>
      </c>
      <c r="Q115" s="137">
        <v>0</v>
      </c>
      <c r="R115" s="103">
        <f t="shared" si="47"/>
        <v>0</v>
      </c>
      <c r="S115" s="137">
        <v>0</v>
      </c>
      <c r="T115" s="103">
        <f t="shared" si="48"/>
        <v>0</v>
      </c>
      <c r="U115" s="137">
        <v>0</v>
      </c>
      <c r="V115" s="103">
        <f t="shared" si="49"/>
        <v>0</v>
      </c>
    </row>
    <row r="116" spans="1:22" ht="12.75" customHeight="1" x14ac:dyDescent="0.3">
      <c r="A116" s="55" t="s">
        <v>83</v>
      </c>
      <c r="B116" s="57"/>
      <c r="C116" s="108">
        <f>SUM(C111:C115)</f>
        <v>142930.5</v>
      </c>
      <c r="D116" s="106">
        <f t="shared" si="40"/>
        <v>0.15</v>
      </c>
      <c r="E116" s="108">
        <f>SUM(E111:E115)</f>
        <v>145789.10999999999</v>
      </c>
      <c r="F116" s="106">
        <f t="shared" si="41"/>
        <v>0.15</v>
      </c>
      <c r="G116" s="108">
        <f>SUM(G111:G115)</f>
        <v>148704.8922</v>
      </c>
      <c r="H116" s="106">
        <f t="shared" si="42"/>
        <v>0.15</v>
      </c>
      <c r="I116" s="108">
        <f>SUM(I111:I115)</f>
        <v>151678.99004400001</v>
      </c>
      <c r="J116" s="106">
        <f t="shared" si="43"/>
        <v>0.15</v>
      </c>
      <c r="K116" s="108">
        <f>SUM(K111:K115)</f>
        <v>154712.56984488002</v>
      </c>
      <c r="L116" s="106">
        <f t="shared" si="44"/>
        <v>0.15</v>
      </c>
      <c r="M116" s="108">
        <f>SUM(M111:M115)</f>
        <v>157806.82124177759</v>
      </c>
      <c r="N116" s="106">
        <f t="shared" si="45"/>
        <v>0.15</v>
      </c>
      <c r="O116" s="108">
        <f>SUM(O111:O115)</f>
        <v>160962.95766661316</v>
      </c>
      <c r="P116" s="106">
        <f t="shared" si="46"/>
        <v>0.15</v>
      </c>
      <c r="Q116" s="108">
        <f>SUM(Q111:Q115)</f>
        <v>164182.21681994543</v>
      </c>
      <c r="R116" s="106">
        <f t="shared" si="47"/>
        <v>0.15</v>
      </c>
      <c r="S116" s="108">
        <f>SUM(S111:S115)</f>
        <v>167465.86115634433</v>
      </c>
      <c r="T116" s="106">
        <f t="shared" si="48"/>
        <v>0.15</v>
      </c>
      <c r="U116" s="108">
        <f>SUM(U111:U115)</f>
        <v>170815.17837947124</v>
      </c>
      <c r="V116" s="106">
        <f t="shared" si="49"/>
        <v>0.15</v>
      </c>
    </row>
    <row r="117" spans="1:22" ht="12.75" customHeight="1" x14ac:dyDescent="0.3">
      <c r="A117" s="38"/>
      <c r="B117" s="38"/>
    </row>
    <row r="118" spans="1:22" ht="12.75" customHeight="1" x14ac:dyDescent="0.3">
      <c r="A118" s="58" t="s">
        <v>8</v>
      </c>
      <c r="B118" s="5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ht="12.75" customHeight="1" x14ac:dyDescent="0.3">
      <c r="A119" s="62" t="s">
        <v>37</v>
      </c>
      <c r="B119" s="6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ht="12.75" customHeight="1" x14ac:dyDescent="0.3">
      <c r="A120" s="38"/>
      <c r="B120" s="38"/>
    </row>
    <row r="121" spans="1:22" ht="12.75" customHeight="1" x14ac:dyDescent="0.3">
      <c r="A121" s="38"/>
      <c r="B121" s="38"/>
    </row>
    <row r="122" spans="1:22" ht="12.75" customHeight="1" x14ac:dyDescent="0.3">
      <c r="A122" s="38"/>
      <c r="B122" s="38"/>
    </row>
    <row r="123" spans="1:22" ht="12.75" customHeight="1" x14ac:dyDescent="0.3">
      <c r="A123" s="38"/>
      <c r="B123" s="38"/>
    </row>
    <row r="124" spans="1:22" ht="12.75" customHeight="1" x14ac:dyDescent="0.3">
      <c r="A124" s="38"/>
      <c r="B124" s="38"/>
    </row>
    <row r="125" spans="1:22" ht="12.75" customHeight="1" x14ac:dyDescent="0.3">
      <c r="A125" s="38"/>
      <c r="B125" s="38"/>
    </row>
    <row r="126" spans="1:22" ht="12.75" customHeight="1" x14ac:dyDescent="0.3">
      <c r="A126" s="38"/>
      <c r="B126" s="38"/>
    </row>
  </sheetData>
  <pageMargins left="0.45" right="0" top="0.5" bottom="0" header="0.3" footer="0.3"/>
  <pageSetup scale="49" orientation="landscape" r:id="rId1"/>
  <rowBreaks count="1" manualBreakCount="1">
    <brk id="47" max="21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X126"/>
  <sheetViews>
    <sheetView zoomScale="70" zoomScaleNormal="70" workbookViewId="0">
      <selection activeCell="B37" sqref="B37"/>
    </sheetView>
  </sheetViews>
  <sheetFormatPr defaultColWidth="9.109375" defaultRowHeight="12.75" customHeight="1" x14ac:dyDescent="0.3"/>
  <cols>
    <col min="1" max="1" width="9.5546875" style="5" customWidth="1"/>
    <col min="2" max="2" width="45.5546875" style="5" customWidth="1"/>
    <col min="3" max="3" width="14.44140625" style="5" customWidth="1"/>
    <col min="4" max="4" width="8.6640625" style="5" customWidth="1"/>
    <col min="5" max="5" width="12.6640625" style="5" customWidth="1"/>
    <col min="6" max="6" width="8.6640625" style="5" customWidth="1"/>
    <col min="7" max="7" width="12.6640625" style="5" customWidth="1"/>
    <col min="8" max="8" width="8.6640625" style="5" customWidth="1"/>
    <col min="9" max="9" width="12.6640625" style="5" customWidth="1"/>
    <col min="10" max="10" width="8.6640625" style="5" customWidth="1"/>
    <col min="11" max="11" width="12.5546875" style="5" customWidth="1"/>
    <col min="12" max="12" width="8.6640625" style="5" customWidth="1"/>
    <col min="13" max="13" width="12.6640625" style="5" customWidth="1"/>
    <col min="14" max="14" width="8.6640625" style="5" customWidth="1"/>
    <col min="15" max="15" width="12.6640625" style="5" customWidth="1"/>
    <col min="16" max="16" width="8.6640625" style="5" customWidth="1"/>
    <col min="17" max="17" width="12.6640625" style="5" customWidth="1"/>
    <col min="18" max="18" width="8.6640625" style="5" customWidth="1"/>
    <col min="19" max="19" width="12.6640625" style="5" customWidth="1"/>
    <col min="20" max="20" width="8.6640625" style="5" customWidth="1"/>
    <col min="21" max="21" width="12.5546875" style="5" customWidth="1"/>
    <col min="22" max="22" width="8.6640625" style="5" customWidth="1"/>
    <col min="23" max="16384" width="9.109375" style="5"/>
  </cols>
  <sheetData>
    <row r="1" spans="1:22" ht="12.75" customHeight="1" x14ac:dyDescent="0.3">
      <c r="A1" s="12" t="s">
        <v>106</v>
      </c>
      <c r="B1" s="12"/>
    </row>
    <row r="2" spans="1:22" ht="12.75" customHeight="1" x14ac:dyDescent="0.3">
      <c r="A2" s="45" t="s">
        <v>105</v>
      </c>
      <c r="B2" s="45"/>
      <c r="D2" s="147" t="s">
        <v>20</v>
      </c>
      <c r="G2" s="46" t="s">
        <v>227</v>
      </c>
      <c r="H2" s="47"/>
      <c r="I2" s="47"/>
      <c r="V2" s="67"/>
    </row>
    <row r="3" spans="1:22" ht="12.75" customHeight="1" x14ac:dyDescent="0.3">
      <c r="A3" s="48" t="s">
        <v>291</v>
      </c>
      <c r="B3" s="30"/>
      <c r="D3" s="146" t="s">
        <v>21</v>
      </c>
      <c r="G3" s="140" t="str">
        <f>+G2</f>
        <v>Catering Services (BBC)</v>
      </c>
      <c r="H3" s="141"/>
      <c r="I3" s="141"/>
      <c r="V3" s="67"/>
    </row>
    <row r="4" spans="1:22" ht="12.75" customHeight="1" x14ac:dyDescent="0.3">
      <c r="A4" s="48" t="s">
        <v>230</v>
      </c>
      <c r="B4" s="156" t="s">
        <v>375</v>
      </c>
      <c r="D4" s="146" t="s">
        <v>163</v>
      </c>
      <c r="G4" s="140" t="s">
        <v>410</v>
      </c>
      <c r="H4" s="141"/>
      <c r="I4" s="141"/>
      <c r="V4" s="67"/>
    </row>
    <row r="5" spans="1:22" ht="12.75" customHeight="1" x14ac:dyDescent="0.3">
      <c r="A5" s="143"/>
      <c r="B5" s="100"/>
      <c r="C5" s="45"/>
      <c r="D5" s="45"/>
      <c r="E5" s="45"/>
      <c r="F5" s="45"/>
      <c r="G5" s="67"/>
      <c r="H5" s="67"/>
      <c r="I5" s="48"/>
      <c r="J5" s="48"/>
      <c r="K5" s="48"/>
      <c r="L5" s="48"/>
      <c r="M5" s="45"/>
      <c r="N5" s="45"/>
      <c r="O5" s="45"/>
      <c r="P5" s="45"/>
      <c r="Q5" s="67"/>
      <c r="R5" s="67"/>
      <c r="S5" s="48"/>
      <c r="T5" s="48"/>
      <c r="U5" s="48"/>
      <c r="V5" s="48"/>
    </row>
    <row r="6" spans="1:22" ht="12.75" customHeight="1" x14ac:dyDescent="0.3">
      <c r="A6" s="38"/>
      <c r="B6" s="50"/>
      <c r="C6" s="109" t="s">
        <v>16</v>
      </c>
      <c r="D6" s="49"/>
      <c r="E6" s="109" t="s">
        <v>93</v>
      </c>
      <c r="F6" s="49"/>
      <c r="G6" s="109" t="s">
        <v>94</v>
      </c>
      <c r="H6" s="49"/>
      <c r="I6" s="109" t="s">
        <v>95</v>
      </c>
      <c r="J6" s="49"/>
      <c r="K6" s="109" t="s">
        <v>160</v>
      </c>
      <c r="L6" s="49"/>
      <c r="M6" s="109" t="s">
        <v>133</v>
      </c>
      <c r="N6" s="49"/>
      <c r="O6" s="109" t="s">
        <v>158</v>
      </c>
      <c r="P6" s="49"/>
      <c r="Q6" s="109" t="s">
        <v>159</v>
      </c>
      <c r="R6" s="49"/>
      <c r="S6" s="109" t="s">
        <v>161</v>
      </c>
      <c r="T6" s="49"/>
      <c r="U6" s="109" t="s">
        <v>162</v>
      </c>
      <c r="V6" s="49"/>
    </row>
    <row r="7" spans="1:22" ht="12.75" customHeight="1" x14ac:dyDescent="0.3">
      <c r="A7" s="112" t="s">
        <v>0</v>
      </c>
      <c r="B7" s="112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</row>
    <row r="8" spans="1:22" ht="12.75" customHeight="1" x14ac:dyDescent="0.3">
      <c r="A8" s="113" t="s">
        <v>10</v>
      </c>
      <c r="B8" s="113"/>
      <c r="C8" s="114"/>
      <c r="D8" s="113"/>
      <c r="E8" s="114"/>
      <c r="F8" s="113"/>
      <c r="G8" s="114"/>
      <c r="H8" s="113"/>
      <c r="I8" s="114"/>
      <c r="J8" s="113"/>
      <c r="K8" s="114"/>
      <c r="L8" s="113"/>
      <c r="M8" s="114"/>
      <c r="N8" s="113"/>
      <c r="O8" s="114"/>
      <c r="P8" s="113"/>
      <c r="Q8" s="114"/>
      <c r="R8" s="113"/>
      <c r="S8" s="114"/>
      <c r="T8" s="113"/>
      <c r="U8" s="114"/>
      <c r="V8" s="113"/>
    </row>
    <row r="9" spans="1:22" ht="12.75" customHeight="1" x14ac:dyDescent="0.3">
      <c r="A9" s="113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</row>
    <row r="10" spans="1:22" ht="12.75" customHeight="1" x14ac:dyDescent="0.3">
      <c r="A10" s="113" t="s">
        <v>233</v>
      </c>
      <c r="B10" s="113"/>
      <c r="C10" s="114"/>
      <c r="D10" s="113"/>
      <c r="E10" s="114"/>
      <c r="F10" s="113"/>
      <c r="G10" s="114"/>
      <c r="H10" s="113"/>
      <c r="I10" s="114"/>
      <c r="J10" s="113"/>
      <c r="K10" s="114"/>
      <c r="L10" s="113"/>
      <c r="M10" s="114"/>
      <c r="N10" s="113"/>
      <c r="O10" s="114"/>
      <c r="P10" s="113"/>
      <c r="Q10" s="114"/>
      <c r="R10" s="113"/>
      <c r="S10" s="114"/>
      <c r="T10" s="113"/>
      <c r="U10" s="114"/>
      <c r="V10" s="113"/>
    </row>
    <row r="11" spans="1:22" ht="12.75" customHeight="1" x14ac:dyDescent="0.3">
      <c r="A11" s="113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</row>
    <row r="12" spans="1:22" ht="12.75" customHeight="1" x14ac:dyDescent="0.3">
      <c r="A12" s="113" t="s">
        <v>231</v>
      </c>
      <c r="B12" s="113"/>
      <c r="C12" s="115"/>
      <c r="D12" s="113"/>
      <c r="E12" s="115"/>
      <c r="F12" s="113"/>
      <c r="G12" s="115"/>
      <c r="H12" s="113"/>
      <c r="I12" s="115"/>
      <c r="J12" s="113"/>
      <c r="K12" s="115"/>
      <c r="L12" s="113"/>
      <c r="M12" s="115"/>
      <c r="N12" s="113"/>
      <c r="O12" s="115"/>
      <c r="P12" s="113"/>
      <c r="Q12" s="115"/>
      <c r="R12" s="113"/>
      <c r="S12" s="115"/>
      <c r="T12" s="113"/>
      <c r="U12" s="115"/>
      <c r="V12" s="113"/>
    </row>
    <row r="13" spans="1:22" ht="12.75" customHeight="1" x14ac:dyDescent="0.3">
      <c r="A13" s="113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</row>
    <row r="14" spans="1:22" ht="12.75" customHeight="1" x14ac:dyDescent="0.3">
      <c r="A14" s="113" t="s">
        <v>234</v>
      </c>
      <c r="B14" s="113"/>
      <c r="C14" s="153">
        <v>0</v>
      </c>
      <c r="D14" s="113"/>
      <c r="E14" s="153">
        <v>0</v>
      </c>
      <c r="F14" s="113"/>
      <c r="G14" s="153">
        <v>0</v>
      </c>
      <c r="H14" s="113"/>
      <c r="I14" s="153">
        <v>0</v>
      </c>
      <c r="J14" s="113"/>
      <c r="K14" s="153">
        <v>0</v>
      </c>
      <c r="L14" s="113"/>
      <c r="M14" s="153">
        <v>0</v>
      </c>
      <c r="N14" s="113"/>
      <c r="O14" s="153">
        <v>0</v>
      </c>
      <c r="P14" s="113"/>
      <c r="Q14" s="153">
        <v>0</v>
      </c>
      <c r="R14" s="113"/>
      <c r="S14" s="153">
        <v>0</v>
      </c>
      <c r="T14" s="113"/>
      <c r="U14" s="153">
        <v>0</v>
      </c>
      <c r="V14" s="113"/>
    </row>
    <row r="15" spans="1:22" ht="12.75" customHeight="1" x14ac:dyDescent="0.3">
      <c r="A15" s="54">
        <v>0.15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ht="12.75" customHeight="1" x14ac:dyDescent="0.3">
      <c r="A16" s="38"/>
      <c r="B16" s="50"/>
      <c r="C16" s="109" t="str">
        <f>C6</f>
        <v>FY 2018-19</v>
      </c>
      <c r="D16" s="109" t="s">
        <v>9</v>
      </c>
      <c r="E16" s="109" t="str">
        <f>E6</f>
        <v>FY 2019-20</v>
      </c>
      <c r="F16" s="109" t="s">
        <v>9</v>
      </c>
      <c r="G16" s="109" t="str">
        <f>G6</f>
        <v>FY 2020-21</v>
      </c>
      <c r="H16" s="109" t="s">
        <v>9</v>
      </c>
      <c r="I16" s="109" t="str">
        <f>I6</f>
        <v>FY 2021-22</v>
      </c>
      <c r="J16" s="109" t="s">
        <v>9</v>
      </c>
      <c r="K16" s="109" t="str">
        <f>K6</f>
        <v>FY 2022-23</v>
      </c>
      <c r="L16" s="109" t="s">
        <v>9</v>
      </c>
      <c r="M16" s="109" t="str">
        <f>M6</f>
        <v>FY 2023-24</v>
      </c>
      <c r="N16" s="109" t="s">
        <v>9</v>
      </c>
      <c r="O16" s="109" t="str">
        <f>O6</f>
        <v>FY 2024-25</v>
      </c>
      <c r="P16" s="109" t="s">
        <v>9</v>
      </c>
      <c r="Q16" s="109" t="str">
        <f>Q6</f>
        <v>FY 2025-26</v>
      </c>
      <c r="R16" s="109" t="s">
        <v>9</v>
      </c>
      <c r="S16" s="109" t="str">
        <f>S6</f>
        <v>FY 2026-27</v>
      </c>
      <c r="T16" s="109" t="s">
        <v>9</v>
      </c>
      <c r="U16" s="109" t="str">
        <f>U6</f>
        <v>FY 2027-28</v>
      </c>
      <c r="V16" s="109" t="s">
        <v>9</v>
      </c>
    </row>
    <row r="17" spans="1:22" ht="12.75" customHeight="1" x14ac:dyDescent="0.3">
      <c r="A17" s="26" t="s">
        <v>33</v>
      </c>
      <c r="B17" s="69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2" ht="12.75" customHeight="1" x14ac:dyDescent="0.3">
      <c r="A18" s="38" t="s">
        <v>236</v>
      </c>
      <c r="B18" s="5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</row>
    <row r="19" spans="1:22" ht="12.75" customHeight="1" x14ac:dyDescent="0.3">
      <c r="A19" s="151" t="s">
        <v>237</v>
      </c>
      <c r="B19" s="50"/>
      <c r="C19" s="102"/>
      <c r="D19" s="103">
        <f>IFERROR(C19/C$28,0)</f>
        <v>0</v>
      </c>
      <c r="E19" s="102"/>
      <c r="F19" s="103">
        <f>IFERROR(E19/E$28,0)</f>
        <v>0</v>
      </c>
      <c r="G19" s="102"/>
      <c r="H19" s="103">
        <f>IFERROR(G19/G$28,0)</f>
        <v>0</v>
      </c>
      <c r="I19" s="102"/>
      <c r="J19" s="103">
        <f>IFERROR(I19/I$28,0)</f>
        <v>0</v>
      </c>
      <c r="K19" s="102"/>
      <c r="L19" s="103">
        <f>IFERROR(K19/K$28,0)</f>
        <v>0</v>
      </c>
      <c r="M19" s="102"/>
      <c r="N19" s="103">
        <f>IFERROR(M19/M$28,0)</f>
        <v>0</v>
      </c>
      <c r="O19" s="102"/>
      <c r="P19" s="103">
        <f>IFERROR(O19/O$28,0)</f>
        <v>0</v>
      </c>
      <c r="Q19" s="102"/>
      <c r="R19" s="103">
        <f>IFERROR(Q19/Q$28,0)</f>
        <v>0</v>
      </c>
      <c r="S19" s="102"/>
      <c r="T19" s="103">
        <f>IFERROR(S19/S$28,0)</f>
        <v>0</v>
      </c>
      <c r="U19" s="102"/>
      <c r="V19" s="103">
        <f>IFERROR(U19/U$28,0)</f>
        <v>0</v>
      </c>
    </row>
    <row r="20" spans="1:22" ht="12.75" customHeight="1" x14ac:dyDescent="0.3">
      <c r="A20" s="151" t="s">
        <v>238</v>
      </c>
      <c r="B20" s="50"/>
      <c r="C20" s="102"/>
      <c r="D20" s="103">
        <f>IFERROR(C20/C$28,0)</f>
        <v>0</v>
      </c>
      <c r="E20" s="102"/>
      <c r="F20" s="103">
        <f>IFERROR(E20/E$28,0)</f>
        <v>0</v>
      </c>
      <c r="G20" s="102"/>
      <c r="H20" s="103">
        <f>IFERROR(G20/G$28,0)</f>
        <v>0</v>
      </c>
      <c r="I20" s="102"/>
      <c r="J20" s="103">
        <f>IFERROR(I20/I$28,0)</f>
        <v>0</v>
      </c>
      <c r="K20" s="102"/>
      <c r="L20" s="103">
        <f>IFERROR(K20/K$28,0)</f>
        <v>0</v>
      </c>
      <c r="M20" s="102"/>
      <c r="N20" s="103">
        <f>IFERROR(M20/M$28,0)</f>
        <v>0</v>
      </c>
      <c r="O20" s="102"/>
      <c r="P20" s="103">
        <f>IFERROR(O20/O$28,0)</f>
        <v>0</v>
      </c>
      <c r="Q20" s="102"/>
      <c r="R20" s="103">
        <f>IFERROR(Q20/Q$28,0)</f>
        <v>0</v>
      </c>
      <c r="S20" s="102"/>
      <c r="T20" s="103">
        <f>IFERROR(S20/S$28,0)</f>
        <v>0</v>
      </c>
      <c r="U20" s="102"/>
      <c r="V20" s="103">
        <f>IFERROR(U20/U$28,0)</f>
        <v>0</v>
      </c>
    </row>
    <row r="21" spans="1:22" ht="12.75" customHeight="1" x14ac:dyDescent="0.3">
      <c r="A21" s="151" t="s">
        <v>235</v>
      </c>
      <c r="B21" s="50"/>
      <c r="C21" s="102"/>
      <c r="D21" s="103">
        <f>IFERROR(C21/C$28,0)</f>
        <v>0</v>
      </c>
      <c r="E21" s="102"/>
      <c r="F21" s="103">
        <f>IFERROR(E21/E$28,0)</f>
        <v>0</v>
      </c>
      <c r="G21" s="102"/>
      <c r="H21" s="103">
        <f>IFERROR(G21/G$28,0)</f>
        <v>0</v>
      </c>
      <c r="I21" s="102"/>
      <c r="J21" s="103">
        <f>IFERROR(I21/I$28,0)</f>
        <v>0</v>
      </c>
      <c r="K21" s="102"/>
      <c r="L21" s="103">
        <f>IFERROR(K21/K$28,0)</f>
        <v>0</v>
      </c>
      <c r="M21" s="102"/>
      <c r="N21" s="103">
        <f>IFERROR(M21/M$28,0)</f>
        <v>0</v>
      </c>
      <c r="O21" s="102"/>
      <c r="P21" s="103">
        <f>IFERROR(O21/O$28,0)</f>
        <v>0</v>
      </c>
      <c r="Q21" s="102"/>
      <c r="R21" s="103">
        <f>IFERROR(Q21/Q$28,0)</f>
        <v>0</v>
      </c>
      <c r="S21" s="102"/>
      <c r="T21" s="103">
        <f>IFERROR(S21/S$28,0)</f>
        <v>0</v>
      </c>
      <c r="U21" s="102"/>
      <c r="V21" s="103">
        <f>IFERROR(U21/U$28,0)</f>
        <v>0</v>
      </c>
    </row>
    <row r="22" spans="1:22" ht="12.75" customHeight="1" x14ac:dyDescent="0.3">
      <c r="A22" s="38" t="s">
        <v>239</v>
      </c>
      <c r="B22" s="50"/>
      <c r="C22" s="102"/>
      <c r="D22" s="103"/>
      <c r="E22" s="102"/>
      <c r="F22" s="103"/>
      <c r="G22" s="102"/>
      <c r="H22" s="103"/>
      <c r="I22" s="102"/>
      <c r="J22" s="103"/>
      <c r="K22" s="102"/>
      <c r="L22" s="103"/>
      <c r="M22" s="102"/>
      <c r="N22" s="103"/>
      <c r="O22" s="102"/>
      <c r="P22" s="103"/>
      <c r="Q22" s="102"/>
      <c r="R22" s="103"/>
      <c r="S22" s="102"/>
      <c r="T22" s="103"/>
      <c r="U22" s="102"/>
      <c r="V22" s="103"/>
    </row>
    <row r="23" spans="1:22" ht="12.75" customHeight="1" x14ac:dyDescent="0.3">
      <c r="A23" s="151" t="s">
        <v>240</v>
      </c>
      <c r="B23" s="50"/>
      <c r="C23" s="102"/>
      <c r="D23" s="103">
        <f t="shared" ref="D23:D28" si="0">IFERROR(C23/C$28,0)</f>
        <v>0</v>
      </c>
      <c r="E23" s="102"/>
      <c r="F23" s="103">
        <f t="shared" ref="F23:F28" si="1">IFERROR(E23/E$28,0)</f>
        <v>0</v>
      </c>
      <c r="G23" s="102"/>
      <c r="H23" s="103">
        <f t="shared" ref="H23:H28" si="2">IFERROR(G23/G$28,0)</f>
        <v>0</v>
      </c>
      <c r="I23" s="102"/>
      <c r="J23" s="103">
        <f t="shared" ref="J23:J28" si="3">IFERROR(I23/I$28,0)</f>
        <v>0</v>
      </c>
      <c r="K23" s="102"/>
      <c r="L23" s="103">
        <f t="shared" ref="L23:L28" si="4">IFERROR(K23/K$28,0)</f>
        <v>0</v>
      </c>
      <c r="M23" s="102"/>
      <c r="N23" s="103">
        <f t="shared" ref="N23:N28" si="5">IFERROR(M23/M$28,0)</f>
        <v>0</v>
      </c>
      <c r="O23" s="102"/>
      <c r="P23" s="103">
        <f t="shared" ref="P23:P28" si="6">IFERROR(O23/O$28,0)</f>
        <v>0</v>
      </c>
      <c r="Q23" s="102"/>
      <c r="R23" s="103">
        <f t="shared" ref="R23:R28" si="7">IFERROR(Q23/Q$28,0)</f>
        <v>0</v>
      </c>
      <c r="S23" s="102"/>
      <c r="T23" s="103">
        <f t="shared" ref="T23:T28" si="8">IFERROR(S23/S$28,0)</f>
        <v>0</v>
      </c>
      <c r="U23" s="102"/>
      <c r="V23" s="103">
        <f t="shared" ref="V23:V28" si="9">IFERROR(U23/U$28,0)</f>
        <v>0</v>
      </c>
    </row>
    <row r="24" spans="1:22" ht="12.75" customHeight="1" x14ac:dyDescent="0.3">
      <c r="A24" s="151" t="s">
        <v>241</v>
      </c>
      <c r="B24" s="50"/>
      <c r="C24" s="102"/>
      <c r="D24" s="103">
        <f t="shared" si="0"/>
        <v>0</v>
      </c>
      <c r="E24" s="102"/>
      <c r="F24" s="103">
        <f t="shared" si="1"/>
        <v>0</v>
      </c>
      <c r="G24" s="102"/>
      <c r="H24" s="103">
        <f t="shared" si="2"/>
        <v>0</v>
      </c>
      <c r="I24" s="102"/>
      <c r="J24" s="103">
        <f t="shared" si="3"/>
        <v>0</v>
      </c>
      <c r="K24" s="102"/>
      <c r="L24" s="103">
        <f t="shared" si="4"/>
        <v>0</v>
      </c>
      <c r="M24" s="102"/>
      <c r="N24" s="103">
        <f t="shared" si="5"/>
        <v>0</v>
      </c>
      <c r="O24" s="102"/>
      <c r="P24" s="103">
        <f t="shared" si="6"/>
        <v>0</v>
      </c>
      <c r="Q24" s="102"/>
      <c r="R24" s="103">
        <f t="shared" si="7"/>
        <v>0</v>
      </c>
      <c r="S24" s="102"/>
      <c r="T24" s="103">
        <f t="shared" si="8"/>
        <v>0</v>
      </c>
      <c r="U24" s="102"/>
      <c r="V24" s="103">
        <f t="shared" si="9"/>
        <v>0</v>
      </c>
    </row>
    <row r="25" spans="1:22" ht="12.75" customHeight="1" x14ac:dyDescent="0.3">
      <c r="A25" s="38" t="s">
        <v>242</v>
      </c>
      <c r="B25" s="50"/>
      <c r="C25" s="136">
        <v>188500</v>
      </c>
      <c r="D25" s="103">
        <f t="shared" si="0"/>
        <v>1</v>
      </c>
      <c r="E25" s="136">
        <v>192270</v>
      </c>
      <c r="F25" s="103">
        <f t="shared" si="1"/>
        <v>1</v>
      </c>
      <c r="G25" s="136">
        <v>196115.4</v>
      </c>
      <c r="H25" s="103">
        <f t="shared" si="2"/>
        <v>1</v>
      </c>
      <c r="I25" s="136">
        <v>200037.70799999998</v>
      </c>
      <c r="J25" s="103">
        <f t="shared" si="3"/>
        <v>1</v>
      </c>
      <c r="K25" s="136">
        <v>204038.46216</v>
      </c>
      <c r="L25" s="103">
        <f t="shared" si="4"/>
        <v>1</v>
      </c>
      <c r="M25" s="136">
        <v>208119.23140319998</v>
      </c>
      <c r="N25" s="103">
        <f t="shared" si="5"/>
        <v>1</v>
      </c>
      <c r="O25" s="136">
        <v>212281.61603126398</v>
      </c>
      <c r="P25" s="103">
        <f t="shared" si="6"/>
        <v>1</v>
      </c>
      <c r="Q25" s="136">
        <v>216527.24835188925</v>
      </c>
      <c r="R25" s="103">
        <f t="shared" si="7"/>
        <v>1</v>
      </c>
      <c r="S25" s="136">
        <v>220857.79331892706</v>
      </c>
      <c r="T25" s="103">
        <f t="shared" si="8"/>
        <v>1</v>
      </c>
      <c r="U25" s="136">
        <v>225274.9491853056</v>
      </c>
      <c r="V25" s="103">
        <f t="shared" si="9"/>
        <v>1</v>
      </c>
    </row>
    <row r="26" spans="1:22" ht="12.75" customHeight="1" x14ac:dyDescent="0.3">
      <c r="A26" s="151" t="s">
        <v>243</v>
      </c>
      <c r="B26" s="50"/>
      <c r="C26" s="102"/>
      <c r="D26" s="103">
        <f t="shared" si="0"/>
        <v>0</v>
      </c>
      <c r="E26" s="102"/>
      <c r="F26" s="103">
        <f t="shared" si="1"/>
        <v>0</v>
      </c>
      <c r="G26" s="102"/>
      <c r="H26" s="103">
        <f t="shared" si="2"/>
        <v>0</v>
      </c>
      <c r="I26" s="102"/>
      <c r="J26" s="103">
        <f t="shared" si="3"/>
        <v>0</v>
      </c>
      <c r="K26" s="102"/>
      <c r="L26" s="103">
        <f t="shared" si="4"/>
        <v>0</v>
      </c>
      <c r="M26" s="102"/>
      <c r="N26" s="103">
        <f t="shared" si="5"/>
        <v>0</v>
      </c>
      <c r="O26" s="102"/>
      <c r="P26" s="103">
        <f t="shared" si="6"/>
        <v>0</v>
      </c>
      <c r="Q26" s="102"/>
      <c r="R26" s="103">
        <f t="shared" si="7"/>
        <v>0</v>
      </c>
      <c r="S26" s="102"/>
      <c r="T26" s="103">
        <f t="shared" si="8"/>
        <v>0</v>
      </c>
      <c r="U26" s="102"/>
      <c r="V26" s="103">
        <f t="shared" si="9"/>
        <v>0</v>
      </c>
    </row>
    <row r="27" spans="1:22" ht="12.75" customHeight="1" x14ac:dyDescent="0.3">
      <c r="A27" s="38" t="s">
        <v>40</v>
      </c>
      <c r="B27" s="50"/>
      <c r="C27" s="137"/>
      <c r="D27" s="103">
        <f t="shared" si="0"/>
        <v>0</v>
      </c>
      <c r="E27" s="137"/>
      <c r="F27" s="103">
        <f t="shared" si="1"/>
        <v>0</v>
      </c>
      <c r="G27" s="137"/>
      <c r="H27" s="103">
        <f t="shared" si="2"/>
        <v>0</v>
      </c>
      <c r="I27" s="137"/>
      <c r="J27" s="103">
        <f t="shared" si="3"/>
        <v>0</v>
      </c>
      <c r="K27" s="137"/>
      <c r="L27" s="103">
        <f t="shared" si="4"/>
        <v>0</v>
      </c>
      <c r="M27" s="137"/>
      <c r="N27" s="103">
        <f t="shared" si="5"/>
        <v>0</v>
      </c>
      <c r="O27" s="137"/>
      <c r="P27" s="103">
        <f t="shared" si="6"/>
        <v>0</v>
      </c>
      <c r="Q27" s="137"/>
      <c r="R27" s="103">
        <f t="shared" si="7"/>
        <v>0</v>
      </c>
      <c r="S27" s="137"/>
      <c r="T27" s="103">
        <f t="shared" si="8"/>
        <v>0</v>
      </c>
      <c r="U27" s="137"/>
      <c r="V27" s="103">
        <f t="shared" si="9"/>
        <v>0</v>
      </c>
    </row>
    <row r="28" spans="1:22" ht="12.75" customHeight="1" x14ac:dyDescent="0.3">
      <c r="A28" s="26" t="s">
        <v>1</v>
      </c>
      <c r="B28" s="69"/>
      <c r="C28" s="105">
        <f>SUM(C19:C27)</f>
        <v>188500</v>
      </c>
      <c r="D28" s="106">
        <f t="shared" si="0"/>
        <v>1</v>
      </c>
      <c r="E28" s="105">
        <f>SUM(E19:E27)</f>
        <v>192270</v>
      </c>
      <c r="F28" s="106">
        <f t="shared" si="1"/>
        <v>1</v>
      </c>
      <c r="G28" s="105">
        <f>SUM(G19:G27)</f>
        <v>196115.4</v>
      </c>
      <c r="H28" s="106">
        <f t="shared" si="2"/>
        <v>1</v>
      </c>
      <c r="I28" s="105">
        <f>SUM(I19:I27)</f>
        <v>200037.70799999998</v>
      </c>
      <c r="J28" s="106">
        <f t="shared" si="3"/>
        <v>1</v>
      </c>
      <c r="K28" s="105">
        <f>SUM(K19:K27)</f>
        <v>204038.46216</v>
      </c>
      <c r="L28" s="106">
        <f t="shared" si="4"/>
        <v>1</v>
      </c>
      <c r="M28" s="105">
        <f>SUM(M19:M27)</f>
        <v>208119.23140319998</v>
      </c>
      <c r="N28" s="106">
        <f t="shared" si="5"/>
        <v>1</v>
      </c>
      <c r="O28" s="105">
        <f>SUM(O19:O27)</f>
        <v>212281.61603126398</v>
      </c>
      <c r="P28" s="106">
        <f t="shared" si="6"/>
        <v>1</v>
      </c>
      <c r="Q28" s="105">
        <f>SUM(Q19:Q27)</f>
        <v>216527.24835188925</v>
      </c>
      <c r="R28" s="106">
        <f t="shared" si="7"/>
        <v>1</v>
      </c>
      <c r="S28" s="105">
        <f>SUM(S19:S27)</f>
        <v>220857.79331892706</v>
      </c>
      <c r="T28" s="106">
        <f t="shared" si="8"/>
        <v>1</v>
      </c>
      <c r="U28" s="105">
        <f>SUM(U19:U27)</f>
        <v>225274.9491853056</v>
      </c>
      <c r="V28" s="106">
        <f t="shared" si="9"/>
        <v>1</v>
      </c>
    </row>
    <row r="29" spans="1:22" ht="12.75" customHeight="1" x14ac:dyDescent="0.3">
      <c r="A29" s="26"/>
      <c r="B29" s="69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2" ht="12.75" customHeight="1" x14ac:dyDescent="0.3">
      <c r="A30" s="26" t="s">
        <v>34</v>
      </c>
      <c r="B30" s="69"/>
      <c r="C30" s="103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2" ht="12.75" customHeight="1" x14ac:dyDescent="0.3">
      <c r="A31" s="38" t="s">
        <v>35</v>
      </c>
      <c r="B31" s="50"/>
      <c r="C31" s="217">
        <v>64090.000000000007</v>
      </c>
      <c r="D31" s="103">
        <f>IFERROR(C31/C$28,0)</f>
        <v>0.34</v>
      </c>
      <c r="E31" s="270">
        <v>65371.8</v>
      </c>
      <c r="F31" s="103">
        <f>IFERROR(E31/E$28,0)</f>
        <v>0.34</v>
      </c>
      <c r="G31" s="270">
        <v>66679.236000000004</v>
      </c>
      <c r="H31" s="103">
        <f>IFERROR(G31/G$28,0)</f>
        <v>0.34</v>
      </c>
      <c r="I31" s="270">
        <v>68012.820720000003</v>
      </c>
      <c r="J31" s="103">
        <f>IFERROR(I31/I$28,0)</f>
        <v>0.34</v>
      </c>
      <c r="K31" s="270">
        <v>69373.07713440001</v>
      </c>
      <c r="L31" s="103">
        <f>IFERROR(K31/K$28,0)</f>
        <v>0.34000000000000008</v>
      </c>
      <c r="M31" s="270">
        <v>70760.538677088014</v>
      </c>
      <c r="N31" s="103">
        <f>IFERROR(M31/M$28,0)</f>
        <v>0.34000000000000008</v>
      </c>
      <c r="O31" s="270">
        <v>72175.749450629766</v>
      </c>
      <c r="P31" s="103">
        <f>IFERROR(O31/O$28,0)</f>
        <v>0.34000000000000008</v>
      </c>
      <c r="Q31" s="270">
        <v>73619.264439642371</v>
      </c>
      <c r="R31" s="103">
        <f>IFERROR(Q31/Q$28,0)</f>
        <v>0.34000000000000014</v>
      </c>
      <c r="S31" s="270">
        <v>75091.649728435223</v>
      </c>
      <c r="T31" s="103">
        <f>IFERROR(S31/S$28,0)</f>
        <v>0.34000000000000014</v>
      </c>
      <c r="U31" s="270">
        <v>76593.482723003937</v>
      </c>
      <c r="V31" s="103">
        <f>IFERROR(U31/U$28,0)</f>
        <v>0.34000000000000014</v>
      </c>
    </row>
    <row r="32" spans="1:22" ht="12.75" customHeight="1" x14ac:dyDescent="0.3">
      <c r="A32" s="70" t="s">
        <v>75</v>
      </c>
      <c r="B32" s="70"/>
      <c r="C32" s="139"/>
      <c r="D32" s="103">
        <f>IFERROR(C32/C$28,0)</f>
        <v>0</v>
      </c>
      <c r="E32" s="139"/>
      <c r="F32" s="103">
        <f>IFERROR(E32/E$28,0)</f>
        <v>0</v>
      </c>
      <c r="G32" s="139"/>
      <c r="H32" s="103">
        <f>IFERROR(G32/G$28,0)</f>
        <v>0</v>
      </c>
      <c r="I32" s="139"/>
      <c r="J32" s="103">
        <f>IFERROR(I32/I$28,0)</f>
        <v>0</v>
      </c>
      <c r="K32" s="139"/>
      <c r="L32" s="103">
        <f>IFERROR(K32/K$28,0)</f>
        <v>0</v>
      </c>
      <c r="M32" s="139"/>
      <c r="N32" s="103">
        <f>IFERROR(M32/M$28,0)</f>
        <v>0</v>
      </c>
      <c r="O32" s="139"/>
      <c r="P32" s="103">
        <f>IFERROR(O32/O$28,0)</f>
        <v>0</v>
      </c>
      <c r="Q32" s="139"/>
      <c r="R32" s="103">
        <f>IFERROR(Q32/Q$28,0)</f>
        <v>0</v>
      </c>
      <c r="S32" s="139"/>
      <c r="T32" s="103">
        <f>IFERROR(S32/S$28,0)</f>
        <v>0</v>
      </c>
      <c r="U32" s="139"/>
      <c r="V32" s="103">
        <f>IFERROR(U32/U$28,0)</f>
        <v>0</v>
      </c>
    </row>
    <row r="33" spans="1:22" ht="12.75" customHeight="1" x14ac:dyDescent="0.3">
      <c r="A33" s="26" t="s">
        <v>2</v>
      </c>
      <c r="B33" s="69"/>
      <c r="C33" s="105">
        <f>SUM(C31:C32)</f>
        <v>64090.000000000007</v>
      </c>
      <c r="D33" s="106">
        <f>IFERROR(C33/C$28,0)</f>
        <v>0.34</v>
      </c>
      <c r="E33" s="105">
        <f>SUM(E31:E32)</f>
        <v>65371.8</v>
      </c>
      <c r="F33" s="106">
        <f>IFERROR(E33/E$28,0)</f>
        <v>0.34</v>
      </c>
      <c r="G33" s="105">
        <f>SUM(G31:G32)</f>
        <v>66679.236000000004</v>
      </c>
      <c r="H33" s="106">
        <f>IFERROR(G33/G$28,0)</f>
        <v>0.34</v>
      </c>
      <c r="I33" s="105">
        <f>SUM(I31:I32)</f>
        <v>68012.820720000003</v>
      </c>
      <c r="J33" s="106">
        <f>IFERROR(I33/I$28,0)</f>
        <v>0.34</v>
      </c>
      <c r="K33" s="105">
        <f>SUM(K31:K32)</f>
        <v>69373.07713440001</v>
      </c>
      <c r="L33" s="106">
        <f>IFERROR(K33/K$28,0)</f>
        <v>0.34000000000000008</v>
      </c>
      <c r="M33" s="105">
        <f>SUM(M31:M32)</f>
        <v>70760.538677088014</v>
      </c>
      <c r="N33" s="106">
        <f>IFERROR(M33/M$28,0)</f>
        <v>0.34000000000000008</v>
      </c>
      <c r="O33" s="105">
        <f>SUM(O31:O32)</f>
        <v>72175.749450629766</v>
      </c>
      <c r="P33" s="106">
        <f>IFERROR(O33/O$28,0)</f>
        <v>0.34000000000000008</v>
      </c>
      <c r="Q33" s="105">
        <f>SUM(Q31:Q32)</f>
        <v>73619.264439642371</v>
      </c>
      <c r="R33" s="106">
        <f>IFERROR(Q33/Q$28,0)</f>
        <v>0.34000000000000014</v>
      </c>
      <c r="S33" s="105">
        <f>SUM(S31:S32)</f>
        <v>75091.649728435223</v>
      </c>
      <c r="T33" s="106">
        <f>IFERROR(S33/S$28,0)</f>
        <v>0.34000000000000014</v>
      </c>
      <c r="U33" s="105">
        <f>SUM(U31:U32)</f>
        <v>76593.482723003937</v>
      </c>
      <c r="V33" s="106">
        <f>IFERROR(U33/U$28,0)</f>
        <v>0.34000000000000014</v>
      </c>
    </row>
    <row r="34" spans="1:22" ht="12.75" customHeight="1" x14ac:dyDescent="0.3">
      <c r="A34" s="38"/>
      <c r="B34" s="5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2.75" customHeight="1" x14ac:dyDescent="0.3">
      <c r="A35" s="26" t="s">
        <v>3</v>
      </c>
      <c r="B35" s="69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2.75" customHeight="1" x14ac:dyDescent="0.3">
      <c r="A36" s="38" t="s">
        <v>22</v>
      </c>
      <c r="B36" s="50"/>
      <c r="C36" s="217"/>
      <c r="D36" s="103">
        <f t="shared" ref="D36:D46" si="10">IFERROR(C36/C$28,0)</f>
        <v>0</v>
      </c>
      <c r="E36" s="217"/>
      <c r="F36" s="103">
        <f t="shared" ref="F36:F46" si="11">IFERROR(E36/E$28,0)</f>
        <v>0</v>
      </c>
      <c r="G36" s="217"/>
      <c r="H36" s="103">
        <f t="shared" ref="H36:H46" si="12">IFERROR(G36/G$28,0)</f>
        <v>0</v>
      </c>
      <c r="I36" s="217"/>
      <c r="J36" s="103">
        <f t="shared" ref="J36:J46" si="13">IFERROR(I36/I$28,0)</f>
        <v>0</v>
      </c>
      <c r="K36" s="217"/>
      <c r="L36" s="103">
        <f t="shared" ref="L36:L46" si="14">IFERROR(K36/K$28,0)</f>
        <v>0</v>
      </c>
      <c r="M36" s="217"/>
      <c r="N36" s="103">
        <f t="shared" ref="N36:N46" si="15">IFERROR(M36/M$28,0)</f>
        <v>0</v>
      </c>
      <c r="O36" s="217"/>
      <c r="P36" s="103">
        <f t="shared" ref="P36:P46" si="16">IFERROR(O36/O$28,0)</f>
        <v>0</v>
      </c>
      <c r="Q36" s="217"/>
      <c r="R36" s="103">
        <f t="shared" ref="R36:R46" si="17">IFERROR(Q36/Q$28,0)</f>
        <v>0</v>
      </c>
      <c r="S36" s="217"/>
      <c r="T36" s="103">
        <f t="shared" ref="T36:T46" si="18">IFERROR(S36/S$28,0)</f>
        <v>0</v>
      </c>
      <c r="U36" s="217"/>
      <c r="V36" s="103">
        <f t="shared" ref="V36:V46" si="19">IFERROR(U36/U$28,0)</f>
        <v>0</v>
      </c>
    </row>
    <row r="37" spans="1:22" ht="12.75" customHeight="1" x14ac:dyDescent="0.3">
      <c r="A37" s="38" t="s">
        <v>23</v>
      </c>
      <c r="B37" s="50"/>
      <c r="C37" s="217">
        <v>50704</v>
      </c>
      <c r="D37" s="103">
        <f t="shared" si="10"/>
        <v>0.26898673740053053</v>
      </c>
      <c r="E37" s="217">
        <v>50704</v>
      </c>
      <c r="F37" s="103">
        <f t="shared" si="11"/>
        <v>0.26371248764757893</v>
      </c>
      <c r="G37" s="217">
        <v>50704</v>
      </c>
      <c r="H37" s="103">
        <f t="shared" si="12"/>
        <v>0.25854165455644995</v>
      </c>
      <c r="I37" s="217">
        <v>50704</v>
      </c>
      <c r="J37" s="103">
        <f t="shared" si="13"/>
        <v>0.25347221034946071</v>
      </c>
      <c r="K37" s="217">
        <v>50704</v>
      </c>
      <c r="L37" s="103">
        <f t="shared" si="14"/>
        <v>0.24850216700927522</v>
      </c>
      <c r="M37" s="217">
        <v>50704</v>
      </c>
      <c r="N37" s="103">
        <f t="shared" si="15"/>
        <v>0.24362957549928943</v>
      </c>
      <c r="O37" s="217">
        <v>50704</v>
      </c>
      <c r="P37" s="103">
        <f t="shared" si="16"/>
        <v>0.23885252499930337</v>
      </c>
      <c r="Q37" s="217">
        <v>50704</v>
      </c>
      <c r="R37" s="103">
        <f t="shared" si="17"/>
        <v>0.23416914215617979</v>
      </c>
      <c r="S37" s="217">
        <v>50704</v>
      </c>
      <c r="T37" s="103">
        <f t="shared" si="18"/>
        <v>0.22957759034919586</v>
      </c>
      <c r="U37" s="217">
        <v>50704</v>
      </c>
      <c r="V37" s="103">
        <f t="shared" si="19"/>
        <v>0.22507606896979987</v>
      </c>
    </row>
    <row r="38" spans="1:22" ht="12.75" customHeight="1" x14ac:dyDescent="0.3">
      <c r="A38" s="38" t="s">
        <v>24</v>
      </c>
      <c r="B38" s="50"/>
      <c r="C38" s="217"/>
      <c r="D38" s="103">
        <f t="shared" si="10"/>
        <v>0</v>
      </c>
      <c r="E38" s="217"/>
      <c r="F38" s="103">
        <f t="shared" si="11"/>
        <v>0</v>
      </c>
      <c r="G38" s="217"/>
      <c r="H38" s="103">
        <f t="shared" si="12"/>
        <v>0</v>
      </c>
      <c r="I38" s="217"/>
      <c r="J38" s="103">
        <f t="shared" si="13"/>
        <v>0</v>
      </c>
      <c r="K38" s="217"/>
      <c r="L38" s="103">
        <f t="shared" si="14"/>
        <v>0</v>
      </c>
      <c r="M38" s="217"/>
      <c r="N38" s="103">
        <f t="shared" si="15"/>
        <v>0</v>
      </c>
      <c r="O38" s="217"/>
      <c r="P38" s="103">
        <f t="shared" si="16"/>
        <v>0</v>
      </c>
      <c r="Q38" s="217"/>
      <c r="R38" s="103">
        <f t="shared" si="17"/>
        <v>0</v>
      </c>
      <c r="S38" s="217"/>
      <c r="T38" s="103">
        <f t="shared" si="18"/>
        <v>0</v>
      </c>
      <c r="U38" s="217"/>
      <c r="V38" s="103">
        <f t="shared" si="19"/>
        <v>0</v>
      </c>
    </row>
    <row r="39" spans="1:22" ht="12.75" customHeight="1" x14ac:dyDescent="0.3">
      <c r="A39" s="38" t="s">
        <v>28</v>
      </c>
      <c r="B39" s="50"/>
      <c r="C39" s="217"/>
      <c r="D39" s="103">
        <f t="shared" si="10"/>
        <v>0</v>
      </c>
      <c r="E39" s="217"/>
      <c r="F39" s="103">
        <f t="shared" si="11"/>
        <v>0</v>
      </c>
      <c r="G39" s="217"/>
      <c r="H39" s="103">
        <f t="shared" si="12"/>
        <v>0</v>
      </c>
      <c r="I39" s="217"/>
      <c r="J39" s="103">
        <f t="shared" si="13"/>
        <v>0</v>
      </c>
      <c r="K39" s="217"/>
      <c r="L39" s="103">
        <f t="shared" si="14"/>
        <v>0</v>
      </c>
      <c r="M39" s="217"/>
      <c r="N39" s="103">
        <f t="shared" si="15"/>
        <v>0</v>
      </c>
      <c r="O39" s="217"/>
      <c r="P39" s="103">
        <f t="shared" si="16"/>
        <v>0</v>
      </c>
      <c r="Q39" s="217"/>
      <c r="R39" s="103">
        <f t="shared" si="17"/>
        <v>0</v>
      </c>
      <c r="S39" s="217"/>
      <c r="T39" s="103">
        <f t="shared" si="18"/>
        <v>0</v>
      </c>
      <c r="U39" s="217"/>
      <c r="V39" s="103">
        <f t="shared" si="19"/>
        <v>0</v>
      </c>
    </row>
    <row r="40" spans="1:22" ht="12.75" customHeight="1" x14ac:dyDescent="0.3">
      <c r="A40" s="38" t="s">
        <v>25</v>
      </c>
      <c r="B40" s="50"/>
      <c r="C40" s="217">
        <v>0</v>
      </c>
      <c r="D40" s="103">
        <f t="shared" si="10"/>
        <v>0</v>
      </c>
      <c r="E40" s="217">
        <v>0</v>
      </c>
      <c r="F40" s="103">
        <f t="shared" si="11"/>
        <v>0</v>
      </c>
      <c r="G40" s="217">
        <v>0</v>
      </c>
      <c r="H40" s="103">
        <f t="shared" si="12"/>
        <v>0</v>
      </c>
      <c r="I40" s="217">
        <v>0</v>
      </c>
      <c r="J40" s="103">
        <f t="shared" si="13"/>
        <v>0</v>
      </c>
      <c r="K40" s="217">
        <v>0</v>
      </c>
      <c r="L40" s="103">
        <f t="shared" si="14"/>
        <v>0</v>
      </c>
      <c r="M40" s="217">
        <v>0</v>
      </c>
      <c r="N40" s="103">
        <f t="shared" si="15"/>
        <v>0</v>
      </c>
      <c r="O40" s="217">
        <v>0</v>
      </c>
      <c r="P40" s="103">
        <f t="shared" si="16"/>
        <v>0</v>
      </c>
      <c r="Q40" s="217">
        <v>0</v>
      </c>
      <c r="R40" s="103">
        <f t="shared" si="17"/>
        <v>0</v>
      </c>
      <c r="S40" s="217">
        <v>0</v>
      </c>
      <c r="T40" s="103">
        <f t="shared" si="18"/>
        <v>0</v>
      </c>
      <c r="U40" s="217">
        <v>0</v>
      </c>
      <c r="V40" s="103">
        <f t="shared" si="19"/>
        <v>0</v>
      </c>
    </row>
    <row r="41" spans="1:22" ht="12.75" customHeight="1" x14ac:dyDescent="0.3">
      <c r="A41" s="38" t="s">
        <v>26</v>
      </c>
      <c r="B41" s="50"/>
      <c r="C41" s="217">
        <v>6287.2960000000003</v>
      </c>
      <c r="D41" s="103">
        <f t="shared" si="10"/>
        <v>3.3354355437665781E-2</v>
      </c>
      <c r="E41" s="217">
        <v>6287.2960000000003</v>
      </c>
      <c r="F41" s="103">
        <f t="shared" si="11"/>
        <v>3.2700348468299785E-2</v>
      </c>
      <c r="G41" s="217">
        <v>6287.2960000000003</v>
      </c>
      <c r="H41" s="103">
        <f t="shared" si="12"/>
        <v>3.2059165164999792E-2</v>
      </c>
      <c r="I41" s="217">
        <v>6287.2960000000003</v>
      </c>
      <c r="J41" s="103">
        <f t="shared" si="13"/>
        <v>3.1430554083333131E-2</v>
      </c>
      <c r="K41" s="217">
        <v>6287.2960000000003</v>
      </c>
      <c r="L41" s="103">
        <f t="shared" si="14"/>
        <v>3.0814268709150126E-2</v>
      </c>
      <c r="M41" s="217">
        <v>6287.2960000000003</v>
      </c>
      <c r="N41" s="103">
        <f t="shared" si="15"/>
        <v>3.0210067361911893E-2</v>
      </c>
      <c r="O41" s="217">
        <v>6287.2960000000003</v>
      </c>
      <c r="P41" s="103">
        <f t="shared" si="16"/>
        <v>2.9617713099913619E-2</v>
      </c>
      <c r="Q41" s="217">
        <v>6287.2960000000003</v>
      </c>
      <c r="R41" s="103">
        <f t="shared" si="17"/>
        <v>2.9036973627366295E-2</v>
      </c>
      <c r="S41" s="217">
        <v>6287.2960000000003</v>
      </c>
      <c r="T41" s="103">
        <f t="shared" si="18"/>
        <v>2.8467621203300288E-2</v>
      </c>
      <c r="U41" s="217">
        <v>6287.2960000000003</v>
      </c>
      <c r="V41" s="103">
        <f t="shared" si="19"/>
        <v>2.7909432552255184E-2</v>
      </c>
    </row>
    <row r="42" spans="1:22" ht="12.75" customHeight="1" x14ac:dyDescent="0.3">
      <c r="A42" s="38" t="s">
        <v>27</v>
      </c>
      <c r="B42" s="50"/>
      <c r="C42" s="217"/>
      <c r="D42" s="103">
        <f t="shared" si="10"/>
        <v>0</v>
      </c>
      <c r="E42" s="217"/>
      <c r="F42" s="103">
        <f t="shared" si="11"/>
        <v>0</v>
      </c>
      <c r="G42" s="217"/>
      <c r="H42" s="103">
        <f t="shared" si="12"/>
        <v>0</v>
      </c>
      <c r="I42" s="217"/>
      <c r="J42" s="103">
        <f t="shared" si="13"/>
        <v>0</v>
      </c>
      <c r="K42" s="217"/>
      <c r="L42" s="103">
        <f t="shared" si="14"/>
        <v>0</v>
      </c>
      <c r="M42" s="217"/>
      <c r="N42" s="103">
        <f t="shared" si="15"/>
        <v>0</v>
      </c>
      <c r="O42" s="217"/>
      <c r="P42" s="103">
        <f t="shared" si="16"/>
        <v>0</v>
      </c>
      <c r="Q42" s="217"/>
      <c r="R42" s="103">
        <f t="shared" si="17"/>
        <v>0</v>
      </c>
      <c r="S42" s="217"/>
      <c r="T42" s="103">
        <f t="shared" si="18"/>
        <v>0</v>
      </c>
      <c r="U42" s="217"/>
      <c r="V42" s="103">
        <f t="shared" si="19"/>
        <v>0</v>
      </c>
    </row>
    <row r="43" spans="1:22" ht="12.75" customHeight="1" x14ac:dyDescent="0.3">
      <c r="A43" s="38" t="s">
        <v>76</v>
      </c>
      <c r="B43" s="50"/>
      <c r="C43" s="217"/>
      <c r="D43" s="103">
        <f t="shared" si="10"/>
        <v>0</v>
      </c>
      <c r="E43" s="217"/>
      <c r="F43" s="103">
        <f t="shared" si="11"/>
        <v>0</v>
      </c>
      <c r="G43" s="217"/>
      <c r="H43" s="103">
        <f t="shared" si="12"/>
        <v>0</v>
      </c>
      <c r="I43" s="217"/>
      <c r="J43" s="103">
        <f t="shared" si="13"/>
        <v>0</v>
      </c>
      <c r="K43" s="217"/>
      <c r="L43" s="103">
        <f t="shared" si="14"/>
        <v>0</v>
      </c>
      <c r="M43" s="217"/>
      <c r="N43" s="103">
        <f t="shared" si="15"/>
        <v>0</v>
      </c>
      <c r="O43" s="217"/>
      <c r="P43" s="103">
        <f t="shared" si="16"/>
        <v>0</v>
      </c>
      <c r="Q43" s="217"/>
      <c r="R43" s="103">
        <f t="shared" si="17"/>
        <v>0</v>
      </c>
      <c r="S43" s="217"/>
      <c r="T43" s="103">
        <f t="shared" si="18"/>
        <v>0</v>
      </c>
      <c r="U43" s="217"/>
      <c r="V43" s="103">
        <f t="shared" si="19"/>
        <v>0</v>
      </c>
    </row>
    <row r="44" spans="1:22" ht="12.75" customHeight="1" x14ac:dyDescent="0.3">
      <c r="A44" s="38" t="s">
        <v>11</v>
      </c>
      <c r="B44" s="50"/>
      <c r="C44" s="217"/>
      <c r="D44" s="103">
        <f t="shared" si="10"/>
        <v>0</v>
      </c>
      <c r="E44" s="217"/>
      <c r="F44" s="103">
        <f t="shared" si="11"/>
        <v>0</v>
      </c>
      <c r="G44" s="217"/>
      <c r="H44" s="103">
        <f t="shared" si="12"/>
        <v>0</v>
      </c>
      <c r="I44" s="217"/>
      <c r="J44" s="103">
        <f t="shared" si="13"/>
        <v>0</v>
      </c>
      <c r="K44" s="217"/>
      <c r="L44" s="103">
        <f t="shared" si="14"/>
        <v>0</v>
      </c>
      <c r="M44" s="217"/>
      <c r="N44" s="103">
        <f t="shared" si="15"/>
        <v>0</v>
      </c>
      <c r="O44" s="217"/>
      <c r="P44" s="103">
        <f t="shared" si="16"/>
        <v>0</v>
      </c>
      <c r="Q44" s="217"/>
      <c r="R44" s="103">
        <f t="shared" si="17"/>
        <v>0</v>
      </c>
      <c r="S44" s="217"/>
      <c r="T44" s="103">
        <f t="shared" si="18"/>
        <v>0</v>
      </c>
      <c r="U44" s="217"/>
      <c r="V44" s="103">
        <f t="shared" si="19"/>
        <v>0</v>
      </c>
    </row>
    <row r="45" spans="1:22" ht="12.75" customHeight="1" x14ac:dyDescent="0.3">
      <c r="A45" s="38" t="s">
        <v>4</v>
      </c>
      <c r="B45" s="50"/>
      <c r="C45" s="220">
        <v>4766.1760000000004</v>
      </c>
      <c r="D45" s="103">
        <f t="shared" si="10"/>
        <v>2.5284753315649871E-2</v>
      </c>
      <c r="E45" s="220">
        <v>4766.1760000000004</v>
      </c>
      <c r="F45" s="103">
        <f t="shared" si="11"/>
        <v>2.4788973838872422E-2</v>
      </c>
      <c r="G45" s="220">
        <v>4766.1760000000004</v>
      </c>
      <c r="H45" s="103">
        <f t="shared" si="12"/>
        <v>2.4302915528306296E-2</v>
      </c>
      <c r="I45" s="220">
        <v>4766.1760000000004</v>
      </c>
      <c r="J45" s="103">
        <f t="shared" si="13"/>
        <v>2.382638777284931E-2</v>
      </c>
      <c r="K45" s="220">
        <v>4766.1760000000004</v>
      </c>
      <c r="L45" s="103">
        <f t="shared" si="14"/>
        <v>2.3359203698871872E-2</v>
      </c>
      <c r="M45" s="220">
        <v>4766.1760000000004</v>
      </c>
      <c r="N45" s="103">
        <f t="shared" si="15"/>
        <v>2.2901180096933208E-2</v>
      </c>
      <c r="O45" s="220">
        <v>4766.1760000000004</v>
      </c>
      <c r="P45" s="103">
        <f t="shared" si="16"/>
        <v>2.2452137349934519E-2</v>
      </c>
      <c r="Q45" s="220">
        <v>4766.1760000000004</v>
      </c>
      <c r="R45" s="103">
        <f t="shared" si="17"/>
        <v>2.2011899362680901E-2</v>
      </c>
      <c r="S45" s="220">
        <v>4766.1760000000004</v>
      </c>
      <c r="T45" s="103">
        <f t="shared" si="18"/>
        <v>2.158029349282441E-2</v>
      </c>
      <c r="U45" s="220">
        <v>4766.1760000000004</v>
      </c>
      <c r="V45" s="103">
        <f t="shared" si="19"/>
        <v>2.1157150483161188E-2</v>
      </c>
    </row>
    <row r="46" spans="1:22" ht="12.75" customHeight="1" x14ac:dyDescent="0.3">
      <c r="A46" s="26" t="s">
        <v>5</v>
      </c>
      <c r="B46" s="69"/>
      <c r="C46" s="105">
        <f>SUM(C36:C45)</f>
        <v>61757.472000000002</v>
      </c>
      <c r="D46" s="106">
        <f t="shared" si="10"/>
        <v>0.32762584615384616</v>
      </c>
      <c r="E46" s="105">
        <f>SUM(E36:E45)</f>
        <v>61757.472000000002</v>
      </c>
      <c r="F46" s="106">
        <f t="shared" si="11"/>
        <v>0.32120180995475112</v>
      </c>
      <c r="G46" s="105">
        <f>SUM(G36:G45)</f>
        <v>61757.472000000002</v>
      </c>
      <c r="H46" s="106">
        <f t="shared" si="12"/>
        <v>0.31490373524975601</v>
      </c>
      <c r="I46" s="105">
        <f>SUM(I36:I45)</f>
        <v>61757.472000000002</v>
      </c>
      <c r="J46" s="106">
        <f t="shared" si="13"/>
        <v>0.30872915220564318</v>
      </c>
      <c r="K46" s="105">
        <f>SUM(K36:K45)</f>
        <v>61757.472000000002</v>
      </c>
      <c r="L46" s="106">
        <f t="shared" si="14"/>
        <v>0.30267563941729719</v>
      </c>
      <c r="M46" s="105">
        <f>SUM(M36:M45)</f>
        <v>61757.472000000002</v>
      </c>
      <c r="N46" s="106">
        <f t="shared" si="15"/>
        <v>0.29674082295813453</v>
      </c>
      <c r="O46" s="105">
        <f>SUM(O36:O45)</f>
        <v>61757.472000000002</v>
      </c>
      <c r="P46" s="106">
        <f t="shared" si="16"/>
        <v>0.2909223754491515</v>
      </c>
      <c r="Q46" s="105">
        <f>SUM(Q36:Q45)</f>
        <v>61757.472000000002</v>
      </c>
      <c r="R46" s="106">
        <f t="shared" si="17"/>
        <v>0.28521801514622697</v>
      </c>
      <c r="S46" s="105">
        <f>SUM(S36:S45)</f>
        <v>61757.472000000002</v>
      </c>
      <c r="T46" s="106">
        <f t="shared" si="18"/>
        <v>0.27962550504532058</v>
      </c>
      <c r="U46" s="105">
        <f>SUM(U36:U45)</f>
        <v>61757.472000000002</v>
      </c>
      <c r="V46" s="106">
        <f t="shared" si="19"/>
        <v>0.27414265200521626</v>
      </c>
    </row>
    <row r="47" spans="1:22" ht="12.75" customHeight="1" x14ac:dyDescent="0.3">
      <c r="A47" s="26"/>
      <c r="B47" s="26"/>
      <c r="C47" s="53"/>
      <c r="D47" s="111"/>
      <c r="E47" s="53"/>
      <c r="F47" s="111"/>
      <c r="G47" s="53"/>
      <c r="H47" s="111"/>
      <c r="I47" s="53"/>
      <c r="J47" s="111"/>
      <c r="K47" s="53"/>
      <c r="L47" s="111"/>
      <c r="M47" s="53"/>
      <c r="N47" s="111"/>
      <c r="O47" s="53"/>
      <c r="P47" s="111"/>
      <c r="Q47" s="53"/>
      <c r="R47" s="111"/>
      <c r="S47" s="53"/>
      <c r="T47" s="111"/>
      <c r="U47" s="53"/>
      <c r="V47" s="111"/>
    </row>
    <row r="48" spans="1:22" ht="12.75" customHeight="1" x14ac:dyDescent="0.3">
      <c r="A48" s="26" t="str">
        <f>A4</f>
        <v xml:space="preserve">VENDOR:  </v>
      </c>
      <c r="B48" s="46" t="str">
        <f>B4</f>
        <v>Aramark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4" ht="12.75" customHeight="1" x14ac:dyDescent="0.3">
      <c r="A49" s="26"/>
      <c r="B49" s="14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4" ht="12.75" customHeight="1" x14ac:dyDescent="0.3">
      <c r="A50" s="38"/>
      <c r="B50" s="38"/>
      <c r="C50" s="109" t="str">
        <f>C6</f>
        <v>FY 2018-19</v>
      </c>
      <c r="D50" s="109" t="s">
        <v>9</v>
      </c>
      <c r="E50" s="109" t="str">
        <f>E6</f>
        <v>FY 2019-20</v>
      </c>
      <c r="F50" s="109" t="s">
        <v>9</v>
      </c>
      <c r="G50" s="109" t="str">
        <f>G6</f>
        <v>FY 2020-21</v>
      </c>
      <c r="H50" s="109" t="s">
        <v>9</v>
      </c>
      <c r="I50" s="109" t="str">
        <f>I6</f>
        <v>FY 2021-22</v>
      </c>
      <c r="J50" s="109" t="s">
        <v>9</v>
      </c>
      <c r="K50" s="109" t="str">
        <f>K6</f>
        <v>FY 2022-23</v>
      </c>
      <c r="L50" s="109" t="s">
        <v>9</v>
      </c>
      <c r="M50" s="109" t="str">
        <f>M6</f>
        <v>FY 2023-24</v>
      </c>
      <c r="N50" s="109" t="s">
        <v>9</v>
      </c>
      <c r="O50" s="109" t="str">
        <f>O6</f>
        <v>FY 2024-25</v>
      </c>
      <c r="P50" s="109" t="s">
        <v>9</v>
      </c>
      <c r="Q50" s="109" t="str">
        <f>Q6</f>
        <v>FY 2025-26</v>
      </c>
      <c r="R50" s="109" t="s">
        <v>9</v>
      </c>
      <c r="S50" s="109" t="str">
        <f>S6</f>
        <v>FY 2026-27</v>
      </c>
      <c r="T50" s="109" t="s">
        <v>9</v>
      </c>
      <c r="U50" s="109" t="str">
        <f>U6</f>
        <v>FY 2027-28</v>
      </c>
      <c r="V50" s="109" t="s">
        <v>9</v>
      </c>
    </row>
    <row r="51" spans="1:24" ht="12.75" customHeight="1" x14ac:dyDescent="0.3">
      <c r="A51" s="26" t="s">
        <v>38</v>
      </c>
      <c r="B51" s="69"/>
      <c r="C51" s="101"/>
      <c r="D51" s="103"/>
      <c r="E51" s="101"/>
      <c r="F51" s="103"/>
      <c r="G51" s="101"/>
      <c r="H51" s="103"/>
      <c r="I51" s="101"/>
      <c r="J51" s="103"/>
      <c r="K51" s="101"/>
      <c r="L51" s="103"/>
      <c r="M51" s="101"/>
      <c r="N51" s="103"/>
      <c r="O51" s="101"/>
      <c r="P51" s="103"/>
      <c r="Q51" s="101"/>
      <c r="R51" s="103"/>
      <c r="S51" s="101"/>
      <c r="T51" s="103"/>
      <c r="U51" s="101"/>
      <c r="V51" s="103"/>
    </row>
    <row r="52" spans="1:24" ht="12.75" customHeight="1" x14ac:dyDescent="0.3">
      <c r="A52" s="38" t="s">
        <v>229</v>
      </c>
      <c r="B52" s="50"/>
      <c r="C52" s="217">
        <v>0</v>
      </c>
      <c r="D52" s="103">
        <f t="shared" ref="D52:D104" si="20">IFERROR(C52/C$28,0)</f>
        <v>0</v>
      </c>
      <c r="E52" s="217">
        <v>0</v>
      </c>
      <c r="F52" s="103">
        <f t="shared" ref="F52:F104" si="21">IFERROR(E52/E$28,0)</f>
        <v>0</v>
      </c>
      <c r="G52" s="217">
        <v>0</v>
      </c>
      <c r="H52" s="103">
        <f t="shared" ref="H52:H104" si="22">IFERROR(G52/G$28,0)</f>
        <v>0</v>
      </c>
      <c r="I52" s="217">
        <v>0</v>
      </c>
      <c r="J52" s="103">
        <f t="shared" ref="J52:J104" si="23">IFERROR(I52/I$28,0)</f>
        <v>0</v>
      </c>
      <c r="K52" s="217">
        <v>0</v>
      </c>
      <c r="L52" s="103">
        <f t="shared" ref="L52:L104" si="24">IFERROR(K52/K$28,0)</f>
        <v>0</v>
      </c>
      <c r="M52" s="217">
        <v>0</v>
      </c>
      <c r="N52" s="103">
        <f t="shared" ref="N52:N104" si="25">IFERROR(M52/M$28,0)</f>
        <v>0</v>
      </c>
      <c r="O52" s="217">
        <v>0</v>
      </c>
      <c r="P52" s="103">
        <f t="shared" ref="P52:P104" si="26">IFERROR(O52/O$28,0)</f>
        <v>0</v>
      </c>
      <c r="Q52" s="217">
        <v>0</v>
      </c>
      <c r="R52" s="103">
        <f t="shared" ref="R52:R104" si="27">IFERROR(Q52/Q$28,0)</f>
        <v>0</v>
      </c>
      <c r="S52" s="217">
        <v>0</v>
      </c>
      <c r="T52" s="103">
        <f t="shared" ref="T52:T104" si="28">IFERROR(S52/S$28,0)</f>
        <v>0</v>
      </c>
      <c r="U52" s="217">
        <v>0</v>
      </c>
      <c r="V52" s="103">
        <f t="shared" ref="V52" si="29">IFERROR(U52/U$28,0)</f>
        <v>0</v>
      </c>
      <c r="X52" s="247"/>
    </row>
    <row r="53" spans="1:24" ht="12.75" customHeight="1" x14ac:dyDescent="0.3">
      <c r="A53" s="38" t="s">
        <v>97</v>
      </c>
      <c r="B53" s="50"/>
      <c r="C53" s="217">
        <v>0</v>
      </c>
      <c r="D53" s="103">
        <f t="shared" si="20"/>
        <v>0</v>
      </c>
      <c r="E53" s="217">
        <v>0</v>
      </c>
      <c r="F53" s="103">
        <f t="shared" si="21"/>
        <v>0</v>
      </c>
      <c r="G53" s="217">
        <v>0</v>
      </c>
      <c r="H53" s="103">
        <f t="shared" si="22"/>
        <v>0</v>
      </c>
      <c r="I53" s="217">
        <v>0</v>
      </c>
      <c r="J53" s="103">
        <f t="shared" si="23"/>
        <v>0</v>
      </c>
      <c r="K53" s="217">
        <v>0</v>
      </c>
      <c r="L53" s="103">
        <f t="shared" si="24"/>
        <v>0</v>
      </c>
      <c r="M53" s="217">
        <v>0</v>
      </c>
      <c r="N53" s="103">
        <f t="shared" si="25"/>
        <v>0</v>
      </c>
      <c r="O53" s="217">
        <v>0</v>
      </c>
      <c r="P53" s="103">
        <f t="shared" si="26"/>
        <v>0</v>
      </c>
      <c r="Q53" s="217">
        <v>0</v>
      </c>
      <c r="R53" s="103">
        <f t="shared" si="27"/>
        <v>0</v>
      </c>
      <c r="S53" s="217">
        <v>0</v>
      </c>
      <c r="T53" s="103">
        <f t="shared" si="28"/>
        <v>0</v>
      </c>
      <c r="U53" s="217">
        <v>0</v>
      </c>
      <c r="V53" s="103">
        <f t="shared" ref="V53:V105" si="30">IFERROR(U53/U$28,0)</f>
        <v>0</v>
      </c>
      <c r="X53" s="247"/>
    </row>
    <row r="54" spans="1:24" ht="12.75" customHeight="1" x14ac:dyDescent="0.3">
      <c r="A54" s="38" t="s">
        <v>30</v>
      </c>
      <c r="B54" s="50"/>
      <c r="C54" s="217">
        <v>131.95000000000002</v>
      </c>
      <c r="D54" s="103">
        <f t="shared" si="20"/>
        <v>7.000000000000001E-4</v>
      </c>
      <c r="E54" s="217">
        <v>134.589</v>
      </c>
      <c r="F54" s="103">
        <f t="shared" si="21"/>
        <v>6.9999999999999999E-4</v>
      </c>
      <c r="G54" s="217">
        <v>137.28077999999999</v>
      </c>
      <c r="H54" s="103">
        <f t="shared" si="22"/>
        <v>6.9999999999999999E-4</v>
      </c>
      <c r="I54" s="217">
        <v>140.0263956</v>
      </c>
      <c r="J54" s="103">
        <f t="shared" si="23"/>
        <v>7.000000000000001E-4</v>
      </c>
      <c r="K54" s="217">
        <v>142.82692351200001</v>
      </c>
      <c r="L54" s="103">
        <f t="shared" si="24"/>
        <v>7.000000000000001E-4</v>
      </c>
      <c r="M54" s="217">
        <v>145.68346198223998</v>
      </c>
      <c r="N54" s="103">
        <f t="shared" si="25"/>
        <v>6.9999999999999988E-4</v>
      </c>
      <c r="O54" s="217">
        <v>148.59713122188478</v>
      </c>
      <c r="P54" s="103">
        <f t="shared" si="26"/>
        <v>6.9999999999999999E-4</v>
      </c>
      <c r="Q54" s="217">
        <v>151.56907384632251</v>
      </c>
      <c r="R54" s="103">
        <f t="shared" si="27"/>
        <v>7.000000000000001E-4</v>
      </c>
      <c r="S54" s="217">
        <v>154.60045532324895</v>
      </c>
      <c r="T54" s="103">
        <f t="shared" si="28"/>
        <v>7.000000000000001E-4</v>
      </c>
      <c r="U54" s="217">
        <v>157.69246442971394</v>
      </c>
      <c r="V54" s="103">
        <f t="shared" si="30"/>
        <v>7.000000000000001E-4</v>
      </c>
      <c r="X54" s="247"/>
    </row>
    <row r="55" spans="1:24" ht="12.75" customHeight="1" x14ac:dyDescent="0.3">
      <c r="A55" s="38" t="s">
        <v>153</v>
      </c>
      <c r="B55" s="50"/>
      <c r="C55" s="217"/>
      <c r="D55" s="103">
        <f t="shared" si="20"/>
        <v>0</v>
      </c>
      <c r="E55" s="217"/>
      <c r="F55" s="103">
        <f t="shared" si="21"/>
        <v>0</v>
      </c>
      <c r="G55" s="217"/>
      <c r="H55" s="103">
        <f t="shared" si="22"/>
        <v>0</v>
      </c>
      <c r="I55" s="217"/>
      <c r="J55" s="103">
        <f t="shared" si="23"/>
        <v>0</v>
      </c>
      <c r="K55" s="217"/>
      <c r="L55" s="103">
        <f t="shared" si="24"/>
        <v>0</v>
      </c>
      <c r="M55" s="217"/>
      <c r="N55" s="103">
        <f t="shared" si="25"/>
        <v>0</v>
      </c>
      <c r="O55" s="217"/>
      <c r="P55" s="103">
        <f t="shared" si="26"/>
        <v>0</v>
      </c>
      <c r="Q55" s="217"/>
      <c r="R55" s="103">
        <f t="shared" si="27"/>
        <v>0</v>
      </c>
      <c r="S55" s="217"/>
      <c r="T55" s="103">
        <f t="shared" si="28"/>
        <v>0</v>
      </c>
      <c r="U55" s="217"/>
      <c r="V55" s="103">
        <f t="shared" si="30"/>
        <v>0</v>
      </c>
      <c r="X55" s="247"/>
    </row>
    <row r="56" spans="1:24" ht="12.75" customHeight="1" x14ac:dyDescent="0.3">
      <c r="A56" s="38" t="s">
        <v>88</v>
      </c>
      <c r="B56" s="50"/>
      <c r="C56" s="217">
        <v>96.135000000000005</v>
      </c>
      <c r="D56" s="103">
        <f t="shared" si="20"/>
        <v>5.1000000000000004E-4</v>
      </c>
      <c r="E56" s="217">
        <v>98.057699999999997</v>
      </c>
      <c r="F56" s="103">
        <f t="shared" si="21"/>
        <v>5.1000000000000004E-4</v>
      </c>
      <c r="G56" s="217">
        <v>100.018854</v>
      </c>
      <c r="H56" s="103">
        <f t="shared" si="22"/>
        <v>5.1000000000000004E-4</v>
      </c>
      <c r="I56" s="217">
        <v>102.01923108</v>
      </c>
      <c r="J56" s="103">
        <f t="shared" si="23"/>
        <v>5.1000000000000004E-4</v>
      </c>
      <c r="K56" s="217">
        <v>104.05961570160001</v>
      </c>
      <c r="L56" s="103">
        <f t="shared" si="24"/>
        <v>5.1000000000000004E-4</v>
      </c>
      <c r="M56" s="217">
        <v>106.140808015632</v>
      </c>
      <c r="N56" s="103">
        <f t="shared" si="25"/>
        <v>5.1000000000000004E-4</v>
      </c>
      <c r="O56" s="217">
        <v>108.26362417594464</v>
      </c>
      <c r="P56" s="103">
        <f t="shared" si="26"/>
        <v>5.1000000000000004E-4</v>
      </c>
      <c r="Q56" s="217">
        <v>110.42889665946353</v>
      </c>
      <c r="R56" s="103">
        <f t="shared" si="27"/>
        <v>5.1000000000000004E-4</v>
      </c>
      <c r="S56" s="217">
        <v>112.63747459265281</v>
      </c>
      <c r="T56" s="103">
        <f t="shared" si="28"/>
        <v>5.1000000000000004E-4</v>
      </c>
      <c r="U56" s="217">
        <v>114.89022408450587</v>
      </c>
      <c r="V56" s="103">
        <f t="shared" si="30"/>
        <v>5.1000000000000015E-4</v>
      </c>
      <c r="X56" s="247"/>
    </row>
    <row r="57" spans="1:24" ht="12.75" customHeight="1" x14ac:dyDescent="0.3">
      <c r="A57" s="38" t="s">
        <v>14</v>
      </c>
      <c r="B57" s="50"/>
      <c r="C57" s="217">
        <v>0</v>
      </c>
      <c r="D57" s="103">
        <f t="shared" si="20"/>
        <v>0</v>
      </c>
      <c r="E57" s="217">
        <v>0</v>
      </c>
      <c r="F57" s="103">
        <f t="shared" si="21"/>
        <v>0</v>
      </c>
      <c r="G57" s="217">
        <v>0</v>
      </c>
      <c r="H57" s="103">
        <f t="shared" si="22"/>
        <v>0</v>
      </c>
      <c r="I57" s="217">
        <v>0</v>
      </c>
      <c r="J57" s="103">
        <f t="shared" si="23"/>
        <v>0</v>
      </c>
      <c r="K57" s="217">
        <v>0</v>
      </c>
      <c r="L57" s="103">
        <f t="shared" si="24"/>
        <v>0</v>
      </c>
      <c r="M57" s="217">
        <v>0</v>
      </c>
      <c r="N57" s="103">
        <f t="shared" si="25"/>
        <v>0</v>
      </c>
      <c r="O57" s="217">
        <v>0</v>
      </c>
      <c r="P57" s="103">
        <f t="shared" si="26"/>
        <v>0</v>
      </c>
      <c r="Q57" s="217">
        <v>0</v>
      </c>
      <c r="R57" s="103">
        <f t="shared" si="27"/>
        <v>0</v>
      </c>
      <c r="S57" s="217">
        <v>0</v>
      </c>
      <c r="T57" s="103">
        <f t="shared" si="28"/>
        <v>0</v>
      </c>
      <c r="U57" s="217">
        <v>0</v>
      </c>
      <c r="V57" s="103">
        <f t="shared" si="30"/>
        <v>0</v>
      </c>
      <c r="X57" s="247"/>
    </row>
    <row r="58" spans="1:24" ht="12.75" customHeight="1" x14ac:dyDescent="0.3">
      <c r="A58" s="38" t="s">
        <v>31</v>
      </c>
      <c r="B58" s="50"/>
      <c r="C58" s="217">
        <v>0</v>
      </c>
      <c r="D58" s="103">
        <f t="shared" si="20"/>
        <v>0</v>
      </c>
      <c r="E58" s="217">
        <v>0</v>
      </c>
      <c r="F58" s="103">
        <f t="shared" si="21"/>
        <v>0</v>
      </c>
      <c r="G58" s="217">
        <v>0</v>
      </c>
      <c r="H58" s="103">
        <f t="shared" si="22"/>
        <v>0</v>
      </c>
      <c r="I58" s="217">
        <v>0</v>
      </c>
      <c r="J58" s="103">
        <f t="shared" si="23"/>
        <v>0</v>
      </c>
      <c r="K58" s="217">
        <v>0</v>
      </c>
      <c r="L58" s="103">
        <f t="shared" si="24"/>
        <v>0</v>
      </c>
      <c r="M58" s="217">
        <v>0</v>
      </c>
      <c r="N58" s="103">
        <f t="shared" si="25"/>
        <v>0</v>
      </c>
      <c r="O58" s="217">
        <v>0</v>
      </c>
      <c r="P58" s="103">
        <f t="shared" si="26"/>
        <v>0</v>
      </c>
      <c r="Q58" s="217">
        <v>0</v>
      </c>
      <c r="R58" s="103">
        <f t="shared" si="27"/>
        <v>0</v>
      </c>
      <c r="S58" s="217">
        <v>0</v>
      </c>
      <c r="T58" s="103">
        <f t="shared" si="28"/>
        <v>0</v>
      </c>
      <c r="U58" s="217">
        <v>0</v>
      </c>
      <c r="V58" s="103">
        <f t="shared" si="30"/>
        <v>0</v>
      </c>
      <c r="X58" s="247"/>
    </row>
    <row r="59" spans="1:24" ht="12.75" customHeight="1" x14ac:dyDescent="0.3">
      <c r="A59" s="38" t="s">
        <v>141</v>
      </c>
      <c r="B59" s="50"/>
      <c r="C59" s="217">
        <v>28275</v>
      </c>
      <c r="D59" s="103">
        <f t="shared" si="20"/>
        <v>0.15</v>
      </c>
      <c r="E59" s="217">
        <v>28840.5</v>
      </c>
      <c r="F59" s="103">
        <f t="shared" si="21"/>
        <v>0.15</v>
      </c>
      <c r="G59" s="217">
        <v>29417.309999999998</v>
      </c>
      <c r="H59" s="103">
        <f t="shared" si="22"/>
        <v>0.15</v>
      </c>
      <c r="I59" s="217">
        <v>30005.656199999998</v>
      </c>
      <c r="J59" s="103">
        <f t="shared" si="23"/>
        <v>0.15</v>
      </c>
      <c r="K59" s="217">
        <v>30605.769323999997</v>
      </c>
      <c r="L59" s="103">
        <f t="shared" si="24"/>
        <v>0.15</v>
      </c>
      <c r="M59" s="217">
        <v>31217.884710479997</v>
      </c>
      <c r="N59" s="103">
        <f t="shared" si="25"/>
        <v>0.15</v>
      </c>
      <c r="O59" s="217">
        <v>31842.242404689598</v>
      </c>
      <c r="P59" s="103">
        <f t="shared" si="26"/>
        <v>0.15</v>
      </c>
      <c r="Q59" s="217">
        <v>32479.087252783385</v>
      </c>
      <c r="R59" s="103">
        <f t="shared" si="27"/>
        <v>0.15</v>
      </c>
      <c r="S59" s="217">
        <v>33128.668997839057</v>
      </c>
      <c r="T59" s="103">
        <f t="shared" si="28"/>
        <v>0.15</v>
      </c>
      <c r="U59" s="217">
        <v>33791.242377795839</v>
      </c>
      <c r="V59" s="103">
        <f t="shared" si="30"/>
        <v>0.15</v>
      </c>
      <c r="X59" s="247"/>
    </row>
    <row r="60" spans="1:24" ht="12.75" customHeight="1" x14ac:dyDescent="0.3">
      <c r="A60" s="38" t="s">
        <v>149</v>
      </c>
      <c r="B60" s="50"/>
      <c r="C60" s="217">
        <v>0</v>
      </c>
      <c r="D60" s="103">
        <f t="shared" si="20"/>
        <v>0</v>
      </c>
      <c r="E60" s="217">
        <v>0</v>
      </c>
      <c r="F60" s="103">
        <f t="shared" si="21"/>
        <v>0</v>
      </c>
      <c r="G60" s="217">
        <v>0</v>
      </c>
      <c r="H60" s="103">
        <f t="shared" si="22"/>
        <v>0</v>
      </c>
      <c r="I60" s="217">
        <v>0</v>
      </c>
      <c r="J60" s="103">
        <f t="shared" si="23"/>
        <v>0</v>
      </c>
      <c r="K60" s="217">
        <v>0</v>
      </c>
      <c r="L60" s="103">
        <f t="shared" si="24"/>
        <v>0</v>
      </c>
      <c r="M60" s="217">
        <v>0</v>
      </c>
      <c r="N60" s="103">
        <f t="shared" si="25"/>
        <v>0</v>
      </c>
      <c r="O60" s="217">
        <v>0</v>
      </c>
      <c r="P60" s="103">
        <f t="shared" si="26"/>
        <v>0</v>
      </c>
      <c r="Q60" s="217">
        <v>0</v>
      </c>
      <c r="R60" s="103">
        <f t="shared" si="27"/>
        <v>0</v>
      </c>
      <c r="S60" s="217">
        <v>0</v>
      </c>
      <c r="T60" s="103">
        <f t="shared" si="28"/>
        <v>0</v>
      </c>
      <c r="U60" s="217">
        <v>0</v>
      </c>
      <c r="V60" s="103">
        <f t="shared" si="30"/>
        <v>0</v>
      </c>
      <c r="X60" s="247"/>
    </row>
    <row r="61" spans="1:24" ht="12.75" customHeight="1" x14ac:dyDescent="0.3">
      <c r="A61" s="38" t="s">
        <v>157</v>
      </c>
      <c r="B61" s="50"/>
      <c r="C61" s="217">
        <v>0</v>
      </c>
      <c r="D61" s="103">
        <f t="shared" si="20"/>
        <v>0</v>
      </c>
      <c r="E61" s="217">
        <v>0</v>
      </c>
      <c r="F61" s="103">
        <f t="shared" si="21"/>
        <v>0</v>
      </c>
      <c r="G61" s="217">
        <v>0</v>
      </c>
      <c r="H61" s="103">
        <f t="shared" si="22"/>
        <v>0</v>
      </c>
      <c r="I61" s="217">
        <v>0</v>
      </c>
      <c r="J61" s="103">
        <f t="shared" si="23"/>
        <v>0</v>
      </c>
      <c r="K61" s="217">
        <v>0</v>
      </c>
      <c r="L61" s="103">
        <f t="shared" si="24"/>
        <v>0</v>
      </c>
      <c r="M61" s="217">
        <v>0</v>
      </c>
      <c r="N61" s="103">
        <f t="shared" si="25"/>
        <v>0</v>
      </c>
      <c r="O61" s="217">
        <v>0</v>
      </c>
      <c r="P61" s="103">
        <f t="shared" si="26"/>
        <v>0</v>
      </c>
      <c r="Q61" s="217">
        <v>0</v>
      </c>
      <c r="R61" s="103">
        <f t="shared" si="27"/>
        <v>0</v>
      </c>
      <c r="S61" s="217">
        <v>0</v>
      </c>
      <c r="T61" s="103">
        <f t="shared" si="28"/>
        <v>0</v>
      </c>
      <c r="U61" s="217">
        <v>0</v>
      </c>
      <c r="V61" s="103">
        <f t="shared" si="30"/>
        <v>0</v>
      </c>
      <c r="X61" s="247"/>
    </row>
    <row r="62" spans="1:24" ht="12.75" customHeight="1" x14ac:dyDescent="0.3">
      <c r="A62" s="38" t="s">
        <v>294</v>
      </c>
      <c r="B62" s="50"/>
      <c r="C62" s="217">
        <v>0</v>
      </c>
      <c r="D62" s="103">
        <f t="shared" si="20"/>
        <v>0</v>
      </c>
      <c r="E62" s="217">
        <v>0</v>
      </c>
      <c r="F62" s="103">
        <f t="shared" si="21"/>
        <v>0</v>
      </c>
      <c r="G62" s="217">
        <v>0</v>
      </c>
      <c r="H62" s="103">
        <f t="shared" si="22"/>
        <v>0</v>
      </c>
      <c r="I62" s="217">
        <v>0</v>
      </c>
      <c r="J62" s="103">
        <f t="shared" si="23"/>
        <v>0</v>
      </c>
      <c r="K62" s="217">
        <v>0</v>
      </c>
      <c r="L62" s="103">
        <f t="shared" si="24"/>
        <v>0</v>
      </c>
      <c r="M62" s="217">
        <v>0</v>
      </c>
      <c r="N62" s="103">
        <f t="shared" si="25"/>
        <v>0</v>
      </c>
      <c r="O62" s="217">
        <v>0</v>
      </c>
      <c r="P62" s="103">
        <f t="shared" si="26"/>
        <v>0</v>
      </c>
      <c r="Q62" s="217">
        <v>0</v>
      </c>
      <c r="R62" s="103">
        <f t="shared" si="27"/>
        <v>0</v>
      </c>
      <c r="S62" s="217">
        <v>0</v>
      </c>
      <c r="T62" s="103">
        <f t="shared" si="28"/>
        <v>0</v>
      </c>
      <c r="U62" s="217">
        <v>0</v>
      </c>
      <c r="V62" s="103">
        <f t="shared" si="30"/>
        <v>0</v>
      </c>
      <c r="X62" s="247"/>
    </row>
    <row r="63" spans="1:24" ht="12.75" customHeight="1" x14ac:dyDescent="0.3">
      <c r="A63" s="38" t="s">
        <v>29</v>
      </c>
      <c r="B63" s="50"/>
      <c r="C63" s="217">
        <v>2945.431525944563</v>
      </c>
      <c r="D63" s="103">
        <f t="shared" si="20"/>
        <v>1.5625631437371688E-2</v>
      </c>
      <c r="E63" s="217">
        <v>1928.4520347474477</v>
      </c>
      <c r="F63" s="103">
        <f t="shared" si="21"/>
        <v>1.0029916444309813E-2</v>
      </c>
      <c r="G63" s="217">
        <v>2158.4661399246343</v>
      </c>
      <c r="H63" s="103">
        <f t="shared" si="22"/>
        <v>1.1006102223102492E-2</v>
      </c>
      <c r="I63" s="217">
        <v>2134.2352109488447</v>
      </c>
      <c r="J63" s="103">
        <f t="shared" si="23"/>
        <v>1.0669164490471192E-2</v>
      </c>
      <c r="K63" s="217">
        <v>2177.9705125863115</v>
      </c>
      <c r="L63" s="103">
        <f t="shared" si="24"/>
        <v>1.0674313507021149E-2</v>
      </c>
      <c r="M63" s="217">
        <v>2222.7486886424763</v>
      </c>
      <c r="N63" s="103">
        <f t="shared" si="25"/>
        <v>1.06801696011275E-2</v>
      </c>
      <c r="O63" s="217">
        <v>2268.3189402025241</v>
      </c>
      <c r="P63" s="103">
        <f t="shared" si="26"/>
        <v>1.0685423366423098E-2</v>
      </c>
      <c r="Q63" s="217">
        <v>2315.0582444999918</v>
      </c>
      <c r="R63" s="103">
        <f t="shared" si="27"/>
        <v>1.0691764025642052E-2</v>
      </c>
      <c r="S63" s="217">
        <v>2362.6273801277057</v>
      </c>
      <c r="T63" s="103">
        <f t="shared" si="28"/>
        <v>1.0697505144027142E-2</v>
      </c>
      <c r="U63" s="217">
        <v>2407.344545573806</v>
      </c>
      <c r="V63" s="103">
        <f t="shared" si="30"/>
        <v>1.0686250531982515E-2</v>
      </c>
      <c r="X63" s="247"/>
    </row>
    <row r="64" spans="1:24" ht="12.75" customHeight="1" x14ac:dyDescent="0.3">
      <c r="A64" s="38" t="s">
        <v>148</v>
      </c>
      <c r="B64" s="50"/>
      <c r="C64" s="217">
        <v>904.8</v>
      </c>
      <c r="D64" s="103">
        <f t="shared" si="20"/>
        <v>4.7999999999999996E-3</v>
      </c>
      <c r="E64" s="217">
        <v>922.89599999999996</v>
      </c>
      <c r="F64" s="103">
        <f t="shared" si="21"/>
        <v>4.7999999999999996E-3</v>
      </c>
      <c r="G64" s="217">
        <v>941.3539199999999</v>
      </c>
      <c r="H64" s="103">
        <f t="shared" si="22"/>
        <v>4.7999999999999996E-3</v>
      </c>
      <c r="I64" s="217">
        <v>960.18099839999979</v>
      </c>
      <c r="J64" s="103">
        <f t="shared" si="23"/>
        <v>4.7999999999999996E-3</v>
      </c>
      <c r="K64" s="217">
        <v>979.38461836799991</v>
      </c>
      <c r="L64" s="103">
        <f t="shared" si="24"/>
        <v>4.7999999999999996E-3</v>
      </c>
      <c r="M64" s="217">
        <v>998.97231073535977</v>
      </c>
      <c r="N64" s="103">
        <f t="shared" si="25"/>
        <v>4.7999999999999996E-3</v>
      </c>
      <c r="O64" s="217">
        <v>1018.951756950067</v>
      </c>
      <c r="P64" s="103">
        <f t="shared" si="26"/>
        <v>4.7999999999999996E-3</v>
      </c>
      <c r="Q64" s="217">
        <v>1039.3307920890684</v>
      </c>
      <c r="R64" s="103">
        <f t="shared" si="27"/>
        <v>4.7999999999999996E-3</v>
      </c>
      <c r="S64" s="217">
        <v>1060.1174079308498</v>
      </c>
      <c r="T64" s="103">
        <f t="shared" si="28"/>
        <v>4.7999999999999996E-3</v>
      </c>
      <c r="U64" s="217">
        <v>1081.3197560894669</v>
      </c>
      <c r="V64" s="103">
        <f t="shared" si="30"/>
        <v>4.8000000000000004E-3</v>
      </c>
      <c r="X64" s="247"/>
    </row>
    <row r="65" spans="1:24" ht="12.75" customHeight="1" x14ac:dyDescent="0.3">
      <c r="A65" s="38" t="s">
        <v>39</v>
      </c>
      <c r="B65" s="50"/>
      <c r="C65" s="217">
        <v>94.25</v>
      </c>
      <c r="D65" s="103">
        <f t="shared" si="20"/>
        <v>5.0000000000000001E-4</v>
      </c>
      <c r="E65" s="217">
        <v>96.134999999999991</v>
      </c>
      <c r="F65" s="103">
        <f t="shared" si="21"/>
        <v>4.999999999999999E-4</v>
      </c>
      <c r="G65" s="217">
        <v>98.057699999999997</v>
      </c>
      <c r="H65" s="103">
        <f t="shared" si="22"/>
        <v>5.0000000000000001E-4</v>
      </c>
      <c r="I65" s="217">
        <v>100.01885399999999</v>
      </c>
      <c r="J65" s="103">
        <f t="shared" si="23"/>
        <v>5.0000000000000001E-4</v>
      </c>
      <c r="K65" s="217">
        <v>102.01923108000001</v>
      </c>
      <c r="L65" s="103">
        <f t="shared" si="24"/>
        <v>5.0000000000000012E-4</v>
      </c>
      <c r="M65" s="217">
        <v>104.05961570159998</v>
      </c>
      <c r="N65" s="103">
        <f t="shared" si="25"/>
        <v>4.999999999999999E-4</v>
      </c>
      <c r="O65" s="217">
        <v>106.14080801563199</v>
      </c>
      <c r="P65" s="103">
        <f t="shared" si="26"/>
        <v>5.0000000000000001E-4</v>
      </c>
      <c r="Q65" s="217">
        <v>108.26362417594464</v>
      </c>
      <c r="R65" s="103">
        <f t="shared" si="27"/>
        <v>5.0000000000000012E-4</v>
      </c>
      <c r="S65" s="217">
        <v>110.42889665946353</v>
      </c>
      <c r="T65" s="103">
        <f t="shared" si="28"/>
        <v>5.0000000000000001E-4</v>
      </c>
      <c r="U65" s="217">
        <v>112.63747459265279</v>
      </c>
      <c r="V65" s="103">
        <f t="shared" si="30"/>
        <v>5.0000000000000001E-4</v>
      </c>
      <c r="X65" s="247"/>
    </row>
    <row r="66" spans="1:24" ht="12.75" customHeight="1" x14ac:dyDescent="0.3">
      <c r="A66" s="38" t="s">
        <v>147</v>
      </c>
      <c r="B66" s="50"/>
      <c r="C66" s="217">
        <v>527.80000000000007</v>
      </c>
      <c r="D66" s="103">
        <f t="shared" si="20"/>
        <v>2.8000000000000004E-3</v>
      </c>
      <c r="E66" s="217">
        <v>538.35599999999999</v>
      </c>
      <c r="F66" s="103">
        <f t="shared" si="21"/>
        <v>2.8E-3</v>
      </c>
      <c r="G66" s="217">
        <v>549.12311999999997</v>
      </c>
      <c r="H66" s="103">
        <f t="shared" si="22"/>
        <v>2.8E-3</v>
      </c>
      <c r="I66" s="217">
        <v>560.1055824</v>
      </c>
      <c r="J66" s="103">
        <f t="shared" si="23"/>
        <v>2.8000000000000004E-3</v>
      </c>
      <c r="K66" s="217">
        <v>571.30769404800003</v>
      </c>
      <c r="L66" s="103">
        <f t="shared" si="24"/>
        <v>2.8000000000000004E-3</v>
      </c>
      <c r="M66" s="217">
        <v>582.7338479289599</v>
      </c>
      <c r="N66" s="103">
        <f t="shared" si="25"/>
        <v>2.7999999999999995E-3</v>
      </c>
      <c r="O66" s="217">
        <v>594.38852488753912</v>
      </c>
      <c r="P66" s="103">
        <f t="shared" si="26"/>
        <v>2.8E-3</v>
      </c>
      <c r="Q66" s="217">
        <v>606.27629538529004</v>
      </c>
      <c r="R66" s="103">
        <f t="shared" si="27"/>
        <v>2.8000000000000004E-3</v>
      </c>
      <c r="S66" s="217">
        <v>618.40182129299581</v>
      </c>
      <c r="T66" s="103">
        <f t="shared" si="28"/>
        <v>2.8000000000000004E-3</v>
      </c>
      <c r="U66" s="217">
        <v>630.76985771885575</v>
      </c>
      <c r="V66" s="103">
        <f t="shared" si="30"/>
        <v>2.8000000000000004E-3</v>
      </c>
      <c r="X66" s="247"/>
    </row>
    <row r="67" spans="1:24" ht="12.75" customHeight="1" x14ac:dyDescent="0.3">
      <c r="A67" s="38" t="s">
        <v>140</v>
      </c>
      <c r="B67" s="50"/>
      <c r="C67" s="217">
        <v>2827.5</v>
      </c>
      <c r="D67" s="103">
        <f t="shared" si="20"/>
        <v>1.4999999999999999E-2</v>
      </c>
      <c r="E67" s="217">
        <v>2884.0499999999997</v>
      </c>
      <c r="F67" s="103">
        <f t="shared" si="21"/>
        <v>1.4999999999999999E-2</v>
      </c>
      <c r="G67" s="217">
        <v>2941.7309999999998</v>
      </c>
      <c r="H67" s="103">
        <f t="shared" si="22"/>
        <v>1.4999999999999999E-2</v>
      </c>
      <c r="I67" s="217">
        <v>3000.5656199999994</v>
      </c>
      <c r="J67" s="103">
        <f t="shared" si="23"/>
        <v>1.4999999999999998E-2</v>
      </c>
      <c r="K67" s="217">
        <v>3060.5769323999998</v>
      </c>
      <c r="L67" s="103">
        <f t="shared" si="24"/>
        <v>1.4999999999999999E-2</v>
      </c>
      <c r="M67" s="217">
        <v>3121.7884710479998</v>
      </c>
      <c r="N67" s="103">
        <f t="shared" si="25"/>
        <v>1.4999999999999999E-2</v>
      </c>
      <c r="O67" s="217">
        <v>3184.2242404689596</v>
      </c>
      <c r="P67" s="103">
        <f t="shared" si="26"/>
        <v>1.4999999999999999E-2</v>
      </c>
      <c r="Q67" s="217">
        <v>3247.9087252783388</v>
      </c>
      <c r="R67" s="103">
        <f t="shared" si="27"/>
        <v>1.4999999999999999E-2</v>
      </c>
      <c r="S67" s="217">
        <v>3312.8668997839059</v>
      </c>
      <c r="T67" s="103">
        <f t="shared" si="28"/>
        <v>1.4999999999999999E-2</v>
      </c>
      <c r="U67" s="217">
        <v>3379.1242377795838</v>
      </c>
      <c r="V67" s="103">
        <f t="shared" si="30"/>
        <v>1.4999999999999999E-2</v>
      </c>
      <c r="X67" s="247"/>
    </row>
    <row r="68" spans="1:24" ht="12.75" customHeight="1" x14ac:dyDescent="0.3">
      <c r="A68" s="38" t="s">
        <v>6</v>
      </c>
      <c r="B68" s="50"/>
      <c r="C68" s="217">
        <v>320.45</v>
      </c>
      <c r="D68" s="103">
        <f t="shared" si="20"/>
        <v>1.6999999999999999E-3</v>
      </c>
      <c r="E68" s="217">
        <v>326.85899999999998</v>
      </c>
      <c r="F68" s="103">
        <f t="shared" si="21"/>
        <v>1.6999999999999999E-3</v>
      </c>
      <c r="G68" s="217">
        <v>333.39617999999996</v>
      </c>
      <c r="H68" s="103">
        <f t="shared" si="22"/>
        <v>1.6999999999999999E-3</v>
      </c>
      <c r="I68" s="217">
        <v>340.06410360000001</v>
      </c>
      <c r="J68" s="103">
        <f t="shared" si="23"/>
        <v>1.7000000000000001E-3</v>
      </c>
      <c r="K68" s="217">
        <v>346.865385672</v>
      </c>
      <c r="L68" s="103">
        <f t="shared" si="24"/>
        <v>1.7000000000000001E-3</v>
      </c>
      <c r="M68" s="217">
        <v>353.80269338543997</v>
      </c>
      <c r="N68" s="103">
        <f t="shared" si="25"/>
        <v>1.6999999999999999E-3</v>
      </c>
      <c r="O68" s="217">
        <v>360.87874725314873</v>
      </c>
      <c r="P68" s="103">
        <f t="shared" si="26"/>
        <v>1.6999999999999999E-3</v>
      </c>
      <c r="Q68" s="217">
        <v>368.09632219821174</v>
      </c>
      <c r="R68" s="103">
        <f t="shared" si="27"/>
        <v>1.7000000000000001E-3</v>
      </c>
      <c r="S68" s="217">
        <v>375.45824864217599</v>
      </c>
      <c r="T68" s="103">
        <f t="shared" si="28"/>
        <v>1.6999999999999999E-3</v>
      </c>
      <c r="U68" s="217">
        <v>382.9674136150195</v>
      </c>
      <c r="V68" s="103">
        <f t="shared" si="30"/>
        <v>1.6999999999999999E-3</v>
      </c>
      <c r="X68" s="247"/>
    </row>
    <row r="69" spans="1:24" ht="12.75" customHeight="1" x14ac:dyDescent="0.3">
      <c r="A69" s="38" t="s">
        <v>142</v>
      </c>
      <c r="B69" s="50"/>
      <c r="C69" s="217">
        <v>0</v>
      </c>
      <c r="D69" s="103">
        <f t="shared" si="20"/>
        <v>0</v>
      </c>
      <c r="E69" s="217">
        <v>0</v>
      </c>
      <c r="F69" s="103">
        <f t="shared" si="21"/>
        <v>0</v>
      </c>
      <c r="G69" s="217">
        <v>0</v>
      </c>
      <c r="H69" s="103">
        <f t="shared" si="22"/>
        <v>0</v>
      </c>
      <c r="I69" s="217">
        <v>0</v>
      </c>
      <c r="J69" s="103">
        <f t="shared" si="23"/>
        <v>0</v>
      </c>
      <c r="K69" s="217">
        <v>0</v>
      </c>
      <c r="L69" s="103">
        <f t="shared" si="24"/>
        <v>0</v>
      </c>
      <c r="M69" s="217">
        <v>0</v>
      </c>
      <c r="N69" s="103">
        <f t="shared" si="25"/>
        <v>0</v>
      </c>
      <c r="O69" s="217">
        <v>0</v>
      </c>
      <c r="P69" s="103">
        <f t="shared" si="26"/>
        <v>0</v>
      </c>
      <c r="Q69" s="217">
        <v>0</v>
      </c>
      <c r="R69" s="103">
        <f t="shared" si="27"/>
        <v>0</v>
      </c>
      <c r="S69" s="217">
        <v>0</v>
      </c>
      <c r="T69" s="103">
        <f t="shared" si="28"/>
        <v>0</v>
      </c>
      <c r="U69" s="217">
        <v>0</v>
      </c>
      <c r="V69" s="103">
        <f t="shared" si="30"/>
        <v>0</v>
      </c>
      <c r="X69" s="247"/>
    </row>
    <row r="70" spans="1:24" ht="12.75" customHeight="1" x14ac:dyDescent="0.3">
      <c r="A70" s="38" t="s">
        <v>32</v>
      </c>
      <c r="B70" s="50"/>
      <c r="C70" s="217">
        <v>18.850000000000001</v>
      </c>
      <c r="D70" s="103">
        <f t="shared" si="20"/>
        <v>1E-4</v>
      </c>
      <c r="E70" s="217">
        <v>19.227</v>
      </c>
      <c r="F70" s="103">
        <f t="shared" si="21"/>
        <v>1E-4</v>
      </c>
      <c r="G70" s="217">
        <v>19.611540000000002</v>
      </c>
      <c r="H70" s="103">
        <f t="shared" si="22"/>
        <v>1E-4</v>
      </c>
      <c r="I70" s="217">
        <v>20.003770799999998</v>
      </c>
      <c r="J70" s="103">
        <f t="shared" si="23"/>
        <v>1E-4</v>
      </c>
      <c r="K70" s="217">
        <v>20.403846216000002</v>
      </c>
      <c r="L70" s="103">
        <f t="shared" si="24"/>
        <v>1E-4</v>
      </c>
      <c r="M70" s="217">
        <v>20.811923140319998</v>
      </c>
      <c r="N70" s="103">
        <f t="shared" si="25"/>
        <v>9.9999999999999991E-5</v>
      </c>
      <c r="O70" s="217">
        <v>21.228161603126399</v>
      </c>
      <c r="P70" s="103">
        <f t="shared" si="26"/>
        <v>1E-4</v>
      </c>
      <c r="Q70" s="217">
        <v>21.652724835188927</v>
      </c>
      <c r="R70" s="103">
        <f t="shared" si="27"/>
        <v>1E-4</v>
      </c>
      <c r="S70" s="217">
        <v>22.085779331892706</v>
      </c>
      <c r="T70" s="103">
        <f t="shared" si="28"/>
        <v>1E-4</v>
      </c>
      <c r="U70" s="217">
        <v>22.527494918530561</v>
      </c>
      <c r="V70" s="103">
        <f t="shared" si="30"/>
        <v>1E-4</v>
      </c>
      <c r="X70" s="247"/>
    </row>
    <row r="71" spans="1:24" ht="12.75" customHeight="1" x14ac:dyDescent="0.3">
      <c r="A71" s="38" t="s">
        <v>138</v>
      </c>
      <c r="B71" s="50"/>
      <c r="C71" s="217">
        <v>0</v>
      </c>
      <c r="D71" s="103">
        <f t="shared" si="20"/>
        <v>0</v>
      </c>
      <c r="E71" s="217">
        <v>0</v>
      </c>
      <c r="F71" s="103">
        <f t="shared" si="21"/>
        <v>0</v>
      </c>
      <c r="G71" s="217">
        <v>0</v>
      </c>
      <c r="H71" s="103">
        <f t="shared" si="22"/>
        <v>0</v>
      </c>
      <c r="I71" s="217">
        <v>0</v>
      </c>
      <c r="J71" s="103">
        <f t="shared" si="23"/>
        <v>0</v>
      </c>
      <c r="K71" s="217">
        <v>0</v>
      </c>
      <c r="L71" s="103">
        <f t="shared" si="24"/>
        <v>0</v>
      </c>
      <c r="M71" s="217">
        <v>0</v>
      </c>
      <c r="N71" s="103">
        <f t="shared" si="25"/>
        <v>0</v>
      </c>
      <c r="O71" s="217">
        <v>0</v>
      </c>
      <c r="P71" s="103">
        <f t="shared" si="26"/>
        <v>0</v>
      </c>
      <c r="Q71" s="217">
        <v>0</v>
      </c>
      <c r="R71" s="103">
        <f t="shared" si="27"/>
        <v>0</v>
      </c>
      <c r="S71" s="217">
        <v>0</v>
      </c>
      <c r="T71" s="103">
        <f t="shared" si="28"/>
        <v>0</v>
      </c>
      <c r="U71" s="217">
        <v>0</v>
      </c>
      <c r="V71" s="103">
        <f t="shared" si="30"/>
        <v>0</v>
      </c>
      <c r="X71" s="247"/>
    </row>
    <row r="72" spans="1:24" ht="12.75" customHeight="1" x14ac:dyDescent="0.3">
      <c r="A72" s="38" t="s">
        <v>154</v>
      </c>
      <c r="B72" s="50"/>
      <c r="C72" s="217">
        <v>0</v>
      </c>
      <c r="D72" s="103">
        <f t="shared" si="20"/>
        <v>0</v>
      </c>
      <c r="E72" s="217">
        <v>0</v>
      </c>
      <c r="F72" s="103">
        <f t="shared" si="21"/>
        <v>0</v>
      </c>
      <c r="G72" s="217">
        <v>0</v>
      </c>
      <c r="H72" s="103">
        <f t="shared" si="22"/>
        <v>0</v>
      </c>
      <c r="I72" s="217">
        <v>0</v>
      </c>
      <c r="J72" s="103">
        <f t="shared" si="23"/>
        <v>0</v>
      </c>
      <c r="K72" s="217">
        <v>0</v>
      </c>
      <c r="L72" s="103">
        <f t="shared" si="24"/>
        <v>0</v>
      </c>
      <c r="M72" s="217">
        <v>0</v>
      </c>
      <c r="N72" s="103">
        <f t="shared" si="25"/>
        <v>0</v>
      </c>
      <c r="O72" s="217">
        <v>0</v>
      </c>
      <c r="P72" s="103">
        <f t="shared" si="26"/>
        <v>0</v>
      </c>
      <c r="Q72" s="217">
        <v>0</v>
      </c>
      <c r="R72" s="103">
        <f t="shared" si="27"/>
        <v>0</v>
      </c>
      <c r="S72" s="217">
        <v>0</v>
      </c>
      <c r="T72" s="103">
        <f t="shared" si="28"/>
        <v>0</v>
      </c>
      <c r="U72" s="217">
        <v>0</v>
      </c>
      <c r="V72" s="103">
        <f t="shared" si="30"/>
        <v>0</v>
      </c>
      <c r="X72" s="247"/>
    </row>
    <row r="73" spans="1:24" ht="12.75" customHeight="1" x14ac:dyDescent="0.3">
      <c r="A73" s="38" t="s">
        <v>145</v>
      </c>
      <c r="B73" s="50"/>
      <c r="C73" s="217">
        <v>0</v>
      </c>
      <c r="D73" s="103">
        <f t="shared" si="20"/>
        <v>0</v>
      </c>
      <c r="E73" s="217">
        <v>0</v>
      </c>
      <c r="F73" s="103">
        <f t="shared" si="21"/>
        <v>0</v>
      </c>
      <c r="G73" s="217">
        <v>0</v>
      </c>
      <c r="H73" s="103">
        <f t="shared" si="22"/>
        <v>0</v>
      </c>
      <c r="I73" s="217">
        <v>0</v>
      </c>
      <c r="J73" s="103">
        <f t="shared" si="23"/>
        <v>0</v>
      </c>
      <c r="K73" s="217">
        <v>0</v>
      </c>
      <c r="L73" s="103">
        <f t="shared" si="24"/>
        <v>0</v>
      </c>
      <c r="M73" s="217">
        <v>0</v>
      </c>
      <c r="N73" s="103">
        <f t="shared" si="25"/>
        <v>0</v>
      </c>
      <c r="O73" s="217">
        <v>0</v>
      </c>
      <c r="P73" s="103">
        <f t="shared" si="26"/>
        <v>0</v>
      </c>
      <c r="Q73" s="217">
        <v>0</v>
      </c>
      <c r="R73" s="103">
        <f t="shared" si="27"/>
        <v>0</v>
      </c>
      <c r="S73" s="217">
        <v>0</v>
      </c>
      <c r="T73" s="103">
        <f t="shared" si="28"/>
        <v>0</v>
      </c>
      <c r="U73" s="217">
        <v>0</v>
      </c>
      <c r="V73" s="103">
        <f t="shared" si="30"/>
        <v>0</v>
      </c>
      <c r="X73" s="247"/>
    </row>
    <row r="74" spans="1:24" ht="12.75" customHeight="1" x14ac:dyDescent="0.3">
      <c r="A74" s="38" t="s">
        <v>134</v>
      </c>
      <c r="B74" s="50"/>
      <c r="C74" s="217">
        <v>0</v>
      </c>
      <c r="D74" s="103">
        <f t="shared" si="20"/>
        <v>0</v>
      </c>
      <c r="E74" s="217">
        <v>0</v>
      </c>
      <c r="F74" s="103">
        <f t="shared" si="21"/>
        <v>0</v>
      </c>
      <c r="G74" s="217">
        <v>0</v>
      </c>
      <c r="H74" s="103">
        <f t="shared" si="22"/>
        <v>0</v>
      </c>
      <c r="I74" s="217">
        <v>0</v>
      </c>
      <c r="J74" s="103">
        <f t="shared" si="23"/>
        <v>0</v>
      </c>
      <c r="K74" s="217">
        <v>0</v>
      </c>
      <c r="L74" s="103">
        <f t="shared" si="24"/>
        <v>0</v>
      </c>
      <c r="M74" s="217">
        <v>0</v>
      </c>
      <c r="N74" s="103">
        <f t="shared" si="25"/>
        <v>0</v>
      </c>
      <c r="O74" s="217">
        <v>0</v>
      </c>
      <c r="P74" s="103">
        <f t="shared" si="26"/>
        <v>0</v>
      </c>
      <c r="Q74" s="217">
        <v>0</v>
      </c>
      <c r="R74" s="103">
        <f t="shared" si="27"/>
        <v>0</v>
      </c>
      <c r="S74" s="217">
        <v>0</v>
      </c>
      <c r="T74" s="103">
        <f t="shared" si="28"/>
        <v>0</v>
      </c>
      <c r="U74" s="217">
        <v>0</v>
      </c>
      <c r="V74" s="103">
        <f t="shared" si="30"/>
        <v>0</v>
      </c>
      <c r="X74" s="247"/>
    </row>
    <row r="75" spans="1:24" ht="12.75" customHeight="1" x14ac:dyDescent="0.3">
      <c r="A75" s="38" t="s">
        <v>151</v>
      </c>
      <c r="B75" s="50"/>
      <c r="C75" s="217">
        <v>1885</v>
      </c>
      <c r="D75" s="103">
        <f t="shared" si="20"/>
        <v>0.01</v>
      </c>
      <c r="E75" s="217">
        <v>1922.7</v>
      </c>
      <c r="F75" s="103">
        <f t="shared" si="21"/>
        <v>0.01</v>
      </c>
      <c r="G75" s="217">
        <v>1961.154</v>
      </c>
      <c r="H75" s="103">
        <f t="shared" si="22"/>
        <v>0.01</v>
      </c>
      <c r="I75" s="217">
        <v>2000.3770799999998</v>
      </c>
      <c r="J75" s="103">
        <f t="shared" si="23"/>
        <v>0.01</v>
      </c>
      <c r="K75" s="217">
        <v>2040.3846216000002</v>
      </c>
      <c r="L75" s="103">
        <f t="shared" si="24"/>
        <v>0.01</v>
      </c>
      <c r="M75" s="217">
        <v>2081.192314032</v>
      </c>
      <c r="N75" s="103">
        <f t="shared" si="25"/>
        <v>0.01</v>
      </c>
      <c r="O75" s="217">
        <v>2122.8161603126396</v>
      </c>
      <c r="P75" s="103">
        <f t="shared" si="26"/>
        <v>9.9999999999999985E-3</v>
      </c>
      <c r="Q75" s="217">
        <v>2165.2724835188924</v>
      </c>
      <c r="R75" s="103">
        <f t="shared" si="27"/>
        <v>9.9999999999999985E-3</v>
      </c>
      <c r="S75" s="217">
        <v>2208.5779331892704</v>
      </c>
      <c r="T75" s="103">
        <f t="shared" si="28"/>
        <v>0.01</v>
      </c>
      <c r="U75" s="217">
        <v>2252.749491853056</v>
      </c>
      <c r="V75" s="103">
        <f t="shared" si="30"/>
        <v>0.01</v>
      </c>
      <c r="X75" s="247"/>
    </row>
    <row r="76" spans="1:24" ht="12.75" customHeight="1" x14ac:dyDescent="0.3">
      <c r="A76" s="38" t="s">
        <v>137</v>
      </c>
      <c r="B76" s="50"/>
      <c r="C76" s="217">
        <v>75.400000000000006</v>
      </c>
      <c r="D76" s="103">
        <f t="shared" si="20"/>
        <v>4.0000000000000002E-4</v>
      </c>
      <c r="E76" s="217">
        <v>76.908000000000001</v>
      </c>
      <c r="F76" s="103">
        <f t="shared" si="21"/>
        <v>4.0000000000000002E-4</v>
      </c>
      <c r="G76" s="217">
        <v>78.446160000000006</v>
      </c>
      <c r="H76" s="103">
        <f t="shared" si="22"/>
        <v>4.0000000000000002E-4</v>
      </c>
      <c r="I76" s="217">
        <v>80.015083199999992</v>
      </c>
      <c r="J76" s="103">
        <f t="shared" si="23"/>
        <v>4.0000000000000002E-4</v>
      </c>
      <c r="K76" s="217">
        <v>81.615384864000006</v>
      </c>
      <c r="L76" s="103">
        <f t="shared" si="24"/>
        <v>4.0000000000000002E-4</v>
      </c>
      <c r="M76" s="217">
        <v>83.24769256127999</v>
      </c>
      <c r="N76" s="103">
        <f t="shared" si="25"/>
        <v>3.9999999999999996E-4</v>
      </c>
      <c r="O76" s="217">
        <v>84.912646412505595</v>
      </c>
      <c r="P76" s="103">
        <f t="shared" si="26"/>
        <v>4.0000000000000002E-4</v>
      </c>
      <c r="Q76" s="217">
        <v>86.610899340755708</v>
      </c>
      <c r="R76" s="103">
        <f t="shared" si="27"/>
        <v>4.0000000000000002E-4</v>
      </c>
      <c r="S76" s="217">
        <v>88.343117327570823</v>
      </c>
      <c r="T76" s="103">
        <f t="shared" si="28"/>
        <v>4.0000000000000002E-4</v>
      </c>
      <c r="U76" s="217">
        <v>90.109979674122243</v>
      </c>
      <c r="V76" s="103">
        <f t="shared" si="30"/>
        <v>4.0000000000000002E-4</v>
      </c>
      <c r="X76" s="247"/>
    </row>
    <row r="77" spans="1:24" ht="12.75" customHeight="1" x14ac:dyDescent="0.3">
      <c r="A77" s="38" t="s">
        <v>136</v>
      </c>
      <c r="B77" s="50"/>
      <c r="C77" s="217">
        <v>245.05</v>
      </c>
      <c r="D77" s="103">
        <f t="shared" si="20"/>
        <v>1.3000000000000002E-3</v>
      </c>
      <c r="E77" s="217">
        <v>249.95099999999996</v>
      </c>
      <c r="F77" s="103">
        <f t="shared" si="21"/>
        <v>1.2999999999999997E-3</v>
      </c>
      <c r="G77" s="217">
        <v>254.95001999999997</v>
      </c>
      <c r="H77" s="103">
        <f t="shared" si="22"/>
        <v>1.2999999999999999E-3</v>
      </c>
      <c r="I77" s="217">
        <v>260.04902039999996</v>
      </c>
      <c r="J77" s="103">
        <f t="shared" si="23"/>
        <v>1.2999999999999999E-3</v>
      </c>
      <c r="K77" s="217">
        <v>265.25000080799998</v>
      </c>
      <c r="L77" s="103">
        <f t="shared" si="24"/>
        <v>1.2999999999999999E-3</v>
      </c>
      <c r="M77" s="217">
        <v>270.55500082415995</v>
      </c>
      <c r="N77" s="103">
        <f t="shared" si="25"/>
        <v>1.2999999999999999E-3</v>
      </c>
      <c r="O77" s="217">
        <v>275.96610084064315</v>
      </c>
      <c r="P77" s="103">
        <f t="shared" si="26"/>
        <v>1.2999999999999999E-3</v>
      </c>
      <c r="Q77" s="217">
        <v>281.48542285745606</v>
      </c>
      <c r="R77" s="103">
        <f t="shared" si="27"/>
        <v>1.3000000000000002E-3</v>
      </c>
      <c r="S77" s="217">
        <v>287.11513131460521</v>
      </c>
      <c r="T77" s="103">
        <f t="shared" si="28"/>
        <v>1.3000000000000002E-3</v>
      </c>
      <c r="U77" s="217">
        <v>292.85743394089724</v>
      </c>
      <c r="V77" s="103">
        <f t="shared" si="30"/>
        <v>1.2999999999999999E-3</v>
      </c>
      <c r="X77" s="247"/>
    </row>
    <row r="78" spans="1:24" ht="12.75" customHeight="1" x14ac:dyDescent="0.3">
      <c r="A78" s="38" t="s">
        <v>135</v>
      </c>
      <c r="B78" s="50"/>
      <c r="C78" s="217">
        <v>4147</v>
      </c>
      <c r="D78" s="103">
        <f t="shared" si="20"/>
        <v>2.1999999999999999E-2</v>
      </c>
      <c r="E78" s="217">
        <v>4229.9399999999996</v>
      </c>
      <c r="F78" s="103">
        <f t="shared" si="21"/>
        <v>2.1999999999999999E-2</v>
      </c>
      <c r="G78" s="217">
        <v>4314.5388000000003</v>
      </c>
      <c r="H78" s="103">
        <f t="shared" si="22"/>
        <v>2.2000000000000002E-2</v>
      </c>
      <c r="I78" s="217">
        <v>4400.8295759999992</v>
      </c>
      <c r="J78" s="103">
        <f t="shared" si="23"/>
        <v>2.1999999999999999E-2</v>
      </c>
      <c r="K78" s="217">
        <v>4488.8461675199997</v>
      </c>
      <c r="L78" s="103">
        <f t="shared" si="24"/>
        <v>2.1999999999999999E-2</v>
      </c>
      <c r="M78" s="217">
        <v>4578.6230908703992</v>
      </c>
      <c r="N78" s="103">
        <f t="shared" si="25"/>
        <v>2.1999999999999999E-2</v>
      </c>
      <c r="O78" s="217">
        <v>4670.1955526878073</v>
      </c>
      <c r="P78" s="103">
        <f t="shared" si="26"/>
        <v>2.1999999999999999E-2</v>
      </c>
      <c r="Q78" s="217">
        <v>4763.5994637415633</v>
      </c>
      <c r="R78" s="103">
        <f t="shared" si="27"/>
        <v>2.1999999999999999E-2</v>
      </c>
      <c r="S78" s="217">
        <v>4858.8714530163952</v>
      </c>
      <c r="T78" s="103">
        <f t="shared" si="28"/>
        <v>2.1999999999999999E-2</v>
      </c>
      <c r="U78" s="217">
        <v>4956.0488820767232</v>
      </c>
      <c r="V78" s="103">
        <f t="shared" si="30"/>
        <v>2.2000000000000002E-2</v>
      </c>
      <c r="X78" s="247"/>
    </row>
    <row r="79" spans="1:24" ht="12.75" customHeight="1" x14ac:dyDescent="0.3">
      <c r="A79" s="38" t="s">
        <v>100</v>
      </c>
      <c r="B79" s="50"/>
      <c r="C79" s="217">
        <v>0</v>
      </c>
      <c r="D79" s="103">
        <f t="shared" si="20"/>
        <v>0</v>
      </c>
      <c r="E79" s="217">
        <v>0</v>
      </c>
      <c r="F79" s="103">
        <f t="shared" si="21"/>
        <v>0</v>
      </c>
      <c r="G79" s="217">
        <v>0</v>
      </c>
      <c r="H79" s="103">
        <f t="shared" si="22"/>
        <v>0</v>
      </c>
      <c r="I79" s="217">
        <v>0</v>
      </c>
      <c r="J79" s="103">
        <f t="shared" si="23"/>
        <v>0</v>
      </c>
      <c r="K79" s="217">
        <v>0</v>
      </c>
      <c r="L79" s="103">
        <f t="shared" si="24"/>
        <v>0</v>
      </c>
      <c r="M79" s="217">
        <v>0</v>
      </c>
      <c r="N79" s="103">
        <f t="shared" si="25"/>
        <v>0</v>
      </c>
      <c r="O79" s="217">
        <v>0</v>
      </c>
      <c r="P79" s="103">
        <f t="shared" si="26"/>
        <v>0</v>
      </c>
      <c r="Q79" s="217">
        <v>0</v>
      </c>
      <c r="R79" s="103">
        <f t="shared" si="27"/>
        <v>0</v>
      </c>
      <c r="S79" s="217">
        <v>0</v>
      </c>
      <c r="T79" s="103">
        <f t="shared" si="28"/>
        <v>0</v>
      </c>
      <c r="U79" s="217">
        <v>0</v>
      </c>
      <c r="V79" s="103">
        <f t="shared" si="30"/>
        <v>0</v>
      </c>
      <c r="X79" s="247"/>
    </row>
    <row r="80" spans="1:24" ht="12.75" customHeight="1" x14ac:dyDescent="0.3">
      <c r="A80" s="38" t="s">
        <v>101</v>
      </c>
      <c r="B80" s="50"/>
      <c r="C80" s="217">
        <v>0</v>
      </c>
      <c r="D80" s="103">
        <f t="shared" si="20"/>
        <v>0</v>
      </c>
      <c r="E80" s="217">
        <v>0</v>
      </c>
      <c r="F80" s="103">
        <f t="shared" si="21"/>
        <v>0</v>
      </c>
      <c r="G80" s="217">
        <v>0</v>
      </c>
      <c r="H80" s="103">
        <f t="shared" si="22"/>
        <v>0</v>
      </c>
      <c r="I80" s="217">
        <v>0</v>
      </c>
      <c r="J80" s="103">
        <f t="shared" si="23"/>
        <v>0</v>
      </c>
      <c r="K80" s="217">
        <v>0</v>
      </c>
      <c r="L80" s="103">
        <f t="shared" si="24"/>
        <v>0</v>
      </c>
      <c r="M80" s="217">
        <v>0</v>
      </c>
      <c r="N80" s="103">
        <f t="shared" si="25"/>
        <v>0</v>
      </c>
      <c r="O80" s="217">
        <v>0</v>
      </c>
      <c r="P80" s="103">
        <f t="shared" si="26"/>
        <v>0</v>
      </c>
      <c r="Q80" s="217">
        <v>0</v>
      </c>
      <c r="R80" s="103">
        <f t="shared" si="27"/>
        <v>0</v>
      </c>
      <c r="S80" s="217">
        <v>0</v>
      </c>
      <c r="T80" s="103">
        <f t="shared" si="28"/>
        <v>0</v>
      </c>
      <c r="U80" s="217">
        <v>0</v>
      </c>
      <c r="V80" s="103">
        <f t="shared" si="30"/>
        <v>0</v>
      </c>
      <c r="X80" s="247"/>
    </row>
    <row r="81" spans="1:24" ht="12.75" customHeight="1" x14ac:dyDescent="0.3">
      <c r="A81" s="38" t="s">
        <v>139</v>
      </c>
      <c r="B81" s="50"/>
      <c r="C81" s="217">
        <v>0</v>
      </c>
      <c r="D81" s="103">
        <f t="shared" si="20"/>
        <v>0</v>
      </c>
      <c r="E81" s="217">
        <v>0</v>
      </c>
      <c r="F81" s="103">
        <f t="shared" si="21"/>
        <v>0</v>
      </c>
      <c r="G81" s="217">
        <v>0</v>
      </c>
      <c r="H81" s="103">
        <f t="shared" si="22"/>
        <v>0</v>
      </c>
      <c r="I81" s="217">
        <v>0</v>
      </c>
      <c r="J81" s="103">
        <f t="shared" si="23"/>
        <v>0</v>
      </c>
      <c r="K81" s="217">
        <v>0</v>
      </c>
      <c r="L81" s="103">
        <f t="shared" si="24"/>
        <v>0</v>
      </c>
      <c r="M81" s="217">
        <v>0</v>
      </c>
      <c r="N81" s="103">
        <f t="shared" si="25"/>
        <v>0</v>
      </c>
      <c r="O81" s="217">
        <v>0</v>
      </c>
      <c r="P81" s="103">
        <f t="shared" si="26"/>
        <v>0</v>
      </c>
      <c r="Q81" s="217">
        <v>0</v>
      </c>
      <c r="R81" s="103">
        <f t="shared" si="27"/>
        <v>0</v>
      </c>
      <c r="S81" s="217">
        <v>0</v>
      </c>
      <c r="T81" s="103">
        <f t="shared" si="28"/>
        <v>0</v>
      </c>
      <c r="U81" s="217">
        <v>0</v>
      </c>
      <c r="V81" s="103">
        <f t="shared" si="30"/>
        <v>0</v>
      </c>
      <c r="X81" s="247"/>
    </row>
    <row r="82" spans="1:24" ht="12.75" customHeight="1" x14ac:dyDescent="0.3">
      <c r="A82" s="38" t="s">
        <v>155</v>
      </c>
      <c r="B82" s="50"/>
      <c r="C82" s="217">
        <v>0</v>
      </c>
      <c r="D82" s="103">
        <f t="shared" si="20"/>
        <v>0</v>
      </c>
      <c r="E82" s="217">
        <v>0</v>
      </c>
      <c r="F82" s="103">
        <f t="shared" si="21"/>
        <v>0</v>
      </c>
      <c r="G82" s="217">
        <v>0</v>
      </c>
      <c r="H82" s="103">
        <f t="shared" si="22"/>
        <v>0</v>
      </c>
      <c r="I82" s="217">
        <v>0</v>
      </c>
      <c r="J82" s="103">
        <f t="shared" si="23"/>
        <v>0</v>
      </c>
      <c r="K82" s="217">
        <v>0</v>
      </c>
      <c r="L82" s="103">
        <f t="shared" si="24"/>
        <v>0</v>
      </c>
      <c r="M82" s="217">
        <v>0</v>
      </c>
      <c r="N82" s="103">
        <f t="shared" si="25"/>
        <v>0</v>
      </c>
      <c r="O82" s="217">
        <v>0</v>
      </c>
      <c r="P82" s="103">
        <f t="shared" si="26"/>
        <v>0</v>
      </c>
      <c r="Q82" s="217">
        <v>0</v>
      </c>
      <c r="R82" s="103">
        <f t="shared" si="27"/>
        <v>0</v>
      </c>
      <c r="S82" s="217">
        <v>0</v>
      </c>
      <c r="T82" s="103">
        <f t="shared" si="28"/>
        <v>0</v>
      </c>
      <c r="U82" s="217">
        <v>0</v>
      </c>
      <c r="V82" s="103">
        <f t="shared" si="30"/>
        <v>0</v>
      </c>
      <c r="X82" s="247"/>
    </row>
    <row r="83" spans="1:24" ht="12.75" customHeight="1" x14ac:dyDescent="0.3">
      <c r="A83" s="38" t="s">
        <v>77</v>
      </c>
      <c r="B83" s="50"/>
      <c r="C83" s="217">
        <v>0</v>
      </c>
      <c r="D83" s="103">
        <f t="shared" si="20"/>
        <v>0</v>
      </c>
      <c r="E83" s="217">
        <v>0</v>
      </c>
      <c r="F83" s="103">
        <f t="shared" si="21"/>
        <v>0</v>
      </c>
      <c r="G83" s="217">
        <v>0</v>
      </c>
      <c r="H83" s="103">
        <f t="shared" si="22"/>
        <v>0</v>
      </c>
      <c r="I83" s="217">
        <v>0</v>
      </c>
      <c r="J83" s="103">
        <f t="shared" si="23"/>
        <v>0</v>
      </c>
      <c r="K83" s="217">
        <v>0</v>
      </c>
      <c r="L83" s="103">
        <f t="shared" si="24"/>
        <v>0</v>
      </c>
      <c r="M83" s="217">
        <v>0</v>
      </c>
      <c r="N83" s="103">
        <f t="shared" si="25"/>
        <v>0</v>
      </c>
      <c r="O83" s="217">
        <v>0</v>
      </c>
      <c r="P83" s="103">
        <f t="shared" si="26"/>
        <v>0</v>
      </c>
      <c r="Q83" s="217">
        <v>0</v>
      </c>
      <c r="R83" s="103">
        <f t="shared" si="27"/>
        <v>0</v>
      </c>
      <c r="S83" s="217">
        <v>0</v>
      </c>
      <c r="T83" s="103">
        <f t="shared" si="28"/>
        <v>0</v>
      </c>
      <c r="U83" s="217">
        <v>0</v>
      </c>
      <c r="V83" s="103">
        <f t="shared" si="30"/>
        <v>0</v>
      </c>
      <c r="X83" s="247"/>
    </row>
    <row r="84" spans="1:24" ht="12.75" customHeight="1" x14ac:dyDescent="0.3">
      <c r="A84" s="38" t="s">
        <v>98</v>
      </c>
      <c r="B84" s="50"/>
      <c r="C84" s="217">
        <v>0</v>
      </c>
      <c r="D84" s="103">
        <f t="shared" si="20"/>
        <v>0</v>
      </c>
      <c r="E84" s="217">
        <v>0</v>
      </c>
      <c r="F84" s="103">
        <f t="shared" si="21"/>
        <v>0</v>
      </c>
      <c r="G84" s="217">
        <v>0</v>
      </c>
      <c r="H84" s="103">
        <f t="shared" si="22"/>
        <v>0</v>
      </c>
      <c r="I84" s="217">
        <v>0</v>
      </c>
      <c r="J84" s="103">
        <f t="shared" si="23"/>
        <v>0</v>
      </c>
      <c r="K84" s="217">
        <v>0</v>
      </c>
      <c r="L84" s="103">
        <f t="shared" si="24"/>
        <v>0</v>
      </c>
      <c r="M84" s="217">
        <v>0</v>
      </c>
      <c r="N84" s="103">
        <f t="shared" si="25"/>
        <v>0</v>
      </c>
      <c r="O84" s="217">
        <v>0</v>
      </c>
      <c r="P84" s="103">
        <f t="shared" si="26"/>
        <v>0</v>
      </c>
      <c r="Q84" s="217">
        <v>0</v>
      </c>
      <c r="R84" s="103">
        <f t="shared" si="27"/>
        <v>0</v>
      </c>
      <c r="S84" s="217">
        <v>0</v>
      </c>
      <c r="T84" s="103">
        <f t="shared" si="28"/>
        <v>0</v>
      </c>
      <c r="U84" s="217">
        <v>0</v>
      </c>
      <c r="V84" s="103">
        <f t="shared" si="30"/>
        <v>0</v>
      </c>
      <c r="X84" s="247"/>
    </row>
    <row r="85" spans="1:24" ht="12.75" customHeight="1" x14ac:dyDescent="0.3">
      <c r="A85" s="38" t="s">
        <v>79</v>
      </c>
      <c r="B85" s="50"/>
      <c r="C85" s="217">
        <v>0</v>
      </c>
      <c r="D85" s="103">
        <f t="shared" si="20"/>
        <v>0</v>
      </c>
      <c r="E85" s="217">
        <v>0</v>
      </c>
      <c r="F85" s="103">
        <f t="shared" si="21"/>
        <v>0</v>
      </c>
      <c r="G85" s="217">
        <v>0</v>
      </c>
      <c r="H85" s="103">
        <f t="shared" si="22"/>
        <v>0</v>
      </c>
      <c r="I85" s="217">
        <v>0</v>
      </c>
      <c r="J85" s="103">
        <f t="shared" si="23"/>
        <v>0</v>
      </c>
      <c r="K85" s="217">
        <v>0</v>
      </c>
      <c r="L85" s="103">
        <f t="shared" si="24"/>
        <v>0</v>
      </c>
      <c r="M85" s="217">
        <v>0</v>
      </c>
      <c r="N85" s="103">
        <f t="shared" si="25"/>
        <v>0</v>
      </c>
      <c r="O85" s="217">
        <v>0</v>
      </c>
      <c r="P85" s="103">
        <f t="shared" si="26"/>
        <v>0</v>
      </c>
      <c r="Q85" s="217">
        <v>0</v>
      </c>
      <c r="R85" s="103">
        <f t="shared" si="27"/>
        <v>0</v>
      </c>
      <c r="S85" s="217">
        <v>0</v>
      </c>
      <c r="T85" s="103">
        <f t="shared" si="28"/>
        <v>0</v>
      </c>
      <c r="U85" s="217">
        <v>0</v>
      </c>
      <c r="V85" s="103">
        <f t="shared" si="30"/>
        <v>0</v>
      </c>
      <c r="X85" s="247"/>
    </row>
    <row r="86" spans="1:24" ht="12.75" customHeight="1" x14ac:dyDescent="0.3">
      <c r="A86" s="38" t="s">
        <v>15</v>
      </c>
      <c r="B86" s="50"/>
      <c r="C86" s="217">
        <v>754</v>
      </c>
      <c r="D86" s="103">
        <f t="shared" si="20"/>
        <v>4.0000000000000001E-3</v>
      </c>
      <c r="E86" s="217">
        <v>769.07999999999993</v>
      </c>
      <c r="F86" s="103">
        <f t="shared" si="21"/>
        <v>3.9999999999999992E-3</v>
      </c>
      <c r="G86" s="217">
        <v>784.46159999999998</v>
      </c>
      <c r="H86" s="103">
        <f t="shared" si="22"/>
        <v>4.0000000000000001E-3</v>
      </c>
      <c r="I86" s="217">
        <v>800.15083199999992</v>
      </c>
      <c r="J86" s="103">
        <f t="shared" si="23"/>
        <v>4.0000000000000001E-3</v>
      </c>
      <c r="K86" s="217">
        <v>816.15384864000009</v>
      </c>
      <c r="L86" s="103">
        <f t="shared" si="24"/>
        <v>4.000000000000001E-3</v>
      </c>
      <c r="M86" s="217">
        <v>832.47692561279985</v>
      </c>
      <c r="N86" s="103">
        <f t="shared" si="25"/>
        <v>3.9999999999999992E-3</v>
      </c>
      <c r="O86" s="217">
        <v>849.12646412505592</v>
      </c>
      <c r="P86" s="103">
        <f t="shared" si="26"/>
        <v>4.0000000000000001E-3</v>
      </c>
      <c r="Q86" s="217">
        <v>866.10899340755714</v>
      </c>
      <c r="R86" s="103">
        <f t="shared" si="27"/>
        <v>4.000000000000001E-3</v>
      </c>
      <c r="S86" s="217">
        <v>883.43117327570826</v>
      </c>
      <c r="T86" s="103">
        <f t="shared" si="28"/>
        <v>4.0000000000000001E-3</v>
      </c>
      <c r="U86" s="217">
        <v>901.09979674122235</v>
      </c>
      <c r="V86" s="103">
        <f t="shared" si="30"/>
        <v>4.0000000000000001E-3</v>
      </c>
      <c r="X86" s="247"/>
    </row>
    <row r="87" spans="1:24" ht="12.75" customHeight="1" x14ac:dyDescent="0.3">
      <c r="A87" s="38" t="s">
        <v>152</v>
      </c>
      <c r="B87" s="50"/>
      <c r="C87" s="217">
        <v>0</v>
      </c>
      <c r="D87" s="103">
        <f t="shared" si="20"/>
        <v>0</v>
      </c>
      <c r="E87" s="217">
        <v>0</v>
      </c>
      <c r="F87" s="103">
        <f t="shared" si="21"/>
        <v>0</v>
      </c>
      <c r="G87" s="217">
        <v>0</v>
      </c>
      <c r="H87" s="103">
        <f t="shared" si="22"/>
        <v>0</v>
      </c>
      <c r="I87" s="217">
        <v>0</v>
      </c>
      <c r="J87" s="103">
        <f t="shared" si="23"/>
        <v>0</v>
      </c>
      <c r="K87" s="217">
        <v>0</v>
      </c>
      <c r="L87" s="103">
        <f t="shared" si="24"/>
        <v>0</v>
      </c>
      <c r="M87" s="217">
        <v>0</v>
      </c>
      <c r="N87" s="103">
        <f t="shared" si="25"/>
        <v>0</v>
      </c>
      <c r="O87" s="217">
        <v>0</v>
      </c>
      <c r="P87" s="103">
        <f t="shared" si="26"/>
        <v>0</v>
      </c>
      <c r="Q87" s="217">
        <v>0</v>
      </c>
      <c r="R87" s="103">
        <f t="shared" si="27"/>
        <v>0</v>
      </c>
      <c r="S87" s="217">
        <v>0</v>
      </c>
      <c r="T87" s="103">
        <f t="shared" si="28"/>
        <v>0</v>
      </c>
      <c r="U87" s="217">
        <v>0</v>
      </c>
      <c r="V87" s="103">
        <f t="shared" si="30"/>
        <v>0</v>
      </c>
      <c r="X87" s="247"/>
    </row>
    <row r="88" spans="1:24" ht="12.75" customHeight="1" x14ac:dyDescent="0.3">
      <c r="A88" s="38" t="s">
        <v>12</v>
      </c>
      <c r="B88" s="50"/>
      <c r="C88" s="217">
        <v>961.35</v>
      </c>
      <c r="D88" s="103">
        <f t="shared" si="20"/>
        <v>5.1000000000000004E-3</v>
      </c>
      <c r="E88" s="217">
        <v>980.57700000000011</v>
      </c>
      <c r="F88" s="103">
        <f t="shared" si="21"/>
        <v>5.1000000000000004E-3</v>
      </c>
      <c r="G88" s="217">
        <v>1000.1885400000001</v>
      </c>
      <c r="H88" s="103">
        <f t="shared" si="22"/>
        <v>5.1000000000000004E-3</v>
      </c>
      <c r="I88" s="217">
        <v>1020.1923108000001</v>
      </c>
      <c r="J88" s="103">
        <f t="shared" si="23"/>
        <v>5.1000000000000012E-3</v>
      </c>
      <c r="K88" s="217">
        <v>1040.596157016</v>
      </c>
      <c r="L88" s="103">
        <f t="shared" si="24"/>
        <v>5.1000000000000004E-3</v>
      </c>
      <c r="M88" s="217">
        <v>1061.4080801563198</v>
      </c>
      <c r="N88" s="103">
        <f t="shared" si="25"/>
        <v>5.0999999999999995E-3</v>
      </c>
      <c r="O88" s="217">
        <v>1082.6362417594462</v>
      </c>
      <c r="P88" s="103">
        <f t="shared" si="26"/>
        <v>5.0999999999999995E-3</v>
      </c>
      <c r="Q88" s="217">
        <v>1104.2889665946354</v>
      </c>
      <c r="R88" s="103">
        <f t="shared" si="27"/>
        <v>5.1000000000000012E-3</v>
      </c>
      <c r="S88" s="217">
        <v>1126.374745926528</v>
      </c>
      <c r="T88" s="103">
        <f t="shared" si="28"/>
        <v>5.1000000000000004E-3</v>
      </c>
      <c r="U88" s="217">
        <v>1148.9022408450587</v>
      </c>
      <c r="V88" s="103">
        <f t="shared" si="30"/>
        <v>5.1000000000000004E-3</v>
      </c>
      <c r="X88" s="247"/>
    </row>
    <row r="89" spans="1:24" ht="12.75" customHeight="1" x14ac:dyDescent="0.3">
      <c r="A89" s="38" t="s">
        <v>172</v>
      </c>
      <c r="B89" s="50"/>
      <c r="C89" s="217">
        <v>0</v>
      </c>
      <c r="D89" s="103">
        <f t="shared" si="20"/>
        <v>0</v>
      </c>
      <c r="E89" s="217">
        <v>0</v>
      </c>
      <c r="F89" s="103">
        <f t="shared" si="21"/>
        <v>0</v>
      </c>
      <c r="G89" s="217">
        <v>0</v>
      </c>
      <c r="H89" s="103">
        <f t="shared" si="22"/>
        <v>0</v>
      </c>
      <c r="I89" s="217">
        <v>0</v>
      </c>
      <c r="J89" s="103">
        <f t="shared" si="23"/>
        <v>0</v>
      </c>
      <c r="K89" s="217">
        <v>0</v>
      </c>
      <c r="L89" s="103">
        <f t="shared" si="24"/>
        <v>0</v>
      </c>
      <c r="M89" s="217">
        <v>0</v>
      </c>
      <c r="N89" s="103">
        <f t="shared" si="25"/>
        <v>0</v>
      </c>
      <c r="O89" s="217">
        <v>0</v>
      </c>
      <c r="P89" s="103">
        <f t="shared" si="26"/>
        <v>0</v>
      </c>
      <c r="Q89" s="217">
        <v>0</v>
      </c>
      <c r="R89" s="103">
        <f t="shared" si="27"/>
        <v>0</v>
      </c>
      <c r="S89" s="217">
        <v>0</v>
      </c>
      <c r="T89" s="103">
        <f t="shared" si="28"/>
        <v>0</v>
      </c>
      <c r="U89" s="217">
        <v>0</v>
      </c>
      <c r="V89" s="103">
        <f t="shared" si="30"/>
        <v>0</v>
      </c>
      <c r="X89" s="247"/>
    </row>
    <row r="90" spans="1:24" ht="12.75" customHeight="1" x14ac:dyDescent="0.3">
      <c r="A90" s="38" t="s">
        <v>17</v>
      </c>
      <c r="B90" s="50"/>
      <c r="C90" s="217">
        <v>37.700000000000003</v>
      </c>
      <c r="D90" s="103">
        <f t="shared" si="20"/>
        <v>2.0000000000000001E-4</v>
      </c>
      <c r="E90" s="217">
        <v>38.454000000000001</v>
      </c>
      <c r="F90" s="103">
        <f t="shared" si="21"/>
        <v>2.0000000000000001E-4</v>
      </c>
      <c r="G90" s="217">
        <v>39.223080000000003</v>
      </c>
      <c r="H90" s="103">
        <f t="shared" si="22"/>
        <v>2.0000000000000001E-4</v>
      </c>
      <c r="I90" s="217">
        <v>40.007541599999996</v>
      </c>
      <c r="J90" s="103">
        <f t="shared" si="23"/>
        <v>2.0000000000000001E-4</v>
      </c>
      <c r="K90" s="217">
        <v>40.807692432000003</v>
      </c>
      <c r="L90" s="103">
        <f t="shared" si="24"/>
        <v>2.0000000000000001E-4</v>
      </c>
      <c r="M90" s="217">
        <v>41.623846280639995</v>
      </c>
      <c r="N90" s="103">
        <f t="shared" si="25"/>
        <v>1.9999999999999998E-4</v>
      </c>
      <c r="O90" s="217">
        <v>42.456323206252797</v>
      </c>
      <c r="P90" s="103">
        <f t="shared" si="26"/>
        <v>2.0000000000000001E-4</v>
      </c>
      <c r="Q90" s="217">
        <v>43.305449670377854</v>
      </c>
      <c r="R90" s="103">
        <f t="shared" si="27"/>
        <v>2.0000000000000001E-4</v>
      </c>
      <c r="S90" s="217">
        <v>44.171558663785412</v>
      </c>
      <c r="T90" s="103">
        <f t="shared" si="28"/>
        <v>2.0000000000000001E-4</v>
      </c>
      <c r="U90" s="217">
        <v>45.054989837061122</v>
      </c>
      <c r="V90" s="103">
        <f t="shared" si="30"/>
        <v>2.0000000000000001E-4</v>
      </c>
      <c r="X90" s="247"/>
    </row>
    <row r="91" spans="1:24" ht="12.75" customHeight="1" x14ac:dyDescent="0.3">
      <c r="A91" s="38" t="s">
        <v>143</v>
      </c>
      <c r="B91" s="38"/>
      <c r="C91" s="217">
        <v>0</v>
      </c>
      <c r="D91" s="103">
        <f t="shared" si="20"/>
        <v>0</v>
      </c>
      <c r="E91" s="217">
        <v>0</v>
      </c>
      <c r="F91" s="103">
        <f t="shared" si="21"/>
        <v>0</v>
      </c>
      <c r="G91" s="217">
        <v>0</v>
      </c>
      <c r="H91" s="103">
        <f t="shared" si="22"/>
        <v>0</v>
      </c>
      <c r="I91" s="217">
        <v>0</v>
      </c>
      <c r="J91" s="103">
        <f t="shared" si="23"/>
        <v>0</v>
      </c>
      <c r="K91" s="217">
        <v>0</v>
      </c>
      <c r="L91" s="103">
        <f t="shared" si="24"/>
        <v>0</v>
      </c>
      <c r="M91" s="217">
        <v>0</v>
      </c>
      <c r="N91" s="103">
        <f t="shared" si="25"/>
        <v>0</v>
      </c>
      <c r="O91" s="217">
        <v>0</v>
      </c>
      <c r="P91" s="103">
        <f t="shared" si="26"/>
        <v>0</v>
      </c>
      <c r="Q91" s="217">
        <v>0</v>
      </c>
      <c r="R91" s="103">
        <f t="shared" si="27"/>
        <v>0</v>
      </c>
      <c r="S91" s="217">
        <v>0</v>
      </c>
      <c r="T91" s="103">
        <f t="shared" si="28"/>
        <v>0</v>
      </c>
      <c r="U91" s="217">
        <v>0</v>
      </c>
      <c r="V91" s="103">
        <f t="shared" si="30"/>
        <v>0</v>
      </c>
      <c r="X91" s="247"/>
    </row>
    <row r="92" spans="1:24" ht="12.75" customHeight="1" x14ac:dyDescent="0.3">
      <c r="A92" s="38" t="s">
        <v>13</v>
      </c>
      <c r="B92" s="50"/>
      <c r="C92" s="217">
        <v>980.2</v>
      </c>
      <c r="D92" s="103">
        <f t="shared" si="20"/>
        <v>5.2000000000000006E-3</v>
      </c>
      <c r="E92" s="217">
        <v>999.80399999999986</v>
      </c>
      <c r="F92" s="103">
        <f t="shared" si="21"/>
        <v>5.1999999999999989E-3</v>
      </c>
      <c r="G92" s="217">
        <v>1019.8000799999999</v>
      </c>
      <c r="H92" s="103">
        <f t="shared" si="22"/>
        <v>5.1999999999999998E-3</v>
      </c>
      <c r="I92" s="217">
        <v>1040.1960815999998</v>
      </c>
      <c r="J92" s="103">
        <f t="shared" si="23"/>
        <v>5.1999999999999998E-3</v>
      </c>
      <c r="K92" s="217">
        <v>1061.0000032319999</v>
      </c>
      <c r="L92" s="103">
        <f t="shared" si="24"/>
        <v>5.1999999999999998E-3</v>
      </c>
      <c r="M92" s="217">
        <v>1082.2200032966398</v>
      </c>
      <c r="N92" s="103">
        <f t="shared" si="25"/>
        <v>5.1999999999999998E-3</v>
      </c>
      <c r="O92" s="217">
        <v>1103.8644033625726</v>
      </c>
      <c r="P92" s="103">
        <f t="shared" si="26"/>
        <v>5.1999999999999998E-3</v>
      </c>
      <c r="Q92" s="217">
        <v>1125.9416914298242</v>
      </c>
      <c r="R92" s="103">
        <f t="shared" si="27"/>
        <v>5.2000000000000006E-3</v>
      </c>
      <c r="S92" s="217">
        <v>1148.4605252584208</v>
      </c>
      <c r="T92" s="103">
        <f t="shared" si="28"/>
        <v>5.2000000000000006E-3</v>
      </c>
      <c r="U92" s="217">
        <v>1171.429735763589</v>
      </c>
      <c r="V92" s="103">
        <f t="shared" si="30"/>
        <v>5.1999999999999998E-3</v>
      </c>
      <c r="X92" s="247"/>
    </row>
    <row r="93" spans="1:24" ht="12.75" customHeight="1" x14ac:dyDescent="0.3">
      <c r="A93" s="38" t="s">
        <v>144</v>
      </c>
      <c r="B93" s="50"/>
      <c r="C93" s="217">
        <v>0</v>
      </c>
      <c r="D93" s="103">
        <f t="shared" si="20"/>
        <v>0</v>
      </c>
      <c r="E93" s="217">
        <v>0</v>
      </c>
      <c r="F93" s="103">
        <f t="shared" si="21"/>
        <v>0</v>
      </c>
      <c r="G93" s="217">
        <v>0</v>
      </c>
      <c r="H93" s="103">
        <f t="shared" si="22"/>
        <v>0</v>
      </c>
      <c r="I93" s="217">
        <v>0</v>
      </c>
      <c r="J93" s="103">
        <f t="shared" si="23"/>
        <v>0</v>
      </c>
      <c r="K93" s="217">
        <v>0</v>
      </c>
      <c r="L93" s="103">
        <f t="shared" si="24"/>
        <v>0</v>
      </c>
      <c r="M93" s="217">
        <v>0</v>
      </c>
      <c r="N93" s="103">
        <f t="shared" si="25"/>
        <v>0</v>
      </c>
      <c r="O93" s="217">
        <v>0</v>
      </c>
      <c r="P93" s="103">
        <f t="shared" si="26"/>
        <v>0</v>
      </c>
      <c r="Q93" s="217">
        <v>0</v>
      </c>
      <c r="R93" s="103">
        <f t="shared" si="27"/>
        <v>0</v>
      </c>
      <c r="S93" s="217">
        <v>0</v>
      </c>
      <c r="T93" s="103">
        <f t="shared" si="28"/>
        <v>0</v>
      </c>
      <c r="U93" s="217">
        <v>0</v>
      </c>
      <c r="V93" s="103">
        <f t="shared" si="30"/>
        <v>0</v>
      </c>
      <c r="X93" s="247"/>
    </row>
    <row r="94" spans="1:24" ht="12.75" customHeight="1" x14ac:dyDescent="0.3">
      <c r="A94" s="38" t="s">
        <v>156</v>
      </c>
      <c r="B94" s="50"/>
      <c r="C94" s="217">
        <v>0</v>
      </c>
      <c r="D94" s="103">
        <f t="shared" si="20"/>
        <v>0</v>
      </c>
      <c r="E94" s="217">
        <v>0</v>
      </c>
      <c r="F94" s="103">
        <f t="shared" si="21"/>
        <v>0</v>
      </c>
      <c r="G94" s="217">
        <v>0</v>
      </c>
      <c r="H94" s="103">
        <f t="shared" si="22"/>
        <v>0</v>
      </c>
      <c r="I94" s="217">
        <v>0</v>
      </c>
      <c r="J94" s="103">
        <f t="shared" si="23"/>
        <v>0</v>
      </c>
      <c r="K94" s="217">
        <v>0</v>
      </c>
      <c r="L94" s="103">
        <f t="shared" si="24"/>
        <v>0</v>
      </c>
      <c r="M94" s="217">
        <v>0</v>
      </c>
      <c r="N94" s="103">
        <f t="shared" si="25"/>
        <v>0</v>
      </c>
      <c r="O94" s="217">
        <v>0</v>
      </c>
      <c r="P94" s="103">
        <f t="shared" si="26"/>
        <v>0</v>
      </c>
      <c r="Q94" s="217">
        <v>0</v>
      </c>
      <c r="R94" s="103">
        <f t="shared" si="27"/>
        <v>0</v>
      </c>
      <c r="S94" s="217">
        <v>0</v>
      </c>
      <c r="T94" s="103">
        <f t="shared" si="28"/>
        <v>0</v>
      </c>
      <c r="U94" s="217">
        <v>0</v>
      </c>
      <c r="V94" s="103">
        <f t="shared" si="30"/>
        <v>0</v>
      </c>
      <c r="X94" s="247"/>
    </row>
    <row r="95" spans="1:24" ht="12.75" customHeight="1" x14ac:dyDescent="0.3">
      <c r="A95" s="38" t="s">
        <v>150</v>
      </c>
      <c r="B95" s="50"/>
      <c r="C95" s="217">
        <v>0</v>
      </c>
      <c r="D95" s="103">
        <f t="shared" si="20"/>
        <v>0</v>
      </c>
      <c r="E95" s="217">
        <v>0</v>
      </c>
      <c r="F95" s="103">
        <f t="shared" si="21"/>
        <v>0</v>
      </c>
      <c r="G95" s="217">
        <v>0</v>
      </c>
      <c r="H95" s="103">
        <f t="shared" si="22"/>
        <v>0</v>
      </c>
      <c r="I95" s="217">
        <v>0</v>
      </c>
      <c r="J95" s="103">
        <f t="shared" si="23"/>
        <v>0</v>
      </c>
      <c r="K95" s="217">
        <v>0</v>
      </c>
      <c r="L95" s="103">
        <f t="shared" si="24"/>
        <v>0</v>
      </c>
      <c r="M95" s="217">
        <v>0</v>
      </c>
      <c r="N95" s="103">
        <f t="shared" si="25"/>
        <v>0</v>
      </c>
      <c r="O95" s="217">
        <v>0</v>
      </c>
      <c r="P95" s="103">
        <f t="shared" si="26"/>
        <v>0</v>
      </c>
      <c r="Q95" s="217">
        <v>0</v>
      </c>
      <c r="R95" s="103">
        <f t="shared" si="27"/>
        <v>0</v>
      </c>
      <c r="S95" s="217">
        <v>0</v>
      </c>
      <c r="T95" s="103">
        <f t="shared" si="28"/>
        <v>0</v>
      </c>
      <c r="U95" s="217">
        <v>0</v>
      </c>
      <c r="V95" s="103">
        <f t="shared" si="30"/>
        <v>0</v>
      </c>
      <c r="X95" s="247"/>
    </row>
    <row r="96" spans="1:24" ht="12.75" customHeight="1" x14ac:dyDescent="0.3">
      <c r="A96" s="38" t="s">
        <v>146</v>
      </c>
      <c r="B96" s="50"/>
      <c r="C96" s="217">
        <v>0</v>
      </c>
      <c r="D96" s="103">
        <f t="shared" si="20"/>
        <v>0</v>
      </c>
      <c r="E96" s="217">
        <v>0</v>
      </c>
      <c r="F96" s="103">
        <f t="shared" si="21"/>
        <v>0</v>
      </c>
      <c r="G96" s="217">
        <v>0</v>
      </c>
      <c r="H96" s="103">
        <f t="shared" si="22"/>
        <v>0</v>
      </c>
      <c r="I96" s="217">
        <v>0</v>
      </c>
      <c r="J96" s="103">
        <f t="shared" si="23"/>
        <v>0</v>
      </c>
      <c r="K96" s="217">
        <v>0</v>
      </c>
      <c r="L96" s="103">
        <f t="shared" si="24"/>
        <v>0</v>
      </c>
      <c r="M96" s="217">
        <v>0</v>
      </c>
      <c r="N96" s="103">
        <f t="shared" si="25"/>
        <v>0</v>
      </c>
      <c r="O96" s="217">
        <v>0</v>
      </c>
      <c r="P96" s="103">
        <f t="shared" si="26"/>
        <v>0</v>
      </c>
      <c r="Q96" s="217">
        <v>0</v>
      </c>
      <c r="R96" s="103">
        <f t="shared" si="27"/>
        <v>0</v>
      </c>
      <c r="S96" s="217">
        <v>0</v>
      </c>
      <c r="T96" s="103">
        <f t="shared" si="28"/>
        <v>0</v>
      </c>
      <c r="U96" s="217">
        <v>0</v>
      </c>
      <c r="V96" s="103">
        <f t="shared" si="30"/>
        <v>0</v>
      </c>
      <c r="X96" s="247"/>
    </row>
    <row r="97" spans="1:24" ht="12.75" customHeight="1" x14ac:dyDescent="0.3">
      <c r="A97" s="38" t="s">
        <v>7</v>
      </c>
      <c r="B97" s="50"/>
      <c r="C97" s="217">
        <v>2246.1871999999998</v>
      </c>
      <c r="D97" s="103">
        <f t="shared" si="20"/>
        <v>1.1916112466843501E-2</v>
      </c>
      <c r="E97" s="217">
        <v>2246.1871999999998</v>
      </c>
      <c r="F97" s="103">
        <f t="shared" si="21"/>
        <v>1.1682463202787745E-2</v>
      </c>
      <c r="G97" s="217">
        <v>2246.1871999999998</v>
      </c>
      <c r="H97" s="103">
        <f t="shared" si="22"/>
        <v>1.1453395296850731E-2</v>
      </c>
      <c r="I97" s="217">
        <v>2246.1871999999998</v>
      </c>
      <c r="J97" s="103">
        <f t="shared" si="23"/>
        <v>1.122881891848111E-2</v>
      </c>
      <c r="K97" s="217">
        <v>2246.1871999999998</v>
      </c>
      <c r="L97" s="103">
        <f t="shared" si="24"/>
        <v>1.1008645998510891E-2</v>
      </c>
      <c r="M97" s="217">
        <v>2246.1871999999998</v>
      </c>
      <c r="N97" s="103">
        <f t="shared" si="25"/>
        <v>1.0792790194618521E-2</v>
      </c>
      <c r="O97" s="217">
        <v>2246.1871999999998</v>
      </c>
      <c r="P97" s="103">
        <f t="shared" si="26"/>
        <v>1.0581166857469139E-2</v>
      </c>
      <c r="Q97" s="217">
        <v>2246.1871999999998</v>
      </c>
      <c r="R97" s="103">
        <f t="shared" si="27"/>
        <v>1.0373692997518764E-2</v>
      </c>
      <c r="S97" s="217">
        <v>2246.1871999999998</v>
      </c>
      <c r="T97" s="103">
        <f t="shared" si="28"/>
        <v>1.0170287252469375E-2</v>
      </c>
      <c r="U97" s="217">
        <v>2246.1871999999998</v>
      </c>
      <c r="V97" s="103">
        <f t="shared" si="30"/>
        <v>9.9708698553621321E-3</v>
      </c>
      <c r="X97" s="247"/>
    </row>
    <row r="98" spans="1:24" ht="12.75" customHeight="1" x14ac:dyDescent="0.3">
      <c r="A98" s="145" t="s">
        <v>245</v>
      </c>
      <c r="B98" s="50"/>
      <c r="C98" s="217">
        <v>226.2</v>
      </c>
      <c r="D98" s="103">
        <f t="shared" si="20"/>
        <v>1.1999999999999999E-3</v>
      </c>
      <c r="E98" s="217">
        <v>230.72399999999999</v>
      </c>
      <c r="F98" s="103">
        <f t="shared" si="21"/>
        <v>1.1999999999999999E-3</v>
      </c>
      <c r="G98" s="217">
        <v>235.33847999999998</v>
      </c>
      <c r="H98" s="103">
        <f t="shared" si="22"/>
        <v>1.1999999999999999E-3</v>
      </c>
      <c r="I98" s="217">
        <v>240.04524959999995</v>
      </c>
      <c r="J98" s="103">
        <f t="shared" si="23"/>
        <v>1.1999999999999999E-3</v>
      </c>
      <c r="K98" s="217">
        <v>244.84615459199998</v>
      </c>
      <c r="L98" s="103">
        <f t="shared" si="24"/>
        <v>1.1999999999999999E-3</v>
      </c>
      <c r="M98" s="217">
        <v>249.74307768383994</v>
      </c>
      <c r="N98" s="103">
        <f t="shared" si="25"/>
        <v>1.1999999999999999E-3</v>
      </c>
      <c r="O98" s="217">
        <v>254.73793923751674</v>
      </c>
      <c r="P98" s="103">
        <f t="shared" si="26"/>
        <v>1.1999999999999999E-3</v>
      </c>
      <c r="Q98" s="217">
        <v>259.8326980222671</v>
      </c>
      <c r="R98" s="103">
        <f t="shared" si="27"/>
        <v>1.1999999999999999E-3</v>
      </c>
      <c r="S98" s="217">
        <v>265.02935198271246</v>
      </c>
      <c r="T98" s="103">
        <f t="shared" si="28"/>
        <v>1.1999999999999999E-3</v>
      </c>
      <c r="U98" s="217">
        <v>270.32993902236672</v>
      </c>
      <c r="V98" s="103">
        <f t="shared" si="30"/>
        <v>1.2000000000000001E-3</v>
      </c>
      <c r="X98" s="247"/>
    </row>
    <row r="99" spans="1:24" ht="12.75" customHeight="1" x14ac:dyDescent="0.3">
      <c r="A99" s="145" t="s">
        <v>245</v>
      </c>
      <c r="B99" s="50"/>
      <c r="C99" s="217">
        <v>0</v>
      </c>
      <c r="D99" s="103">
        <f t="shared" si="20"/>
        <v>0</v>
      </c>
      <c r="E99" s="217">
        <v>0</v>
      </c>
      <c r="F99" s="103">
        <f t="shared" si="21"/>
        <v>0</v>
      </c>
      <c r="G99" s="217">
        <v>0</v>
      </c>
      <c r="H99" s="103">
        <f t="shared" si="22"/>
        <v>0</v>
      </c>
      <c r="I99" s="217">
        <v>0</v>
      </c>
      <c r="J99" s="103">
        <f t="shared" si="23"/>
        <v>0</v>
      </c>
      <c r="K99" s="217">
        <v>0</v>
      </c>
      <c r="L99" s="103">
        <f t="shared" si="24"/>
        <v>0</v>
      </c>
      <c r="M99" s="217">
        <v>0</v>
      </c>
      <c r="N99" s="103">
        <f t="shared" si="25"/>
        <v>0</v>
      </c>
      <c r="O99" s="217">
        <v>0</v>
      </c>
      <c r="P99" s="103">
        <f t="shared" si="26"/>
        <v>0</v>
      </c>
      <c r="Q99" s="217">
        <v>0</v>
      </c>
      <c r="R99" s="103">
        <f t="shared" si="27"/>
        <v>0</v>
      </c>
      <c r="S99" s="217">
        <v>0</v>
      </c>
      <c r="T99" s="103">
        <f t="shared" si="28"/>
        <v>0</v>
      </c>
      <c r="U99" s="217">
        <v>0</v>
      </c>
      <c r="V99" s="103">
        <f t="shared" si="30"/>
        <v>0</v>
      </c>
      <c r="X99" s="247"/>
    </row>
    <row r="100" spans="1:24" ht="12.75" customHeight="1" x14ac:dyDescent="0.3">
      <c r="A100" s="145" t="s">
        <v>245</v>
      </c>
      <c r="B100" s="50"/>
      <c r="C100" s="217">
        <v>0</v>
      </c>
      <c r="D100" s="103">
        <f t="shared" si="20"/>
        <v>0</v>
      </c>
      <c r="E100" s="217">
        <v>0</v>
      </c>
      <c r="F100" s="103">
        <f t="shared" si="21"/>
        <v>0</v>
      </c>
      <c r="G100" s="217">
        <v>0</v>
      </c>
      <c r="H100" s="103">
        <f t="shared" si="22"/>
        <v>0</v>
      </c>
      <c r="I100" s="217">
        <v>0</v>
      </c>
      <c r="J100" s="103">
        <f t="shared" si="23"/>
        <v>0</v>
      </c>
      <c r="K100" s="217">
        <v>0</v>
      </c>
      <c r="L100" s="103">
        <f t="shared" si="24"/>
        <v>0</v>
      </c>
      <c r="M100" s="217">
        <v>0</v>
      </c>
      <c r="N100" s="103">
        <f t="shared" si="25"/>
        <v>0</v>
      </c>
      <c r="O100" s="217">
        <v>0</v>
      </c>
      <c r="P100" s="103">
        <f t="shared" si="26"/>
        <v>0</v>
      </c>
      <c r="Q100" s="217">
        <v>0</v>
      </c>
      <c r="R100" s="103">
        <f t="shared" si="27"/>
        <v>0</v>
      </c>
      <c r="S100" s="217">
        <v>0</v>
      </c>
      <c r="T100" s="103">
        <f t="shared" si="28"/>
        <v>0</v>
      </c>
      <c r="U100" s="217">
        <v>0</v>
      </c>
      <c r="V100" s="103">
        <f t="shared" si="30"/>
        <v>0</v>
      </c>
      <c r="X100" s="247"/>
    </row>
    <row r="101" spans="1:24" ht="12.75" customHeight="1" x14ac:dyDescent="0.3">
      <c r="A101" s="38" t="s">
        <v>99</v>
      </c>
      <c r="B101" s="50"/>
      <c r="C101" s="217"/>
      <c r="D101" s="103">
        <f t="shared" si="20"/>
        <v>0</v>
      </c>
      <c r="E101" s="217"/>
      <c r="F101" s="103">
        <f t="shared" si="21"/>
        <v>0</v>
      </c>
      <c r="G101" s="217"/>
      <c r="H101" s="103">
        <f t="shared" si="22"/>
        <v>0</v>
      </c>
      <c r="I101" s="217">
        <v>0</v>
      </c>
      <c r="J101" s="103">
        <f t="shared" si="23"/>
        <v>0</v>
      </c>
      <c r="K101" s="217">
        <v>0</v>
      </c>
      <c r="L101" s="103">
        <f t="shared" si="24"/>
        <v>0</v>
      </c>
      <c r="M101" s="217">
        <v>0</v>
      </c>
      <c r="N101" s="103">
        <f t="shared" si="25"/>
        <v>0</v>
      </c>
      <c r="O101" s="217">
        <v>0</v>
      </c>
      <c r="P101" s="103">
        <f t="shared" si="26"/>
        <v>0</v>
      </c>
      <c r="Q101" s="217">
        <v>0</v>
      </c>
      <c r="R101" s="103">
        <f t="shared" si="27"/>
        <v>0</v>
      </c>
      <c r="S101" s="217">
        <v>0</v>
      </c>
      <c r="T101" s="103">
        <f t="shared" si="28"/>
        <v>0</v>
      </c>
      <c r="U101" s="217">
        <v>0</v>
      </c>
      <c r="V101" s="103">
        <f t="shared" si="30"/>
        <v>0</v>
      </c>
      <c r="X101" s="247"/>
    </row>
    <row r="102" spans="1:24" ht="12.75" customHeight="1" x14ac:dyDescent="0.3">
      <c r="A102" s="145" t="s">
        <v>78</v>
      </c>
      <c r="B102" s="50"/>
      <c r="C102" s="217">
        <v>0</v>
      </c>
      <c r="D102" s="103">
        <f t="shared" si="20"/>
        <v>0</v>
      </c>
      <c r="E102" s="217">
        <v>0</v>
      </c>
      <c r="F102" s="103">
        <f t="shared" si="21"/>
        <v>0</v>
      </c>
      <c r="G102" s="217">
        <v>0</v>
      </c>
      <c r="H102" s="103">
        <f t="shared" si="22"/>
        <v>0</v>
      </c>
      <c r="I102" s="217">
        <v>0</v>
      </c>
      <c r="J102" s="103">
        <f t="shared" si="23"/>
        <v>0</v>
      </c>
      <c r="K102" s="217">
        <v>0</v>
      </c>
      <c r="L102" s="103">
        <f t="shared" si="24"/>
        <v>0</v>
      </c>
      <c r="M102" s="217">
        <v>0</v>
      </c>
      <c r="N102" s="103">
        <f t="shared" si="25"/>
        <v>0</v>
      </c>
      <c r="O102" s="217">
        <v>0</v>
      </c>
      <c r="P102" s="103">
        <f t="shared" si="26"/>
        <v>0</v>
      </c>
      <c r="Q102" s="217">
        <v>0</v>
      </c>
      <c r="R102" s="103">
        <f t="shared" si="27"/>
        <v>0</v>
      </c>
      <c r="S102" s="217">
        <v>0</v>
      </c>
      <c r="T102" s="103">
        <f t="shared" si="28"/>
        <v>0</v>
      </c>
      <c r="U102" s="217">
        <v>0</v>
      </c>
      <c r="V102" s="103">
        <f t="shared" si="30"/>
        <v>0</v>
      </c>
      <c r="X102" s="247"/>
    </row>
    <row r="103" spans="1:24" ht="12.75" customHeight="1" x14ac:dyDescent="0.3">
      <c r="A103" s="145" t="s">
        <v>78</v>
      </c>
      <c r="B103" s="50"/>
      <c r="C103" s="217">
        <v>0</v>
      </c>
      <c r="D103" s="103">
        <f t="shared" si="20"/>
        <v>0</v>
      </c>
      <c r="E103" s="217">
        <v>0</v>
      </c>
      <c r="F103" s="103">
        <f t="shared" si="21"/>
        <v>0</v>
      </c>
      <c r="G103" s="217">
        <v>0</v>
      </c>
      <c r="H103" s="103">
        <f t="shared" si="22"/>
        <v>0</v>
      </c>
      <c r="I103" s="217">
        <v>0</v>
      </c>
      <c r="J103" s="103">
        <f t="shared" si="23"/>
        <v>0</v>
      </c>
      <c r="K103" s="217">
        <v>0</v>
      </c>
      <c r="L103" s="103">
        <f t="shared" si="24"/>
        <v>0</v>
      </c>
      <c r="M103" s="217">
        <v>0</v>
      </c>
      <c r="N103" s="103">
        <f t="shared" si="25"/>
        <v>0</v>
      </c>
      <c r="O103" s="217">
        <v>0</v>
      </c>
      <c r="P103" s="103">
        <f t="shared" si="26"/>
        <v>0</v>
      </c>
      <c r="Q103" s="217">
        <v>0</v>
      </c>
      <c r="R103" s="103">
        <f t="shared" si="27"/>
        <v>0</v>
      </c>
      <c r="S103" s="217">
        <v>0</v>
      </c>
      <c r="T103" s="103">
        <f t="shared" si="28"/>
        <v>0</v>
      </c>
      <c r="U103" s="217">
        <v>0</v>
      </c>
      <c r="V103" s="103">
        <f t="shared" si="30"/>
        <v>0</v>
      </c>
      <c r="X103" s="247"/>
    </row>
    <row r="104" spans="1:24" ht="12.75" customHeight="1" x14ac:dyDescent="0.3">
      <c r="A104" s="145" t="s">
        <v>78</v>
      </c>
      <c r="B104" s="26"/>
      <c r="C104" s="217">
        <v>0</v>
      </c>
      <c r="D104" s="103">
        <f t="shared" si="20"/>
        <v>0</v>
      </c>
      <c r="E104" s="217">
        <v>0</v>
      </c>
      <c r="F104" s="103">
        <f t="shared" si="21"/>
        <v>0</v>
      </c>
      <c r="G104" s="217">
        <v>0</v>
      </c>
      <c r="H104" s="103">
        <f t="shared" si="22"/>
        <v>0</v>
      </c>
      <c r="I104" s="217">
        <v>0</v>
      </c>
      <c r="J104" s="103">
        <f t="shared" si="23"/>
        <v>0</v>
      </c>
      <c r="K104" s="217">
        <v>0</v>
      </c>
      <c r="L104" s="103">
        <f t="shared" si="24"/>
        <v>0</v>
      </c>
      <c r="M104" s="217">
        <v>0</v>
      </c>
      <c r="N104" s="103">
        <f t="shared" si="25"/>
        <v>0</v>
      </c>
      <c r="O104" s="217">
        <v>0</v>
      </c>
      <c r="P104" s="103">
        <f t="shared" si="26"/>
        <v>0</v>
      </c>
      <c r="Q104" s="217">
        <v>0</v>
      </c>
      <c r="R104" s="103">
        <f t="shared" si="27"/>
        <v>0</v>
      </c>
      <c r="S104" s="217">
        <v>0</v>
      </c>
      <c r="T104" s="103">
        <f t="shared" si="28"/>
        <v>0</v>
      </c>
      <c r="U104" s="217">
        <v>0</v>
      </c>
      <c r="V104" s="103">
        <f t="shared" si="30"/>
        <v>0</v>
      </c>
      <c r="X104" s="247"/>
    </row>
    <row r="105" spans="1:24" ht="12.75" customHeight="1" x14ac:dyDescent="0.3">
      <c r="A105" s="26" t="s">
        <v>36</v>
      </c>
      <c r="B105" s="69"/>
      <c r="C105" s="105">
        <f>SUM(C52:C104)</f>
        <v>47700.253725944553</v>
      </c>
      <c r="D105" s="106">
        <f t="shared" ref="D105" si="31">IFERROR(C105/C$28,0)</f>
        <v>0.25305174390421514</v>
      </c>
      <c r="E105" s="105">
        <f>SUM(E52:E104)</f>
        <v>47533.446934747444</v>
      </c>
      <c r="F105" s="106">
        <f t="shared" ref="F105" si="32">IFERROR(E105/E$28,0)</f>
        <v>0.24722237964709753</v>
      </c>
      <c r="G105" s="105">
        <f>SUM(G52:G104)</f>
        <v>48630.637193924638</v>
      </c>
      <c r="H105" s="106">
        <f t="shared" ref="H105" si="33">IFERROR(G105/G$28,0)</f>
        <v>0.24796949751995326</v>
      </c>
      <c r="I105" s="105">
        <f>SUM(I52:I104)</f>
        <v>49490.925942028844</v>
      </c>
      <c r="J105" s="106">
        <f t="shared" ref="J105" si="34">IFERROR(I105/I$28,0)</f>
        <v>0.24740798340895231</v>
      </c>
      <c r="K105" s="105">
        <f>SUM(K52:K104)</f>
        <v>50436.871314287921</v>
      </c>
      <c r="L105" s="106">
        <f t="shared" ref="L105" si="35">IFERROR(K105/K$28,0)</f>
        <v>0.24719295950553208</v>
      </c>
      <c r="M105" s="105">
        <f>SUM(M52:M104)</f>
        <v>51401.903762378104</v>
      </c>
      <c r="N105" s="106">
        <f t="shared" ref="N105" si="36">IFERROR(M105/M$28,0)</f>
        <v>0.24698295979574603</v>
      </c>
      <c r="O105" s="105">
        <f>SUM(O52:O104)</f>
        <v>52386.133371412856</v>
      </c>
      <c r="P105" s="106">
        <f t="shared" ref="P105" si="37">IFERROR(O105/O$28,0)</f>
        <v>0.2467765902238922</v>
      </c>
      <c r="Q105" s="105">
        <f>SUM(Q52:Q104)</f>
        <v>53390.305220334529</v>
      </c>
      <c r="R105" s="106">
        <f t="shared" ref="R105" si="38">IFERROR(Q105/Q$28,0)</f>
        <v>0.24657545702316078</v>
      </c>
      <c r="S105" s="105">
        <f>SUM(S52:S104)</f>
        <v>54414.455551478932</v>
      </c>
      <c r="T105" s="106">
        <f t="shared" ref="T105" si="39">IFERROR(S105/S$28,0)</f>
        <v>0.24637779239649646</v>
      </c>
      <c r="U105" s="105">
        <f>SUM(U52:U104)</f>
        <v>55455.285536352087</v>
      </c>
      <c r="V105" s="106">
        <f t="shared" si="30"/>
        <v>0.24616712038734473</v>
      </c>
    </row>
    <row r="106" spans="1:24" ht="12.75" customHeight="1" x14ac:dyDescent="0.3">
      <c r="A106" s="26"/>
      <c r="B106" s="26"/>
      <c r="C106" s="51"/>
      <c r="D106" s="52"/>
      <c r="E106" s="51"/>
      <c r="F106" s="52"/>
      <c r="G106" s="51"/>
      <c r="H106" s="52"/>
      <c r="I106" s="51"/>
      <c r="J106" s="52"/>
      <c r="K106" s="51"/>
      <c r="L106" s="52"/>
      <c r="M106" s="51"/>
      <c r="N106" s="52"/>
      <c r="O106" s="51"/>
      <c r="P106" s="52"/>
      <c r="Q106" s="51"/>
      <c r="R106" s="52"/>
      <c r="S106" s="51"/>
      <c r="T106" s="52"/>
      <c r="U106" s="51"/>
      <c r="V106" s="52"/>
    </row>
    <row r="107" spans="1:24" ht="12.75" customHeight="1" x14ac:dyDescent="0.3">
      <c r="A107" s="26" t="s">
        <v>19</v>
      </c>
      <c r="B107" s="69"/>
      <c r="C107" s="105">
        <f>C28-C33-C46-C105</f>
        <v>14952.274274055446</v>
      </c>
      <c r="D107" s="106">
        <f>IFERROR(C107/C$28,0)</f>
        <v>7.9322409941938704E-2</v>
      </c>
      <c r="E107" s="105">
        <f>E28-E33-E46-E105</f>
        <v>17607.281065252551</v>
      </c>
      <c r="F107" s="106">
        <f>IFERROR(E107/E$28,0)</f>
        <v>9.1575810398151311E-2</v>
      </c>
      <c r="G107" s="105">
        <f>G28-G33-G46-G105</f>
        <v>19048.054806075343</v>
      </c>
      <c r="H107" s="106">
        <f>IFERROR(G107/G$28,0)</f>
        <v>9.712676723029065E-2</v>
      </c>
      <c r="I107" s="105">
        <f>I28-I33-I46-I105</f>
        <v>20776.489337971114</v>
      </c>
      <c r="J107" s="106">
        <f>IFERROR(I107/I$28,0)</f>
        <v>0.10386286438540435</v>
      </c>
      <c r="K107" s="105">
        <f>K28-K33-K46-K105</f>
        <v>22471.041711312042</v>
      </c>
      <c r="L107" s="106">
        <f>IFERROR(K107/K$28,0)</f>
        <v>0.11013140107717052</v>
      </c>
      <c r="M107" s="105">
        <f>M28-M33-M46-M105</f>
        <v>24199.316963733858</v>
      </c>
      <c r="N107" s="106">
        <f>IFERROR(M107/M$28,0)</f>
        <v>0.11627621724611931</v>
      </c>
      <c r="O107" s="105">
        <f>O28-O33-O46-O105</f>
        <v>25962.261209221339</v>
      </c>
      <c r="P107" s="106">
        <f>IFERROR(O107/O$28,0)</f>
        <v>0.12230103432695613</v>
      </c>
      <c r="Q107" s="105">
        <f>Q28-Q33-Q46-Q105</f>
        <v>27760.206691912346</v>
      </c>
      <c r="R107" s="106">
        <f>IFERROR(Q107/Q$28,0)</f>
        <v>0.12820652783061209</v>
      </c>
      <c r="S107" s="105">
        <f>S28-S33-S46-S105</f>
        <v>29594.216039012907</v>
      </c>
      <c r="T107" s="106">
        <f>IFERROR(S107/S$28,0)</f>
        <v>0.13399670255818291</v>
      </c>
      <c r="U107" s="105">
        <f>U28-U33-U46-U105</f>
        <v>31468.708925949577</v>
      </c>
      <c r="V107" s="106">
        <f>IFERROR(U107/U$28,0)</f>
        <v>0.13969022760743893</v>
      </c>
    </row>
    <row r="108" spans="1:24" ht="12.75" customHeight="1" x14ac:dyDescent="0.3">
      <c r="A108" s="26"/>
      <c r="B108" s="26"/>
      <c r="C108" s="53"/>
      <c r="D108" s="54"/>
      <c r="E108" s="53"/>
      <c r="F108" s="54"/>
      <c r="G108" s="53"/>
      <c r="H108" s="54"/>
      <c r="I108" s="53"/>
      <c r="J108" s="54"/>
      <c r="K108" s="53"/>
      <c r="L108" s="54"/>
      <c r="M108" s="53"/>
      <c r="N108" s="54"/>
      <c r="O108" s="53"/>
      <c r="P108" s="54"/>
      <c r="Q108" s="53"/>
      <c r="R108" s="54"/>
      <c r="S108" s="53"/>
      <c r="T108" s="54"/>
      <c r="U108" s="53"/>
      <c r="V108" s="54"/>
    </row>
    <row r="109" spans="1:24" ht="12.75" customHeight="1" x14ac:dyDescent="0.3">
      <c r="A109" s="26"/>
      <c r="B109" s="26"/>
      <c r="C109" s="53"/>
      <c r="D109" s="54"/>
      <c r="E109" s="53"/>
      <c r="F109" s="54"/>
      <c r="G109" s="53"/>
      <c r="H109" s="54"/>
      <c r="I109" s="53"/>
      <c r="J109" s="54"/>
      <c r="K109" s="53"/>
      <c r="L109" s="54"/>
      <c r="M109" s="53"/>
      <c r="N109" s="54"/>
      <c r="O109" s="53"/>
      <c r="P109" s="54"/>
      <c r="Q109" s="53"/>
      <c r="R109" s="54"/>
      <c r="S109" s="53"/>
      <c r="T109" s="54"/>
      <c r="U109" s="53"/>
      <c r="V109" s="54"/>
    </row>
    <row r="110" spans="1:24" ht="12.75" customHeight="1" x14ac:dyDescent="0.3">
      <c r="A110" s="55" t="s">
        <v>49</v>
      </c>
      <c r="B110" s="55"/>
      <c r="C110" s="109" t="str">
        <f>C50</f>
        <v>FY 2018-19</v>
      </c>
      <c r="D110" s="109" t="s">
        <v>9</v>
      </c>
      <c r="E110" s="109" t="str">
        <f>E50</f>
        <v>FY 2019-20</v>
      </c>
      <c r="F110" s="109" t="s">
        <v>9</v>
      </c>
      <c r="G110" s="109" t="str">
        <f>G50</f>
        <v>FY 2020-21</v>
      </c>
      <c r="H110" s="109" t="s">
        <v>9</v>
      </c>
      <c r="I110" s="109" t="str">
        <f>I50</f>
        <v>FY 2021-22</v>
      </c>
      <c r="J110" s="109" t="s">
        <v>9</v>
      </c>
      <c r="K110" s="109" t="str">
        <f>K50</f>
        <v>FY 2022-23</v>
      </c>
      <c r="L110" s="109" t="s">
        <v>9</v>
      </c>
      <c r="M110" s="109" t="str">
        <f>M50</f>
        <v>FY 2023-24</v>
      </c>
      <c r="N110" s="109" t="s">
        <v>9</v>
      </c>
      <c r="O110" s="109" t="str">
        <f>O50</f>
        <v>FY 2024-25</v>
      </c>
      <c r="P110" s="109" t="s">
        <v>9</v>
      </c>
      <c r="Q110" s="109" t="str">
        <f>Q50</f>
        <v>FY 2025-26</v>
      </c>
      <c r="R110" s="109" t="s">
        <v>9</v>
      </c>
      <c r="S110" s="109" t="str">
        <f>S50</f>
        <v>FY 2026-27</v>
      </c>
      <c r="T110" s="109" t="s">
        <v>9</v>
      </c>
      <c r="U110" s="109" t="str">
        <f>U50</f>
        <v>FY 2027-28</v>
      </c>
      <c r="V110" s="109" t="s">
        <v>9</v>
      </c>
    </row>
    <row r="111" spans="1:24" ht="12.75" customHeight="1" x14ac:dyDescent="0.3">
      <c r="A111" s="38" t="s">
        <v>141</v>
      </c>
      <c r="B111" s="50"/>
      <c r="C111" s="102">
        <f>C59</f>
        <v>28275</v>
      </c>
      <c r="D111" s="103">
        <f t="shared" ref="D111:D116" si="40">IFERROR(C111/C$28,0)</f>
        <v>0.15</v>
      </c>
      <c r="E111" s="102">
        <f>E59</f>
        <v>28840.5</v>
      </c>
      <c r="F111" s="103">
        <f t="shared" ref="F111:F116" si="41">IFERROR(E111/E$28,0)</f>
        <v>0.15</v>
      </c>
      <c r="G111" s="102">
        <f>G59</f>
        <v>29417.309999999998</v>
      </c>
      <c r="H111" s="103">
        <f t="shared" ref="H111:H116" si="42">IFERROR(G111/G$28,0)</f>
        <v>0.15</v>
      </c>
      <c r="I111" s="102">
        <f>I59</f>
        <v>30005.656199999998</v>
      </c>
      <c r="J111" s="103">
        <f t="shared" ref="J111:J116" si="43">IFERROR(I111/I$28,0)</f>
        <v>0.15</v>
      </c>
      <c r="K111" s="102">
        <f>K59</f>
        <v>30605.769323999997</v>
      </c>
      <c r="L111" s="103">
        <f t="shared" ref="L111:L116" si="44">IFERROR(K111/K$28,0)</f>
        <v>0.15</v>
      </c>
      <c r="M111" s="102">
        <f>M59</f>
        <v>31217.884710479997</v>
      </c>
      <c r="N111" s="103">
        <f t="shared" ref="N111:N116" si="45">IFERROR(M111/M$28,0)</f>
        <v>0.15</v>
      </c>
      <c r="O111" s="102">
        <f>O59</f>
        <v>31842.242404689598</v>
      </c>
      <c r="P111" s="103">
        <f t="shared" ref="P111:P116" si="46">IFERROR(O111/O$28,0)</f>
        <v>0.15</v>
      </c>
      <c r="Q111" s="102">
        <f>Q59</f>
        <v>32479.087252783385</v>
      </c>
      <c r="R111" s="103">
        <f t="shared" ref="R111:R116" si="47">IFERROR(Q111/Q$28,0)</f>
        <v>0.15</v>
      </c>
      <c r="S111" s="102">
        <f>S59</f>
        <v>33128.668997839057</v>
      </c>
      <c r="T111" s="103">
        <f t="shared" ref="T111:T116" si="48">IFERROR(S111/S$28,0)</f>
        <v>0.15</v>
      </c>
      <c r="U111" s="102">
        <f>U59</f>
        <v>33791.242377795839</v>
      </c>
      <c r="V111" s="103">
        <f t="shared" ref="V111:V116" si="49">IFERROR(U111/U$28,0)</f>
        <v>0.15</v>
      </c>
    </row>
    <row r="112" spans="1:24" ht="12.75" customHeight="1" x14ac:dyDescent="0.3">
      <c r="A112" s="38" t="s">
        <v>96</v>
      </c>
      <c r="B112" s="50"/>
      <c r="C112" s="102">
        <f>C62</f>
        <v>0</v>
      </c>
      <c r="D112" s="103">
        <f t="shared" si="40"/>
        <v>0</v>
      </c>
      <c r="E112" s="102">
        <f>E62</f>
        <v>0</v>
      </c>
      <c r="F112" s="103">
        <f t="shared" si="41"/>
        <v>0</v>
      </c>
      <c r="G112" s="102">
        <f>G62</f>
        <v>0</v>
      </c>
      <c r="H112" s="103">
        <f t="shared" si="42"/>
        <v>0</v>
      </c>
      <c r="I112" s="102">
        <f>I62</f>
        <v>0</v>
      </c>
      <c r="J112" s="103">
        <f t="shared" si="43"/>
        <v>0</v>
      </c>
      <c r="K112" s="102">
        <f>K62</f>
        <v>0</v>
      </c>
      <c r="L112" s="103">
        <f t="shared" si="44"/>
        <v>0</v>
      </c>
      <c r="M112" s="102">
        <f>M62</f>
        <v>0</v>
      </c>
      <c r="N112" s="103">
        <f t="shared" si="45"/>
        <v>0</v>
      </c>
      <c r="O112" s="102">
        <f>O62</f>
        <v>0</v>
      </c>
      <c r="P112" s="103">
        <f t="shared" si="46"/>
        <v>0</v>
      </c>
      <c r="Q112" s="102">
        <f>Q62</f>
        <v>0</v>
      </c>
      <c r="R112" s="103">
        <f t="shared" si="47"/>
        <v>0</v>
      </c>
      <c r="S112" s="102">
        <f>S62</f>
        <v>0</v>
      </c>
      <c r="T112" s="103">
        <f t="shared" si="48"/>
        <v>0</v>
      </c>
      <c r="U112" s="102">
        <f>U62</f>
        <v>0</v>
      </c>
      <c r="V112" s="103">
        <f t="shared" si="49"/>
        <v>0</v>
      </c>
    </row>
    <row r="113" spans="1:22" ht="12.75" customHeight="1" x14ac:dyDescent="0.3">
      <c r="A113" s="145" t="s">
        <v>78</v>
      </c>
      <c r="B113" s="56"/>
      <c r="C113" s="136">
        <v>0</v>
      </c>
      <c r="D113" s="103">
        <f t="shared" si="40"/>
        <v>0</v>
      </c>
      <c r="E113" s="136">
        <v>0</v>
      </c>
      <c r="F113" s="103">
        <f t="shared" si="41"/>
        <v>0</v>
      </c>
      <c r="G113" s="136">
        <v>0</v>
      </c>
      <c r="H113" s="103">
        <f t="shared" si="42"/>
        <v>0</v>
      </c>
      <c r="I113" s="136">
        <v>0</v>
      </c>
      <c r="J113" s="103">
        <f t="shared" si="43"/>
        <v>0</v>
      </c>
      <c r="K113" s="136">
        <v>0</v>
      </c>
      <c r="L113" s="103">
        <f t="shared" si="44"/>
        <v>0</v>
      </c>
      <c r="M113" s="136">
        <v>0</v>
      </c>
      <c r="N113" s="103">
        <f t="shared" si="45"/>
        <v>0</v>
      </c>
      <c r="O113" s="136">
        <v>0</v>
      </c>
      <c r="P113" s="103">
        <f t="shared" si="46"/>
        <v>0</v>
      </c>
      <c r="Q113" s="136">
        <v>0</v>
      </c>
      <c r="R113" s="103">
        <f t="shared" si="47"/>
        <v>0</v>
      </c>
      <c r="S113" s="136">
        <v>0</v>
      </c>
      <c r="T113" s="103">
        <f t="shared" si="48"/>
        <v>0</v>
      </c>
      <c r="U113" s="136">
        <v>0</v>
      </c>
      <c r="V113" s="103">
        <f t="shared" si="49"/>
        <v>0</v>
      </c>
    </row>
    <row r="114" spans="1:22" ht="12.75" customHeight="1" x14ac:dyDescent="0.3">
      <c r="A114" s="145" t="s">
        <v>78</v>
      </c>
      <c r="B114" s="56"/>
      <c r="C114" s="136">
        <v>0</v>
      </c>
      <c r="D114" s="103">
        <f t="shared" si="40"/>
        <v>0</v>
      </c>
      <c r="E114" s="136">
        <v>0</v>
      </c>
      <c r="F114" s="103">
        <f t="shared" si="41"/>
        <v>0</v>
      </c>
      <c r="G114" s="136">
        <v>0</v>
      </c>
      <c r="H114" s="103">
        <f t="shared" si="42"/>
        <v>0</v>
      </c>
      <c r="I114" s="136">
        <v>0</v>
      </c>
      <c r="J114" s="103">
        <f t="shared" si="43"/>
        <v>0</v>
      </c>
      <c r="K114" s="136">
        <v>0</v>
      </c>
      <c r="L114" s="103">
        <f t="shared" si="44"/>
        <v>0</v>
      </c>
      <c r="M114" s="136">
        <v>0</v>
      </c>
      <c r="N114" s="103">
        <f t="shared" si="45"/>
        <v>0</v>
      </c>
      <c r="O114" s="136">
        <v>0</v>
      </c>
      <c r="P114" s="103">
        <f t="shared" si="46"/>
        <v>0</v>
      </c>
      <c r="Q114" s="136">
        <v>0</v>
      </c>
      <c r="R114" s="103">
        <f t="shared" si="47"/>
        <v>0</v>
      </c>
      <c r="S114" s="136">
        <v>0</v>
      </c>
      <c r="T114" s="103">
        <f t="shared" si="48"/>
        <v>0</v>
      </c>
      <c r="U114" s="136">
        <v>0</v>
      </c>
      <c r="V114" s="103">
        <f t="shared" si="49"/>
        <v>0</v>
      </c>
    </row>
    <row r="115" spans="1:22" ht="12.75" customHeight="1" x14ac:dyDescent="0.3">
      <c r="A115" s="145" t="s">
        <v>78</v>
      </c>
      <c r="B115" s="56"/>
      <c r="C115" s="137">
        <v>0</v>
      </c>
      <c r="D115" s="103">
        <f t="shared" si="40"/>
        <v>0</v>
      </c>
      <c r="E115" s="137">
        <v>0</v>
      </c>
      <c r="F115" s="103">
        <f t="shared" si="41"/>
        <v>0</v>
      </c>
      <c r="G115" s="137">
        <v>0</v>
      </c>
      <c r="H115" s="103">
        <f t="shared" si="42"/>
        <v>0</v>
      </c>
      <c r="I115" s="137">
        <v>0</v>
      </c>
      <c r="J115" s="103">
        <f t="shared" si="43"/>
        <v>0</v>
      </c>
      <c r="K115" s="137">
        <v>0</v>
      </c>
      <c r="L115" s="103">
        <f t="shared" si="44"/>
        <v>0</v>
      </c>
      <c r="M115" s="137">
        <v>0</v>
      </c>
      <c r="N115" s="103">
        <f t="shared" si="45"/>
        <v>0</v>
      </c>
      <c r="O115" s="137">
        <v>0</v>
      </c>
      <c r="P115" s="103">
        <f t="shared" si="46"/>
        <v>0</v>
      </c>
      <c r="Q115" s="137">
        <v>0</v>
      </c>
      <c r="R115" s="103">
        <f t="shared" si="47"/>
        <v>0</v>
      </c>
      <c r="S115" s="137">
        <v>0</v>
      </c>
      <c r="T115" s="103">
        <f t="shared" si="48"/>
        <v>0</v>
      </c>
      <c r="U115" s="137">
        <v>0</v>
      </c>
      <c r="V115" s="103">
        <f t="shared" si="49"/>
        <v>0</v>
      </c>
    </row>
    <row r="116" spans="1:22" ht="12.75" customHeight="1" x14ac:dyDescent="0.3">
      <c r="A116" s="55" t="s">
        <v>83</v>
      </c>
      <c r="B116" s="57"/>
      <c r="C116" s="108">
        <f>SUM(C111:C115)</f>
        <v>28275</v>
      </c>
      <c r="D116" s="106">
        <f t="shared" si="40"/>
        <v>0.15</v>
      </c>
      <c r="E116" s="108">
        <f>SUM(E111:E115)</f>
        <v>28840.5</v>
      </c>
      <c r="F116" s="106">
        <f t="shared" si="41"/>
        <v>0.15</v>
      </c>
      <c r="G116" s="108">
        <f>SUM(G111:G115)</f>
        <v>29417.309999999998</v>
      </c>
      <c r="H116" s="106">
        <f t="shared" si="42"/>
        <v>0.15</v>
      </c>
      <c r="I116" s="108">
        <f>SUM(I111:I115)</f>
        <v>30005.656199999998</v>
      </c>
      <c r="J116" s="106">
        <f t="shared" si="43"/>
        <v>0.15</v>
      </c>
      <c r="K116" s="108">
        <f>SUM(K111:K115)</f>
        <v>30605.769323999997</v>
      </c>
      <c r="L116" s="106">
        <f t="shared" si="44"/>
        <v>0.15</v>
      </c>
      <c r="M116" s="108">
        <f>SUM(M111:M115)</f>
        <v>31217.884710479997</v>
      </c>
      <c r="N116" s="106">
        <f t="shared" si="45"/>
        <v>0.15</v>
      </c>
      <c r="O116" s="108">
        <f>SUM(O111:O115)</f>
        <v>31842.242404689598</v>
      </c>
      <c r="P116" s="106">
        <f t="shared" si="46"/>
        <v>0.15</v>
      </c>
      <c r="Q116" s="108">
        <f>SUM(Q111:Q115)</f>
        <v>32479.087252783385</v>
      </c>
      <c r="R116" s="106">
        <f t="shared" si="47"/>
        <v>0.15</v>
      </c>
      <c r="S116" s="108">
        <f>SUM(S111:S115)</f>
        <v>33128.668997839057</v>
      </c>
      <c r="T116" s="106">
        <f t="shared" si="48"/>
        <v>0.15</v>
      </c>
      <c r="U116" s="108">
        <f>SUM(U111:U115)</f>
        <v>33791.242377795839</v>
      </c>
      <c r="V116" s="106">
        <f t="shared" si="49"/>
        <v>0.15</v>
      </c>
    </row>
    <row r="117" spans="1:22" ht="12.75" customHeight="1" x14ac:dyDescent="0.3">
      <c r="A117" s="38"/>
      <c r="B117" s="38"/>
    </row>
    <row r="118" spans="1:22" ht="12.75" customHeight="1" x14ac:dyDescent="0.3">
      <c r="A118" s="58" t="s">
        <v>8</v>
      </c>
      <c r="B118" s="5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ht="12.75" customHeight="1" x14ac:dyDescent="0.3">
      <c r="A119" s="62" t="s">
        <v>37</v>
      </c>
      <c r="B119" s="6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ht="12.75" customHeight="1" x14ac:dyDescent="0.3">
      <c r="A120" s="38"/>
      <c r="B120" s="38"/>
    </row>
    <row r="121" spans="1:22" ht="12.75" customHeight="1" x14ac:dyDescent="0.3">
      <c r="A121" s="38"/>
      <c r="B121" s="38"/>
    </row>
    <row r="122" spans="1:22" ht="12.75" customHeight="1" x14ac:dyDescent="0.3">
      <c r="A122" s="38"/>
      <c r="B122" s="38"/>
    </row>
    <row r="123" spans="1:22" ht="12.75" customHeight="1" x14ac:dyDescent="0.3">
      <c r="A123" s="38"/>
      <c r="B123" s="38"/>
    </row>
    <row r="124" spans="1:22" ht="12.75" customHeight="1" x14ac:dyDescent="0.3">
      <c r="A124" s="38"/>
      <c r="B124" s="38"/>
    </row>
    <row r="125" spans="1:22" ht="12.75" customHeight="1" x14ac:dyDescent="0.3">
      <c r="A125" s="38"/>
      <c r="B125" s="38"/>
    </row>
    <row r="126" spans="1:22" ht="12.75" customHeight="1" x14ac:dyDescent="0.3">
      <c r="A126" s="38"/>
      <c r="B126" s="38"/>
    </row>
  </sheetData>
  <pageMargins left="0.45" right="0" top="0.5" bottom="0" header="0.3" footer="0.3"/>
  <pageSetup scale="49" orientation="landscape" r:id="rId1"/>
  <rowBreaks count="1" manualBreakCount="1">
    <brk id="47" max="21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126"/>
  <sheetViews>
    <sheetView topLeftCell="A31" zoomScale="78" zoomScaleNormal="78" workbookViewId="0">
      <selection activeCell="C52" sqref="C52"/>
    </sheetView>
  </sheetViews>
  <sheetFormatPr defaultColWidth="9.109375" defaultRowHeight="12.75" customHeight="1" x14ac:dyDescent="0.3"/>
  <cols>
    <col min="1" max="1" width="9.5546875" style="5" customWidth="1"/>
    <col min="2" max="2" width="36.33203125" style="5" customWidth="1"/>
    <col min="3" max="3" width="12.6640625" style="5" customWidth="1"/>
    <col min="4" max="4" width="8.6640625" style="5" customWidth="1"/>
    <col min="5" max="5" width="12.6640625" style="5" customWidth="1"/>
    <col min="6" max="6" width="8.6640625" style="5" customWidth="1"/>
    <col min="7" max="7" width="12.6640625" style="5" customWidth="1"/>
    <col min="8" max="8" width="8.6640625" style="5" customWidth="1"/>
    <col min="9" max="9" width="12.6640625" style="5" customWidth="1"/>
    <col min="10" max="10" width="8.6640625" style="5" customWidth="1"/>
    <col min="11" max="11" width="13.6640625" style="5" bestFit="1" customWidth="1"/>
    <col min="12" max="12" width="8.6640625" style="5" customWidth="1"/>
    <col min="13" max="13" width="12.6640625" style="5" customWidth="1"/>
    <col min="14" max="14" width="8.6640625" style="5" customWidth="1"/>
    <col min="15" max="15" width="12.6640625" style="5" customWidth="1"/>
    <col min="16" max="16" width="8.6640625" style="5" customWidth="1"/>
    <col min="17" max="17" width="12.6640625" style="5" customWidth="1"/>
    <col min="18" max="18" width="8.6640625" style="5" customWidth="1"/>
    <col min="19" max="19" width="12.6640625" style="5" customWidth="1"/>
    <col min="20" max="20" width="8.6640625" style="5" customWidth="1"/>
    <col min="21" max="21" width="12.5546875" style="5" customWidth="1"/>
    <col min="22" max="22" width="8.6640625" style="5" customWidth="1"/>
    <col min="23" max="16384" width="9.109375" style="5"/>
  </cols>
  <sheetData>
    <row r="1" spans="1:22" ht="12.75" customHeight="1" x14ac:dyDescent="0.3">
      <c r="A1" s="12" t="s">
        <v>106</v>
      </c>
      <c r="B1" s="12"/>
    </row>
    <row r="2" spans="1:22" ht="12.75" customHeight="1" x14ac:dyDescent="0.3">
      <c r="A2" s="45" t="s">
        <v>105</v>
      </c>
      <c r="B2" s="45"/>
      <c r="D2" s="147" t="s">
        <v>20</v>
      </c>
      <c r="G2" s="46" t="s">
        <v>228</v>
      </c>
      <c r="H2" s="47"/>
      <c r="I2" s="47"/>
      <c r="V2" s="67"/>
    </row>
    <row r="3" spans="1:22" ht="12.75" customHeight="1" x14ac:dyDescent="0.3">
      <c r="A3" s="48" t="s">
        <v>291</v>
      </c>
      <c r="B3" s="30"/>
      <c r="D3" s="146" t="s">
        <v>21</v>
      </c>
      <c r="G3" s="193"/>
      <c r="H3" s="194"/>
      <c r="I3" s="194"/>
      <c r="V3" s="67"/>
    </row>
    <row r="4" spans="1:22" ht="12.75" customHeight="1" x14ac:dyDescent="0.3">
      <c r="A4" s="48" t="s">
        <v>230</v>
      </c>
      <c r="B4" s="156"/>
      <c r="D4" s="146" t="s">
        <v>163</v>
      </c>
      <c r="G4" s="193"/>
      <c r="H4" s="194"/>
      <c r="I4" s="194"/>
      <c r="V4" s="67"/>
    </row>
    <row r="5" spans="1:22" ht="12.75" customHeight="1" x14ac:dyDescent="0.3">
      <c r="A5" s="143"/>
      <c r="B5" s="100"/>
      <c r="C5" s="45"/>
      <c r="D5" s="45"/>
      <c r="E5" s="45"/>
      <c r="F5" s="45"/>
      <c r="G5" s="67"/>
      <c r="H5" s="67"/>
      <c r="I5" s="48"/>
      <c r="J5" s="48"/>
      <c r="K5" s="48"/>
      <c r="L5" s="48"/>
      <c r="M5" s="45"/>
      <c r="N5" s="45"/>
      <c r="O5" s="45"/>
      <c r="P5" s="45"/>
      <c r="Q5" s="67"/>
      <c r="R5" s="67"/>
      <c r="S5" s="48"/>
      <c r="T5" s="48"/>
      <c r="U5" s="48"/>
      <c r="V5" s="48"/>
    </row>
    <row r="6" spans="1:22" ht="12.75" customHeight="1" x14ac:dyDescent="0.3">
      <c r="A6" s="38"/>
      <c r="B6" s="50"/>
      <c r="C6" s="109" t="s">
        <v>16</v>
      </c>
      <c r="D6" s="49"/>
      <c r="E6" s="109" t="s">
        <v>93</v>
      </c>
      <c r="F6" s="49"/>
      <c r="G6" s="109" t="s">
        <v>94</v>
      </c>
      <c r="H6" s="49"/>
      <c r="I6" s="109" t="s">
        <v>95</v>
      </c>
      <c r="J6" s="49"/>
      <c r="K6" s="109" t="s">
        <v>160</v>
      </c>
      <c r="L6" s="49"/>
      <c r="M6" s="109" t="s">
        <v>133</v>
      </c>
      <c r="N6" s="49"/>
      <c r="O6" s="109" t="s">
        <v>158</v>
      </c>
      <c r="P6" s="49"/>
      <c r="Q6" s="109" t="s">
        <v>159</v>
      </c>
      <c r="R6" s="49"/>
      <c r="S6" s="109" t="s">
        <v>161</v>
      </c>
      <c r="T6" s="49"/>
      <c r="U6" s="109" t="s">
        <v>162</v>
      </c>
      <c r="V6" s="49"/>
    </row>
    <row r="7" spans="1:22" ht="12.75" customHeight="1" x14ac:dyDescent="0.3">
      <c r="A7" s="112" t="s">
        <v>0</v>
      </c>
      <c r="B7" s="112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</row>
    <row r="8" spans="1:22" ht="12.75" customHeight="1" x14ac:dyDescent="0.3">
      <c r="A8" s="113" t="s">
        <v>10</v>
      </c>
      <c r="B8" s="113"/>
      <c r="C8" s="114"/>
      <c r="D8" s="113"/>
      <c r="E8" s="114"/>
      <c r="F8" s="113"/>
      <c r="G8" s="114"/>
      <c r="H8" s="113"/>
      <c r="I8" s="114"/>
      <c r="J8" s="113"/>
      <c r="K8" s="114"/>
      <c r="L8" s="113"/>
      <c r="M8" s="114"/>
      <c r="N8" s="113"/>
      <c r="O8" s="114"/>
      <c r="P8" s="113"/>
      <c r="Q8" s="114"/>
      <c r="R8" s="113"/>
      <c r="S8" s="114"/>
      <c r="T8" s="113"/>
      <c r="U8" s="114"/>
      <c r="V8" s="113"/>
    </row>
    <row r="9" spans="1:22" ht="12.75" customHeight="1" x14ac:dyDescent="0.3">
      <c r="A9" s="113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</row>
    <row r="10" spans="1:22" ht="12.75" customHeight="1" x14ac:dyDescent="0.3">
      <c r="A10" s="113" t="s">
        <v>233</v>
      </c>
      <c r="B10" s="113"/>
      <c r="C10" s="114"/>
      <c r="D10" s="113"/>
      <c r="E10" s="114"/>
      <c r="F10" s="113"/>
      <c r="G10" s="114"/>
      <c r="H10" s="113"/>
      <c r="I10" s="114"/>
      <c r="J10" s="113"/>
      <c r="K10" s="114"/>
      <c r="L10" s="113"/>
      <c r="M10" s="114"/>
      <c r="N10" s="113"/>
      <c r="O10" s="114"/>
      <c r="P10" s="113"/>
      <c r="Q10" s="114"/>
      <c r="R10" s="113"/>
      <c r="S10" s="114"/>
      <c r="T10" s="113"/>
      <c r="U10" s="114"/>
      <c r="V10" s="113"/>
    </row>
    <row r="11" spans="1:22" ht="12.75" customHeight="1" x14ac:dyDescent="0.3">
      <c r="A11" s="113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</row>
    <row r="12" spans="1:22" ht="12.75" customHeight="1" x14ac:dyDescent="0.3">
      <c r="A12" s="113" t="s">
        <v>231</v>
      </c>
      <c r="B12" s="113"/>
      <c r="C12" s="115"/>
      <c r="D12" s="113"/>
      <c r="E12" s="115"/>
      <c r="F12" s="113"/>
      <c r="G12" s="115"/>
      <c r="H12" s="113"/>
      <c r="I12" s="115"/>
      <c r="J12" s="113"/>
      <c r="K12" s="115"/>
      <c r="L12" s="113"/>
      <c r="M12" s="115"/>
      <c r="N12" s="113"/>
      <c r="O12" s="115"/>
      <c r="P12" s="113"/>
      <c r="Q12" s="115"/>
      <c r="R12" s="113"/>
      <c r="S12" s="115"/>
      <c r="T12" s="113"/>
      <c r="U12" s="115"/>
      <c r="V12" s="113"/>
    </row>
    <row r="13" spans="1:22" ht="12.75" customHeight="1" x14ac:dyDescent="0.3">
      <c r="A13" s="113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</row>
    <row r="14" spans="1:22" ht="12.75" customHeight="1" x14ac:dyDescent="0.3">
      <c r="A14" s="113" t="s">
        <v>234</v>
      </c>
      <c r="B14" s="113"/>
      <c r="C14" s="153">
        <f>C12*C10*C8</f>
        <v>0</v>
      </c>
      <c r="D14" s="113"/>
      <c r="E14" s="153">
        <f>E12*E10*E8</f>
        <v>0</v>
      </c>
      <c r="F14" s="113"/>
      <c r="G14" s="153">
        <f>G12*G10*G8</f>
        <v>0</v>
      </c>
      <c r="H14" s="113"/>
      <c r="I14" s="153">
        <f>I12*I10*I8</f>
        <v>0</v>
      </c>
      <c r="J14" s="113"/>
      <c r="K14" s="153">
        <f>K12*K10*K8</f>
        <v>0</v>
      </c>
      <c r="L14" s="113"/>
      <c r="M14" s="153">
        <f>M12*M10*M8</f>
        <v>0</v>
      </c>
      <c r="N14" s="113"/>
      <c r="O14" s="153">
        <f>O12*O10*O8</f>
        <v>0</v>
      </c>
      <c r="P14" s="113"/>
      <c r="Q14" s="153">
        <f>Q12*Q10*Q8</f>
        <v>0</v>
      </c>
      <c r="R14" s="113"/>
      <c r="S14" s="153">
        <f>S12*S10*S8</f>
        <v>0</v>
      </c>
      <c r="T14" s="113"/>
      <c r="U14" s="153">
        <f>U12*U10*U8</f>
        <v>0</v>
      </c>
      <c r="V14" s="113"/>
    </row>
    <row r="15" spans="1:22" ht="12.75" customHeight="1" x14ac:dyDescent="0.3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ht="12.75" customHeight="1" x14ac:dyDescent="0.3">
      <c r="A16" s="38"/>
      <c r="B16" s="50"/>
      <c r="C16" s="109" t="str">
        <f>C6</f>
        <v>FY 2018-19</v>
      </c>
      <c r="D16" s="109" t="s">
        <v>9</v>
      </c>
      <c r="E16" s="109" t="str">
        <f>E6</f>
        <v>FY 2019-20</v>
      </c>
      <c r="F16" s="109" t="s">
        <v>9</v>
      </c>
      <c r="G16" s="109" t="str">
        <f>G6</f>
        <v>FY 2020-21</v>
      </c>
      <c r="H16" s="109" t="s">
        <v>9</v>
      </c>
      <c r="I16" s="109" t="str">
        <f>I6</f>
        <v>FY 2021-22</v>
      </c>
      <c r="J16" s="109" t="s">
        <v>9</v>
      </c>
      <c r="K16" s="109" t="str">
        <f>K6</f>
        <v>FY 2022-23</v>
      </c>
      <c r="L16" s="109" t="s">
        <v>9</v>
      </c>
      <c r="M16" s="109" t="str">
        <f>M6</f>
        <v>FY 2023-24</v>
      </c>
      <c r="N16" s="109" t="s">
        <v>9</v>
      </c>
      <c r="O16" s="109" t="str">
        <f>O6</f>
        <v>FY 2024-25</v>
      </c>
      <c r="P16" s="109" t="s">
        <v>9</v>
      </c>
      <c r="Q16" s="109" t="str">
        <f>Q6</f>
        <v>FY 2025-26</v>
      </c>
      <c r="R16" s="109" t="s">
        <v>9</v>
      </c>
      <c r="S16" s="109" t="str">
        <f>S6</f>
        <v>FY 2026-27</v>
      </c>
      <c r="T16" s="109" t="s">
        <v>9</v>
      </c>
      <c r="U16" s="109" t="str">
        <f>U6</f>
        <v>FY 2027-28</v>
      </c>
      <c r="V16" s="109" t="s">
        <v>9</v>
      </c>
    </row>
    <row r="17" spans="1:22" ht="12.75" customHeight="1" x14ac:dyDescent="0.3">
      <c r="A17" s="26" t="s">
        <v>33</v>
      </c>
      <c r="B17" s="69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2" ht="12.75" customHeight="1" x14ac:dyDescent="0.3">
      <c r="A18" s="38" t="s">
        <v>236</v>
      </c>
      <c r="B18" s="5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</row>
    <row r="19" spans="1:22" ht="12.75" customHeight="1" x14ac:dyDescent="0.3">
      <c r="A19" s="151" t="s">
        <v>237</v>
      </c>
      <c r="B19" s="50"/>
      <c r="C19" s="154">
        <f>'Catering MMC'!C19+'Catering BBC'!C19</f>
        <v>0</v>
      </c>
      <c r="D19" s="155">
        <f>IFERROR(C19/C$28,0)</f>
        <v>0</v>
      </c>
      <c r="E19" s="154">
        <f>'Catering MMC'!E19+'Catering BBC'!E19</f>
        <v>0</v>
      </c>
      <c r="F19" s="155">
        <f>IFERROR(E19/E$28,0)</f>
        <v>0</v>
      </c>
      <c r="G19" s="154">
        <f>'Catering MMC'!G19+'Catering BBC'!G19</f>
        <v>0</v>
      </c>
      <c r="H19" s="155">
        <f>IFERROR(G19/G$28,0)</f>
        <v>0</v>
      </c>
      <c r="I19" s="154">
        <f>'Catering MMC'!I19+'Catering BBC'!I19</f>
        <v>0</v>
      </c>
      <c r="J19" s="155">
        <f>IFERROR(I19/I$28,0)</f>
        <v>0</v>
      </c>
      <c r="K19" s="154">
        <f>'Catering MMC'!K19+'Catering BBC'!K19</f>
        <v>0</v>
      </c>
      <c r="L19" s="155">
        <f>IFERROR(K19/K$28,0)</f>
        <v>0</v>
      </c>
      <c r="M19" s="154">
        <f>'Catering MMC'!M19+'Catering BBC'!M19</f>
        <v>0</v>
      </c>
      <c r="N19" s="155">
        <f>IFERROR(M19/M$28,0)</f>
        <v>0</v>
      </c>
      <c r="O19" s="154">
        <f>'Catering MMC'!O19+'Catering BBC'!O19</f>
        <v>0</v>
      </c>
      <c r="P19" s="155">
        <f>IFERROR(O19/O$28,0)</f>
        <v>0</v>
      </c>
      <c r="Q19" s="154">
        <f>'Catering MMC'!Q19+'Catering BBC'!Q19</f>
        <v>0</v>
      </c>
      <c r="R19" s="155">
        <f>IFERROR(Q19/Q$28,0)</f>
        <v>0</v>
      </c>
      <c r="S19" s="154">
        <f>'Catering MMC'!S19+'Catering BBC'!S19</f>
        <v>0</v>
      </c>
      <c r="T19" s="155">
        <f>IFERROR(S19/S$28,0)</f>
        <v>0</v>
      </c>
      <c r="U19" s="154">
        <f>'Catering MMC'!U19+'Catering BBC'!U19</f>
        <v>0</v>
      </c>
      <c r="V19" s="155">
        <f>IFERROR(U19/U$28,0)</f>
        <v>0</v>
      </c>
    </row>
    <row r="20" spans="1:22" ht="12.75" customHeight="1" x14ac:dyDescent="0.3">
      <c r="A20" s="151" t="s">
        <v>238</v>
      </c>
      <c r="B20" s="50"/>
      <c r="C20" s="154">
        <f>'Catering MMC'!C20+'Catering BBC'!C20</f>
        <v>0</v>
      </c>
      <c r="D20" s="155">
        <f>IFERROR(C20/C$28,0)</f>
        <v>0</v>
      </c>
      <c r="E20" s="154">
        <f>'Catering MMC'!E20+'Catering BBC'!E20</f>
        <v>0</v>
      </c>
      <c r="F20" s="155">
        <f>IFERROR(E20/E$28,0)</f>
        <v>0</v>
      </c>
      <c r="G20" s="154">
        <f>'Catering MMC'!G20+'Catering BBC'!G20</f>
        <v>0</v>
      </c>
      <c r="H20" s="155">
        <f>IFERROR(G20/G$28,0)</f>
        <v>0</v>
      </c>
      <c r="I20" s="154">
        <f>'Catering MMC'!I20+'Catering BBC'!I20</f>
        <v>0</v>
      </c>
      <c r="J20" s="155">
        <f>IFERROR(I20/I$28,0)</f>
        <v>0</v>
      </c>
      <c r="K20" s="154">
        <f>'Catering MMC'!K20+'Catering BBC'!K20</f>
        <v>0</v>
      </c>
      <c r="L20" s="155">
        <f>IFERROR(K20/K$28,0)</f>
        <v>0</v>
      </c>
      <c r="M20" s="154">
        <f>'Catering MMC'!M20+'Catering BBC'!M20</f>
        <v>0</v>
      </c>
      <c r="N20" s="155">
        <f>IFERROR(M20/M$28,0)</f>
        <v>0</v>
      </c>
      <c r="O20" s="154">
        <f>'Catering MMC'!O20+'Catering BBC'!O20</f>
        <v>0</v>
      </c>
      <c r="P20" s="155">
        <f>IFERROR(O20/O$28,0)</f>
        <v>0</v>
      </c>
      <c r="Q20" s="154">
        <f>'Catering MMC'!Q20+'Catering BBC'!Q20</f>
        <v>0</v>
      </c>
      <c r="R20" s="155">
        <f>IFERROR(Q20/Q$28,0)</f>
        <v>0</v>
      </c>
      <c r="S20" s="154">
        <f>'Catering MMC'!S20+'Catering BBC'!S20</f>
        <v>0</v>
      </c>
      <c r="T20" s="155">
        <f>IFERROR(S20/S$28,0)</f>
        <v>0</v>
      </c>
      <c r="U20" s="154">
        <f>'Catering MMC'!U20+'Catering BBC'!U20</f>
        <v>0</v>
      </c>
      <c r="V20" s="155">
        <f>IFERROR(U20/U$28,0)</f>
        <v>0</v>
      </c>
    </row>
    <row r="21" spans="1:22" ht="12.75" customHeight="1" x14ac:dyDescent="0.3">
      <c r="A21" s="151" t="s">
        <v>235</v>
      </c>
      <c r="B21" s="50"/>
      <c r="C21" s="154">
        <f>'Catering MMC'!C21+'Catering BBC'!C21</f>
        <v>0</v>
      </c>
      <c r="D21" s="155">
        <f>IFERROR(C21/C$28,0)</f>
        <v>0</v>
      </c>
      <c r="E21" s="154">
        <f>'Catering MMC'!E21+'Catering BBC'!E21</f>
        <v>0</v>
      </c>
      <c r="F21" s="155">
        <f>IFERROR(E21/E$28,0)</f>
        <v>0</v>
      </c>
      <c r="G21" s="154">
        <f>'Catering MMC'!G21+'Catering BBC'!G21</f>
        <v>0</v>
      </c>
      <c r="H21" s="155">
        <f>IFERROR(G21/G$28,0)</f>
        <v>0</v>
      </c>
      <c r="I21" s="154">
        <f>'Catering MMC'!I21+'Catering BBC'!I21</f>
        <v>0</v>
      </c>
      <c r="J21" s="155">
        <f>IFERROR(I21/I$28,0)</f>
        <v>0</v>
      </c>
      <c r="K21" s="154">
        <f>'Catering MMC'!K21+'Catering BBC'!K21</f>
        <v>0</v>
      </c>
      <c r="L21" s="155">
        <f>IFERROR(K21/K$28,0)</f>
        <v>0</v>
      </c>
      <c r="M21" s="154">
        <f>'Catering MMC'!M21+'Catering BBC'!M21</f>
        <v>0</v>
      </c>
      <c r="N21" s="155">
        <f>IFERROR(M21/M$28,0)</f>
        <v>0</v>
      </c>
      <c r="O21" s="154">
        <f>'Catering MMC'!O21+'Catering BBC'!O21</f>
        <v>0</v>
      </c>
      <c r="P21" s="155">
        <f>IFERROR(O21/O$28,0)</f>
        <v>0</v>
      </c>
      <c r="Q21" s="154">
        <f>'Catering MMC'!Q21+'Catering BBC'!Q21</f>
        <v>0</v>
      </c>
      <c r="R21" s="155">
        <f>IFERROR(Q21/Q$28,0)</f>
        <v>0</v>
      </c>
      <c r="S21" s="154">
        <f>'Catering MMC'!S21+'Catering BBC'!S21</f>
        <v>0</v>
      </c>
      <c r="T21" s="155">
        <f>IFERROR(S21/S$28,0)</f>
        <v>0</v>
      </c>
      <c r="U21" s="154">
        <f>'Catering MMC'!U21+'Catering BBC'!U21</f>
        <v>0</v>
      </c>
      <c r="V21" s="155">
        <f>IFERROR(U21/U$28,0)</f>
        <v>0</v>
      </c>
    </row>
    <row r="22" spans="1:22" ht="12.75" customHeight="1" x14ac:dyDescent="0.3">
      <c r="A22" s="38" t="s">
        <v>239</v>
      </c>
      <c r="B22" s="50"/>
      <c r="C22" s="102"/>
      <c r="D22" s="103"/>
      <c r="E22" s="102"/>
      <c r="F22" s="103"/>
      <c r="G22" s="102"/>
      <c r="H22" s="103"/>
      <c r="I22" s="102"/>
      <c r="J22" s="103"/>
      <c r="K22" s="102"/>
      <c r="L22" s="103"/>
      <c r="M22" s="102"/>
      <c r="N22" s="103"/>
      <c r="O22" s="102"/>
      <c r="P22" s="103"/>
      <c r="Q22" s="102"/>
      <c r="R22" s="103"/>
      <c r="S22" s="102"/>
      <c r="T22" s="103"/>
      <c r="U22" s="102"/>
      <c r="V22" s="103"/>
    </row>
    <row r="23" spans="1:22" ht="12.75" customHeight="1" x14ac:dyDescent="0.3">
      <c r="A23" s="151" t="s">
        <v>240</v>
      </c>
      <c r="B23" s="50"/>
      <c r="C23" s="154">
        <f>'Catering MMC'!C23+'Catering BBC'!C23</f>
        <v>0</v>
      </c>
      <c r="D23" s="155">
        <f t="shared" ref="D23:D28" si="0">IFERROR(C23/C$28,0)</f>
        <v>0</v>
      </c>
      <c r="E23" s="154">
        <f>'Catering MMC'!E23+'Catering BBC'!E23</f>
        <v>0</v>
      </c>
      <c r="F23" s="155">
        <f t="shared" ref="F23:F28" si="1">IFERROR(E23/E$28,0)</f>
        <v>0</v>
      </c>
      <c r="G23" s="154">
        <f>'Catering MMC'!G23+'Catering BBC'!G23</f>
        <v>0</v>
      </c>
      <c r="H23" s="155">
        <f t="shared" ref="H23:H28" si="2">IFERROR(G23/G$28,0)</f>
        <v>0</v>
      </c>
      <c r="I23" s="154">
        <f>'Catering MMC'!I23+'Catering BBC'!I23</f>
        <v>0</v>
      </c>
      <c r="J23" s="155">
        <f t="shared" ref="J23:J28" si="3">IFERROR(I23/I$28,0)</f>
        <v>0</v>
      </c>
      <c r="K23" s="154">
        <f>'Catering MMC'!K23+'Catering BBC'!K23</f>
        <v>0</v>
      </c>
      <c r="L23" s="155">
        <f t="shared" ref="L23:L28" si="4">IFERROR(K23/K$28,0)</f>
        <v>0</v>
      </c>
      <c r="M23" s="154">
        <f>'Catering MMC'!M23+'Catering BBC'!M23</f>
        <v>0</v>
      </c>
      <c r="N23" s="155">
        <f t="shared" ref="N23:N28" si="5">IFERROR(M23/M$28,0)</f>
        <v>0</v>
      </c>
      <c r="O23" s="154">
        <f>'Catering MMC'!O23+'Catering BBC'!O23</f>
        <v>0</v>
      </c>
      <c r="P23" s="155">
        <f t="shared" ref="P23:P28" si="6">IFERROR(O23/O$28,0)</f>
        <v>0</v>
      </c>
      <c r="Q23" s="154">
        <f>'Catering MMC'!Q23+'Catering BBC'!Q23</f>
        <v>0</v>
      </c>
      <c r="R23" s="155">
        <f t="shared" ref="R23:R28" si="7">IFERROR(Q23/Q$28,0)</f>
        <v>0</v>
      </c>
      <c r="S23" s="154">
        <f>'Catering MMC'!S23+'Catering BBC'!S23</f>
        <v>0</v>
      </c>
      <c r="T23" s="155">
        <f t="shared" ref="T23:T28" si="8">IFERROR(S23/S$28,0)</f>
        <v>0</v>
      </c>
      <c r="U23" s="154">
        <f>'Catering MMC'!U23+'Catering BBC'!U23</f>
        <v>0</v>
      </c>
      <c r="V23" s="155">
        <f t="shared" ref="V23:V28" si="9">IFERROR(U23/U$28,0)</f>
        <v>0</v>
      </c>
    </row>
    <row r="24" spans="1:22" ht="12.75" customHeight="1" x14ac:dyDescent="0.3">
      <c r="A24" s="151" t="s">
        <v>241</v>
      </c>
      <c r="B24" s="50"/>
      <c r="C24" s="154">
        <f>'Catering MMC'!C24+'Catering BBC'!C24</f>
        <v>0</v>
      </c>
      <c r="D24" s="155">
        <f t="shared" si="0"/>
        <v>0</v>
      </c>
      <c r="E24" s="154">
        <f>'Catering MMC'!E24+'Catering BBC'!E24</f>
        <v>0</v>
      </c>
      <c r="F24" s="155">
        <f t="shared" si="1"/>
        <v>0</v>
      </c>
      <c r="G24" s="154">
        <f>'Catering MMC'!G24+'Catering BBC'!G24</f>
        <v>0</v>
      </c>
      <c r="H24" s="155">
        <f t="shared" si="2"/>
        <v>0</v>
      </c>
      <c r="I24" s="154">
        <f>'Catering MMC'!I24+'Catering BBC'!I24</f>
        <v>0</v>
      </c>
      <c r="J24" s="155">
        <f t="shared" si="3"/>
        <v>0</v>
      </c>
      <c r="K24" s="154">
        <f>'Catering MMC'!K24+'Catering BBC'!K24</f>
        <v>0</v>
      </c>
      <c r="L24" s="155">
        <f t="shared" si="4"/>
        <v>0</v>
      </c>
      <c r="M24" s="154">
        <f>'Catering MMC'!M24+'Catering BBC'!M24</f>
        <v>0</v>
      </c>
      <c r="N24" s="155">
        <f t="shared" si="5"/>
        <v>0</v>
      </c>
      <c r="O24" s="154">
        <f>'Catering MMC'!O24+'Catering BBC'!O24</f>
        <v>0</v>
      </c>
      <c r="P24" s="155">
        <f t="shared" si="6"/>
        <v>0</v>
      </c>
      <c r="Q24" s="154">
        <f>'Catering MMC'!Q24+'Catering BBC'!Q24</f>
        <v>0</v>
      </c>
      <c r="R24" s="155">
        <f t="shared" si="7"/>
        <v>0</v>
      </c>
      <c r="S24" s="154">
        <f>'Catering MMC'!S24+'Catering BBC'!S24</f>
        <v>0</v>
      </c>
      <c r="T24" s="155">
        <f t="shared" si="8"/>
        <v>0</v>
      </c>
      <c r="U24" s="154">
        <f>'Catering MMC'!U24+'Catering BBC'!U24</f>
        <v>0</v>
      </c>
      <c r="V24" s="155">
        <f t="shared" si="9"/>
        <v>0</v>
      </c>
    </row>
    <row r="25" spans="1:22" ht="12.75" customHeight="1" x14ac:dyDescent="0.3">
      <c r="A25" s="38" t="s">
        <v>242</v>
      </c>
      <c r="B25" s="50"/>
      <c r="C25" s="102">
        <f>'Catering MMC'!C25+'Catering BBC'!C25</f>
        <v>1141370</v>
      </c>
      <c r="D25" s="103">
        <f t="shared" si="0"/>
        <v>1</v>
      </c>
      <c r="E25" s="102">
        <f>'Catering MMC'!E25+'Catering BBC'!E25</f>
        <v>1164197.3999999999</v>
      </c>
      <c r="F25" s="103">
        <f t="shared" si="1"/>
        <v>1</v>
      </c>
      <c r="G25" s="102">
        <f>'Catering MMC'!G25+'Catering BBC'!G25</f>
        <v>1187481.348</v>
      </c>
      <c r="H25" s="103">
        <f t="shared" si="2"/>
        <v>1</v>
      </c>
      <c r="I25" s="102">
        <f>'Catering MMC'!I25+'Catering BBC'!I25</f>
        <v>1211230.9749600003</v>
      </c>
      <c r="J25" s="103">
        <f t="shared" si="3"/>
        <v>1</v>
      </c>
      <c r="K25" s="102">
        <f>'Catering MMC'!K25+'Catering BBC'!K25</f>
        <v>1235455.5944592003</v>
      </c>
      <c r="L25" s="103">
        <f t="shared" si="4"/>
        <v>1</v>
      </c>
      <c r="M25" s="102">
        <f>'Catering MMC'!M25+'Catering BBC'!M25</f>
        <v>1260164.706348384</v>
      </c>
      <c r="N25" s="103">
        <f t="shared" si="5"/>
        <v>1</v>
      </c>
      <c r="O25" s="102">
        <f>'Catering MMC'!O25+'Catering BBC'!O25</f>
        <v>1285368.0004753517</v>
      </c>
      <c r="P25" s="103">
        <f t="shared" si="6"/>
        <v>1</v>
      </c>
      <c r="Q25" s="102">
        <f>'Catering MMC'!Q25+'Catering BBC'!Q25</f>
        <v>1311075.3604848587</v>
      </c>
      <c r="R25" s="103">
        <f t="shared" si="7"/>
        <v>1</v>
      </c>
      <c r="S25" s="102">
        <f>'Catering MMC'!S25+'Catering BBC'!S25</f>
        <v>1337296.867694556</v>
      </c>
      <c r="T25" s="103">
        <f t="shared" si="8"/>
        <v>1</v>
      </c>
      <c r="U25" s="102">
        <f>'Catering MMC'!U25+'Catering BBC'!U25</f>
        <v>1364042.8050484471</v>
      </c>
      <c r="V25" s="103">
        <f t="shared" si="9"/>
        <v>1</v>
      </c>
    </row>
    <row r="26" spans="1:22" ht="12.75" customHeight="1" x14ac:dyDescent="0.3">
      <c r="A26" s="151" t="s">
        <v>243</v>
      </c>
      <c r="B26" s="50"/>
      <c r="C26" s="154">
        <f>'Catering MMC'!C26+'Catering BBC'!C26</f>
        <v>0</v>
      </c>
      <c r="D26" s="155">
        <f t="shared" si="0"/>
        <v>0</v>
      </c>
      <c r="E26" s="154">
        <f>'Catering MMC'!E26+'Catering BBC'!E26</f>
        <v>0</v>
      </c>
      <c r="F26" s="155">
        <f t="shared" si="1"/>
        <v>0</v>
      </c>
      <c r="G26" s="154">
        <f>'Catering MMC'!G26+'Catering BBC'!G26</f>
        <v>0</v>
      </c>
      <c r="H26" s="155">
        <f t="shared" si="2"/>
        <v>0</v>
      </c>
      <c r="I26" s="154">
        <f>'Catering MMC'!I26+'Catering BBC'!I26</f>
        <v>0</v>
      </c>
      <c r="J26" s="155">
        <f t="shared" si="3"/>
        <v>0</v>
      </c>
      <c r="K26" s="154">
        <f>'Catering MMC'!K26+'Catering BBC'!K26</f>
        <v>0</v>
      </c>
      <c r="L26" s="155">
        <f t="shared" si="4"/>
        <v>0</v>
      </c>
      <c r="M26" s="154">
        <f>'Catering MMC'!M26+'Catering BBC'!M26</f>
        <v>0</v>
      </c>
      <c r="N26" s="155">
        <f t="shared" si="5"/>
        <v>0</v>
      </c>
      <c r="O26" s="154">
        <f>'Catering MMC'!O26+'Catering BBC'!O26</f>
        <v>0</v>
      </c>
      <c r="P26" s="155">
        <f t="shared" si="6"/>
        <v>0</v>
      </c>
      <c r="Q26" s="154">
        <f>'Catering MMC'!Q26+'Catering BBC'!Q26</f>
        <v>0</v>
      </c>
      <c r="R26" s="155">
        <f t="shared" si="7"/>
        <v>0</v>
      </c>
      <c r="S26" s="154">
        <f>'Catering MMC'!S26+'Catering BBC'!S26</f>
        <v>0</v>
      </c>
      <c r="T26" s="155">
        <f t="shared" si="8"/>
        <v>0</v>
      </c>
      <c r="U26" s="154">
        <f>'Catering MMC'!U26+'Catering BBC'!U26</f>
        <v>0</v>
      </c>
      <c r="V26" s="155">
        <f t="shared" si="9"/>
        <v>0</v>
      </c>
    </row>
    <row r="27" spans="1:22" ht="12.75" customHeight="1" x14ac:dyDescent="0.3">
      <c r="A27" s="38" t="s">
        <v>40</v>
      </c>
      <c r="B27" s="50"/>
      <c r="C27" s="104">
        <f>'Catering MMC'!C27+'Catering BBC'!C27</f>
        <v>0</v>
      </c>
      <c r="D27" s="103">
        <f t="shared" si="0"/>
        <v>0</v>
      </c>
      <c r="E27" s="104">
        <f>'Catering MMC'!E27+'Catering BBC'!E27</f>
        <v>0</v>
      </c>
      <c r="F27" s="103">
        <f t="shared" si="1"/>
        <v>0</v>
      </c>
      <c r="G27" s="104">
        <f>'Catering MMC'!G27+'Catering BBC'!G27</f>
        <v>0</v>
      </c>
      <c r="H27" s="103">
        <f t="shared" si="2"/>
        <v>0</v>
      </c>
      <c r="I27" s="104">
        <f>'Catering MMC'!I27+'Catering BBC'!I27</f>
        <v>0</v>
      </c>
      <c r="J27" s="103">
        <f t="shared" si="3"/>
        <v>0</v>
      </c>
      <c r="K27" s="104">
        <f>'Catering MMC'!K27+'Catering BBC'!K27</f>
        <v>0</v>
      </c>
      <c r="L27" s="103">
        <f t="shared" si="4"/>
        <v>0</v>
      </c>
      <c r="M27" s="104">
        <f>'Catering MMC'!M27+'Catering BBC'!M27</f>
        <v>0</v>
      </c>
      <c r="N27" s="103">
        <f t="shared" si="5"/>
        <v>0</v>
      </c>
      <c r="O27" s="104">
        <f>'Catering MMC'!O27+'Catering BBC'!O27</f>
        <v>0</v>
      </c>
      <c r="P27" s="103">
        <f t="shared" si="6"/>
        <v>0</v>
      </c>
      <c r="Q27" s="104">
        <f>'Catering MMC'!Q27+'Catering BBC'!Q27</f>
        <v>0</v>
      </c>
      <c r="R27" s="103">
        <f t="shared" si="7"/>
        <v>0</v>
      </c>
      <c r="S27" s="104">
        <f>'Catering MMC'!S27+'Catering BBC'!S27</f>
        <v>0</v>
      </c>
      <c r="T27" s="103">
        <f t="shared" si="8"/>
        <v>0</v>
      </c>
      <c r="U27" s="104">
        <f>'Catering MMC'!U27+'Catering BBC'!U27</f>
        <v>0</v>
      </c>
      <c r="V27" s="103">
        <f t="shared" si="9"/>
        <v>0</v>
      </c>
    </row>
    <row r="28" spans="1:22" ht="12.75" customHeight="1" x14ac:dyDescent="0.3">
      <c r="A28" s="26" t="s">
        <v>1</v>
      </c>
      <c r="B28" s="69"/>
      <c r="C28" s="105">
        <f>SUM(C19:C27)</f>
        <v>1141370</v>
      </c>
      <c r="D28" s="106">
        <f t="shared" si="0"/>
        <v>1</v>
      </c>
      <c r="E28" s="105">
        <f>SUM(E19:E27)</f>
        <v>1164197.3999999999</v>
      </c>
      <c r="F28" s="106">
        <f t="shared" si="1"/>
        <v>1</v>
      </c>
      <c r="G28" s="105">
        <f>SUM(G19:G27)</f>
        <v>1187481.348</v>
      </c>
      <c r="H28" s="106">
        <f t="shared" si="2"/>
        <v>1</v>
      </c>
      <c r="I28" s="105">
        <f>SUM(I19:I27)</f>
        <v>1211230.9749600003</v>
      </c>
      <c r="J28" s="106">
        <f t="shared" si="3"/>
        <v>1</v>
      </c>
      <c r="K28" s="105">
        <f>SUM(K19:K27)</f>
        <v>1235455.5944592003</v>
      </c>
      <c r="L28" s="106">
        <f t="shared" si="4"/>
        <v>1</v>
      </c>
      <c r="M28" s="105">
        <f>SUM(M19:M27)</f>
        <v>1260164.706348384</v>
      </c>
      <c r="N28" s="106">
        <f t="shared" si="5"/>
        <v>1</v>
      </c>
      <c r="O28" s="105">
        <f>SUM(O19:O27)</f>
        <v>1285368.0004753517</v>
      </c>
      <c r="P28" s="106">
        <f t="shared" si="6"/>
        <v>1</v>
      </c>
      <c r="Q28" s="105">
        <f>SUM(Q19:Q27)</f>
        <v>1311075.3604848587</v>
      </c>
      <c r="R28" s="106">
        <f t="shared" si="7"/>
        <v>1</v>
      </c>
      <c r="S28" s="105">
        <f>SUM(S19:S27)</f>
        <v>1337296.867694556</v>
      </c>
      <c r="T28" s="106">
        <f t="shared" si="8"/>
        <v>1</v>
      </c>
      <c r="U28" s="105">
        <f>SUM(U19:U27)</f>
        <v>1364042.8050484471</v>
      </c>
      <c r="V28" s="106">
        <f t="shared" si="9"/>
        <v>1</v>
      </c>
    </row>
    <row r="29" spans="1:22" ht="12.75" customHeight="1" x14ac:dyDescent="0.3">
      <c r="A29" s="26"/>
      <c r="B29" s="69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2" ht="12.75" customHeight="1" x14ac:dyDescent="0.3">
      <c r="A30" s="26" t="s">
        <v>34</v>
      </c>
      <c r="B30" s="69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2" ht="12.75" customHeight="1" x14ac:dyDescent="0.3">
      <c r="A31" s="38" t="s">
        <v>35</v>
      </c>
      <c r="B31" s="50"/>
      <c r="C31" s="102">
        <f>'Catering MMC'!C31+'Catering BBC'!C31</f>
        <v>388065.80000000005</v>
      </c>
      <c r="D31" s="103">
        <f>IFERROR(C31/C$28,0)</f>
        <v>0.34</v>
      </c>
      <c r="E31" s="102">
        <f>'Catering MMC'!E31+'Catering BBC'!E31</f>
        <v>395827.11600000004</v>
      </c>
      <c r="F31" s="103">
        <f>IFERROR(E31/E$28,0)</f>
        <v>0.34000000000000008</v>
      </c>
      <c r="G31" s="102">
        <f>'Catering MMC'!G31+'Catering BBC'!G31</f>
        <v>403743.65832000005</v>
      </c>
      <c r="H31" s="103">
        <f>IFERROR(G31/G$28,0)</f>
        <v>0.34</v>
      </c>
      <c r="I31" s="102">
        <f>'Catering MMC'!I31+'Catering BBC'!I31</f>
        <v>411818.53148640011</v>
      </c>
      <c r="J31" s="103">
        <f>IFERROR(I31/I$28,0)</f>
        <v>0.34</v>
      </c>
      <c r="K31" s="102">
        <f>'Catering MMC'!K31+'Catering BBC'!K31</f>
        <v>420054.90211612813</v>
      </c>
      <c r="L31" s="103">
        <f>IFERROR(K31/K$28,0)</f>
        <v>0.34</v>
      </c>
      <c r="M31" s="102">
        <f>'Catering MMC'!M31+'Catering BBC'!M31</f>
        <v>428456.00015845068</v>
      </c>
      <c r="N31" s="103">
        <f>IFERROR(M31/M$28,0)</f>
        <v>0.34000000000000008</v>
      </c>
      <c r="O31" s="102">
        <f>'Catering MMC'!O31+'Catering BBC'!O31</f>
        <v>437025.12016161962</v>
      </c>
      <c r="P31" s="103">
        <f>IFERROR(O31/O$28,0)</f>
        <v>0.34</v>
      </c>
      <c r="Q31" s="102">
        <f>'Catering MMC'!Q31+'Catering BBC'!Q31</f>
        <v>445765.62256485206</v>
      </c>
      <c r="R31" s="103">
        <f>IFERROR(Q31/Q$28,0)</f>
        <v>0.34000000000000008</v>
      </c>
      <c r="S31" s="102">
        <f>'Catering MMC'!S31+'Catering BBC'!S31</f>
        <v>454680.93501614907</v>
      </c>
      <c r="T31" s="103">
        <f>IFERROR(S31/S$28,0)</f>
        <v>0.34</v>
      </c>
      <c r="U31" s="102">
        <f>'Catering MMC'!U31+'Catering BBC'!U31</f>
        <v>463774.55371647212</v>
      </c>
      <c r="V31" s="103">
        <f>IFERROR(U31/U$28,0)</f>
        <v>0.34000000000000008</v>
      </c>
    </row>
    <row r="32" spans="1:22" ht="12.75" customHeight="1" x14ac:dyDescent="0.3">
      <c r="A32" s="70" t="s">
        <v>75</v>
      </c>
      <c r="B32" s="70"/>
      <c r="C32" s="104">
        <f>'Catering MMC'!C32+'Catering BBC'!C32</f>
        <v>0</v>
      </c>
      <c r="D32" s="103">
        <f>IFERROR(C32/C$28,0)</f>
        <v>0</v>
      </c>
      <c r="E32" s="104">
        <f>'Catering MMC'!E32+'Catering BBC'!E32</f>
        <v>0</v>
      </c>
      <c r="F32" s="103">
        <f>IFERROR(E32/E$28,0)</f>
        <v>0</v>
      </c>
      <c r="G32" s="104">
        <f>'Catering MMC'!G32+'Catering BBC'!G32</f>
        <v>0</v>
      </c>
      <c r="H32" s="103">
        <f>IFERROR(G32/G$28,0)</f>
        <v>0</v>
      </c>
      <c r="I32" s="104">
        <f>'Catering MMC'!I32+'Catering BBC'!I32</f>
        <v>0</v>
      </c>
      <c r="J32" s="103">
        <f>IFERROR(I32/I$28,0)</f>
        <v>0</v>
      </c>
      <c r="K32" s="104">
        <f>'Catering MMC'!K32+'Catering BBC'!K32</f>
        <v>0</v>
      </c>
      <c r="L32" s="103">
        <f>IFERROR(K32/K$28,0)</f>
        <v>0</v>
      </c>
      <c r="M32" s="104">
        <f>'Catering MMC'!M32+'Catering BBC'!M32</f>
        <v>0</v>
      </c>
      <c r="N32" s="103">
        <f>IFERROR(M32/M$28,0)</f>
        <v>0</v>
      </c>
      <c r="O32" s="104">
        <f>'Catering MMC'!O32+'Catering BBC'!O32</f>
        <v>0</v>
      </c>
      <c r="P32" s="103">
        <f>IFERROR(O32/O$28,0)</f>
        <v>0</v>
      </c>
      <c r="Q32" s="104">
        <f>'Catering MMC'!Q32+'Catering BBC'!Q32</f>
        <v>0</v>
      </c>
      <c r="R32" s="103">
        <f>IFERROR(Q32/Q$28,0)</f>
        <v>0</v>
      </c>
      <c r="S32" s="104">
        <f>'Catering MMC'!S32+'Catering BBC'!S32</f>
        <v>0</v>
      </c>
      <c r="T32" s="103">
        <f>IFERROR(S32/S$28,0)</f>
        <v>0</v>
      </c>
      <c r="U32" s="104">
        <f>'Catering MMC'!U32+'Catering BBC'!U32</f>
        <v>0</v>
      </c>
      <c r="V32" s="103">
        <f>IFERROR(U32/U$28,0)</f>
        <v>0</v>
      </c>
    </row>
    <row r="33" spans="1:22" ht="12.75" customHeight="1" x14ac:dyDescent="0.3">
      <c r="A33" s="26" t="s">
        <v>2</v>
      </c>
      <c r="B33" s="69"/>
      <c r="C33" s="105">
        <f>SUM(C31:C32)</f>
        <v>388065.80000000005</v>
      </c>
      <c r="D33" s="106">
        <f>IFERROR(C33/C$28,0)</f>
        <v>0.34</v>
      </c>
      <c r="E33" s="105">
        <f>SUM(E31:E32)</f>
        <v>395827.11600000004</v>
      </c>
      <c r="F33" s="106">
        <f>IFERROR(E33/E$28,0)</f>
        <v>0.34000000000000008</v>
      </c>
      <c r="G33" s="105">
        <f>SUM(G31:G32)</f>
        <v>403743.65832000005</v>
      </c>
      <c r="H33" s="106">
        <f>IFERROR(G33/G$28,0)</f>
        <v>0.34</v>
      </c>
      <c r="I33" s="105">
        <f>SUM(I31:I32)</f>
        <v>411818.53148640011</v>
      </c>
      <c r="J33" s="106">
        <f>IFERROR(I33/I$28,0)</f>
        <v>0.34</v>
      </c>
      <c r="K33" s="105">
        <f>SUM(K31:K32)</f>
        <v>420054.90211612813</v>
      </c>
      <c r="L33" s="106">
        <f>IFERROR(K33/K$28,0)</f>
        <v>0.34</v>
      </c>
      <c r="M33" s="105">
        <f>SUM(M31:M32)</f>
        <v>428456.00015845068</v>
      </c>
      <c r="N33" s="106">
        <f>IFERROR(M33/M$28,0)</f>
        <v>0.34000000000000008</v>
      </c>
      <c r="O33" s="105">
        <f>SUM(O31:O32)</f>
        <v>437025.12016161962</v>
      </c>
      <c r="P33" s="106">
        <f>IFERROR(O33/O$28,0)</f>
        <v>0.34</v>
      </c>
      <c r="Q33" s="105">
        <f>SUM(Q31:Q32)</f>
        <v>445765.62256485206</v>
      </c>
      <c r="R33" s="106">
        <f>IFERROR(Q33/Q$28,0)</f>
        <v>0.34000000000000008</v>
      </c>
      <c r="S33" s="105">
        <f>SUM(S31:S32)</f>
        <v>454680.93501614907</v>
      </c>
      <c r="T33" s="106">
        <f>IFERROR(S33/S$28,0)</f>
        <v>0.34</v>
      </c>
      <c r="U33" s="105">
        <f>SUM(U31:U32)</f>
        <v>463774.55371647212</v>
      </c>
      <c r="V33" s="106">
        <f>IFERROR(U33/U$28,0)</f>
        <v>0.34000000000000008</v>
      </c>
    </row>
    <row r="34" spans="1:22" ht="12.75" customHeight="1" x14ac:dyDescent="0.3">
      <c r="A34" s="38"/>
      <c r="B34" s="5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2.75" customHeight="1" x14ac:dyDescent="0.3">
      <c r="A35" s="26" t="s">
        <v>3</v>
      </c>
      <c r="B35" s="69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2.75" customHeight="1" x14ac:dyDescent="0.3">
      <c r="A36" s="38" t="s">
        <v>22</v>
      </c>
      <c r="B36" s="50"/>
      <c r="C36" s="102">
        <f>'Catering MMC'!C36+'Catering BBC'!C36</f>
        <v>170707</v>
      </c>
      <c r="D36" s="103">
        <f t="shared" ref="D36:D46" si="10">IFERROR(C36/C$28,0)</f>
        <v>0.14956324417147815</v>
      </c>
      <c r="E36" s="102">
        <f>'Catering MMC'!E36+'Catering BBC'!E36</f>
        <v>174121.14</v>
      </c>
      <c r="F36" s="103">
        <f t="shared" ref="F36:F46" si="11">IFERROR(E36/E$28,0)</f>
        <v>0.14956324417147815</v>
      </c>
      <c r="G36" s="102">
        <f>'Catering MMC'!G36+'Catering BBC'!G36</f>
        <v>177603.56280000001</v>
      </c>
      <c r="H36" s="103">
        <f t="shared" ref="H36:H46" si="12">IFERROR(G36/G$28,0)</f>
        <v>0.14956324417147815</v>
      </c>
      <c r="I36" s="102">
        <f>'Catering MMC'!I36+'Catering BBC'!I36</f>
        <v>181155.63405600001</v>
      </c>
      <c r="J36" s="103">
        <f t="shared" ref="J36:J46" si="13">IFERROR(I36/I$28,0)</f>
        <v>0.14956324417147812</v>
      </c>
      <c r="K36" s="102">
        <f>'Catering MMC'!K36+'Catering BBC'!K36</f>
        <v>184778.74673712</v>
      </c>
      <c r="L36" s="103">
        <f t="shared" ref="L36:L46" si="14">IFERROR(K36/K$28,0)</f>
        <v>0.14956324417147809</v>
      </c>
      <c r="M36" s="102">
        <f>'Catering MMC'!M36+'Catering BBC'!M36</f>
        <v>188474.32167186242</v>
      </c>
      <c r="N36" s="103">
        <f t="shared" ref="N36:N46" si="15">IFERROR(M36/M$28,0)</f>
        <v>0.14956324417147815</v>
      </c>
      <c r="O36" s="102">
        <f>'Catering MMC'!O36+'Catering BBC'!O36</f>
        <v>192243.80810529966</v>
      </c>
      <c r="P36" s="103">
        <f t="shared" ref="P36:P46" si="16">IFERROR(O36/O$28,0)</f>
        <v>0.14956324417147815</v>
      </c>
      <c r="Q36" s="102">
        <f>'Catering MMC'!Q36+'Catering BBC'!Q36</f>
        <v>196088.68426740565</v>
      </c>
      <c r="R36" s="103">
        <f t="shared" ref="R36:R46" si="17">IFERROR(Q36/Q$28,0)</f>
        <v>0.14956324417147815</v>
      </c>
      <c r="S36" s="102">
        <f>'Catering MMC'!S36+'Catering BBC'!S36</f>
        <v>200010.45795275376</v>
      </c>
      <c r="T36" s="103">
        <f t="shared" ref="T36:T46" si="18">IFERROR(S36/S$28,0)</f>
        <v>0.14956324417147812</v>
      </c>
      <c r="U36" s="102">
        <f>'Catering MMC'!U36+'Catering BBC'!U36</f>
        <v>204010.66711180884</v>
      </c>
      <c r="V36" s="103">
        <f t="shared" ref="V36:V46" si="19">IFERROR(U36/U$28,0)</f>
        <v>0.14956324417147812</v>
      </c>
    </row>
    <row r="37" spans="1:22" ht="12.75" customHeight="1" x14ac:dyDescent="0.3">
      <c r="A37" s="38" t="s">
        <v>23</v>
      </c>
      <c r="B37" s="50"/>
      <c r="C37" s="102">
        <f>'Catering MMC'!C37+'Catering BBC'!C37</f>
        <v>296795</v>
      </c>
      <c r="D37" s="103">
        <f t="shared" si="10"/>
        <v>0.26003399423499829</v>
      </c>
      <c r="E37" s="102">
        <f>'Catering MMC'!E37+'Catering BBC'!E37</f>
        <v>301716.82</v>
      </c>
      <c r="F37" s="103">
        <f t="shared" si="11"/>
        <v>0.25916293920601441</v>
      </c>
      <c r="G37" s="102">
        <f>'Catering MMC'!G37+'Catering BBC'!G37</f>
        <v>306737.07640000002</v>
      </c>
      <c r="H37" s="103">
        <f t="shared" si="12"/>
        <v>0.25830896368740269</v>
      </c>
      <c r="I37" s="102">
        <f>'Catering MMC'!I37+'Catering BBC'!I37</f>
        <v>311857.73792800005</v>
      </c>
      <c r="J37" s="103">
        <f t="shared" si="13"/>
        <v>0.25747173278680296</v>
      </c>
      <c r="K37" s="102">
        <f>'Catering MMC'!K37+'Catering BBC'!K37</f>
        <v>317080.81268656004</v>
      </c>
      <c r="L37" s="103">
        <f t="shared" si="14"/>
        <v>0.25665091817837193</v>
      </c>
      <c r="M37" s="102">
        <f>'Catering MMC'!M37+'Catering BBC'!M37</f>
        <v>322408.34894029127</v>
      </c>
      <c r="N37" s="103">
        <f t="shared" si="15"/>
        <v>0.2558461979740278</v>
      </c>
      <c r="O37" s="102">
        <f>'Catering MMC'!O37+'Catering BBC'!O37</f>
        <v>327842.4359190971</v>
      </c>
      <c r="P37" s="103">
        <f t="shared" si="16"/>
        <v>0.25505725659721978</v>
      </c>
      <c r="Q37" s="102">
        <f>'Catering MMC'!Q37+'Catering BBC'!Q37</f>
        <v>333385.20463747904</v>
      </c>
      <c r="R37" s="103">
        <f t="shared" si="17"/>
        <v>0.25428378465917267</v>
      </c>
      <c r="S37" s="102">
        <f>'Catering MMC'!S37+'Catering BBC'!S37</f>
        <v>339038.82873022865</v>
      </c>
      <c r="T37" s="103">
        <f t="shared" si="18"/>
        <v>0.25352547883755794</v>
      </c>
      <c r="U37" s="102">
        <f>'Catering MMC'!U37+'Catering BBC'!U37</f>
        <v>344805.52530483325</v>
      </c>
      <c r="V37" s="103">
        <f t="shared" si="19"/>
        <v>0.25278204175754343</v>
      </c>
    </row>
    <row r="38" spans="1:22" ht="12.75" customHeight="1" x14ac:dyDescent="0.3">
      <c r="A38" s="38" t="s">
        <v>24</v>
      </c>
      <c r="B38" s="50"/>
      <c r="C38" s="102">
        <f>'Catering MMC'!C38+'Catering BBC'!C38</f>
        <v>0</v>
      </c>
      <c r="D38" s="103">
        <f t="shared" si="10"/>
        <v>0</v>
      </c>
      <c r="E38" s="102">
        <f>'Catering MMC'!E38+'Catering BBC'!E38</f>
        <v>0</v>
      </c>
      <c r="F38" s="103">
        <f t="shared" si="11"/>
        <v>0</v>
      </c>
      <c r="G38" s="102">
        <f>'Catering MMC'!G38+'Catering BBC'!G38</f>
        <v>0</v>
      </c>
      <c r="H38" s="103">
        <f t="shared" si="12"/>
        <v>0</v>
      </c>
      <c r="I38" s="102">
        <f>'Catering MMC'!I38+'Catering BBC'!I38</f>
        <v>0</v>
      </c>
      <c r="J38" s="103">
        <f t="shared" si="13"/>
        <v>0</v>
      </c>
      <c r="K38" s="102">
        <f>'Catering MMC'!K38+'Catering BBC'!K38</f>
        <v>0</v>
      </c>
      <c r="L38" s="103">
        <f t="shared" si="14"/>
        <v>0</v>
      </c>
      <c r="M38" s="102">
        <f>'Catering MMC'!M38+'Catering BBC'!M38</f>
        <v>0</v>
      </c>
      <c r="N38" s="103">
        <f t="shared" si="15"/>
        <v>0</v>
      </c>
      <c r="O38" s="102">
        <f>'Catering MMC'!O38+'Catering BBC'!O38</f>
        <v>0</v>
      </c>
      <c r="P38" s="103">
        <f t="shared" si="16"/>
        <v>0</v>
      </c>
      <c r="Q38" s="102">
        <f>'Catering MMC'!Q38+'Catering BBC'!Q38</f>
        <v>0</v>
      </c>
      <c r="R38" s="103">
        <f t="shared" si="17"/>
        <v>0</v>
      </c>
      <c r="S38" s="102">
        <f>'Catering MMC'!S38+'Catering BBC'!S38</f>
        <v>0</v>
      </c>
      <c r="T38" s="103">
        <f t="shared" si="18"/>
        <v>0</v>
      </c>
      <c r="U38" s="102">
        <f>'Catering MMC'!U38+'Catering BBC'!U38</f>
        <v>0</v>
      </c>
      <c r="V38" s="103">
        <f t="shared" si="19"/>
        <v>0</v>
      </c>
    </row>
    <row r="39" spans="1:22" ht="12.75" customHeight="1" x14ac:dyDescent="0.3">
      <c r="A39" s="38" t="s">
        <v>28</v>
      </c>
      <c r="B39" s="50"/>
      <c r="C39" s="102">
        <f>'Catering MMC'!C39+'Catering BBC'!C39</f>
        <v>26430</v>
      </c>
      <c r="D39" s="103">
        <f t="shared" si="10"/>
        <v>2.3156382242392914E-2</v>
      </c>
      <c r="E39" s="102">
        <f>'Catering MMC'!E39+'Catering BBC'!E39</f>
        <v>26958.600000000002</v>
      </c>
      <c r="F39" s="103">
        <f t="shared" si="11"/>
        <v>2.3156382242392918E-2</v>
      </c>
      <c r="G39" s="102">
        <f>'Catering MMC'!G39+'Catering BBC'!G39</f>
        <v>27497.772000000004</v>
      </c>
      <c r="H39" s="103">
        <f t="shared" si="12"/>
        <v>2.3156382242392918E-2</v>
      </c>
      <c r="I39" s="102">
        <f>'Catering MMC'!I39+'Catering BBC'!I39</f>
        <v>28047.727440000006</v>
      </c>
      <c r="J39" s="103">
        <f t="shared" si="13"/>
        <v>2.3156382242392914E-2</v>
      </c>
      <c r="K39" s="102">
        <f>'Catering MMC'!K39+'Catering BBC'!K39</f>
        <v>28608.681988800006</v>
      </c>
      <c r="L39" s="103">
        <f t="shared" si="14"/>
        <v>2.3156382242392914E-2</v>
      </c>
      <c r="M39" s="102">
        <f>'Catering MMC'!M39+'Catering BBC'!M39</f>
        <v>29180.855628576006</v>
      </c>
      <c r="N39" s="103">
        <f t="shared" si="15"/>
        <v>2.3156382242392918E-2</v>
      </c>
      <c r="O39" s="102">
        <f>'Catering MMC'!O39+'Catering BBC'!O39</f>
        <v>29764.472741147525</v>
      </c>
      <c r="P39" s="103">
        <f t="shared" si="16"/>
        <v>2.3156382242392918E-2</v>
      </c>
      <c r="Q39" s="102">
        <f>'Catering MMC'!Q39+'Catering BBC'!Q39</f>
        <v>30359.762195970477</v>
      </c>
      <c r="R39" s="103">
        <f t="shared" si="17"/>
        <v>2.3156382242392918E-2</v>
      </c>
      <c r="S39" s="102">
        <f>'Catering MMC'!S39+'Catering BBC'!S39</f>
        <v>30966.957439889888</v>
      </c>
      <c r="T39" s="103">
        <f t="shared" si="18"/>
        <v>2.3156382242392918E-2</v>
      </c>
      <c r="U39" s="102">
        <f>'Catering MMC'!U39+'Catering BBC'!U39</f>
        <v>31586.296588687685</v>
      </c>
      <c r="V39" s="103">
        <f t="shared" si="19"/>
        <v>2.3156382242392918E-2</v>
      </c>
    </row>
    <row r="40" spans="1:22" ht="12.75" customHeight="1" x14ac:dyDescent="0.3">
      <c r="A40" s="38" t="s">
        <v>25</v>
      </c>
      <c r="B40" s="50"/>
      <c r="C40" s="102">
        <f>'Catering MMC'!C40+'Catering BBC'!C40</f>
        <v>21167.668000000001</v>
      </c>
      <c r="D40" s="103">
        <f t="shared" si="10"/>
        <v>1.8545842277263289E-2</v>
      </c>
      <c r="E40" s="102">
        <f>'Catering MMC'!E40+'Catering BBC'!E40</f>
        <v>21591.021360000002</v>
      </c>
      <c r="F40" s="103">
        <f t="shared" si="11"/>
        <v>1.8545842277263292E-2</v>
      </c>
      <c r="G40" s="102">
        <f>'Catering MMC'!G40+'Catering BBC'!G40</f>
        <v>22022.841787200003</v>
      </c>
      <c r="H40" s="103">
        <f t="shared" si="12"/>
        <v>1.8545842277263292E-2</v>
      </c>
      <c r="I40" s="102">
        <f>'Catering MMC'!I40+'Catering BBC'!I40</f>
        <v>22463.298622943999</v>
      </c>
      <c r="J40" s="103">
        <f t="shared" si="13"/>
        <v>1.8545842277263285E-2</v>
      </c>
      <c r="K40" s="102">
        <f>'Catering MMC'!K40+'Catering BBC'!K40</f>
        <v>22912.564595402881</v>
      </c>
      <c r="L40" s="103">
        <f t="shared" si="14"/>
        <v>1.8545842277263285E-2</v>
      </c>
      <c r="M40" s="102">
        <f>'Catering MMC'!M40+'Catering BBC'!M40</f>
        <v>23370.815887310939</v>
      </c>
      <c r="N40" s="103">
        <f t="shared" si="15"/>
        <v>1.8545842277263289E-2</v>
      </c>
      <c r="O40" s="102">
        <f>'Catering MMC'!O40+'Catering BBC'!O40</f>
        <v>23838.232205057157</v>
      </c>
      <c r="P40" s="103">
        <f t="shared" si="16"/>
        <v>1.8545842277263289E-2</v>
      </c>
      <c r="Q40" s="102">
        <f>'Catering MMC'!Q40+'Catering BBC'!Q40</f>
        <v>24314.996849158302</v>
      </c>
      <c r="R40" s="103">
        <f t="shared" si="17"/>
        <v>1.8545842277263292E-2</v>
      </c>
      <c r="S40" s="102">
        <f>'Catering MMC'!S40+'Catering BBC'!S40</f>
        <v>24801.296786141465</v>
      </c>
      <c r="T40" s="103">
        <f t="shared" si="18"/>
        <v>1.8545842277263289E-2</v>
      </c>
      <c r="U40" s="102">
        <f>'Catering MMC'!U40+'Catering BBC'!U40</f>
        <v>25297.322721864297</v>
      </c>
      <c r="V40" s="103">
        <f t="shared" si="19"/>
        <v>1.8545842277263289E-2</v>
      </c>
    </row>
    <row r="41" spans="1:22" ht="12.75" customHeight="1" x14ac:dyDescent="0.3">
      <c r="A41" s="38" t="s">
        <v>26</v>
      </c>
      <c r="B41" s="50"/>
      <c r="C41" s="102">
        <f>'Catering MMC'!C41+'Catering BBC'!C41</f>
        <v>36802.58</v>
      </c>
      <c r="D41" s="103">
        <f t="shared" si="10"/>
        <v>3.2244215285139786E-2</v>
      </c>
      <c r="E41" s="102">
        <f>'Catering MMC'!E41+'Catering BBC'!E41</f>
        <v>37412.885679999999</v>
      </c>
      <c r="F41" s="103">
        <f t="shared" si="11"/>
        <v>3.2136204461545782E-2</v>
      </c>
      <c r="G41" s="102">
        <f>'Catering MMC'!G41+'Catering BBC'!G41</f>
        <v>38035.397473600002</v>
      </c>
      <c r="H41" s="103">
        <f t="shared" si="12"/>
        <v>3.2030311497237937E-2</v>
      </c>
      <c r="I41" s="102">
        <f>'Catering MMC'!I41+'Catering BBC'!I41</f>
        <v>38670.359503072003</v>
      </c>
      <c r="J41" s="103">
        <f t="shared" si="13"/>
        <v>3.1926494865563565E-2</v>
      </c>
      <c r="K41" s="102">
        <f>'Catering MMC'!K41+'Catering BBC'!K41</f>
        <v>39318.020773133445</v>
      </c>
      <c r="L41" s="103">
        <f t="shared" si="14"/>
        <v>3.1824713854118114E-2</v>
      </c>
      <c r="M41" s="102">
        <f>'Catering MMC'!M41+'Catering BBC'!M41</f>
        <v>39978.635268596117</v>
      </c>
      <c r="N41" s="103">
        <f t="shared" si="15"/>
        <v>3.1724928548779445E-2</v>
      </c>
      <c r="O41" s="102">
        <f>'Catering MMC'!O41+'Catering BBC'!O41</f>
        <v>40652.46205396804</v>
      </c>
      <c r="P41" s="103">
        <f t="shared" si="16"/>
        <v>3.1627099818055254E-2</v>
      </c>
      <c r="Q41" s="102">
        <f>'Catering MMC'!Q41+'Catering BBC'!Q41</f>
        <v>41339.765375047406</v>
      </c>
      <c r="R41" s="103">
        <f t="shared" si="17"/>
        <v>3.1531189297737419E-2</v>
      </c>
      <c r="S41" s="102">
        <f>'Catering MMC'!S41+'Catering BBC'!S41</f>
        <v>42040.814762548354</v>
      </c>
      <c r="T41" s="103">
        <f t="shared" si="18"/>
        <v>3.1437159375857185E-2</v>
      </c>
      <c r="U41" s="102">
        <f>'Catering MMC'!U41+'Catering BBC'!U41</f>
        <v>42755.885137799327</v>
      </c>
      <c r="V41" s="103">
        <f t="shared" si="19"/>
        <v>3.1344973177935387E-2</v>
      </c>
    </row>
    <row r="42" spans="1:22" ht="12.75" customHeight="1" x14ac:dyDescent="0.3">
      <c r="A42" s="38" t="s">
        <v>27</v>
      </c>
      <c r="B42" s="50"/>
      <c r="C42" s="102">
        <f>'Catering MMC'!C42+'Catering BBC'!C42</f>
        <v>0</v>
      </c>
      <c r="D42" s="103">
        <f t="shared" si="10"/>
        <v>0</v>
      </c>
      <c r="E42" s="102">
        <f>'Catering MMC'!E42+'Catering BBC'!E42</f>
        <v>0</v>
      </c>
      <c r="F42" s="103">
        <f t="shared" si="11"/>
        <v>0</v>
      </c>
      <c r="G42" s="102">
        <f>'Catering MMC'!G42+'Catering BBC'!G42</f>
        <v>0</v>
      </c>
      <c r="H42" s="103">
        <f t="shared" si="12"/>
        <v>0</v>
      </c>
      <c r="I42" s="102">
        <f>'Catering MMC'!I42+'Catering BBC'!I42</f>
        <v>0</v>
      </c>
      <c r="J42" s="103">
        <f t="shared" si="13"/>
        <v>0</v>
      </c>
      <c r="K42" s="102">
        <f>'Catering MMC'!K42+'Catering BBC'!K42</f>
        <v>0</v>
      </c>
      <c r="L42" s="103">
        <f t="shared" si="14"/>
        <v>0</v>
      </c>
      <c r="M42" s="102">
        <f>'Catering MMC'!M42+'Catering BBC'!M42</f>
        <v>0</v>
      </c>
      <c r="N42" s="103">
        <f t="shared" si="15"/>
        <v>0</v>
      </c>
      <c r="O42" s="102">
        <f>'Catering MMC'!O42+'Catering BBC'!O42</f>
        <v>0</v>
      </c>
      <c r="P42" s="103">
        <f t="shared" si="16"/>
        <v>0</v>
      </c>
      <c r="Q42" s="102">
        <f>'Catering MMC'!Q42+'Catering BBC'!Q42</f>
        <v>0</v>
      </c>
      <c r="R42" s="103">
        <f t="shared" si="17"/>
        <v>0</v>
      </c>
      <c r="S42" s="102">
        <f>'Catering MMC'!S42+'Catering BBC'!S42</f>
        <v>0</v>
      </c>
      <c r="T42" s="103">
        <f t="shared" si="18"/>
        <v>0</v>
      </c>
      <c r="U42" s="102">
        <f>'Catering MMC'!U42+'Catering BBC'!U42</f>
        <v>0</v>
      </c>
      <c r="V42" s="103">
        <f t="shared" si="19"/>
        <v>0</v>
      </c>
    </row>
    <row r="43" spans="1:22" ht="12.75" customHeight="1" x14ac:dyDescent="0.3">
      <c r="A43" s="38" t="s">
        <v>76</v>
      </c>
      <c r="B43" s="50"/>
      <c r="C43" s="102">
        <f>'Catering MMC'!C43+'Catering BBC'!C43</f>
        <v>0</v>
      </c>
      <c r="D43" s="103">
        <f t="shared" si="10"/>
        <v>0</v>
      </c>
      <c r="E43" s="102">
        <f>'Catering MMC'!E43+'Catering BBC'!E43</f>
        <v>0</v>
      </c>
      <c r="F43" s="103">
        <f t="shared" si="11"/>
        <v>0</v>
      </c>
      <c r="G43" s="102">
        <f>'Catering MMC'!G43+'Catering BBC'!G43</f>
        <v>0</v>
      </c>
      <c r="H43" s="103">
        <f t="shared" si="12"/>
        <v>0</v>
      </c>
      <c r="I43" s="102">
        <f>'Catering MMC'!I43+'Catering BBC'!I43</f>
        <v>0</v>
      </c>
      <c r="J43" s="103">
        <f t="shared" si="13"/>
        <v>0</v>
      </c>
      <c r="K43" s="102">
        <f>'Catering MMC'!K43+'Catering BBC'!K43</f>
        <v>0</v>
      </c>
      <c r="L43" s="103">
        <f t="shared" si="14"/>
        <v>0</v>
      </c>
      <c r="M43" s="102">
        <f>'Catering MMC'!M43+'Catering BBC'!M43</f>
        <v>0</v>
      </c>
      <c r="N43" s="103">
        <f t="shared" si="15"/>
        <v>0</v>
      </c>
      <c r="O43" s="102">
        <f>'Catering MMC'!O43+'Catering BBC'!O43</f>
        <v>0</v>
      </c>
      <c r="P43" s="103">
        <f t="shared" si="16"/>
        <v>0</v>
      </c>
      <c r="Q43" s="102">
        <f>'Catering MMC'!Q43+'Catering BBC'!Q43</f>
        <v>0</v>
      </c>
      <c r="R43" s="103">
        <f t="shared" si="17"/>
        <v>0</v>
      </c>
      <c r="S43" s="102">
        <f>'Catering MMC'!S43+'Catering BBC'!S43</f>
        <v>0</v>
      </c>
      <c r="T43" s="103">
        <f t="shared" si="18"/>
        <v>0</v>
      </c>
      <c r="U43" s="102">
        <f>'Catering MMC'!U43+'Catering BBC'!U43</f>
        <v>0</v>
      </c>
      <c r="V43" s="103">
        <f t="shared" si="19"/>
        <v>0</v>
      </c>
    </row>
    <row r="44" spans="1:22" ht="12.75" customHeight="1" x14ac:dyDescent="0.3">
      <c r="A44" s="38" t="s">
        <v>11</v>
      </c>
      <c r="B44" s="50"/>
      <c r="C44" s="102">
        <f>'Catering MMC'!C44+'Catering BBC'!C44</f>
        <v>0</v>
      </c>
      <c r="D44" s="103">
        <f t="shared" si="10"/>
        <v>0</v>
      </c>
      <c r="E44" s="102">
        <f>'Catering MMC'!E44+'Catering BBC'!E44</f>
        <v>0</v>
      </c>
      <c r="F44" s="103">
        <f t="shared" si="11"/>
        <v>0</v>
      </c>
      <c r="G44" s="102">
        <f>'Catering MMC'!G44+'Catering BBC'!G44</f>
        <v>0</v>
      </c>
      <c r="H44" s="103">
        <f t="shared" si="12"/>
        <v>0</v>
      </c>
      <c r="I44" s="102">
        <f>'Catering MMC'!I44+'Catering BBC'!I44</f>
        <v>0</v>
      </c>
      <c r="J44" s="103">
        <f t="shared" si="13"/>
        <v>0</v>
      </c>
      <c r="K44" s="102">
        <f>'Catering MMC'!K44+'Catering BBC'!K44</f>
        <v>0</v>
      </c>
      <c r="L44" s="103">
        <f t="shared" si="14"/>
        <v>0</v>
      </c>
      <c r="M44" s="102">
        <f>'Catering MMC'!M44+'Catering BBC'!M44</f>
        <v>0</v>
      </c>
      <c r="N44" s="103">
        <f t="shared" si="15"/>
        <v>0</v>
      </c>
      <c r="O44" s="102">
        <f>'Catering MMC'!O44+'Catering BBC'!O44</f>
        <v>0</v>
      </c>
      <c r="P44" s="103">
        <f t="shared" si="16"/>
        <v>0</v>
      </c>
      <c r="Q44" s="102">
        <f>'Catering MMC'!Q44+'Catering BBC'!Q44</f>
        <v>0</v>
      </c>
      <c r="R44" s="103">
        <f t="shared" si="17"/>
        <v>0</v>
      </c>
      <c r="S44" s="102">
        <f>'Catering MMC'!S44+'Catering BBC'!S44</f>
        <v>0</v>
      </c>
      <c r="T44" s="103">
        <f t="shared" si="18"/>
        <v>0</v>
      </c>
      <c r="U44" s="102">
        <f>'Catering MMC'!U44+'Catering BBC'!U44</f>
        <v>0</v>
      </c>
      <c r="V44" s="103">
        <f t="shared" si="19"/>
        <v>0</v>
      </c>
    </row>
    <row r="45" spans="1:22" ht="12.75" customHeight="1" x14ac:dyDescent="0.3">
      <c r="A45" s="38" t="s">
        <v>4</v>
      </c>
      <c r="B45" s="50"/>
      <c r="C45" s="104">
        <f>'Catering MMC'!C45+'Catering BBC'!C45</f>
        <v>46429.608</v>
      </c>
      <c r="D45" s="103">
        <f t="shared" si="10"/>
        <v>4.067884034099372E-2</v>
      </c>
      <c r="E45" s="104">
        <f>'Catering MMC'!E45+'Catering BBC'!E45</f>
        <v>47262.876640000002</v>
      </c>
      <c r="F45" s="103">
        <f t="shared" si="11"/>
        <v>4.0596961168269233E-2</v>
      </c>
      <c r="G45" s="104">
        <f>'Catering MMC'!G45+'Catering BBC'!G45</f>
        <v>48112.810652799999</v>
      </c>
      <c r="H45" s="103">
        <f t="shared" si="12"/>
        <v>4.0516687469519731E-2</v>
      </c>
      <c r="I45" s="104">
        <f>'Catering MMC'!I45+'Catering BBC'!I45</f>
        <v>48979.743345856004</v>
      </c>
      <c r="J45" s="103">
        <f t="shared" si="13"/>
        <v>4.0437987764863355E-2</v>
      </c>
      <c r="K45" s="104">
        <f>'Catering MMC'!K45+'Catering BBC'!K45</f>
        <v>49864.014692773126</v>
      </c>
      <c r="L45" s="103">
        <f t="shared" si="14"/>
        <v>4.0360831191670839E-2</v>
      </c>
      <c r="M45" s="104">
        <f>'Catering MMC'!M45+'Catering BBC'!M45</f>
        <v>50765.971466628594</v>
      </c>
      <c r="N45" s="103">
        <f t="shared" si="15"/>
        <v>4.0285187492462494E-2</v>
      </c>
      <c r="O45" s="104">
        <f>'Catering MMC'!O45+'Catering BBC'!O45</f>
        <v>51685.967375961161</v>
      </c>
      <c r="P45" s="103">
        <f t="shared" si="16"/>
        <v>4.0211027003042542E-2</v>
      </c>
      <c r="Q45" s="104">
        <f>'Catering MMC'!Q45+'Catering BBC'!Q45</f>
        <v>52624.363203480381</v>
      </c>
      <c r="R45" s="103">
        <f t="shared" si="17"/>
        <v>4.0138320640866108E-2</v>
      </c>
      <c r="S45" s="104">
        <f>'Catering MMC'!S45+'Catering BBC'!S45</f>
        <v>53581.526947549995</v>
      </c>
      <c r="T45" s="103">
        <f t="shared" si="18"/>
        <v>4.0067039893634325E-2</v>
      </c>
      <c r="U45" s="104">
        <f>'Catering MMC'!U45+'Catering BBC'!U45</f>
        <v>54557.833966500999</v>
      </c>
      <c r="V45" s="103">
        <f t="shared" si="19"/>
        <v>3.9997156808112964E-2</v>
      </c>
    </row>
    <row r="46" spans="1:22" ht="12.75" customHeight="1" x14ac:dyDescent="0.3">
      <c r="A46" s="26" t="s">
        <v>5</v>
      </c>
      <c r="B46" s="69"/>
      <c r="C46" s="105">
        <f>SUM(C36:C45)</f>
        <v>598331.85600000003</v>
      </c>
      <c r="D46" s="106">
        <f t="shared" si="10"/>
        <v>0.5242225185522662</v>
      </c>
      <c r="E46" s="105">
        <f>SUM(E36:E45)</f>
        <v>609063.34367999993</v>
      </c>
      <c r="F46" s="106">
        <f t="shared" si="11"/>
        <v>0.52316157352696369</v>
      </c>
      <c r="G46" s="105">
        <f>SUM(G36:G45)</f>
        <v>620009.46111360006</v>
      </c>
      <c r="H46" s="106">
        <f t="shared" si="12"/>
        <v>0.52212143134529476</v>
      </c>
      <c r="I46" s="105">
        <f>SUM(I36:I45)</f>
        <v>631174.50089587201</v>
      </c>
      <c r="J46" s="106">
        <f t="shared" si="13"/>
        <v>0.52110168410836422</v>
      </c>
      <c r="K46" s="105">
        <f>SUM(K36:K45)</f>
        <v>642562.84147378965</v>
      </c>
      <c r="L46" s="106">
        <f t="shared" si="14"/>
        <v>0.5201019319152953</v>
      </c>
      <c r="M46" s="105">
        <f>SUM(M36:M45)</f>
        <v>654178.94886326534</v>
      </c>
      <c r="N46" s="106">
        <f t="shared" si="15"/>
        <v>0.51912178270640408</v>
      </c>
      <c r="O46" s="105">
        <f>SUM(O36:O45)</f>
        <v>666027.37840053055</v>
      </c>
      <c r="P46" s="106">
        <f t="shared" si="16"/>
        <v>0.51816085210945184</v>
      </c>
      <c r="Q46" s="105">
        <f>SUM(Q36:Q45)</f>
        <v>678112.77652854135</v>
      </c>
      <c r="R46" s="106">
        <f t="shared" si="17"/>
        <v>0.5172187632889107</v>
      </c>
      <c r="S46" s="105">
        <f>SUM(S36:S45)</f>
        <v>690439.88261911215</v>
      </c>
      <c r="T46" s="106">
        <f t="shared" si="18"/>
        <v>0.51629514679818378</v>
      </c>
      <c r="U46" s="105">
        <f>SUM(U36:U45)</f>
        <v>703013.53083149437</v>
      </c>
      <c r="V46" s="106">
        <f t="shared" si="19"/>
        <v>0.51538964043472613</v>
      </c>
    </row>
    <row r="47" spans="1:22" ht="12.75" customHeight="1" x14ac:dyDescent="0.3">
      <c r="A47" s="26"/>
      <c r="B47" s="26"/>
      <c r="C47" s="53"/>
      <c r="D47" s="111"/>
      <c r="E47" s="53"/>
      <c r="F47" s="111"/>
      <c r="G47" s="53"/>
      <c r="H47" s="111"/>
      <c r="I47" s="53"/>
      <c r="J47" s="111"/>
      <c r="K47" s="53"/>
      <c r="L47" s="111"/>
      <c r="M47" s="53"/>
      <c r="N47" s="111"/>
      <c r="O47" s="53"/>
      <c r="P47" s="111"/>
      <c r="Q47" s="53"/>
      <c r="R47" s="111"/>
      <c r="S47" s="53"/>
      <c r="T47" s="111"/>
      <c r="U47" s="53"/>
      <c r="V47" s="111"/>
    </row>
    <row r="48" spans="1:22" ht="12.75" customHeight="1" x14ac:dyDescent="0.3">
      <c r="A48" s="26" t="str">
        <f>A4</f>
        <v xml:space="preserve">VENDOR:  </v>
      </c>
      <c r="B48" s="46">
        <f>B4</f>
        <v>0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2" ht="12.75" customHeight="1" x14ac:dyDescent="0.3">
      <c r="A49" s="26"/>
      <c r="B49" s="14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2" ht="12.75" customHeight="1" x14ac:dyDescent="0.3">
      <c r="A50" s="38"/>
      <c r="B50" s="38"/>
      <c r="C50" s="109" t="str">
        <f>C6</f>
        <v>FY 2018-19</v>
      </c>
      <c r="D50" s="109" t="s">
        <v>9</v>
      </c>
      <c r="E50" s="109" t="str">
        <f>E6</f>
        <v>FY 2019-20</v>
      </c>
      <c r="F50" s="109" t="s">
        <v>9</v>
      </c>
      <c r="G50" s="109" t="str">
        <f>G6</f>
        <v>FY 2020-21</v>
      </c>
      <c r="H50" s="109" t="s">
        <v>9</v>
      </c>
      <c r="I50" s="109" t="str">
        <f>I6</f>
        <v>FY 2021-22</v>
      </c>
      <c r="J50" s="109" t="s">
        <v>9</v>
      </c>
      <c r="K50" s="109" t="str">
        <f>K6</f>
        <v>FY 2022-23</v>
      </c>
      <c r="L50" s="109" t="s">
        <v>9</v>
      </c>
      <c r="M50" s="109" t="str">
        <f>M6</f>
        <v>FY 2023-24</v>
      </c>
      <c r="N50" s="109" t="s">
        <v>9</v>
      </c>
      <c r="O50" s="109" t="str">
        <f>O6</f>
        <v>FY 2024-25</v>
      </c>
      <c r="P50" s="109" t="s">
        <v>9</v>
      </c>
      <c r="Q50" s="109" t="str">
        <f>Q6</f>
        <v>FY 2025-26</v>
      </c>
      <c r="R50" s="109" t="s">
        <v>9</v>
      </c>
      <c r="S50" s="109" t="str">
        <f>S6</f>
        <v>FY 2026-27</v>
      </c>
      <c r="T50" s="109" t="s">
        <v>9</v>
      </c>
      <c r="U50" s="109" t="str">
        <f>U6</f>
        <v>FY 2027-28</v>
      </c>
      <c r="V50" s="109" t="s">
        <v>9</v>
      </c>
    </row>
    <row r="51" spans="1:22" ht="12.75" customHeight="1" x14ac:dyDescent="0.3">
      <c r="A51" s="26" t="s">
        <v>38</v>
      </c>
      <c r="B51" s="69"/>
      <c r="C51" s="101"/>
      <c r="D51" s="103"/>
      <c r="E51" s="101"/>
      <c r="F51" s="103"/>
      <c r="G51" s="101"/>
      <c r="H51" s="103"/>
      <c r="I51" s="101"/>
      <c r="J51" s="103"/>
      <c r="K51" s="101"/>
      <c r="L51" s="103"/>
      <c r="M51" s="101"/>
      <c r="N51" s="103"/>
      <c r="O51" s="101"/>
      <c r="P51" s="103"/>
      <c r="Q51" s="101"/>
      <c r="R51" s="103"/>
      <c r="S51" s="101"/>
      <c r="T51" s="103"/>
      <c r="U51" s="101"/>
      <c r="V51" s="103"/>
    </row>
    <row r="52" spans="1:22" ht="12.75" customHeight="1" x14ac:dyDescent="0.3">
      <c r="A52" s="38" t="s">
        <v>229</v>
      </c>
      <c r="B52" s="50"/>
      <c r="C52" s="102">
        <f>'Catering MMC'!C52+'Catering BBC'!C52</f>
        <v>0</v>
      </c>
      <c r="D52" s="103">
        <f t="shared" ref="D52:D83" si="20">IFERROR(C52/C$28,0)</f>
        <v>0</v>
      </c>
      <c r="E52" s="102">
        <f>'Catering MMC'!E52+'Catering BBC'!E52</f>
        <v>0</v>
      </c>
      <c r="F52" s="103">
        <f t="shared" ref="F52:F83" si="21">IFERROR(E52/E$28,0)</f>
        <v>0</v>
      </c>
      <c r="G52" s="102">
        <f>'Catering MMC'!G52+'Catering BBC'!G52</f>
        <v>0</v>
      </c>
      <c r="H52" s="103">
        <f t="shared" ref="H52:H83" si="22">IFERROR(G52/G$28,0)</f>
        <v>0</v>
      </c>
      <c r="I52" s="102">
        <f>'Catering MMC'!I52+'Catering BBC'!I52</f>
        <v>0</v>
      </c>
      <c r="J52" s="103">
        <f t="shared" ref="J52:J83" si="23">IFERROR(I52/I$28,0)</f>
        <v>0</v>
      </c>
      <c r="K52" s="102">
        <f>'Catering MMC'!K52+'Catering BBC'!K52</f>
        <v>0</v>
      </c>
      <c r="L52" s="103">
        <f t="shared" ref="L52:L83" si="24">IFERROR(K52/K$28,0)</f>
        <v>0</v>
      </c>
      <c r="M52" s="102">
        <f>'Catering MMC'!M52+'Catering BBC'!M52</f>
        <v>0</v>
      </c>
      <c r="N52" s="103">
        <f t="shared" ref="N52:N83" si="25">IFERROR(M52/M$28,0)</f>
        <v>0</v>
      </c>
      <c r="O52" s="102">
        <f>'Catering MMC'!O52+'Catering BBC'!O52</f>
        <v>0</v>
      </c>
      <c r="P52" s="103">
        <f t="shared" ref="P52:P83" si="26">IFERROR(O52/O$28,0)</f>
        <v>0</v>
      </c>
      <c r="Q52" s="102">
        <f>'Catering MMC'!Q52+'Catering BBC'!Q52</f>
        <v>0</v>
      </c>
      <c r="R52" s="103">
        <f t="shared" ref="R52:R83" si="27">IFERROR(Q52/Q$28,0)</f>
        <v>0</v>
      </c>
      <c r="S52" s="102">
        <f>'Catering MMC'!S52+'Catering BBC'!S52</f>
        <v>0</v>
      </c>
      <c r="T52" s="103">
        <f t="shared" ref="T52:T83" si="28">IFERROR(S52/S$28,0)</f>
        <v>0</v>
      </c>
      <c r="U52" s="102">
        <f>'Catering MMC'!U52+'Catering BBC'!U52</f>
        <v>0</v>
      </c>
      <c r="V52" s="103">
        <f t="shared" ref="V52:V105" si="29">IFERROR(U52/U$28,0)</f>
        <v>0</v>
      </c>
    </row>
    <row r="53" spans="1:22" ht="12.75" customHeight="1" x14ac:dyDescent="0.3">
      <c r="A53" s="38" t="s">
        <v>97</v>
      </c>
      <c r="B53" s="50"/>
      <c r="C53" s="102">
        <f>'Catering MMC'!C53+'Catering BBC'!C53</f>
        <v>0</v>
      </c>
      <c r="D53" s="103">
        <f t="shared" si="20"/>
        <v>0</v>
      </c>
      <c r="E53" s="102">
        <f>'Catering MMC'!E53+'Catering BBC'!E53</f>
        <v>0</v>
      </c>
      <c r="F53" s="103">
        <f t="shared" si="21"/>
        <v>0</v>
      </c>
      <c r="G53" s="102">
        <f>'Catering MMC'!G53+'Catering BBC'!G53</f>
        <v>0</v>
      </c>
      <c r="H53" s="103">
        <f t="shared" si="22"/>
        <v>0</v>
      </c>
      <c r="I53" s="102">
        <f>'Catering MMC'!I53+'Catering BBC'!I53</f>
        <v>0</v>
      </c>
      <c r="J53" s="103">
        <f t="shared" si="23"/>
        <v>0</v>
      </c>
      <c r="K53" s="102">
        <f>'Catering MMC'!K53+'Catering BBC'!K53</f>
        <v>0</v>
      </c>
      <c r="L53" s="103">
        <f t="shared" si="24"/>
        <v>0</v>
      </c>
      <c r="M53" s="102">
        <f>'Catering MMC'!M53+'Catering BBC'!M53</f>
        <v>0</v>
      </c>
      <c r="N53" s="103">
        <f t="shared" si="25"/>
        <v>0</v>
      </c>
      <c r="O53" s="102">
        <f>'Catering MMC'!O53+'Catering BBC'!O53</f>
        <v>0</v>
      </c>
      <c r="P53" s="103">
        <f t="shared" si="26"/>
        <v>0</v>
      </c>
      <c r="Q53" s="102">
        <f>'Catering MMC'!Q53+'Catering BBC'!Q53</f>
        <v>0</v>
      </c>
      <c r="R53" s="103">
        <f t="shared" si="27"/>
        <v>0</v>
      </c>
      <c r="S53" s="102">
        <f>'Catering MMC'!S53+'Catering BBC'!S53</f>
        <v>0</v>
      </c>
      <c r="T53" s="103">
        <f t="shared" si="28"/>
        <v>0</v>
      </c>
      <c r="U53" s="102">
        <f>'Catering MMC'!U53+'Catering BBC'!U53</f>
        <v>0</v>
      </c>
      <c r="V53" s="103">
        <f t="shared" si="29"/>
        <v>0</v>
      </c>
    </row>
    <row r="54" spans="1:22" ht="12.75" customHeight="1" x14ac:dyDescent="0.3">
      <c r="A54" s="271" t="s">
        <v>30</v>
      </c>
      <c r="B54" s="272"/>
      <c r="C54" s="102">
        <f>'Catering MMC'!C54+'Catering BBC'!C54</f>
        <v>798.95900000000006</v>
      </c>
      <c r="D54" s="103">
        <f t="shared" si="20"/>
        <v>7.000000000000001E-4</v>
      </c>
      <c r="E54" s="102">
        <f>'Catering MMC'!E54+'Catering BBC'!E54</f>
        <v>814.9381800000001</v>
      </c>
      <c r="F54" s="103">
        <f t="shared" si="21"/>
        <v>7.000000000000001E-4</v>
      </c>
      <c r="G54" s="102">
        <f>'Catering MMC'!G54+'Catering BBC'!G54</f>
        <v>831.23694360000013</v>
      </c>
      <c r="H54" s="103">
        <f t="shared" si="22"/>
        <v>7.000000000000001E-4</v>
      </c>
      <c r="I54" s="102">
        <f>'Catering MMC'!I54+'Catering BBC'!I54</f>
        <v>847.8616824720001</v>
      </c>
      <c r="J54" s="103">
        <f t="shared" si="23"/>
        <v>6.9999999999999988E-4</v>
      </c>
      <c r="K54" s="102">
        <f>'Catering MMC'!K54+'Catering BBC'!K54</f>
        <v>864.81891612144011</v>
      </c>
      <c r="L54" s="103">
        <f t="shared" si="24"/>
        <v>6.9999999999999988E-4</v>
      </c>
      <c r="M54" s="102">
        <f>'Catering MMC'!M54+'Catering BBC'!M54</f>
        <v>882.11529444386883</v>
      </c>
      <c r="N54" s="103">
        <f t="shared" si="25"/>
        <v>6.9999999999999999E-4</v>
      </c>
      <c r="O54" s="102">
        <f>'Catering MMC'!O54+'Catering BBC'!O54</f>
        <v>899.75760033274616</v>
      </c>
      <c r="P54" s="103">
        <f t="shared" si="26"/>
        <v>6.9999999999999999E-4</v>
      </c>
      <c r="Q54" s="102">
        <f>'Catering MMC'!Q54+'Catering BBC'!Q54</f>
        <v>917.75275233940124</v>
      </c>
      <c r="R54" s="103">
        <f t="shared" si="27"/>
        <v>7.000000000000001E-4</v>
      </c>
      <c r="S54" s="102">
        <f>'Catering MMC'!S54+'Catering BBC'!S54</f>
        <v>936.10780738618917</v>
      </c>
      <c r="T54" s="103">
        <f t="shared" si="28"/>
        <v>6.9999999999999999E-4</v>
      </c>
      <c r="U54" s="102">
        <f>'Catering MMC'!U54+'Catering BBC'!U54</f>
        <v>954.82996353391297</v>
      </c>
      <c r="V54" s="103">
        <f t="shared" si="29"/>
        <v>6.9999999999999999E-4</v>
      </c>
    </row>
    <row r="55" spans="1:22" ht="12.75" customHeight="1" x14ac:dyDescent="0.3">
      <c r="A55" s="271" t="s">
        <v>153</v>
      </c>
      <c r="B55" s="272"/>
      <c r="C55" s="102">
        <f>'Catering MMC'!C55+'Catering BBC'!C55</f>
        <v>0</v>
      </c>
      <c r="D55" s="103">
        <f t="shared" si="20"/>
        <v>0</v>
      </c>
      <c r="E55" s="102">
        <f>'Catering MMC'!E55+'Catering BBC'!E55</f>
        <v>0</v>
      </c>
      <c r="F55" s="103">
        <f t="shared" si="21"/>
        <v>0</v>
      </c>
      <c r="G55" s="102">
        <f>'Catering MMC'!G55+'Catering BBC'!G55</f>
        <v>0</v>
      </c>
      <c r="H55" s="103">
        <f t="shared" si="22"/>
        <v>0</v>
      </c>
      <c r="I55" s="102">
        <f>'Catering MMC'!I55+'Catering BBC'!I55</f>
        <v>0</v>
      </c>
      <c r="J55" s="103">
        <f t="shared" si="23"/>
        <v>0</v>
      </c>
      <c r="K55" s="102">
        <f>'Catering MMC'!K55+'Catering BBC'!K55</f>
        <v>0</v>
      </c>
      <c r="L55" s="103">
        <f t="shared" si="24"/>
        <v>0</v>
      </c>
      <c r="M55" s="102">
        <f>'Catering MMC'!M55+'Catering BBC'!M55</f>
        <v>0</v>
      </c>
      <c r="N55" s="103">
        <f t="shared" si="25"/>
        <v>0</v>
      </c>
      <c r="O55" s="102">
        <f>'Catering MMC'!O55+'Catering BBC'!O55</f>
        <v>0</v>
      </c>
      <c r="P55" s="103">
        <f t="shared" si="26"/>
        <v>0</v>
      </c>
      <c r="Q55" s="102">
        <f>'Catering MMC'!Q55+'Catering BBC'!Q55</f>
        <v>0</v>
      </c>
      <c r="R55" s="103">
        <f t="shared" si="27"/>
        <v>0</v>
      </c>
      <c r="S55" s="102">
        <f>'Catering MMC'!S55+'Catering BBC'!S55</f>
        <v>0</v>
      </c>
      <c r="T55" s="103">
        <f t="shared" si="28"/>
        <v>0</v>
      </c>
      <c r="U55" s="102">
        <f>'Catering MMC'!U55+'Catering BBC'!U55</f>
        <v>0</v>
      </c>
      <c r="V55" s="103">
        <f t="shared" si="29"/>
        <v>0</v>
      </c>
    </row>
    <row r="56" spans="1:22" ht="12.75" customHeight="1" x14ac:dyDescent="0.3">
      <c r="A56" s="271" t="s">
        <v>88</v>
      </c>
      <c r="B56" s="272"/>
      <c r="C56" s="102">
        <f>'Catering MMC'!C56+'Catering BBC'!C56</f>
        <v>582.09870000000001</v>
      </c>
      <c r="D56" s="103">
        <f t="shared" si="20"/>
        <v>5.1000000000000004E-4</v>
      </c>
      <c r="E56" s="102">
        <f>'Catering MMC'!E56+'Catering BBC'!E56</f>
        <v>593.74067400000001</v>
      </c>
      <c r="F56" s="103">
        <f t="shared" si="21"/>
        <v>5.1000000000000004E-4</v>
      </c>
      <c r="G56" s="102">
        <f>'Catering MMC'!G56+'Catering BBC'!G56</f>
        <v>605.61548748000007</v>
      </c>
      <c r="H56" s="103">
        <f t="shared" si="22"/>
        <v>5.1000000000000004E-4</v>
      </c>
      <c r="I56" s="102">
        <f>'Catering MMC'!I56+'Catering BBC'!I56</f>
        <v>617.72779722960013</v>
      </c>
      <c r="J56" s="103">
        <f t="shared" si="23"/>
        <v>5.1000000000000004E-4</v>
      </c>
      <c r="K56" s="102">
        <f>'Catering MMC'!K56+'Catering BBC'!K56</f>
        <v>630.08235317419212</v>
      </c>
      <c r="L56" s="103">
        <f t="shared" si="24"/>
        <v>5.1000000000000004E-4</v>
      </c>
      <c r="M56" s="102">
        <f>'Catering MMC'!M56+'Catering BBC'!M56</f>
        <v>642.68400023767595</v>
      </c>
      <c r="N56" s="103">
        <f t="shared" si="25"/>
        <v>5.1000000000000004E-4</v>
      </c>
      <c r="O56" s="102">
        <f>'Catering MMC'!O56+'Catering BBC'!O56</f>
        <v>655.53768024242936</v>
      </c>
      <c r="P56" s="103">
        <f t="shared" si="26"/>
        <v>5.1000000000000004E-4</v>
      </c>
      <c r="Q56" s="102">
        <f>'Catering MMC'!Q56+'Catering BBC'!Q56</f>
        <v>668.64843384727806</v>
      </c>
      <c r="R56" s="103">
        <f t="shared" si="27"/>
        <v>5.1000000000000004E-4</v>
      </c>
      <c r="S56" s="102">
        <f>'Catering MMC'!S56+'Catering BBC'!S56</f>
        <v>682.0214025242235</v>
      </c>
      <c r="T56" s="103">
        <f t="shared" si="28"/>
        <v>5.0999999999999993E-4</v>
      </c>
      <c r="U56" s="102">
        <f>'Catering MMC'!U56+'Catering BBC'!U56</f>
        <v>695.66183057470812</v>
      </c>
      <c r="V56" s="103">
        <f t="shared" si="29"/>
        <v>5.1000000000000004E-4</v>
      </c>
    </row>
    <row r="57" spans="1:22" ht="12.75" customHeight="1" x14ac:dyDescent="0.3">
      <c r="A57" s="38" t="s">
        <v>14</v>
      </c>
      <c r="B57" s="50"/>
      <c r="C57" s="102">
        <f>'Catering MMC'!C57+'Catering BBC'!C57</f>
        <v>0</v>
      </c>
      <c r="D57" s="103">
        <f t="shared" si="20"/>
        <v>0</v>
      </c>
      <c r="E57" s="102">
        <f>'Catering MMC'!E57+'Catering BBC'!E57</f>
        <v>0</v>
      </c>
      <c r="F57" s="103">
        <f t="shared" si="21"/>
        <v>0</v>
      </c>
      <c r="G57" s="102">
        <f>'Catering MMC'!G57+'Catering BBC'!G57</f>
        <v>0</v>
      </c>
      <c r="H57" s="103">
        <f t="shared" si="22"/>
        <v>0</v>
      </c>
      <c r="I57" s="102">
        <f>'Catering MMC'!I57+'Catering BBC'!I57</f>
        <v>0</v>
      </c>
      <c r="J57" s="103">
        <f t="shared" si="23"/>
        <v>0</v>
      </c>
      <c r="K57" s="102">
        <f>'Catering MMC'!K57+'Catering BBC'!K57</f>
        <v>0</v>
      </c>
      <c r="L57" s="103">
        <f t="shared" si="24"/>
        <v>0</v>
      </c>
      <c r="M57" s="102">
        <f>'Catering MMC'!M57+'Catering BBC'!M57</f>
        <v>0</v>
      </c>
      <c r="N57" s="103">
        <f t="shared" si="25"/>
        <v>0</v>
      </c>
      <c r="O57" s="102">
        <f>'Catering MMC'!O57+'Catering BBC'!O57</f>
        <v>0</v>
      </c>
      <c r="P57" s="103">
        <f t="shared" si="26"/>
        <v>0</v>
      </c>
      <c r="Q57" s="102">
        <f>'Catering MMC'!Q57+'Catering BBC'!Q57</f>
        <v>0</v>
      </c>
      <c r="R57" s="103">
        <f t="shared" si="27"/>
        <v>0</v>
      </c>
      <c r="S57" s="102">
        <f>'Catering MMC'!S57+'Catering BBC'!S57</f>
        <v>0</v>
      </c>
      <c r="T57" s="103">
        <f t="shared" si="28"/>
        <v>0</v>
      </c>
      <c r="U57" s="102">
        <f>'Catering MMC'!U57+'Catering BBC'!U57</f>
        <v>0</v>
      </c>
      <c r="V57" s="103">
        <f t="shared" si="29"/>
        <v>0</v>
      </c>
    </row>
    <row r="58" spans="1:22" ht="12.75" customHeight="1" x14ac:dyDescent="0.3">
      <c r="A58" s="38" t="s">
        <v>31</v>
      </c>
      <c r="B58" s="50"/>
      <c r="C58" s="102">
        <f>'Catering MMC'!C58+'Catering BBC'!C58</f>
        <v>0</v>
      </c>
      <c r="D58" s="103">
        <f t="shared" si="20"/>
        <v>0</v>
      </c>
      <c r="E58" s="102">
        <f>'Catering MMC'!E58+'Catering BBC'!E58</f>
        <v>0</v>
      </c>
      <c r="F58" s="103">
        <f t="shared" si="21"/>
        <v>0</v>
      </c>
      <c r="G58" s="102">
        <f>'Catering MMC'!G58+'Catering BBC'!G58</f>
        <v>0</v>
      </c>
      <c r="H58" s="103">
        <f t="shared" si="22"/>
        <v>0</v>
      </c>
      <c r="I58" s="102">
        <f>'Catering MMC'!I58+'Catering BBC'!I58</f>
        <v>0</v>
      </c>
      <c r="J58" s="103">
        <f t="shared" si="23"/>
        <v>0</v>
      </c>
      <c r="K58" s="102">
        <f>'Catering MMC'!K58+'Catering BBC'!K58</f>
        <v>0</v>
      </c>
      <c r="L58" s="103">
        <f t="shared" si="24"/>
        <v>0</v>
      </c>
      <c r="M58" s="102">
        <f>'Catering MMC'!M58+'Catering BBC'!M58</f>
        <v>0</v>
      </c>
      <c r="N58" s="103">
        <f t="shared" si="25"/>
        <v>0</v>
      </c>
      <c r="O58" s="102">
        <f>'Catering MMC'!O58+'Catering BBC'!O58</f>
        <v>0</v>
      </c>
      <c r="P58" s="103">
        <f t="shared" si="26"/>
        <v>0</v>
      </c>
      <c r="Q58" s="102">
        <f>'Catering MMC'!Q58+'Catering BBC'!Q58</f>
        <v>0</v>
      </c>
      <c r="R58" s="103">
        <f t="shared" si="27"/>
        <v>0</v>
      </c>
      <c r="S58" s="102">
        <f>'Catering MMC'!S58+'Catering BBC'!S58</f>
        <v>0</v>
      </c>
      <c r="T58" s="103">
        <f t="shared" si="28"/>
        <v>0</v>
      </c>
      <c r="U58" s="102">
        <f>'Catering MMC'!U58+'Catering BBC'!U58</f>
        <v>0</v>
      </c>
      <c r="V58" s="103">
        <f t="shared" si="29"/>
        <v>0</v>
      </c>
    </row>
    <row r="59" spans="1:22" ht="12.75" customHeight="1" x14ac:dyDescent="0.3">
      <c r="A59" s="38" t="s">
        <v>141</v>
      </c>
      <c r="B59" s="50"/>
      <c r="C59" s="102">
        <f>'Catering MMC'!C59+'Catering BBC'!C59</f>
        <v>171205.5</v>
      </c>
      <c r="D59" s="103">
        <f t="shared" si="20"/>
        <v>0.15</v>
      </c>
      <c r="E59" s="102">
        <f>'Catering MMC'!E59+'Catering BBC'!E59</f>
        <v>174629.61</v>
      </c>
      <c r="F59" s="103">
        <f t="shared" si="21"/>
        <v>0.15</v>
      </c>
      <c r="G59" s="102">
        <f>'Catering MMC'!G59+'Catering BBC'!G59</f>
        <v>178122.2022</v>
      </c>
      <c r="H59" s="103">
        <f t="shared" si="22"/>
        <v>0.15</v>
      </c>
      <c r="I59" s="102">
        <f>'Catering MMC'!I59+'Catering BBC'!I59</f>
        <v>181684.646244</v>
      </c>
      <c r="J59" s="103">
        <f t="shared" si="23"/>
        <v>0.14999999999999997</v>
      </c>
      <c r="K59" s="102">
        <f>'Catering MMC'!K59+'Catering BBC'!K59</f>
        <v>185318.33916888002</v>
      </c>
      <c r="L59" s="103">
        <f t="shared" si="24"/>
        <v>0.15</v>
      </c>
      <c r="M59" s="102">
        <f>'Catering MMC'!M59+'Catering BBC'!M59</f>
        <v>189024.70595225759</v>
      </c>
      <c r="N59" s="103">
        <f t="shared" si="25"/>
        <v>0.15</v>
      </c>
      <c r="O59" s="102">
        <f>'Catering MMC'!O59+'Catering BBC'!O59</f>
        <v>192805.20007130277</v>
      </c>
      <c r="P59" s="103">
        <f t="shared" si="26"/>
        <v>0.15000000000000002</v>
      </c>
      <c r="Q59" s="102">
        <f>'Catering MMC'!Q59+'Catering BBC'!Q59</f>
        <v>196661.30407272882</v>
      </c>
      <c r="R59" s="103">
        <f t="shared" si="27"/>
        <v>0.15</v>
      </c>
      <c r="S59" s="102">
        <f>'Catering MMC'!S59+'Catering BBC'!S59</f>
        <v>200594.53015418339</v>
      </c>
      <c r="T59" s="103">
        <f t="shared" si="28"/>
        <v>0.15</v>
      </c>
      <c r="U59" s="102">
        <f>'Catering MMC'!U59+'Catering BBC'!U59</f>
        <v>204606.42075726707</v>
      </c>
      <c r="V59" s="103">
        <f t="shared" si="29"/>
        <v>0.15</v>
      </c>
    </row>
    <row r="60" spans="1:22" ht="12.75" customHeight="1" x14ac:dyDescent="0.3">
      <c r="A60" s="38" t="s">
        <v>149</v>
      </c>
      <c r="B60" s="50"/>
      <c r="C60" s="102">
        <f>'Catering MMC'!C60+'Catering BBC'!C60</f>
        <v>0</v>
      </c>
      <c r="D60" s="103">
        <f t="shared" si="20"/>
        <v>0</v>
      </c>
      <c r="E60" s="102">
        <f>'Catering MMC'!E60+'Catering BBC'!E60</f>
        <v>0</v>
      </c>
      <c r="F60" s="103">
        <f t="shared" si="21"/>
        <v>0</v>
      </c>
      <c r="G60" s="102">
        <f>'Catering MMC'!G60+'Catering BBC'!G60</f>
        <v>0</v>
      </c>
      <c r="H60" s="103">
        <f t="shared" si="22"/>
        <v>0</v>
      </c>
      <c r="I60" s="102">
        <f>'Catering MMC'!I60+'Catering BBC'!I60</f>
        <v>0</v>
      </c>
      <c r="J60" s="103">
        <f t="shared" si="23"/>
        <v>0</v>
      </c>
      <c r="K60" s="102">
        <f>'Catering MMC'!K60+'Catering BBC'!K60</f>
        <v>0</v>
      </c>
      <c r="L60" s="103">
        <f t="shared" si="24"/>
        <v>0</v>
      </c>
      <c r="M60" s="102">
        <f>'Catering MMC'!M60+'Catering BBC'!M60</f>
        <v>0</v>
      </c>
      <c r="N60" s="103">
        <f t="shared" si="25"/>
        <v>0</v>
      </c>
      <c r="O60" s="102">
        <f>'Catering MMC'!O60+'Catering BBC'!O60</f>
        <v>0</v>
      </c>
      <c r="P60" s="103">
        <f t="shared" si="26"/>
        <v>0</v>
      </c>
      <c r="Q60" s="102">
        <f>'Catering MMC'!Q60+'Catering BBC'!Q60</f>
        <v>0</v>
      </c>
      <c r="R60" s="103">
        <f t="shared" si="27"/>
        <v>0</v>
      </c>
      <c r="S60" s="102">
        <f>'Catering MMC'!S60+'Catering BBC'!S60</f>
        <v>0</v>
      </c>
      <c r="T60" s="103">
        <f t="shared" si="28"/>
        <v>0</v>
      </c>
      <c r="U60" s="102">
        <f>'Catering MMC'!U60+'Catering BBC'!U60</f>
        <v>0</v>
      </c>
      <c r="V60" s="103">
        <f t="shared" si="29"/>
        <v>0</v>
      </c>
    </row>
    <row r="61" spans="1:22" ht="12.75" customHeight="1" x14ac:dyDescent="0.3">
      <c r="A61" s="38" t="s">
        <v>157</v>
      </c>
      <c r="B61" s="50"/>
      <c r="C61" s="102">
        <f>'Catering MMC'!C61+'Catering BBC'!C61</f>
        <v>0</v>
      </c>
      <c r="D61" s="103">
        <f t="shared" si="20"/>
        <v>0</v>
      </c>
      <c r="E61" s="102">
        <f>'Catering MMC'!E61+'Catering BBC'!E61</f>
        <v>0</v>
      </c>
      <c r="F61" s="103">
        <f t="shared" si="21"/>
        <v>0</v>
      </c>
      <c r="G61" s="102">
        <f>'Catering MMC'!G61+'Catering BBC'!G61</f>
        <v>0</v>
      </c>
      <c r="H61" s="103">
        <f t="shared" si="22"/>
        <v>0</v>
      </c>
      <c r="I61" s="102">
        <f>'Catering MMC'!I61+'Catering BBC'!I61</f>
        <v>0</v>
      </c>
      <c r="J61" s="103">
        <f t="shared" si="23"/>
        <v>0</v>
      </c>
      <c r="K61" s="102">
        <f>'Catering MMC'!K61+'Catering BBC'!K61</f>
        <v>0</v>
      </c>
      <c r="L61" s="103">
        <f t="shared" si="24"/>
        <v>0</v>
      </c>
      <c r="M61" s="102">
        <f>'Catering MMC'!M61+'Catering BBC'!M61</f>
        <v>0</v>
      </c>
      <c r="N61" s="103">
        <f t="shared" si="25"/>
        <v>0</v>
      </c>
      <c r="O61" s="102">
        <f>'Catering MMC'!O61+'Catering BBC'!O61</f>
        <v>0</v>
      </c>
      <c r="P61" s="103">
        <f t="shared" si="26"/>
        <v>0</v>
      </c>
      <c r="Q61" s="102">
        <f>'Catering MMC'!Q61+'Catering BBC'!Q61</f>
        <v>0</v>
      </c>
      <c r="R61" s="103">
        <f t="shared" si="27"/>
        <v>0</v>
      </c>
      <c r="S61" s="102">
        <f>'Catering MMC'!S61+'Catering BBC'!S61</f>
        <v>0</v>
      </c>
      <c r="T61" s="103">
        <f t="shared" si="28"/>
        <v>0</v>
      </c>
      <c r="U61" s="102">
        <f>'Catering MMC'!U61+'Catering BBC'!U61</f>
        <v>0</v>
      </c>
      <c r="V61" s="103">
        <f t="shared" si="29"/>
        <v>0</v>
      </c>
    </row>
    <row r="62" spans="1:22" ht="12.75" customHeight="1" x14ac:dyDescent="0.3">
      <c r="A62" s="38" t="s">
        <v>294</v>
      </c>
      <c r="B62" s="50"/>
      <c r="C62" s="102">
        <f>'Catering MMC'!C62+'Catering BBC'!C62</f>
        <v>0</v>
      </c>
      <c r="D62" s="103">
        <f t="shared" si="20"/>
        <v>0</v>
      </c>
      <c r="E62" s="102">
        <f>'Catering MMC'!E62+'Catering BBC'!E62</f>
        <v>0</v>
      </c>
      <c r="F62" s="103">
        <f t="shared" si="21"/>
        <v>0</v>
      </c>
      <c r="G62" s="102">
        <f>'Catering MMC'!G62+'Catering BBC'!G62</f>
        <v>0</v>
      </c>
      <c r="H62" s="103">
        <f t="shared" si="22"/>
        <v>0</v>
      </c>
      <c r="I62" s="102">
        <f>'Catering MMC'!I62+'Catering BBC'!I62</f>
        <v>0</v>
      </c>
      <c r="J62" s="103">
        <f t="shared" si="23"/>
        <v>0</v>
      </c>
      <c r="K62" s="102">
        <f>'Catering MMC'!K62+'Catering BBC'!K62</f>
        <v>0</v>
      </c>
      <c r="L62" s="103">
        <f t="shared" si="24"/>
        <v>0</v>
      </c>
      <c r="M62" s="102">
        <f>'Catering MMC'!M62+'Catering BBC'!M62</f>
        <v>0</v>
      </c>
      <c r="N62" s="103">
        <f t="shared" si="25"/>
        <v>0</v>
      </c>
      <c r="O62" s="102">
        <f>'Catering MMC'!O62+'Catering BBC'!O62</f>
        <v>0</v>
      </c>
      <c r="P62" s="103">
        <f t="shared" si="26"/>
        <v>0</v>
      </c>
      <c r="Q62" s="102">
        <f>'Catering MMC'!Q62+'Catering BBC'!Q62</f>
        <v>0</v>
      </c>
      <c r="R62" s="103">
        <f t="shared" si="27"/>
        <v>0</v>
      </c>
      <c r="S62" s="102">
        <f>'Catering MMC'!S62+'Catering BBC'!S62</f>
        <v>0</v>
      </c>
      <c r="T62" s="103">
        <f t="shared" si="28"/>
        <v>0</v>
      </c>
      <c r="U62" s="102">
        <f>'Catering MMC'!U62+'Catering BBC'!U62</f>
        <v>0</v>
      </c>
      <c r="V62" s="103">
        <f t="shared" si="29"/>
        <v>0</v>
      </c>
    </row>
    <row r="63" spans="1:22" ht="12.75" customHeight="1" x14ac:dyDescent="0.3">
      <c r="A63" s="271" t="s">
        <v>29</v>
      </c>
      <c r="B63" s="272"/>
      <c r="C63" s="102">
        <f>'Catering MMC'!C63+'Catering BBC'!C63</f>
        <v>17834.626953672923</v>
      </c>
      <c r="D63" s="103">
        <f t="shared" si="20"/>
        <v>1.5625631437371688E-2</v>
      </c>
      <c r="E63" s="102">
        <f>'Catering MMC'!E63+'Catering BBC'!E63</f>
        <v>11676.80264668273</v>
      </c>
      <c r="F63" s="103">
        <f t="shared" si="21"/>
        <v>1.0029916444309814E-2</v>
      </c>
      <c r="G63" s="102">
        <f>'Catering MMC'!G63+'Catering BBC'!G63</f>
        <v>13069.541104115544</v>
      </c>
      <c r="H63" s="103">
        <f t="shared" si="22"/>
        <v>1.1006102223102492E-2</v>
      </c>
      <c r="I63" s="102">
        <f>'Catering MMC'!I63+'Catering BBC'!I63</f>
        <v>12922.822507802033</v>
      </c>
      <c r="J63" s="103">
        <f t="shared" si="23"/>
        <v>1.066916449047119E-2</v>
      </c>
      <c r="K63" s="102">
        <f>'Catering MMC'!K63+'Catering BBC'!K63</f>
        <v>13187.640339260681</v>
      </c>
      <c r="L63" s="103">
        <f t="shared" si="24"/>
        <v>1.0674313507021147E-2</v>
      </c>
      <c r="M63" s="102">
        <f>'Catering MMC'!M63+'Catering BBC'!M63</f>
        <v>13458.772789155773</v>
      </c>
      <c r="N63" s="103">
        <f t="shared" si="25"/>
        <v>1.06801696011275E-2</v>
      </c>
      <c r="O63" s="102">
        <f>'Catering MMC'!O63+'Catering BBC'!O63</f>
        <v>13734.701266731856</v>
      </c>
      <c r="P63" s="103">
        <f t="shared" si="26"/>
        <v>1.0685423366423096E-2</v>
      </c>
      <c r="Q63" s="102">
        <f>'Catering MMC'!Q63+'Catering BBC'!Q63</f>
        <v>14017.708374137699</v>
      </c>
      <c r="R63" s="103">
        <f t="shared" si="27"/>
        <v>1.0691764025642052E-2</v>
      </c>
      <c r="S63" s="102">
        <f>'Catering MMC'!S63+'Catering BBC'!S63</f>
        <v>14305.740121253897</v>
      </c>
      <c r="T63" s="103">
        <f t="shared" si="28"/>
        <v>1.0697505144027142E-2</v>
      </c>
      <c r="U63" s="102">
        <f>'Catering MMC'!U63+'Catering BBC'!U63</f>
        <v>14576.503151095891</v>
      </c>
      <c r="V63" s="103">
        <f t="shared" si="29"/>
        <v>1.0686250531982515E-2</v>
      </c>
    </row>
    <row r="64" spans="1:22" ht="12.75" customHeight="1" x14ac:dyDescent="0.3">
      <c r="A64" s="271" t="s">
        <v>148</v>
      </c>
      <c r="B64" s="272"/>
      <c r="C64" s="102">
        <f>'Catering MMC'!C64+'Catering BBC'!C64</f>
        <v>5478.576</v>
      </c>
      <c r="D64" s="103">
        <f t="shared" si="20"/>
        <v>4.8000000000000004E-3</v>
      </c>
      <c r="E64" s="102">
        <f>'Catering MMC'!E64+'Catering BBC'!E64</f>
        <v>5588.1475199999995</v>
      </c>
      <c r="F64" s="103">
        <f t="shared" si="21"/>
        <v>4.7999999999999996E-3</v>
      </c>
      <c r="G64" s="102">
        <f>'Catering MMC'!G64+'Catering BBC'!G64</f>
        <v>5699.9104704000001</v>
      </c>
      <c r="H64" s="103">
        <f t="shared" si="22"/>
        <v>4.8000000000000004E-3</v>
      </c>
      <c r="I64" s="102">
        <f>'Catering MMC'!I64+'Catering BBC'!I64</f>
        <v>5813.9086798080007</v>
      </c>
      <c r="J64" s="103">
        <f t="shared" si="23"/>
        <v>4.7999999999999996E-3</v>
      </c>
      <c r="K64" s="102">
        <f>'Catering MMC'!K64+'Catering BBC'!K64</f>
        <v>5930.1868534041596</v>
      </c>
      <c r="L64" s="103">
        <f t="shared" si="24"/>
        <v>4.7999999999999987E-3</v>
      </c>
      <c r="M64" s="102">
        <f>'Catering MMC'!M64+'Catering BBC'!M64</f>
        <v>6048.7905904722429</v>
      </c>
      <c r="N64" s="103">
        <f t="shared" si="25"/>
        <v>4.7999999999999996E-3</v>
      </c>
      <c r="O64" s="102">
        <f>'Catering MMC'!O64+'Catering BBC'!O64</f>
        <v>6169.7664022816871</v>
      </c>
      <c r="P64" s="103">
        <f t="shared" si="26"/>
        <v>4.7999999999999996E-3</v>
      </c>
      <c r="Q64" s="102">
        <f>'Catering MMC'!Q64+'Catering BBC'!Q64</f>
        <v>6293.1617303273224</v>
      </c>
      <c r="R64" s="103">
        <f t="shared" si="27"/>
        <v>4.8000000000000004E-3</v>
      </c>
      <c r="S64" s="102">
        <f>'Catering MMC'!S64+'Catering BBC'!S64</f>
        <v>6419.0249649338675</v>
      </c>
      <c r="T64" s="103">
        <f t="shared" si="28"/>
        <v>4.7999999999999987E-3</v>
      </c>
      <c r="U64" s="102">
        <f>'Catering MMC'!U64+'Catering BBC'!U64</f>
        <v>6547.4054642325464</v>
      </c>
      <c r="V64" s="103">
        <f t="shared" si="29"/>
        <v>4.8000000000000004E-3</v>
      </c>
    </row>
    <row r="65" spans="1:22" ht="12.75" customHeight="1" x14ac:dyDescent="0.3">
      <c r="A65" s="271" t="s">
        <v>39</v>
      </c>
      <c r="B65" s="272"/>
      <c r="C65" s="102">
        <f>'Catering MMC'!C65+'Catering BBC'!C65</f>
        <v>570.68499999999995</v>
      </c>
      <c r="D65" s="103">
        <f t="shared" si="20"/>
        <v>4.999999999999999E-4</v>
      </c>
      <c r="E65" s="102">
        <f>'Catering MMC'!E65+'Catering BBC'!E65</f>
        <v>582.09870000000001</v>
      </c>
      <c r="F65" s="103">
        <f t="shared" si="21"/>
        <v>5.0000000000000001E-4</v>
      </c>
      <c r="G65" s="102">
        <f>'Catering MMC'!G65+'Catering BBC'!G65</f>
        <v>593.74067400000013</v>
      </c>
      <c r="H65" s="103">
        <f t="shared" si="22"/>
        <v>5.0000000000000012E-4</v>
      </c>
      <c r="I65" s="102">
        <f>'Catering MMC'!I65+'Catering BBC'!I65</f>
        <v>605.61548748000007</v>
      </c>
      <c r="J65" s="103">
        <f t="shared" si="23"/>
        <v>4.999999999999999E-4</v>
      </c>
      <c r="K65" s="102">
        <f>'Catering MMC'!K65+'Catering BBC'!K65</f>
        <v>617.72779722960013</v>
      </c>
      <c r="L65" s="103">
        <f t="shared" si="24"/>
        <v>5.0000000000000001E-4</v>
      </c>
      <c r="M65" s="102">
        <f>'Catering MMC'!M65+'Catering BBC'!M65</f>
        <v>630.08235317419201</v>
      </c>
      <c r="N65" s="103">
        <f t="shared" si="25"/>
        <v>5.0000000000000001E-4</v>
      </c>
      <c r="O65" s="102">
        <f>'Catering MMC'!O65+'Catering BBC'!O65</f>
        <v>642.68400023767572</v>
      </c>
      <c r="P65" s="103">
        <f t="shared" si="26"/>
        <v>4.999999999999999E-4</v>
      </c>
      <c r="Q65" s="102">
        <f>'Catering MMC'!Q65+'Catering BBC'!Q65</f>
        <v>655.53768024242947</v>
      </c>
      <c r="R65" s="103">
        <f t="shared" si="27"/>
        <v>5.0000000000000012E-4</v>
      </c>
      <c r="S65" s="102">
        <f>'Catering MMC'!S65+'Catering BBC'!S65</f>
        <v>668.64843384727806</v>
      </c>
      <c r="T65" s="103">
        <f t="shared" si="28"/>
        <v>5.0000000000000001E-4</v>
      </c>
      <c r="U65" s="102">
        <f>'Catering MMC'!U65+'Catering BBC'!U65</f>
        <v>682.0214025242235</v>
      </c>
      <c r="V65" s="103">
        <f t="shared" si="29"/>
        <v>5.0000000000000001E-4</v>
      </c>
    </row>
    <row r="66" spans="1:22" ht="12.75" customHeight="1" x14ac:dyDescent="0.3">
      <c r="A66" s="271" t="s">
        <v>147</v>
      </c>
      <c r="B66" s="272"/>
      <c r="C66" s="102">
        <f>'Catering MMC'!C66+'Catering BBC'!C66</f>
        <v>3195.8360000000002</v>
      </c>
      <c r="D66" s="103">
        <f t="shared" si="20"/>
        <v>2.8000000000000004E-3</v>
      </c>
      <c r="E66" s="102">
        <f>'Catering MMC'!E66+'Catering BBC'!E66</f>
        <v>3259.7527200000004</v>
      </c>
      <c r="F66" s="103">
        <f t="shared" si="21"/>
        <v>2.8000000000000004E-3</v>
      </c>
      <c r="G66" s="102">
        <f>'Catering MMC'!G66+'Catering BBC'!G66</f>
        <v>3324.9477744000005</v>
      </c>
      <c r="H66" s="103">
        <f t="shared" si="22"/>
        <v>2.8000000000000004E-3</v>
      </c>
      <c r="I66" s="102">
        <f>'Catering MMC'!I66+'Catering BBC'!I66</f>
        <v>3391.4467298880004</v>
      </c>
      <c r="J66" s="103">
        <f t="shared" si="23"/>
        <v>2.7999999999999995E-3</v>
      </c>
      <c r="K66" s="102">
        <f>'Catering MMC'!K66+'Catering BBC'!K66</f>
        <v>3459.2756644857604</v>
      </c>
      <c r="L66" s="103">
        <f t="shared" si="24"/>
        <v>2.7999999999999995E-3</v>
      </c>
      <c r="M66" s="102">
        <f>'Catering MMC'!M66+'Catering BBC'!M66</f>
        <v>3528.4611777754753</v>
      </c>
      <c r="N66" s="103">
        <f t="shared" si="25"/>
        <v>2.8E-3</v>
      </c>
      <c r="O66" s="102">
        <f>'Catering MMC'!O66+'Catering BBC'!O66</f>
        <v>3599.0304013309847</v>
      </c>
      <c r="P66" s="103">
        <f t="shared" si="26"/>
        <v>2.8E-3</v>
      </c>
      <c r="Q66" s="102">
        <f>'Catering MMC'!Q66+'Catering BBC'!Q66</f>
        <v>3671.011009357605</v>
      </c>
      <c r="R66" s="103">
        <f t="shared" si="27"/>
        <v>2.8000000000000004E-3</v>
      </c>
      <c r="S66" s="102">
        <f>'Catering MMC'!S66+'Catering BBC'!S66</f>
        <v>3744.4312295447567</v>
      </c>
      <c r="T66" s="103">
        <f t="shared" si="28"/>
        <v>2.8E-3</v>
      </c>
      <c r="U66" s="102">
        <f>'Catering MMC'!U66+'Catering BBC'!U66</f>
        <v>3819.3198541356519</v>
      </c>
      <c r="V66" s="103">
        <f t="shared" si="29"/>
        <v>2.8E-3</v>
      </c>
    </row>
    <row r="67" spans="1:22" ht="12.75" customHeight="1" x14ac:dyDescent="0.3">
      <c r="A67" s="271" t="s">
        <v>140</v>
      </c>
      <c r="B67" s="272"/>
      <c r="C67" s="102">
        <f>'Catering MMC'!C67+'Catering BBC'!C67</f>
        <v>17120.55</v>
      </c>
      <c r="D67" s="103">
        <f t="shared" si="20"/>
        <v>1.4999999999999999E-2</v>
      </c>
      <c r="E67" s="102">
        <f>'Catering MMC'!E67+'Catering BBC'!E67</f>
        <v>17462.960999999999</v>
      </c>
      <c r="F67" s="103">
        <f t="shared" si="21"/>
        <v>1.5000000000000001E-2</v>
      </c>
      <c r="G67" s="102">
        <f>'Catering MMC'!G67+'Catering BBC'!G67</f>
        <v>17812.220220000003</v>
      </c>
      <c r="H67" s="103">
        <f t="shared" si="22"/>
        <v>1.5000000000000003E-2</v>
      </c>
      <c r="I67" s="102">
        <f>'Catering MMC'!I67+'Catering BBC'!I67</f>
        <v>18168.4646244</v>
      </c>
      <c r="J67" s="103">
        <f t="shared" si="23"/>
        <v>1.4999999999999996E-2</v>
      </c>
      <c r="K67" s="102">
        <f>'Catering MMC'!K67+'Catering BBC'!K67</f>
        <v>18531.833916888001</v>
      </c>
      <c r="L67" s="103">
        <f t="shared" si="24"/>
        <v>1.4999999999999998E-2</v>
      </c>
      <c r="M67" s="102">
        <f>'Catering MMC'!M67+'Catering BBC'!M67</f>
        <v>18902.470595225761</v>
      </c>
      <c r="N67" s="103">
        <f t="shared" si="25"/>
        <v>1.5000000000000001E-2</v>
      </c>
      <c r="O67" s="102">
        <f>'Catering MMC'!O67+'Catering BBC'!O67</f>
        <v>19280.520007130275</v>
      </c>
      <c r="P67" s="103">
        <f t="shared" si="26"/>
        <v>1.4999999999999999E-2</v>
      </c>
      <c r="Q67" s="102">
        <f>'Catering MMC'!Q67+'Catering BBC'!Q67</f>
        <v>19666.130407272882</v>
      </c>
      <c r="R67" s="103">
        <f t="shared" si="27"/>
        <v>1.5000000000000001E-2</v>
      </c>
      <c r="S67" s="102">
        <f>'Catering MMC'!S67+'Catering BBC'!S67</f>
        <v>20059.453015418338</v>
      </c>
      <c r="T67" s="103">
        <f t="shared" si="28"/>
        <v>1.4999999999999998E-2</v>
      </c>
      <c r="U67" s="102">
        <f>'Catering MMC'!U67+'Catering BBC'!U67</f>
        <v>20460.642075726704</v>
      </c>
      <c r="V67" s="103">
        <f t="shared" si="29"/>
        <v>1.4999999999999998E-2</v>
      </c>
    </row>
    <row r="68" spans="1:22" ht="12.75" customHeight="1" x14ac:dyDescent="0.3">
      <c r="A68" s="271" t="s">
        <v>6</v>
      </c>
      <c r="B68" s="272"/>
      <c r="C68" s="102">
        <f>'Catering MMC'!C68+'Catering BBC'!C68</f>
        <v>1940.329</v>
      </c>
      <c r="D68" s="103">
        <f t="shared" si="20"/>
        <v>1.6999999999999999E-3</v>
      </c>
      <c r="E68" s="102">
        <f>'Catering MMC'!E68+'Catering BBC'!E68</f>
        <v>1979.1355799999999</v>
      </c>
      <c r="F68" s="103">
        <f t="shared" si="21"/>
        <v>1.7000000000000001E-3</v>
      </c>
      <c r="G68" s="102">
        <f>'Catering MMC'!G68+'Catering BBC'!G68</f>
        <v>2018.7182916000002</v>
      </c>
      <c r="H68" s="103">
        <f t="shared" si="22"/>
        <v>1.7000000000000001E-3</v>
      </c>
      <c r="I68" s="102">
        <f>'Catering MMC'!I68+'Catering BBC'!I68</f>
        <v>2059.0926574320001</v>
      </c>
      <c r="J68" s="103">
        <f t="shared" si="23"/>
        <v>1.6999999999999997E-3</v>
      </c>
      <c r="K68" s="102">
        <f>'Catering MMC'!K68+'Catering BBC'!K68</f>
        <v>2100.2745105806398</v>
      </c>
      <c r="L68" s="103">
        <f t="shared" si="24"/>
        <v>1.6999999999999995E-3</v>
      </c>
      <c r="M68" s="102">
        <f>'Catering MMC'!M68+'Catering BBC'!M68</f>
        <v>2142.2800007922528</v>
      </c>
      <c r="N68" s="103">
        <f t="shared" si="25"/>
        <v>1.6999999999999999E-3</v>
      </c>
      <c r="O68" s="102">
        <f>'Catering MMC'!O68+'Catering BBC'!O68</f>
        <v>2185.1256008080973</v>
      </c>
      <c r="P68" s="103">
        <f t="shared" si="26"/>
        <v>1.6999999999999995E-3</v>
      </c>
      <c r="Q68" s="102">
        <f>'Catering MMC'!Q68+'Catering BBC'!Q68</f>
        <v>2228.8281128242602</v>
      </c>
      <c r="R68" s="103">
        <f t="shared" si="27"/>
        <v>1.7000000000000003E-3</v>
      </c>
      <c r="S68" s="102">
        <f>'Catering MMC'!S68+'Catering BBC'!S68</f>
        <v>2273.4046750807447</v>
      </c>
      <c r="T68" s="103">
        <f t="shared" si="28"/>
        <v>1.6999999999999997E-3</v>
      </c>
      <c r="U68" s="102">
        <f>'Catering MMC'!U68+'Catering BBC'!U68</f>
        <v>2318.8727685823596</v>
      </c>
      <c r="V68" s="103">
        <f t="shared" si="29"/>
        <v>1.6999999999999997E-3</v>
      </c>
    </row>
    <row r="69" spans="1:22" ht="12.75" customHeight="1" x14ac:dyDescent="0.3">
      <c r="A69" s="38" t="s">
        <v>142</v>
      </c>
      <c r="B69" s="50"/>
      <c r="C69" s="102">
        <f>'Catering MMC'!C69+'Catering BBC'!C69</f>
        <v>0</v>
      </c>
      <c r="D69" s="103">
        <f t="shared" si="20"/>
        <v>0</v>
      </c>
      <c r="E69" s="102">
        <f>'Catering MMC'!E69+'Catering BBC'!E69</f>
        <v>0</v>
      </c>
      <c r="F69" s="103">
        <f t="shared" si="21"/>
        <v>0</v>
      </c>
      <c r="G69" s="102">
        <f>'Catering MMC'!G69+'Catering BBC'!G69</f>
        <v>0</v>
      </c>
      <c r="H69" s="103">
        <f t="shared" si="22"/>
        <v>0</v>
      </c>
      <c r="I69" s="102">
        <f>'Catering MMC'!I69+'Catering BBC'!I69</f>
        <v>0</v>
      </c>
      <c r="J69" s="103">
        <f t="shared" si="23"/>
        <v>0</v>
      </c>
      <c r="K69" s="102">
        <f>'Catering MMC'!K69+'Catering BBC'!K69</f>
        <v>0</v>
      </c>
      <c r="L69" s="103">
        <f t="shared" si="24"/>
        <v>0</v>
      </c>
      <c r="M69" s="102">
        <f>'Catering MMC'!M69+'Catering BBC'!M69</f>
        <v>0</v>
      </c>
      <c r="N69" s="103">
        <f t="shared" si="25"/>
        <v>0</v>
      </c>
      <c r="O69" s="102">
        <f>'Catering MMC'!O69+'Catering BBC'!O69</f>
        <v>0</v>
      </c>
      <c r="P69" s="103">
        <f t="shared" si="26"/>
        <v>0</v>
      </c>
      <c r="Q69" s="102">
        <f>'Catering MMC'!Q69+'Catering BBC'!Q69</f>
        <v>0</v>
      </c>
      <c r="R69" s="103">
        <f t="shared" si="27"/>
        <v>0</v>
      </c>
      <c r="S69" s="102">
        <f>'Catering MMC'!S69+'Catering BBC'!S69</f>
        <v>0</v>
      </c>
      <c r="T69" s="103">
        <f t="shared" si="28"/>
        <v>0</v>
      </c>
      <c r="U69" s="102">
        <f>'Catering MMC'!U69+'Catering BBC'!U69</f>
        <v>0</v>
      </c>
      <c r="V69" s="103">
        <f t="shared" si="29"/>
        <v>0</v>
      </c>
    </row>
    <row r="70" spans="1:22" ht="12.75" customHeight="1" x14ac:dyDescent="0.3">
      <c r="A70" s="271" t="s">
        <v>32</v>
      </c>
      <c r="B70" s="272"/>
      <c r="C70" s="102">
        <f>'Catering MMC'!C70+'Catering BBC'!C70</f>
        <v>114.137</v>
      </c>
      <c r="D70" s="103">
        <f t="shared" si="20"/>
        <v>1E-4</v>
      </c>
      <c r="E70" s="102">
        <f>'Catering MMC'!E70+'Catering BBC'!E70</f>
        <v>116.41974</v>
      </c>
      <c r="F70" s="103">
        <f t="shared" si="21"/>
        <v>1.0000000000000002E-4</v>
      </c>
      <c r="G70" s="102">
        <f>'Catering MMC'!G70+'Catering BBC'!G70</f>
        <v>118.74813480000003</v>
      </c>
      <c r="H70" s="103">
        <f t="shared" si="22"/>
        <v>1.0000000000000003E-4</v>
      </c>
      <c r="I70" s="102">
        <f>'Catering MMC'!I70+'Catering BBC'!I70</f>
        <v>121.12309749600001</v>
      </c>
      <c r="J70" s="103">
        <f t="shared" si="23"/>
        <v>9.9999999999999991E-5</v>
      </c>
      <c r="K70" s="102">
        <f>'Catering MMC'!K70+'Catering BBC'!K70</f>
        <v>123.54555944592002</v>
      </c>
      <c r="L70" s="103">
        <f t="shared" si="24"/>
        <v>9.9999999999999991E-5</v>
      </c>
      <c r="M70" s="102">
        <f>'Catering MMC'!M70+'Catering BBC'!M70</f>
        <v>126.01647063483838</v>
      </c>
      <c r="N70" s="103">
        <f t="shared" si="25"/>
        <v>9.9999999999999991E-5</v>
      </c>
      <c r="O70" s="102">
        <f>'Catering MMC'!O70+'Catering BBC'!O70</f>
        <v>128.53680004753517</v>
      </c>
      <c r="P70" s="103">
        <f t="shared" si="26"/>
        <v>9.9999999999999991E-5</v>
      </c>
      <c r="Q70" s="102">
        <f>'Catering MMC'!Q70+'Catering BBC'!Q70</f>
        <v>131.10753604848588</v>
      </c>
      <c r="R70" s="103">
        <f t="shared" si="27"/>
        <v>1E-4</v>
      </c>
      <c r="S70" s="102">
        <f>'Catering MMC'!S70+'Catering BBC'!S70</f>
        <v>133.72968676945558</v>
      </c>
      <c r="T70" s="103">
        <f t="shared" si="28"/>
        <v>9.9999999999999991E-5</v>
      </c>
      <c r="U70" s="102">
        <f>'Catering MMC'!U70+'Catering BBC'!U70</f>
        <v>136.40428050484471</v>
      </c>
      <c r="V70" s="103">
        <f t="shared" si="29"/>
        <v>9.9999999999999991E-5</v>
      </c>
    </row>
    <row r="71" spans="1:22" ht="12.75" customHeight="1" x14ac:dyDescent="0.3">
      <c r="A71" s="38" t="s">
        <v>138</v>
      </c>
      <c r="B71" s="50"/>
      <c r="C71" s="102">
        <f>'Catering MMC'!C71+'Catering BBC'!C71</f>
        <v>0</v>
      </c>
      <c r="D71" s="103">
        <f t="shared" si="20"/>
        <v>0</v>
      </c>
      <c r="E71" s="102">
        <f>'Catering MMC'!E71+'Catering BBC'!E71</f>
        <v>0</v>
      </c>
      <c r="F71" s="103">
        <f t="shared" si="21"/>
        <v>0</v>
      </c>
      <c r="G71" s="102">
        <f>'Catering MMC'!G71+'Catering BBC'!G71</f>
        <v>0</v>
      </c>
      <c r="H71" s="103">
        <f t="shared" si="22"/>
        <v>0</v>
      </c>
      <c r="I71" s="102">
        <f>'Catering MMC'!I71+'Catering BBC'!I71</f>
        <v>0</v>
      </c>
      <c r="J71" s="103">
        <f t="shared" si="23"/>
        <v>0</v>
      </c>
      <c r="K71" s="102">
        <f>'Catering MMC'!K71+'Catering BBC'!K71</f>
        <v>0</v>
      </c>
      <c r="L71" s="103">
        <f t="shared" si="24"/>
        <v>0</v>
      </c>
      <c r="M71" s="102">
        <f>'Catering MMC'!M71+'Catering BBC'!M71</f>
        <v>0</v>
      </c>
      <c r="N71" s="103">
        <f t="shared" si="25"/>
        <v>0</v>
      </c>
      <c r="O71" s="102">
        <f>'Catering MMC'!O71+'Catering BBC'!O71</f>
        <v>0</v>
      </c>
      <c r="P71" s="103">
        <f t="shared" si="26"/>
        <v>0</v>
      </c>
      <c r="Q71" s="102">
        <f>'Catering MMC'!Q71+'Catering BBC'!Q71</f>
        <v>0</v>
      </c>
      <c r="R71" s="103">
        <f t="shared" si="27"/>
        <v>0</v>
      </c>
      <c r="S71" s="102">
        <f>'Catering MMC'!S71+'Catering BBC'!S71</f>
        <v>0</v>
      </c>
      <c r="T71" s="103">
        <f t="shared" si="28"/>
        <v>0</v>
      </c>
      <c r="U71" s="102">
        <f>'Catering MMC'!U71+'Catering BBC'!U71</f>
        <v>0</v>
      </c>
      <c r="V71" s="103">
        <f t="shared" si="29"/>
        <v>0</v>
      </c>
    </row>
    <row r="72" spans="1:22" ht="12.75" customHeight="1" x14ac:dyDescent="0.3">
      <c r="A72" s="38" t="s">
        <v>154</v>
      </c>
      <c r="B72" s="50"/>
      <c r="C72" s="102">
        <f>'Catering MMC'!C72+'Catering BBC'!C72</f>
        <v>0</v>
      </c>
      <c r="D72" s="103">
        <f t="shared" si="20"/>
        <v>0</v>
      </c>
      <c r="E72" s="102">
        <f>'Catering MMC'!E72+'Catering BBC'!E72</f>
        <v>0</v>
      </c>
      <c r="F72" s="103">
        <f t="shared" si="21"/>
        <v>0</v>
      </c>
      <c r="G72" s="102">
        <f>'Catering MMC'!G72+'Catering BBC'!G72</f>
        <v>0</v>
      </c>
      <c r="H72" s="103">
        <f t="shared" si="22"/>
        <v>0</v>
      </c>
      <c r="I72" s="102">
        <f>'Catering MMC'!I72+'Catering BBC'!I72</f>
        <v>0</v>
      </c>
      <c r="J72" s="103">
        <f t="shared" si="23"/>
        <v>0</v>
      </c>
      <c r="K72" s="102">
        <f>'Catering MMC'!K72+'Catering BBC'!K72</f>
        <v>0</v>
      </c>
      <c r="L72" s="103">
        <f t="shared" si="24"/>
        <v>0</v>
      </c>
      <c r="M72" s="102">
        <f>'Catering MMC'!M72+'Catering BBC'!M72</f>
        <v>0</v>
      </c>
      <c r="N72" s="103">
        <f t="shared" si="25"/>
        <v>0</v>
      </c>
      <c r="O72" s="102">
        <f>'Catering MMC'!O72+'Catering BBC'!O72</f>
        <v>0</v>
      </c>
      <c r="P72" s="103">
        <f t="shared" si="26"/>
        <v>0</v>
      </c>
      <c r="Q72" s="102">
        <f>'Catering MMC'!Q72+'Catering BBC'!Q72</f>
        <v>0</v>
      </c>
      <c r="R72" s="103">
        <f t="shared" si="27"/>
        <v>0</v>
      </c>
      <c r="S72" s="102">
        <f>'Catering MMC'!S72+'Catering BBC'!S72</f>
        <v>0</v>
      </c>
      <c r="T72" s="103">
        <f t="shared" si="28"/>
        <v>0</v>
      </c>
      <c r="U72" s="102">
        <f>'Catering MMC'!U72+'Catering BBC'!U72</f>
        <v>0</v>
      </c>
      <c r="V72" s="103">
        <f t="shared" si="29"/>
        <v>0</v>
      </c>
    </row>
    <row r="73" spans="1:22" ht="12.75" customHeight="1" x14ac:dyDescent="0.3">
      <c r="A73" s="38" t="s">
        <v>145</v>
      </c>
      <c r="B73" s="50"/>
      <c r="C73" s="102">
        <f>'Catering MMC'!C73+'Catering BBC'!C73</f>
        <v>0</v>
      </c>
      <c r="D73" s="103">
        <f t="shared" si="20"/>
        <v>0</v>
      </c>
      <c r="E73" s="102">
        <f>'Catering MMC'!E73+'Catering BBC'!E73</f>
        <v>0</v>
      </c>
      <c r="F73" s="103">
        <f t="shared" si="21"/>
        <v>0</v>
      </c>
      <c r="G73" s="102">
        <f>'Catering MMC'!G73+'Catering BBC'!G73</f>
        <v>0</v>
      </c>
      <c r="H73" s="103">
        <f t="shared" si="22"/>
        <v>0</v>
      </c>
      <c r="I73" s="102">
        <f>'Catering MMC'!I73+'Catering BBC'!I73</f>
        <v>0</v>
      </c>
      <c r="J73" s="103">
        <f t="shared" si="23"/>
        <v>0</v>
      </c>
      <c r="K73" s="102">
        <f>'Catering MMC'!K73+'Catering BBC'!K73</f>
        <v>0</v>
      </c>
      <c r="L73" s="103">
        <f t="shared" si="24"/>
        <v>0</v>
      </c>
      <c r="M73" s="102">
        <f>'Catering MMC'!M73+'Catering BBC'!M73</f>
        <v>0</v>
      </c>
      <c r="N73" s="103">
        <f t="shared" si="25"/>
        <v>0</v>
      </c>
      <c r="O73" s="102">
        <f>'Catering MMC'!O73+'Catering BBC'!O73</f>
        <v>0</v>
      </c>
      <c r="P73" s="103">
        <f t="shared" si="26"/>
        <v>0</v>
      </c>
      <c r="Q73" s="102">
        <f>'Catering MMC'!Q73+'Catering BBC'!Q73</f>
        <v>0</v>
      </c>
      <c r="R73" s="103">
        <f t="shared" si="27"/>
        <v>0</v>
      </c>
      <c r="S73" s="102">
        <f>'Catering MMC'!S73+'Catering BBC'!S73</f>
        <v>0</v>
      </c>
      <c r="T73" s="103">
        <f t="shared" si="28"/>
        <v>0</v>
      </c>
      <c r="U73" s="102">
        <f>'Catering MMC'!U73+'Catering BBC'!U73</f>
        <v>0</v>
      </c>
      <c r="V73" s="103">
        <f t="shared" si="29"/>
        <v>0</v>
      </c>
    </row>
    <row r="74" spans="1:22" ht="12.75" customHeight="1" x14ac:dyDescent="0.3">
      <c r="A74" s="38" t="s">
        <v>134</v>
      </c>
      <c r="B74" s="50"/>
      <c r="C74" s="102">
        <f>'Catering MMC'!C74+'Catering BBC'!C74</f>
        <v>0</v>
      </c>
      <c r="D74" s="103">
        <f t="shared" si="20"/>
        <v>0</v>
      </c>
      <c r="E74" s="102">
        <f>'Catering MMC'!E74+'Catering BBC'!E74</f>
        <v>0</v>
      </c>
      <c r="F74" s="103">
        <f t="shared" si="21"/>
        <v>0</v>
      </c>
      <c r="G74" s="102">
        <f>'Catering MMC'!G74+'Catering BBC'!G74</f>
        <v>0</v>
      </c>
      <c r="H74" s="103">
        <f t="shared" si="22"/>
        <v>0</v>
      </c>
      <c r="I74" s="102">
        <f>'Catering MMC'!I74+'Catering BBC'!I74</f>
        <v>0</v>
      </c>
      <c r="J74" s="103">
        <f t="shared" si="23"/>
        <v>0</v>
      </c>
      <c r="K74" s="102">
        <f>'Catering MMC'!K74+'Catering BBC'!K74</f>
        <v>0</v>
      </c>
      <c r="L74" s="103">
        <f t="shared" si="24"/>
        <v>0</v>
      </c>
      <c r="M74" s="102">
        <f>'Catering MMC'!M74+'Catering BBC'!M74</f>
        <v>0</v>
      </c>
      <c r="N74" s="103">
        <f t="shared" si="25"/>
        <v>0</v>
      </c>
      <c r="O74" s="102">
        <f>'Catering MMC'!O74+'Catering BBC'!O74</f>
        <v>0</v>
      </c>
      <c r="P74" s="103">
        <f t="shared" si="26"/>
        <v>0</v>
      </c>
      <c r="Q74" s="102">
        <f>'Catering MMC'!Q74+'Catering BBC'!Q74</f>
        <v>0</v>
      </c>
      <c r="R74" s="103">
        <f t="shared" si="27"/>
        <v>0</v>
      </c>
      <c r="S74" s="102">
        <f>'Catering MMC'!S74+'Catering BBC'!S74</f>
        <v>0</v>
      </c>
      <c r="T74" s="103">
        <f t="shared" si="28"/>
        <v>0</v>
      </c>
      <c r="U74" s="102">
        <f>'Catering MMC'!U74+'Catering BBC'!U74</f>
        <v>0</v>
      </c>
      <c r="V74" s="103">
        <f t="shared" si="29"/>
        <v>0</v>
      </c>
    </row>
    <row r="75" spans="1:22" ht="12.75" customHeight="1" x14ac:dyDescent="0.3">
      <c r="A75" s="271" t="s">
        <v>151</v>
      </c>
      <c r="B75" s="272"/>
      <c r="C75" s="102">
        <f>'Catering MMC'!C75+'Catering BBC'!C75</f>
        <v>11413.7</v>
      </c>
      <c r="D75" s="103">
        <f t="shared" si="20"/>
        <v>0.01</v>
      </c>
      <c r="E75" s="102">
        <f>'Catering MMC'!E75+'Catering BBC'!E75</f>
        <v>11641.974000000002</v>
      </c>
      <c r="F75" s="103">
        <f t="shared" si="21"/>
        <v>1.0000000000000002E-2</v>
      </c>
      <c r="G75" s="102">
        <f>'Catering MMC'!G75+'Catering BBC'!G75</f>
        <v>11874.813480000003</v>
      </c>
      <c r="H75" s="103">
        <f t="shared" si="22"/>
        <v>1.0000000000000002E-2</v>
      </c>
      <c r="I75" s="102">
        <f>'Catering MMC'!I75+'Catering BBC'!I75</f>
        <v>12112.309749600001</v>
      </c>
      <c r="J75" s="103">
        <f t="shared" si="23"/>
        <v>9.9999999999999985E-3</v>
      </c>
      <c r="K75" s="102">
        <f>'Catering MMC'!K75+'Catering BBC'!K75</f>
        <v>12354.555944592003</v>
      </c>
      <c r="L75" s="103">
        <f t="shared" si="24"/>
        <v>0.01</v>
      </c>
      <c r="M75" s="102">
        <f>'Catering MMC'!M75+'Catering BBC'!M75</f>
        <v>12601.647063483841</v>
      </c>
      <c r="N75" s="103">
        <f t="shared" si="25"/>
        <v>0.01</v>
      </c>
      <c r="O75" s="102">
        <f>'Catering MMC'!O75+'Catering BBC'!O75</f>
        <v>12853.680004753516</v>
      </c>
      <c r="P75" s="103">
        <f t="shared" si="26"/>
        <v>0.01</v>
      </c>
      <c r="Q75" s="102">
        <f>'Catering MMC'!Q75+'Catering BBC'!Q75</f>
        <v>13110.753604848589</v>
      </c>
      <c r="R75" s="103">
        <f t="shared" si="27"/>
        <v>1.0000000000000002E-2</v>
      </c>
      <c r="S75" s="102">
        <f>'Catering MMC'!S75+'Catering BBC'!S75</f>
        <v>13372.968676945558</v>
      </c>
      <c r="T75" s="103">
        <f t="shared" si="28"/>
        <v>9.9999999999999985E-3</v>
      </c>
      <c r="U75" s="102">
        <f>'Catering MMC'!U75+'Catering BBC'!U75</f>
        <v>13640.428050484472</v>
      </c>
      <c r="V75" s="103">
        <f t="shared" si="29"/>
        <v>0.01</v>
      </c>
    </row>
    <row r="76" spans="1:22" ht="12.75" customHeight="1" x14ac:dyDescent="0.3">
      <c r="A76" s="271" t="s">
        <v>137</v>
      </c>
      <c r="B76" s="272"/>
      <c r="C76" s="102">
        <f>'Catering MMC'!C76+'Catering BBC'!C76</f>
        <v>456.548</v>
      </c>
      <c r="D76" s="103">
        <f t="shared" si="20"/>
        <v>4.0000000000000002E-4</v>
      </c>
      <c r="E76" s="102">
        <f>'Catering MMC'!E76+'Catering BBC'!E76</f>
        <v>465.67896000000002</v>
      </c>
      <c r="F76" s="103">
        <f t="shared" si="21"/>
        <v>4.0000000000000007E-4</v>
      </c>
      <c r="G76" s="102">
        <f>'Catering MMC'!G76+'Catering BBC'!G76</f>
        <v>474.99253920000012</v>
      </c>
      <c r="H76" s="103">
        <f t="shared" si="22"/>
        <v>4.0000000000000013E-4</v>
      </c>
      <c r="I76" s="102">
        <f>'Catering MMC'!I76+'Catering BBC'!I76</f>
        <v>484.49238998400006</v>
      </c>
      <c r="J76" s="103">
        <f t="shared" si="23"/>
        <v>3.9999999999999996E-4</v>
      </c>
      <c r="K76" s="102">
        <f>'Catering MMC'!K76+'Catering BBC'!K76</f>
        <v>494.18223778368008</v>
      </c>
      <c r="L76" s="103">
        <f t="shared" si="24"/>
        <v>3.9999999999999996E-4</v>
      </c>
      <c r="M76" s="102">
        <f>'Catering MMC'!M76+'Catering BBC'!M76</f>
        <v>504.06588253935354</v>
      </c>
      <c r="N76" s="103">
        <f t="shared" si="25"/>
        <v>3.9999999999999996E-4</v>
      </c>
      <c r="O76" s="102">
        <f>'Catering MMC'!O76+'Catering BBC'!O76</f>
        <v>514.14720019014067</v>
      </c>
      <c r="P76" s="103">
        <f t="shared" si="26"/>
        <v>3.9999999999999996E-4</v>
      </c>
      <c r="Q76" s="102">
        <f>'Catering MMC'!Q76+'Catering BBC'!Q76</f>
        <v>524.43014419394353</v>
      </c>
      <c r="R76" s="103">
        <f t="shared" si="27"/>
        <v>4.0000000000000002E-4</v>
      </c>
      <c r="S76" s="102">
        <f>'Catering MMC'!S76+'Catering BBC'!S76</f>
        <v>534.91874707782233</v>
      </c>
      <c r="T76" s="103">
        <f t="shared" si="28"/>
        <v>3.9999999999999996E-4</v>
      </c>
      <c r="U76" s="102">
        <f>'Catering MMC'!U76+'Catering BBC'!U76</f>
        <v>545.61712201937883</v>
      </c>
      <c r="V76" s="103">
        <f t="shared" si="29"/>
        <v>3.9999999999999996E-4</v>
      </c>
    </row>
    <row r="77" spans="1:22" ht="12.75" customHeight="1" x14ac:dyDescent="0.3">
      <c r="A77" s="271" t="s">
        <v>136</v>
      </c>
      <c r="B77" s="272"/>
      <c r="C77" s="102">
        <f>'Catering MMC'!C77+'Catering BBC'!C77</f>
        <v>1483.7809999999999</v>
      </c>
      <c r="D77" s="103">
        <f t="shared" si="20"/>
        <v>1.2999999999999999E-3</v>
      </c>
      <c r="E77" s="102">
        <f>'Catering MMC'!E77+'Catering BBC'!E77</f>
        <v>1513.4566199999999</v>
      </c>
      <c r="F77" s="103">
        <f t="shared" si="21"/>
        <v>1.2999999999999999E-3</v>
      </c>
      <c r="G77" s="102">
        <f>'Catering MMC'!G77+'Catering BBC'!G77</f>
        <v>1543.7257524000001</v>
      </c>
      <c r="H77" s="103">
        <f t="shared" si="22"/>
        <v>1.3000000000000002E-3</v>
      </c>
      <c r="I77" s="102">
        <f>'Catering MMC'!I77+'Catering BBC'!I77</f>
        <v>1574.6002674480001</v>
      </c>
      <c r="J77" s="103">
        <f t="shared" si="23"/>
        <v>1.2999999999999997E-3</v>
      </c>
      <c r="K77" s="102">
        <f>'Catering MMC'!K77+'Catering BBC'!K77</f>
        <v>1606.0922727969601</v>
      </c>
      <c r="L77" s="103">
        <f t="shared" si="24"/>
        <v>1.2999999999999997E-3</v>
      </c>
      <c r="M77" s="102">
        <f>'Catering MMC'!M77+'Catering BBC'!M77</f>
        <v>1638.214118252899</v>
      </c>
      <c r="N77" s="103">
        <f t="shared" si="25"/>
        <v>1.2999999999999997E-3</v>
      </c>
      <c r="O77" s="102">
        <f>'Catering MMC'!O77+'Catering BBC'!O77</f>
        <v>1670.9784006179568</v>
      </c>
      <c r="P77" s="103">
        <f t="shared" si="26"/>
        <v>1.2999999999999997E-3</v>
      </c>
      <c r="Q77" s="102">
        <f>'Catering MMC'!Q77+'Catering BBC'!Q77</f>
        <v>1704.3979686303167</v>
      </c>
      <c r="R77" s="103">
        <f t="shared" si="27"/>
        <v>1.3000000000000002E-3</v>
      </c>
      <c r="S77" s="102">
        <f>'Catering MMC'!S77+'Catering BBC'!S77</f>
        <v>1738.4859280029227</v>
      </c>
      <c r="T77" s="103">
        <f t="shared" si="28"/>
        <v>1.2999999999999999E-3</v>
      </c>
      <c r="U77" s="102">
        <f>'Catering MMC'!U77+'Catering BBC'!U77</f>
        <v>1773.2556465629812</v>
      </c>
      <c r="V77" s="103">
        <f t="shared" si="29"/>
        <v>1.2999999999999999E-3</v>
      </c>
    </row>
    <row r="78" spans="1:22" ht="12.75" customHeight="1" x14ac:dyDescent="0.3">
      <c r="A78" s="271" t="s">
        <v>135</v>
      </c>
      <c r="B78" s="272"/>
      <c r="C78" s="102">
        <f>'Catering MMC'!C78+'Catering BBC'!C78</f>
        <v>25110.14</v>
      </c>
      <c r="D78" s="103">
        <f t="shared" si="20"/>
        <v>2.1999999999999999E-2</v>
      </c>
      <c r="E78" s="102">
        <f>'Catering MMC'!E78+'Catering BBC'!E78</f>
        <v>25612.342799999999</v>
      </c>
      <c r="F78" s="103">
        <f t="shared" si="21"/>
        <v>2.2000000000000002E-2</v>
      </c>
      <c r="G78" s="102">
        <f>'Catering MMC'!G78+'Catering BBC'!G78</f>
        <v>26124.589656000004</v>
      </c>
      <c r="H78" s="103">
        <f t="shared" si="22"/>
        <v>2.2000000000000002E-2</v>
      </c>
      <c r="I78" s="102">
        <f>'Catering MMC'!I78+'Catering BBC'!I78</f>
        <v>26647.08144912</v>
      </c>
      <c r="J78" s="103">
        <f t="shared" si="23"/>
        <v>2.1999999999999995E-2</v>
      </c>
      <c r="K78" s="102">
        <f>'Catering MMC'!K78+'Catering BBC'!K78</f>
        <v>27180.0230781024</v>
      </c>
      <c r="L78" s="103">
        <f t="shared" si="24"/>
        <v>2.1999999999999995E-2</v>
      </c>
      <c r="M78" s="102">
        <f>'Catering MMC'!M78+'Catering BBC'!M78</f>
        <v>27723.623539664444</v>
      </c>
      <c r="N78" s="103">
        <f t="shared" si="25"/>
        <v>2.1999999999999995E-2</v>
      </c>
      <c r="O78" s="102">
        <f>'Catering MMC'!O78+'Catering BBC'!O78</f>
        <v>28278.096010457735</v>
      </c>
      <c r="P78" s="103">
        <f t="shared" si="26"/>
        <v>2.1999999999999999E-2</v>
      </c>
      <c r="Q78" s="102">
        <f>'Catering MMC'!Q78+'Catering BBC'!Q78</f>
        <v>28843.657930666894</v>
      </c>
      <c r="R78" s="103">
        <f t="shared" si="27"/>
        <v>2.2000000000000002E-2</v>
      </c>
      <c r="S78" s="102">
        <f>'Catering MMC'!S78+'Catering BBC'!S78</f>
        <v>29420.53108928023</v>
      </c>
      <c r="T78" s="103">
        <f t="shared" si="28"/>
        <v>2.1999999999999999E-2</v>
      </c>
      <c r="U78" s="102">
        <f>'Catering MMC'!U78+'Catering BBC'!U78</f>
        <v>30008.941711065836</v>
      </c>
      <c r="V78" s="103">
        <f t="shared" si="29"/>
        <v>2.1999999999999999E-2</v>
      </c>
    </row>
    <row r="79" spans="1:22" ht="12.75" customHeight="1" x14ac:dyDescent="0.3">
      <c r="A79" s="38" t="s">
        <v>100</v>
      </c>
      <c r="B79" s="50"/>
      <c r="C79" s="102">
        <f>'Catering MMC'!C79+'Catering BBC'!C79</f>
        <v>0</v>
      </c>
      <c r="D79" s="103">
        <f t="shared" si="20"/>
        <v>0</v>
      </c>
      <c r="E79" s="102">
        <f>'Catering MMC'!E79+'Catering BBC'!E79</f>
        <v>0</v>
      </c>
      <c r="F79" s="103">
        <f t="shared" si="21"/>
        <v>0</v>
      </c>
      <c r="G79" s="102">
        <f>'Catering MMC'!G79+'Catering BBC'!G79</f>
        <v>0</v>
      </c>
      <c r="H79" s="103">
        <f t="shared" si="22"/>
        <v>0</v>
      </c>
      <c r="I79" s="102">
        <f>'Catering MMC'!I79+'Catering BBC'!I79</f>
        <v>0</v>
      </c>
      <c r="J79" s="103">
        <f t="shared" si="23"/>
        <v>0</v>
      </c>
      <c r="K79" s="102">
        <f>'Catering MMC'!K79+'Catering BBC'!K79</f>
        <v>0</v>
      </c>
      <c r="L79" s="103">
        <f t="shared" si="24"/>
        <v>0</v>
      </c>
      <c r="M79" s="102">
        <f>'Catering MMC'!M79+'Catering BBC'!M79</f>
        <v>0</v>
      </c>
      <c r="N79" s="103">
        <f t="shared" si="25"/>
        <v>0</v>
      </c>
      <c r="O79" s="102">
        <f>'Catering MMC'!O79+'Catering BBC'!O79</f>
        <v>0</v>
      </c>
      <c r="P79" s="103">
        <f t="shared" si="26"/>
        <v>0</v>
      </c>
      <c r="Q79" s="102">
        <f>'Catering MMC'!Q79+'Catering BBC'!Q79</f>
        <v>0</v>
      </c>
      <c r="R79" s="103">
        <f t="shared" si="27"/>
        <v>0</v>
      </c>
      <c r="S79" s="102">
        <f>'Catering MMC'!S79+'Catering BBC'!S79</f>
        <v>0</v>
      </c>
      <c r="T79" s="103">
        <f t="shared" si="28"/>
        <v>0</v>
      </c>
      <c r="U79" s="102">
        <f>'Catering MMC'!U79+'Catering BBC'!U79</f>
        <v>0</v>
      </c>
      <c r="V79" s="103">
        <f t="shared" si="29"/>
        <v>0</v>
      </c>
    </row>
    <row r="80" spans="1:22" ht="12.75" customHeight="1" x14ac:dyDescent="0.3">
      <c r="A80" s="38" t="s">
        <v>101</v>
      </c>
      <c r="B80" s="50"/>
      <c r="C80" s="102">
        <f>'Catering MMC'!C80+'Catering BBC'!C80</f>
        <v>0</v>
      </c>
      <c r="D80" s="103">
        <f t="shared" si="20"/>
        <v>0</v>
      </c>
      <c r="E80" s="102">
        <f>'Catering MMC'!E80+'Catering BBC'!E80</f>
        <v>0</v>
      </c>
      <c r="F80" s="103">
        <f t="shared" si="21"/>
        <v>0</v>
      </c>
      <c r="G80" s="102">
        <f>'Catering MMC'!G80+'Catering BBC'!G80</f>
        <v>0</v>
      </c>
      <c r="H80" s="103">
        <f t="shared" si="22"/>
        <v>0</v>
      </c>
      <c r="I80" s="102">
        <f>'Catering MMC'!I80+'Catering BBC'!I80</f>
        <v>0</v>
      </c>
      <c r="J80" s="103">
        <f t="shared" si="23"/>
        <v>0</v>
      </c>
      <c r="K80" s="102">
        <f>'Catering MMC'!K80+'Catering BBC'!K80</f>
        <v>0</v>
      </c>
      <c r="L80" s="103">
        <f t="shared" si="24"/>
        <v>0</v>
      </c>
      <c r="M80" s="102">
        <f>'Catering MMC'!M80+'Catering BBC'!M80</f>
        <v>0</v>
      </c>
      <c r="N80" s="103">
        <f t="shared" si="25"/>
        <v>0</v>
      </c>
      <c r="O80" s="102">
        <f>'Catering MMC'!O80+'Catering BBC'!O80</f>
        <v>0</v>
      </c>
      <c r="P80" s="103">
        <f t="shared" si="26"/>
        <v>0</v>
      </c>
      <c r="Q80" s="102">
        <f>'Catering MMC'!Q80+'Catering BBC'!Q80</f>
        <v>0</v>
      </c>
      <c r="R80" s="103">
        <f t="shared" si="27"/>
        <v>0</v>
      </c>
      <c r="S80" s="102">
        <f>'Catering MMC'!S80+'Catering BBC'!S80</f>
        <v>0</v>
      </c>
      <c r="T80" s="103">
        <f t="shared" si="28"/>
        <v>0</v>
      </c>
      <c r="U80" s="102">
        <f>'Catering MMC'!U80+'Catering BBC'!U80</f>
        <v>0</v>
      </c>
      <c r="V80" s="103">
        <f t="shared" si="29"/>
        <v>0</v>
      </c>
    </row>
    <row r="81" spans="1:22" ht="12.75" customHeight="1" x14ac:dyDescent="0.3">
      <c r="A81" s="38" t="s">
        <v>139</v>
      </c>
      <c r="B81" s="50"/>
      <c r="C81" s="102">
        <f>'Catering MMC'!C81+'Catering BBC'!C81</f>
        <v>0</v>
      </c>
      <c r="D81" s="103">
        <f t="shared" si="20"/>
        <v>0</v>
      </c>
      <c r="E81" s="102">
        <f>'Catering MMC'!E81+'Catering BBC'!E81</f>
        <v>0</v>
      </c>
      <c r="F81" s="103">
        <f t="shared" si="21"/>
        <v>0</v>
      </c>
      <c r="G81" s="102">
        <f>'Catering MMC'!G81+'Catering BBC'!G81</f>
        <v>0</v>
      </c>
      <c r="H81" s="103">
        <f t="shared" si="22"/>
        <v>0</v>
      </c>
      <c r="I81" s="102">
        <f>'Catering MMC'!I81+'Catering BBC'!I81</f>
        <v>0</v>
      </c>
      <c r="J81" s="103">
        <f t="shared" si="23"/>
        <v>0</v>
      </c>
      <c r="K81" s="102">
        <f>'Catering MMC'!K81+'Catering BBC'!K81</f>
        <v>0</v>
      </c>
      <c r="L81" s="103">
        <f t="shared" si="24"/>
        <v>0</v>
      </c>
      <c r="M81" s="102">
        <f>'Catering MMC'!M81+'Catering BBC'!M81</f>
        <v>0</v>
      </c>
      <c r="N81" s="103">
        <f t="shared" si="25"/>
        <v>0</v>
      </c>
      <c r="O81" s="102">
        <f>'Catering MMC'!O81+'Catering BBC'!O81</f>
        <v>0</v>
      </c>
      <c r="P81" s="103">
        <f t="shared" si="26"/>
        <v>0</v>
      </c>
      <c r="Q81" s="102">
        <f>'Catering MMC'!Q81+'Catering BBC'!Q81</f>
        <v>0</v>
      </c>
      <c r="R81" s="103">
        <f t="shared" si="27"/>
        <v>0</v>
      </c>
      <c r="S81" s="102">
        <f>'Catering MMC'!S81+'Catering BBC'!S81</f>
        <v>0</v>
      </c>
      <c r="T81" s="103">
        <f t="shared" si="28"/>
        <v>0</v>
      </c>
      <c r="U81" s="102">
        <f>'Catering MMC'!U81+'Catering BBC'!U81</f>
        <v>0</v>
      </c>
      <c r="V81" s="103">
        <f t="shared" si="29"/>
        <v>0</v>
      </c>
    </row>
    <row r="82" spans="1:22" ht="12.75" customHeight="1" x14ac:dyDescent="0.3">
      <c r="A82" s="38" t="s">
        <v>155</v>
      </c>
      <c r="B82" s="50"/>
      <c r="C82" s="102">
        <f>'Catering MMC'!C82+'Catering BBC'!C82</f>
        <v>0</v>
      </c>
      <c r="D82" s="103">
        <f t="shared" si="20"/>
        <v>0</v>
      </c>
      <c r="E82" s="102">
        <f>'Catering MMC'!E82+'Catering BBC'!E82</f>
        <v>0</v>
      </c>
      <c r="F82" s="103">
        <f t="shared" si="21"/>
        <v>0</v>
      </c>
      <c r="G82" s="102">
        <f>'Catering MMC'!G82+'Catering BBC'!G82</f>
        <v>0</v>
      </c>
      <c r="H82" s="103">
        <f t="shared" si="22"/>
        <v>0</v>
      </c>
      <c r="I82" s="102">
        <f>'Catering MMC'!I82+'Catering BBC'!I82</f>
        <v>0</v>
      </c>
      <c r="J82" s="103">
        <f t="shared" si="23"/>
        <v>0</v>
      </c>
      <c r="K82" s="102">
        <f>'Catering MMC'!K82+'Catering BBC'!K82</f>
        <v>0</v>
      </c>
      <c r="L82" s="103">
        <f t="shared" si="24"/>
        <v>0</v>
      </c>
      <c r="M82" s="102">
        <f>'Catering MMC'!M82+'Catering BBC'!M82</f>
        <v>0</v>
      </c>
      <c r="N82" s="103">
        <f t="shared" si="25"/>
        <v>0</v>
      </c>
      <c r="O82" s="102">
        <f>'Catering MMC'!O82+'Catering BBC'!O82</f>
        <v>0</v>
      </c>
      <c r="P82" s="103">
        <f t="shared" si="26"/>
        <v>0</v>
      </c>
      <c r="Q82" s="102">
        <f>'Catering MMC'!Q82+'Catering BBC'!Q82</f>
        <v>0</v>
      </c>
      <c r="R82" s="103">
        <f t="shared" si="27"/>
        <v>0</v>
      </c>
      <c r="S82" s="102">
        <f>'Catering MMC'!S82+'Catering BBC'!S82</f>
        <v>0</v>
      </c>
      <c r="T82" s="103">
        <f t="shared" si="28"/>
        <v>0</v>
      </c>
      <c r="U82" s="102">
        <f>'Catering MMC'!U82+'Catering BBC'!U82</f>
        <v>0</v>
      </c>
      <c r="V82" s="103">
        <f t="shared" si="29"/>
        <v>0</v>
      </c>
    </row>
    <row r="83" spans="1:22" ht="12.75" customHeight="1" x14ac:dyDescent="0.3">
      <c r="A83" s="38" t="s">
        <v>77</v>
      </c>
      <c r="B83" s="50"/>
      <c r="C83" s="102">
        <f>'Catering MMC'!C83+'Catering BBC'!C83</f>
        <v>0</v>
      </c>
      <c r="D83" s="103">
        <f t="shared" si="20"/>
        <v>0</v>
      </c>
      <c r="E83" s="102">
        <f>'Catering MMC'!E83+'Catering BBC'!E83</f>
        <v>0</v>
      </c>
      <c r="F83" s="103">
        <f t="shared" si="21"/>
        <v>0</v>
      </c>
      <c r="G83" s="102">
        <f>'Catering MMC'!G83+'Catering BBC'!G83</f>
        <v>0</v>
      </c>
      <c r="H83" s="103">
        <f t="shared" si="22"/>
        <v>0</v>
      </c>
      <c r="I83" s="102">
        <f>'Catering MMC'!I83+'Catering BBC'!I83</f>
        <v>0</v>
      </c>
      <c r="J83" s="103">
        <f t="shared" si="23"/>
        <v>0</v>
      </c>
      <c r="K83" s="102">
        <f>'Catering MMC'!K83+'Catering BBC'!K83</f>
        <v>0</v>
      </c>
      <c r="L83" s="103">
        <f t="shared" si="24"/>
        <v>0</v>
      </c>
      <c r="M83" s="102">
        <f>'Catering MMC'!M83+'Catering BBC'!M83</f>
        <v>0</v>
      </c>
      <c r="N83" s="103">
        <f t="shared" si="25"/>
        <v>0</v>
      </c>
      <c r="O83" s="102">
        <f>'Catering MMC'!O83+'Catering BBC'!O83</f>
        <v>0</v>
      </c>
      <c r="P83" s="103">
        <f t="shared" si="26"/>
        <v>0</v>
      </c>
      <c r="Q83" s="102">
        <f>'Catering MMC'!Q83+'Catering BBC'!Q83</f>
        <v>0</v>
      </c>
      <c r="R83" s="103">
        <f t="shared" si="27"/>
        <v>0</v>
      </c>
      <c r="S83" s="102">
        <f>'Catering MMC'!S83+'Catering BBC'!S83</f>
        <v>0</v>
      </c>
      <c r="T83" s="103">
        <f t="shared" si="28"/>
        <v>0</v>
      </c>
      <c r="U83" s="102">
        <f>'Catering MMC'!U83+'Catering BBC'!U83</f>
        <v>0</v>
      </c>
      <c r="V83" s="103">
        <f t="shared" si="29"/>
        <v>0</v>
      </c>
    </row>
    <row r="84" spans="1:22" ht="12.75" customHeight="1" x14ac:dyDescent="0.3">
      <c r="A84" s="38" t="s">
        <v>98</v>
      </c>
      <c r="B84" s="50"/>
      <c r="C84" s="102">
        <f>'Catering MMC'!C84+'Catering BBC'!C84</f>
        <v>0</v>
      </c>
      <c r="D84" s="103">
        <f t="shared" ref="D84:D105" si="30">IFERROR(C84/C$28,0)</f>
        <v>0</v>
      </c>
      <c r="E84" s="102">
        <f>'Catering MMC'!E84+'Catering BBC'!E84</f>
        <v>0</v>
      </c>
      <c r="F84" s="103">
        <f t="shared" ref="F84:F105" si="31">IFERROR(E84/E$28,0)</f>
        <v>0</v>
      </c>
      <c r="G84" s="102">
        <f>'Catering MMC'!G84+'Catering BBC'!G84</f>
        <v>0</v>
      </c>
      <c r="H84" s="103">
        <f t="shared" ref="H84:H105" si="32">IFERROR(G84/G$28,0)</f>
        <v>0</v>
      </c>
      <c r="I84" s="102">
        <f>'Catering MMC'!I84+'Catering BBC'!I84</f>
        <v>0</v>
      </c>
      <c r="J84" s="103">
        <f t="shared" ref="J84:J105" si="33">IFERROR(I84/I$28,0)</f>
        <v>0</v>
      </c>
      <c r="K84" s="102">
        <f>'Catering MMC'!K84+'Catering BBC'!K84</f>
        <v>0</v>
      </c>
      <c r="L84" s="103">
        <f t="shared" ref="L84:L105" si="34">IFERROR(K84/K$28,0)</f>
        <v>0</v>
      </c>
      <c r="M84" s="102">
        <f>'Catering MMC'!M84+'Catering BBC'!M84</f>
        <v>0</v>
      </c>
      <c r="N84" s="103">
        <f t="shared" ref="N84:N105" si="35">IFERROR(M84/M$28,0)</f>
        <v>0</v>
      </c>
      <c r="O84" s="102">
        <f>'Catering MMC'!O84+'Catering BBC'!O84</f>
        <v>0</v>
      </c>
      <c r="P84" s="103">
        <f t="shared" ref="P84:P105" si="36">IFERROR(O84/O$28,0)</f>
        <v>0</v>
      </c>
      <c r="Q84" s="102">
        <f>'Catering MMC'!Q84+'Catering BBC'!Q84</f>
        <v>0</v>
      </c>
      <c r="R84" s="103">
        <f t="shared" ref="R84:R105" si="37">IFERROR(Q84/Q$28,0)</f>
        <v>0</v>
      </c>
      <c r="S84" s="102">
        <f>'Catering MMC'!S84+'Catering BBC'!S84</f>
        <v>0</v>
      </c>
      <c r="T84" s="103">
        <f t="shared" ref="T84:T105" si="38">IFERROR(S84/S$28,0)</f>
        <v>0</v>
      </c>
      <c r="U84" s="102">
        <f>'Catering MMC'!U84+'Catering BBC'!U84</f>
        <v>0</v>
      </c>
      <c r="V84" s="103">
        <f t="shared" si="29"/>
        <v>0</v>
      </c>
    </row>
    <row r="85" spans="1:22" ht="12.75" customHeight="1" x14ac:dyDescent="0.3">
      <c r="A85" s="38" t="s">
        <v>79</v>
      </c>
      <c r="B85" s="50"/>
      <c r="C85" s="102">
        <f>'Catering MMC'!C85+'Catering BBC'!C85</f>
        <v>0</v>
      </c>
      <c r="D85" s="103">
        <f t="shared" si="30"/>
        <v>0</v>
      </c>
      <c r="E85" s="102">
        <f>'Catering MMC'!E85+'Catering BBC'!E85</f>
        <v>0</v>
      </c>
      <c r="F85" s="103">
        <f t="shared" si="31"/>
        <v>0</v>
      </c>
      <c r="G85" s="102">
        <f>'Catering MMC'!G85+'Catering BBC'!G85</f>
        <v>0</v>
      </c>
      <c r="H85" s="103">
        <f t="shared" si="32"/>
        <v>0</v>
      </c>
      <c r="I85" s="102">
        <f>'Catering MMC'!I85+'Catering BBC'!I85</f>
        <v>0</v>
      </c>
      <c r="J85" s="103">
        <f t="shared" si="33"/>
        <v>0</v>
      </c>
      <c r="K85" s="102">
        <f>'Catering MMC'!K85+'Catering BBC'!K85</f>
        <v>0</v>
      </c>
      <c r="L85" s="103">
        <f t="shared" si="34"/>
        <v>0</v>
      </c>
      <c r="M85" s="102">
        <f>'Catering MMC'!M85+'Catering BBC'!M85</f>
        <v>0</v>
      </c>
      <c r="N85" s="103">
        <f t="shared" si="35"/>
        <v>0</v>
      </c>
      <c r="O85" s="102">
        <f>'Catering MMC'!O85+'Catering BBC'!O85</f>
        <v>0</v>
      </c>
      <c r="P85" s="103">
        <f t="shared" si="36"/>
        <v>0</v>
      </c>
      <c r="Q85" s="102">
        <f>'Catering MMC'!Q85+'Catering BBC'!Q85</f>
        <v>0</v>
      </c>
      <c r="R85" s="103">
        <f t="shared" si="37"/>
        <v>0</v>
      </c>
      <c r="S85" s="102">
        <f>'Catering MMC'!S85+'Catering BBC'!S85</f>
        <v>0</v>
      </c>
      <c r="T85" s="103">
        <f t="shared" si="38"/>
        <v>0</v>
      </c>
      <c r="U85" s="102">
        <f>'Catering MMC'!U85+'Catering BBC'!U85</f>
        <v>0</v>
      </c>
      <c r="V85" s="103">
        <f t="shared" si="29"/>
        <v>0</v>
      </c>
    </row>
    <row r="86" spans="1:22" ht="12.75" customHeight="1" x14ac:dyDescent="0.3">
      <c r="A86" s="271" t="s">
        <v>15</v>
      </c>
      <c r="B86" s="272"/>
      <c r="C86" s="102">
        <f>'Catering MMC'!C86+'Catering BBC'!C86</f>
        <v>4565.4799999999996</v>
      </c>
      <c r="D86" s="103">
        <f t="shared" si="30"/>
        <v>3.9999999999999992E-3</v>
      </c>
      <c r="E86" s="102">
        <f>'Catering MMC'!E86+'Catering BBC'!E86</f>
        <v>4656.7896000000001</v>
      </c>
      <c r="F86" s="103">
        <f t="shared" si="31"/>
        <v>4.0000000000000001E-3</v>
      </c>
      <c r="G86" s="102">
        <f>'Catering MMC'!G86+'Catering BBC'!G86</f>
        <v>4749.925392000001</v>
      </c>
      <c r="H86" s="103">
        <f t="shared" si="32"/>
        <v>4.000000000000001E-3</v>
      </c>
      <c r="I86" s="102">
        <f>'Catering MMC'!I86+'Catering BBC'!I86</f>
        <v>4844.9238998400006</v>
      </c>
      <c r="J86" s="103">
        <f t="shared" si="33"/>
        <v>3.9999999999999992E-3</v>
      </c>
      <c r="K86" s="102">
        <f>'Catering MMC'!K86+'Catering BBC'!K86</f>
        <v>4941.822377836801</v>
      </c>
      <c r="L86" s="103">
        <f t="shared" si="34"/>
        <v>4.0000000000000001E-3</v>
      </c>
      <c r="M86" s="102">
        <f>'Catering MMC'!M86+'Catering BBC'!M86</f>
        <v>5040.6588253935361</v>
      </c>
      <c r="N86" s="103">
        <f t="shared" si="35"/>
        <v>4.0000000000000001E-3</v>
      </c>
      <c r="O86" s="102">
        <f>'Catering MMC'!O86+'Catering BBC'!O86</f>
        <v>5141.4720019014057</v>
      </c>
      <c r="P86" s="103">
        <f t="shared" si="36"/>
        <v>3.9999999999999992E-3</v>
      </c>
      <c r="Q86" s="102">
        <f>'Catering MMC'!Q86+'Catering BBC'!Q86</f>
        <v>5244.3014419394358</v>
      </c>
      <c r="R86" s="103">
        <f t="shared" si="37"/>
        <v>4.000000000000001E-3</v>
      </c>
      <c r="S86" s="102">
        <f>'Catering MMC'!S86+'Catering BBC'!S86</f>
        <v>5349.1874707782245</v>
      </c>
      <c r="T86" s="103">
        <f t="shared" si="38"/>
        <v>4.0000000000000001E-3</v>
      </c>
      <c r="U86" s="102">
        <f>'Catering MMC'!U86+'Catering BBC'!U86</f>
        <v>5456.171220193788</v>
      </c>
      <c r="V86" s="103">
        <f t="shared" si="29"/>
        <v>4.0000000000000001E-3</v>
      </c>
    </row>
    <row r="87" spans="1:22" ht="12.75" customHeight="1" x14ac:dyDescent="0.3">
      <c r="A87" s="38" t="s">
        <v>152</v>
      </c>
      <c r="B87" s="50"/>
      <c r="C87" s="102">
        <f>'Catering MMC'!C87+'Catering BBC'!C87</f>
        <v>0</v>
      </c>
      <c r="D87" s="103">
        <f t="shared" si="30"/>
        <v>0</v>
      </c>
      <c r="E87" s="102">
        <f>'Catering MMC'!E87+'Catering BBC'!E87</f>
        <v>0</v>
      </c>
      <c r="F87" s="103">
        <f t="shared" si="31"/>
        <v>0</v>
      </c>
      <c r="G87" s="102">
        <f>'Catering MMC'!G87+'Catering BBC'!G87</f>
        <v>0</v>
      </c>
      <c r="H87" s="103">
        <f t="shared" si="32"/>
        <v>0</v>
      </c>
      <c r="I87" s="102">
        <f>'Catering MMC'!I87+'Catering BBC'!I87</f>
        <v>0</v>
      </c>
      <c r="J87" s="103">
        <f t="shared" si="33"/>
        <v>0</v>
      </c>
      <c r="K87" s="102">
        <f>'Catering MMC'!K87+'Catering BBC'!K87</f>
        <v>0</v>
      </c>
      <c r="L87" s="103">
        <f t="shared" si="34"/>
        <v>0</v>
      </c>
      <c r="M87" s="102">
        <f>'Catering MMC'!M87+'Catering BBC'!M87</f>
        <v>0</v>
      </c>
      <c r="N87" s="103">
        <f t="shared" si="35"/>
        <v>0</v>
      </c>
      <c r="O87" s="102">
        <f>'Catering MMC'!O87+'Catering BBC'!O87</f>
        <v>0</v>
      </c>
      <c r="P87" s="103">
        <f t="shared" si="36"/>
        <v>0</v>
      </c>
      <c r="Q87" s="102">
        <f>'Catering MMC'!Q87+'Catering BBC'!Q87</f>
        <v>0</v>
      </c>
      <c r="R87" s="103">
        <f t="shared" si="37"/>
        <v>0</v>
      </c>
      <c r="S87" s="102">
        <f>'Catering MMC'!S87+'Catering BBC'!S87</f>
        <v>0</v>
      </c>
      <c r="T87" s="103">
        <f t="shared" si="38"/>
        <v>0</v>
      </c>
      <c r="U87" s="102">
        <f>'Catering MMC'!U87+'Catering BBC'!U87</f>
        <v>0</v>
      </c>
      <c r="V87" s="103">
        <f t="shared" si="29"/>
        <v>0</v>
      </c>
    </row>
    <row r="88" spans="1:22" ht="12.75" customHeight="1" x14ac:dyDescent="0.3">
      <c r="A88" s="271" t="s">
        <v>12</v>
      </c>
      <c r="B88" s="272"/>
      <c r="C88" s="102">
        <f>'Catering MMC'!C88+'Catering BBC'!C88</f>
        <v>5820.9870000000001</v>
      </c>
      <c r="D88" s="103">
        <f t="shared" si="30"/>
        <v>5.1000000000000004E-3</v>
      </c>
      <c r="E88" s="102">
        <f>'Catering MMC'!E88+'Catering BBC'!E88</f>
        <v>5937.4067400000013</v>
      </c>
      <c r="F88" s="103">
        <f t="shared" si="31"/>
        <v>5.1000000000000012E-3</v>
      </c>
      <c r="G88" s="102">
        <f>'Catering MMC'!G88+'Catering BBC'!G88</f>
        <v>6056.1548748000014</v>
      </c>
      <c r="H88" s="103">
        <f t="shared" si="32"/>
        <v>5.1000000000000012E-3</v>
      </c>
      <c r="I88" s="102">
        <f>'Catering MMC'!I88+'Catering BBC'!I88</f>
        <v>6177.2779722960013</v>
      </c>
      <c r="J88" s="103">
        <f t="shared" si="33"/>
        <v>5.1000000000000004E-3</v>
      </c>
      <c r="K88" s="102">
        <f>'Catering MMC'!K88+'Catering BBC'!K88</f>
        <v>6300.8235317419203</v>
      </c>
      <c r="L88" s="103">
        <f t="shared" si="34"/>
        <v>5.0999999999999995E-3</v>
      </c>
      <c r="M88" s="102">
        <f>'Catering MMC'!M88+'Catering BBC'!M88</f>
        <v>6426.8400023767581</v>
      </c>
      <c r="N88" s="103">
        <f t="shared" si="35"/>
        <v>5.0999999999999995E-3</v>
      </c>
      <c r="O88" s="102">
        <f>'Catering MMC'!O88+'Catering BBC'!O88</f>
        <v>6555.3768024242936</v>
      </c>
      <c r="P88" s="103">
        <f t="shared" si="36"/>
        <v>5.1000000000000004E-3</v>
      </c>
      <c r="Q88" s="102">
        <f>'Catering MMC'!Q88+'Catering BBC'!Q88</f>
        <v>6686.484338472781</v>
      </c>
      <c r="R88" s="103">
        <f t="shared" si="37"/>
        <v>5.1000000000000012E-3</v>
      </c>
      <c r="S88" s="102">
        <f>'Catering MMC'!S88+'Catering BBC'!S88</f>
        <v>6820.2140252422359</v>
      </c>
      <c r="T88" s="103">
        <f t="shared" si="38"/>
        <v>5.1000000000000004E-3</v>
      </c>
      <c r="U88" s="102">
        <f>'Catering MMC'!U88+'Catering BBC'!U88</f>
        <v>6956.6183057470807</v>
      </c>
      <c r="V88" s="103">
        <f t="shared" si="29"/>
        <v>5.1000000000000004E-3</v>
      </c>
    </row>
    <row r="89" spans="1:22" ht="12.75" customHeight="1" x14ac:dyDescent="0.3">
      <c r="A89" s="38" t="s">
        <v>172</v>
      </c>
      <c r="B89" s="50"/>
      <c r="C89" s="102">
        <f>'Catering MMC'!C89+'Catering BBC'!C89</f>
        <v>0</v>
      </c>
      <c r="D89" s="103">
        <f t="shared" si="30"/>
        <v>0</v>
      </c>
      <c r="E89" s="102">
        <f>'Catering MMC'!E89+'Catering BBC'!E89</f>
        <v>0</v>
      </c>
      <c r="F89" s="103">
        <f t="shared" si="31"/>
        <v>0</v>
      </c>
      <c r="G89" s="102">
        <f>'Catering MMC'!G89+'Catering BBC'!G89</f>
        <v>0</v>
      </c>
      <c r="H89" s="103">
        <f t="shared" si="32"/>
        <v>0</v>
      </c>
      <c r="I89" s="102">
        <f>'Catering MMC'!I89+'Catering BBC'!I89</f>
        <v>0</v>
      </c>
      <c r="J89" s="103">
        <f t="shared" si="33"/>
        <v>0</v>
      </c>
      <c r="K89" s="102">
        <f>'Catering MMC'!K89+'Catering BBC'!K89</f>
        <v>0</v>
      </c>
      <c r="L89" s="103">
        <f t="shared" si="34"/>
        <v>0</v>
      </c>
      <c r="M89" s="102">
        <f>'Catering MMC'!M89+'Catering BBC'!M89</f>
        <v>0</v>
      </c>
      <c r="N89" s="103">
        <f t="shared" si="35"/>
        <v>0</v>
      </c>
      <c r="O89" s="102">
        <f>'Catering MMC'!O89+'Catering BBC'!O89</f>
        <v>0</v>
      </c>
      <c r="P89" s="103">
        <f t="shared" si="36"/>
        <v>0</v>
      </c>
      <c r="Q89" s="102">
        <f>'Catering MMC'!Q89+'Catering BBC'!Q89</f>
        <v>0</v>
      </c>
      <c r="R89" s="103">
        <f t="shared" si="37"/>
        <v>0</v>
      </c>
      <c r="S89" s="102">
        <f>'Catering MMC'!S89+'Catering BBC'!S89</f>
        <v>0</v>
      </c>
      <c r="T89" s="103">
        <f t="shared" si="38"/>
        <v>0</v>
      </c>
      <c r="U89" s="102">
        <f>'Catering MMC'!U89+'Catering BBC'!U89</f>
        <v>0</v>
      </c>
      <c r="V89" s="103">
        <f t="shared" si="29"/>
        <v>0</v>
      </c>
    </row>
    <row r="90" spans="1:22" ht="12.75" customHeight="1" x14ac:dyDescent="0.3">
      <c r="A90" s="271" t="s">
        <v>17</v>
      </c>
      <c r="B90" s="272"/>
      <c r="C90" s="102">
        <f>'Catering MMC'!C90+'Catering BBC'!C90</f>
        <v>228.274</v>
      </c>
      <c r="D90" s="103">
        <f t="shared" si="30"/>
        <v>2.0000000000000001E-4</v>
      </c>
      <c r="E90" s="102">
        <f>'Catering MMC'!E90+'Catering BBC'!E90</f>
        <v>232.83948000000001</v>
      </c>
      <c r="F90" s="103">
        <f t="shared" si="31"/>
        <v>2.0000000000000004E-4</v>
      </c>
      <c r="G90" s="102">
        <f>'Catering MMC'!G90+'Catering BBC'!G90</f>
        <v>237.49626960000006</v>
      </c>
      <c r="H90" s="103">
        <f t="shared" si="32"/>
        <v>2.0000000000000006E-4</v>
      </c>
      <c r="I90" s="102">
        <f>'Catering MMC'!I90+'Catering BBC'!I90</f>
        <v>242.24619499200003</v>
      </c>
      <c r="J90" s="103">
        <f t="shared" si="33"/>
        <v>1.9999999999999998E-4</v>
      </c>
      <c r="K90" s="102">
        <f>'Catering MMC'!K90+'Catering BBC'!K90</f>
        <v>247.09111889184004</v>
      </c>
      <c r="L90" s="103">
        <f t="shared" si="34"/>
        <v>1.9999999999999998E-4</v>
      </c>
      <c r="M90" s="102">
        <f>'Catering MMC'!M90+'Catering BBC'!M90</f>
        <v>252.03294126967677</v>
      </c>
      <c r="N90" s="103">
        <f t="shared" si="35"/>
        <v>1.9999999999999998E-4</v>
      </c>
      <c r="O90" s="102">
        <f>'Catering MMC'!O90+'Catering BBC'!O90</f>
        <v>257.07360009507033</v>
      </c>
      <c r="P90" s="103">
        <f t="shared" si="36"/>
        <v>1.9999999999999998E-4</v>
      </c>
      <c r="Q90" s="102">
        <f>'Catering MMC'!Q90+'Catering BBC'!Q90</f>
        <v>262.21507209697177</v>
      </c>
      <c r="R90" s="103">
        <f t="shared" si="37"/>
        <v>2.0000000000000001E-4</v>
      </c>
      <c r="S90" s="102">
        <f>'Catering MMC'!S90+'Catering BBC'!S90</f>
        <v>267.45937353891117</v>
      </c>
      <c r="T90" s="103">
        <f t="shared" si="38"/>
        <v>1.9999999999999998E-4</v>
      </c>
      <c r="U90" s="102">
        <f>'Catering MMC'!U90+'Catering BBC'!U90</f>
        <v>272.80856100968941</v>
      </c>
      <c r="V90" s="103">
        <f t="shared" si="29"/>
        <v>1.9999999999999998E-4</v>
      </c>
    </row>
    <row r="91" spans="1:22" ht="12.75" customHeight="1" x14ac:dyDescent="0.3">
      <c r="A91" s="38" t="s">
        <v>143</v>
      </c>
      <c r="B91" s="38"/>
      <c r="C91" s="102">
        <f>'Catering MMC'!C91+'Catering BBC'!C91</f>
        <v>0</v>
      </c>
      <c r="D91" s="103">
        <f t="shared" si="30"/>
        <v>0</v>
      </c>
      <c r="E91" s="102">
        <f>'Catering MMC'!E91+'Catering BBC'!E91</f>
        <v>0</v>
      </c>
      <c r="F91" s="103">
        <f t="shared" si="31"/>
        <v>0</v>
      </c>
      <c r="G91" s="102">
        <f>'Catering MMC'!G91+'Catering BBC'!G91</f>
        <v>0</v>
      </c>
      <c r="H91" s="103">
        <f t="shared" si="32"/>
        <v>0</v>
      </c>
      <c r="I91" s="102">
        <f>'Catering MMC'!I91+'Catering BBC'!I91</f>
        <v>0</v>
      </c>
      <c r="J91" s="103">
        <f t="shared" si="33"/>
        <v>0</v>
      </c>
      <c r="K91" s="102">
        <f>'Catering MMC'!K91+'Catering BBC'!K91</f>
        <v>0</v>
      </c>
      <c r="L91" s="103">
        <f t="shared" si="34"/>
        <v>0</v>
      </c>
      <c r="M91" s="102">
        <f>'Catering MMC'!M91+'Catering BBC'!M91</f>
        <v>0</v>
      </c>
      <c r="N91" s="103">
        <f t="shared" si="35"/>
        <v>0</v>
      </c>
      <c r="O91" s="102">
        <f>'Catering MMC'!O91+'Catering BBC'!O91</f>
        <v>0</v>
      </c>
      <c r="P91" s="103">
        <f t="shared" si="36"/>
        <v>0</v>
      </c>
      <c r="Q91" s="102">
        <f>'Catering MMC'!Q91+'Catering BBC'!Q91</f>
        <v>0</v>
      </c>
      <c r="R91" s="103">
        <f t="shared" si="37"/>
        <v>0</v>
      </c>
      <c r="S91" s="102">
        <f>'Catering MMC'!S91+'Catering BBC'!S91</f>
        <v>0</v>
      </c>
      <c r="T91" s="103">
        <f t="shared" si="38"/>
        <v>0</v>
      </c>
      <c r="U91" s="102">
        <f>'Catering MMC'!U91+'Catering BBC'!U91</f>
        <v>0</v>
      </c>
      <c r="V91" s="103">
        <f t="shared" si="29"/>
        <v>0</v>
      </c>
    </row>
    <row r="92" spans="1:22" ht="12.75" customHeight="1" x14ac:dyDescent="0.3">
      <c r="A92" s="271" t="s">
        <v>13</v>
      </c>
      <c r="B92" s="272"/>
      <c r="C92" s="102">
        <f>'Catering MMC'!C92+'Catering BBC'!C92</f>
        <v>5935.1239999999998</v>
      </c>
      <c r="D92" s="103">
        <f t="shared" si="30"/>
        <v>5.1999999999999998E-3</v>
      </c>
      <c r="E92" s="102">
        <f>'Catering MMC'!E92+'Catering BBC'!E92</f>
        <v>6053.8264799999997</v>
      </c>
      <c r="F92" s="103">
        <f t="shared" si="31"/>
        <v>5.1999999999999998E-3</v>
      </c>
      <c r="G92" s="102">
        <f>'Catering MMC'!G92+'Catering BBC'!G92</f>
        <v>6174.9030096000006</v>
      </c>
      <c r="H92" s="103">
        <f t="shared" si="32"/>
        <v>5.2000000000000006E-3</v>
      </c>
      <c r="I92" s="102">
        <f>'Catering MMC'!I92+'Catering BBC'!I92</f>
        <v>6298.4010697920003</v>
      </c>
      <c r="J92" s="103">
        <f t="shared" si="33"/>
        <v>5.1999999999999989E-3</v>
      </c>
      <c r="K92" s="102">
        <f>'Catering MMC'!K92+'Catering BBC'!K92</f>
        <v>6424.3690911878402</v>
      </c>
      <c r="L92" s="103">
        <f t="shared" si="34"/>
        <v>5.1999999999999989E-3</v>
      </c>
      <c r="M92" s="102">
        <f>'Catering MMC'!M92+'Catering BBC'!M92</f>
        <v>6552.8564730115959</v>
      </c>
      <c r="N92" s="103">
        <f t="shared" si="35"/>
        <v>5.1999999999999989E-3</v>
      </c>
      <c r="O92" s="102">
        <f>'Catering MMC'!O92+'Catering BBC'!O92</f>
        <v>6683.9136024718273</v>
      </c>
      <c r="P92" s="103">
        <f t="shared" si="36"/>
        <v>5.1999999999999989E-3</v>
      </c>
      <c r="Q92" s="102">
        <f>'Catering MMC'!Q92+'Catering BBC'!Q92</f>
        <v>6817.5918745212666</v>
      </c>
      <c r="R92" s="103">
        <f t="shared" si="37"/>
        <v>5.2000000000000006E-3</v>
      </c>
      <c r="S92" s="102">
        <f>'Catering MMC'!S92+'Catering BBC'!S92</f>
        <v>6953.9437120116909</v>
      </c>
      <c r="T92" s="103">
        <f t="shared" si="38"/>
        <v>5.1999999999999998E-3</v>
      </c>
      <c r="U92" s="102">
        <f>'Catering MMC'!U92+'Catering BBC'!U92</f>
        <v>7093.0225862519246</v>
      </c>
      <c r="V92" s="103">
        <f t="shared" si="29"/>
        <v>5.1999999999999998E-3</v>
      </c>
    </row>
    <row r="93" spans="1:22" ht="12.75" customHeight="1" x14ac:dyDescent="0.3">
      <c r="A93" s="38" t="s">
        <v>144</v>
      </c>
      <c r="B93" s="50"/>
      <c r="C93" s="102">
        <f>'Catering MMC'!C93+'Catering BBC'!C93</f>
        <v>0</v>
      </c>
      <c r="D93" s="103">
        <f t="shared" si="30"/>
        <v>0</v>
      </c>
      <c r="E93" s="102">
        <f>'Catering MMC'!E93+'Catering BBC'!E93</f>
        <v>0</v>
      </c>
      <c r="F93" s="103">
        <f t="shared" si="31"/>
        <v>0</v>
      </c>
      <c r="G93" s="102">
        <f>'Catering MMC'!G93+'Catering BBC'!G93</f>
        <v>0</v>
      </c>
      <c r="H93" s="103">
        <f t="shared" si="32"/>
        <v>0</v>
      </c>
      <c r="I93" s="102">
        <f>'Catering MMC'!I93+'Catering BBC'!I93</f>
        <v>0</v>
      </c>
      <c r="J93" s="103">
        <f t="shared" si="33"/>
        <v>0</v>
      </c>
      <c r="K93" s="102">
        <f>'Catering MMC'!K93+'Catering BBC'!K93</f>
        <v>0</v>
      </c>
      <c r="L93" s="103">
        <f t="shared" si="34"/>
        <v>0</v>
      </c>
      <c r="M93" s="102">
        <f>'Catering MMC'!M93+'Catering BBC'!M93</f>
        <v>0</v>
      </c>
      <c r="N93" s="103">
        <f t="shared" si="35"/>
        <v>0</v>
      </c>
      <c r="O93" s="102">
        <f>'Catering MMC'!O93+'Catering BBC'!O93</f>
        <v>0</v>
      </c>
      <c r="P93" s="103">
        <f t="shared" si="36"/>
        <v>0</v>
      </c>
      <c r="Q93" s="102">
        <f>'Catering MMC'!Q93+'Catering BBC'!Q93</f>
        <v>0</v>
      </c>
      <c r="R93" s="103">
        <f t="shared" si="37"/>
        <v>0</v>
      </c>
      <c r="S93" s="102">
        <f>'Catering MMC'!S93+'Catering BBC'!S93</f>
        <v>0</v>
      </c>
      <c r="T93" s="103">
        <f t="shared" si="38"/>
        <v>0</v>
      </c>
      <c r="U93" s="102">
        <f>'Catering MMC'!U93+'Catering BBC'!U93</f>
        <v>0</v>
      </c>
      <c r="V93" s="103">
        <f t="shared" si="29"/>
        <v>0</v>
      </c>
    </row>
    <row r="94" spans="1:22" ht="12.75" customHeight="1" x14ac:dyDescent="0.3">
      <c r="A94" s="38" t="s">
        <v>156</v>
      </c>
      <c r="B94" s="50"/>
      <c r="C94" s="102">
        <f>'Catering MMC'!C94+'Catering BBC'!C94</f>
        <v>0</v>
      </c>
      <c r="D94" s="103">
        <f t="shared" si="30"/>
        <v>0</v>
      </c>
      <c r="E94" s="102">
        <f>'Catering MMC'!E94+'Catering BBC'!E94</f>
        <v>0</v>
      </c>
      <c r="F94" s="103">
        <f t="shared" si="31"/>
        <v>0</v>
      </c>
      <c r="G94" s="102">
        <f>'Catering MMC'!G94+'Catering BBC'!G94</f>
        <v>0</v>
      </c>
      <c r="H94" s="103">
        <f t="shared" si="32"/>
        <v>0</v>
      </c>
      <c r="I94" s="102">
        <f>'Catering MMC'!I94+'Catering BBC'!I94</f>
        <v>0</v>
      </c>
      <c r="J94" s="103">
        <f t="shared" si="33"/>
        <v>0</v>
      </c>
      <c r="K94" s="102">
        <f>'Catering MMC'!K94+'Catering BBC'!K94</f>
        <v>0</v>
      </c>
      <c r="L94" s="103">
        <f t="shared" si="34"/>
        <v>0</v>
      </c>
      <c r="M94" s="102">
        <f>'Catering MMC'!M94+'Catering BBC'!M94</f>
        <v>0</v>
      </c>
      <c r="N94" s="103">
        <f t="shared" si="35"/>
        <v>0</v>
      </c>
      <c r="O94" s="102">
        <f>'Catering MMC'!O94+'Catering BBC'!O94</f>
        <v>0</v>
      </c>
      <c r="P94" s="103">
        <f t="shared" si="36"/>
        <v>0</v>
      </c>
      <c r="Q94" s="102">
        <f>'Catering MMC'!Q94+'Catering BBC'!Q94</f>
        <v>0</v>
      </c>
      <c r="R94" s="103">
        <f t="shared" si="37"/>
        <v>0</v>
      </c>
      <c r="S94" s="102">
        <f>'Catering MMC'!S94+'Catering BBC'!S94</f>
        <v>0</v>
      </c>
      <c r="T94" s="103">
        <f t="shared" si="38"/>
        <v>0</v>
      </c>
      <c r="U94" s="102">
        <f>'Catering MMC'!U94+'Catering BBC'!U94</f>
        <v>0</v>
      </c>
      <c r="V94" s="103">
        <f t="shared" si="29"/>
        <v>0</v>
      </c>
    </row>
    <row r="95" spans="1:22" ht="12.75" customHeight="1" x14ac:dyDescent="0.3">
      <c r="A95" s="38" t="s">
        <v>150</v>
      </c>
      <c r="B95" s="50"/>
      <c r="C95" s="102">
        <f>'Catering MMC'!C95+'Catering BBC'!C95</f>
        <v>0</v>
      </c>
      <c r="D95" s="103">
        <f t="shared" si="30"/>
        <v>0</v>
      </c>
      <c r="E95" s="102">
        <f>'Catering MMC'!E95+'Catering BBC'!E95</f>
        <v>0</v>
      </c>
      <c r="F95" s="103">
        <f t="shared" si="31"/>
        <v>0</v>
      </c>
      <c r="G95" s="102">
        <f>'Catering MMC'!G95+'Catering BBC'!G95</f>
        <v>0</v>
      </c>
      <c r="H95" s="103">
        <f t="shared" si="32"/>
        <v>0</v>
      </c>
      <c r="I95" s="102">
        <f>'Catering MMC'!I95+'Catering BBC'!I95</f>
        <v>0</v>
      </c>
      <c r="J95" s="103">
        <f t="shared" si="33"/>
        <v>0</v>
      </c>
      <c r="K95" s="102">
        <f>'Catering MMC'!K95+'Catering BBC'!K95</f>
        <v>0</v>
      </c>
      <c r="L95" s="103">
        <f t="shared" si="34"/>
        <v>0</v>
      </c>
      <c r="M95" s="102">
        <f>'Catering MMC'!M95+'Catering BBC'!M95</f>
        <v>0</v>
      </c>
      <c r="N95" s="103">
        <f t="shared" si="35"/>
        <v>0</v>
      </c>
      <c r="O95" s="102">
        <f>'Catering MMC'!O95+'Catering BBC'!O95</f>
        <v>0</v>
      </c>
      <c r="P95" s="103">
        <f t="shared" si="36"/>
        <v>0</v>
      </c>
      <c r="Q95" s="102">
        <f>'Catering MMC'!Q95+'Catering BBC'!Q95</f>
        <v>0</v>
      </c>
      <c r="R95" s="103">
        <f t="shared" si="37"/>
        <v>0</v>
      </c>
      <c r="S95" s="102">
        <f>'Catering MMC'!S95+'Catering BBC'!S95</f>
        <v>0</v>
      </c>
      <c r="T95" s="103">
        <f t="shared" si="38"/>
        <v>0</v>
      </c>
      <c r="U95" s="102">
        <f>'Catering MMC'!U95+'Catering BBC'!U95</f>
        <v>0</v>
      </c>
      <c r="V95" s="103">
        <f t="shared" si="29"/>
        <v>0</v>
      </c>
    </row>
    <row r="96" spans="1:22" ht="12.75" customHeight="1" x14ac:dyDescent="0.3">
      <c r="A96" s="38" t="s">
        <v>146</v>
      </c>
      <c r="B96" s="50"/>
      <c r="C96" s="102">
        <f>'Catering MMC'!C96+'Catering BBC'!C96</f>
        <v>0</v>
      </c>
      <c r="D96" s="103">
        <f t="shared" si="30"/>
        <v>0</v>
      </c>
      <c r="E96" s="102">
        <f>'Catering MMC'!E96+'Catering BBC'!E96</f>
        <v>0</v>
      </c>
      <c r="F96" s="103">
        <f t="shared" si="31"/>
        <v>0</v>
      </c>
      <c r="G96" s="102">
        <f>'Catering MMC'!G96+'Catering BBC'!G96</f>
        <v>0</v>
      </c>
      <c r="H96" s="103">
        <f t="shared" si="32"/>
        <v>0</v>
      </c>
      <c r="I96" s="102">
        <f>'Catering MMC'!I96+'Catering BBC'!I96</f>
        <v>0</v>
      </c>
      <c r="J96" s="103">
        <f t="shared" si="33"/>
        <v>0</v>
      </c>
      <c r="K96" s="102">
        <f>'Catering MMC'!K96+'Catering BBC'!K96</f>
        <v>0</v>
      </c>
      <c r="L96" s="103">
        <f t="shared" si="34"/>
        <v>0</v>
      </c>
      <c r="M96" s="102">
        <f>'Catering MMC'!M96+'Catering BBC'!M96</f>
        <v>0</v>
      </c>
      <c r="N96" s="103">
        <f t="shared" si="35"/>
        <v>0</v>
      </c>
      <c r="O96" s="102">
        <f>'Catering MMC'!O96+'Catering BBC'!O96</f>
        <v>0</v>
      </c>
      <c r="P96" s="103">
        <f t="shared" si="36"/>
        <v>0</v>
      </c>
      <c r="Q96" s="102">
        <f>'Catering MMC'!Q96+'Catering BBC'!Q96</f>
        <v>0</v>
      </c>
      <c r="R96" s="103">
        <f t="shared" si="37"/>
        <v>0</v>
      </c>
      <c r="S96" s="102">
        <f>'Catering MMC'!S96+'Catering BBC'!S96</f>
        <v>0</v>
      </c>
      <c r="T96" s="103">
        <f t="shared" si="38"/>
        <v>0</v>
      </c>
      <c r="U96" s="102">
        <f>'Catering MMC'!U96+'Catering BBC'!U96</f>
        <v>0</v>
      </c>
      <c r="V96" s="103">
        <f t="shared" si="29"/>
        <v>0</v>
      </c>
    </row>
    <row r="97" spans="1:22" ht="12.75" customHeight="1" x14ac:dyDescent="0.3">
      <c r="A97" s="38" t="s">
        <v>7</v>
      </c>
      <c r="B97" s="50"/>
      <c r="C97" s="102">
        <f>'Catering MMC'!C97+'Catering BBC'!C97</f>
        <v>21881.187600000001</v>
      </c>
      <c r="D97" s="103">
        <f t="shared" si="30"/>
        <v>1.9170985394744912E-2</v>
      </c>
      <c r="E97" s="102">
        <f>'Catering MMC'!E97+'Catering BBC'!E97</f>
        <v>22273.887608000001</v>
      </c>
      <c r="F97" s="103">
        <f t="shared" si="31"/>
        <v>1.9132397656960926E-2</v>
      </c>
      <c r="G97" s="102">
        <f>'Catering MMC'!G97+'Catering BBC'!G97</f>
        <v>22674.441616160002</v>
      </c>
      <c r="H97" s="103">
        <f t="shared" si="32"/>
        <v>1.9094566541486429E-2</v>
      </c>
      <c r="I97" s="102">
        <f>'Catering MMC'!I97+'Catering BBC'!I97</f>
        <v>23083.006704483199</v>
      </c>
      <c r="J97" s="103">
        <f t="shared" si="33"/>
        <v>1.9057477212589855E-2</v>
      </c>
      <c r="K97" s="102">
        <f>'Catering MMC'!K97+'Catering BBC'!K97</f>
        <v>23499.743094572867</v>
      </c>
      <c r="L97" s="103">
        <f t="shared" si="34"/>
        <v>1.9021115125436361E-2</v>
      </c>
      <c r="M97" s="102">
        <f>'Catering MMC'!M97+'Catering BBC'!M97</f>
        <v>23924.814212464327</v>
      </c>
      <c r="N97" s="103">
        <f t="shared" si="35"/>
        <v>1.898546602038392E-2</v>
      </c>
      <c r="O97" s="102">
        <f>'Catering MMC'!O97+'Catering BBC'!O97</f>
        <v>24358.38675271361</v>
      </c>
      <c r="P97" s="103">
        <f t="shared" si="36"/>
        <v>1.8950515917391324E-2</v>
      </c>
      <c r="Q97" s="102">
        <f>'Catering MMC'!Q97+'Catering BBC'!Q97</f>
        <v>24800.630743767884</v>
      </c>
      <c r="R97" s="103">
        <f t="shared" si="37"/>
        <v>1.8916251110535839E-2</v>
      </c>
      <c r="S97" s="102">
        <f>'Catering MMC'!S97+'Catering BBC'!S97</f>
        <v>25251.719614643243</v>
      </c>
      <c r="T97" s="103">
        <f t="shared" si="38"/>
        <v>1.8882658162638302E-2</v>
      </c>
      <c r="U97" s="102">
        <f>'Catering MMC'!U97+'Catering BBC'!U97</f>
        <v>25711.83026293611</v>
      </c>
      <c r="V97" s="103">
        <f t="shared" si="29"/>
        <v>1.8849723899993662E-2</v>
      </c>
    </row>
    <row r="98" spans="1:22" ht="12.75" customHeight="1" x14ac:dyDescent="0.3">
      <c r="A98" s="273" t="s">
        <v>245</v>
      </c>
      <c r="B98" s="272"/>
      <c r="C98" s="102">
        <f>'Catering MMC'!C98+'Catering BBC'!C98</f>
        <v>1369.644</v>
      </c>
      <c r="D98" s="103">
        <f t="shared" si="30"/>
        <v>1.2000000000000001E-3</v>
      </c>
      <c r="E98" s="102">
        <f>'Catering MMC'!E98+'Catering BBC'!E98</f>
        <v>1397.0368799999999</v>
      </c>
      <c r="F98" s="103">
        <f t="shared" si="31"/>
        <v>1.1999999999999999E-3</v>
      </c>
      <c r="G98" s="102">
        <f>'Catering MMC'!G98+'Catering BBC'!G98</f>
        <v>1424.9776176</v>
      </c>
      <c r="H98" s="103">
        <f t="shared" si="32"/>
        <v>1.2000000000000001E-3</v>
      </c>
      <c r="I98" s="102">
        <f>'Catering MMC'!I98+'Catering BBC'!I98</f>
        <v>1453.4771699520002</v>
      </c>
      <c r="J98" s="103">
        <f t="shared" si="33"/>
        <v>1.1999999999999999E-3</v>
      </c>
      <c r="K98" s="102">
        <f>'Catering MMC'!K98+'Catering BBC'!K98</f>
        <v>1482.5467133510399</v>
      </c>
      <c r="L98" s="103">
        <f t="shared" si="34"/>
        <v>1.1999999999999997E-3</v>
      </c>
      <c r="M98" s="102">
        <f>'Catering MMC'!M98+'Catering BBC'!M98</f>
        <v>1512.1976476180607</v>
      </c>
      <c r="N98" s="103">
        <f t="shared" si="35"/>
        <v>1.1999999999999999E-3</v>
      </c>
      <c r="O98" s="102">
        <f>'Catering MMC'!O98+'Catering BBC'!O98</f>
        <v>1542.4416005704218</v>
      </c>
      <c r="P98" s="103">
        <f t="shared" si="36"/>
        <v>1.1999999999999999E-3</v>
      </c>
      <c r="Q98" s="102">
        <f>'Catering MMC'!Q98+'Catering BBC'!Q98</f>
        <v>1573.2904325818306</v>
      </c>
      <c r="R98" s="103">
        <f t="shared" si="37"/>
        <v>1.2000000000000001E-3</v>
      </c>
      <c r="S98" s="102">
        <f>'Catering MMC'!S98+'Catering BBC'!S98</f>
        <v>1604.7562412334669</v>
      </c>
      <c r="T98" s="103">
        <f t="shared" si="38"/>
        <v>1.1999999999999997E-3</v>
      </c>
      <c r="U98" s="102">
        <f>'Catering MMC'!U98+'Catering BBC'!U98</f>
        <v>1636.8513660581366</v>
      </c>
      <c r="V98" s="103">
        <f t="shared" si="29"/>
        <v>1.2000000000000001E-3</v>
      </c>
    </row>
    <row r="99" spans="1:22" ht="12.75" customHeight="1" x14ac:dyDescent="0.3">
      <c r="A99" s="273" t="s">
        <v>245</v>
      </c>
      <c r="B99" s="272"/>
      <c r="C99" s="102">
        <f>'Catering MMC'!C99+'Catering BBC'!C99</f>
        <v>0</v>
      </c>
      <c r="D99" s="103">
        <f t="shared" si="30"/>
        <v>0</v>
      </c>
      <c r="E99" s="102">
        <f>'Catering MMC'!E99+'Catering BBC'!E99</f>
        <v>0</v>
      </c>
      <c r="F99" s="103">
        <f t="shared" si="31"/>
        <v>0</v>
      </c>
      <c r="G99" s="102">
        <f>'Catering MMC'!G99+'Catering BBC'!G99</f>
        <v>0</v>
      </c>
      <c r="H99" s="103">
        <f t="shared" si="32"/>
        <v>0</v>
      </c>
      <c r="I99" s="102">
        <f>'Catering MMC'!I99+'Catering BBC'!I99</f>
        <v>0</v>
      </c>
      <c r="J99" s="103">
        <f t="shared" si="33"/>
        <v>0</v>
      </c>
      <c r="K99" s="102">
        <f>'Catering MMC'!K99+'Catering BBC'!K99</f>
        <v>0</v>
      </c>
      <c r="L99" s="103">
        <f t="shared" si="34"/>
        <v>0</v>
      </c>
      <c r="M99" s="102">
        <f>'Catering MMC'!M99+'Catering BBC'!M99</f>
        <v>0</v>
      </c>
      <c r="N99" s="103">
        <f t="shared" si="35"/>
        <v>0</v>
      </c>
      <c r="O99" s="102">
        <f>'Catering MMC'!O99+'Catering BBC'!O99</f>
        <v>0</v>
      </c>
      <c r="P99" s="103">
        <f t="shared" si="36"/>
        <v>0</v>
      </c>
      <c r="Q99" s="102">
        <f>'Catering MMC'!Q99+'Catering BBC'!Q99</f>
        <v>0</v>
      </c>
      <c r="R99" s="103">
        <f t="shared" si="37"/>
        <v>0</v>
      </c>
      <c r="S99" s="102">
        <f>'Catering MMC'!S99+'Catering BBC'!S99</f>
        <v>0</v>
      </c>
      <c r="T99" s="103">
        <f t="shared" si="38"/>
        <v>0</v>
      </c>
      <c r="U99" s="102">
        <f>'Catering MMC'!U99+'Catering BBC'!U99</f>
        <v>0</v>
      </c>
      <c r="V99" s="103">
        <f t="shared" si="29"/>
        <v>0</v>
      </c>
    </row>
    <row r="100" spans="1:22" ht="12.75" customHeight="1" x14ac:dyDescent="0.3">
      <c r="A100" s="273" t="s">
        <v>245</v>
      </c>
      <c r="B100" s="272"/>
      <c r="C100" s="102">
        <f>'Catering MMC'!C100+'Catering BBC'!C100</f>
        <v>0</v>
      </c>
      <c r="D100" s="103">
        <f t="shared" si="30"/>
        <v>0</v>
      </c>
      <c r="E100" s="102">
        <f>'Catering MMC'!E100+'Catering BBC'!E100</f>
        <v>0</v>
      </c>
      <c r="F100" s="103">
        <f t="shared" si="31"/>
        <v>0</v>
      </c>
      <c r="G100" s="102">
        <f>'Catering MMC'!G100+'Catering BBC'!G100</f>
        <v>0</v>
      </c>
      <c r="H100" s="103">
        <f t="shared" si="32"/>
        <v>0</v>
      </c>
      <c r="I100" s="102">
        <f>'Catering MMC'!I100+'Catering BBC'!I100</f>
        <v>0</v>
      </c>
      <c r="J100" s="103">
        <f t="shared" si="33"/>
        <v>0</v>
      </c>
      <c r="K100" s="102">
        <f>'Catering MMC'!K100+'Catering BBC'!K100</f>
        <v>0</v>
      </c>
      <c r="L100" s="103">
        <f t="shared" si="34"/>
        <v>0</v>
      </c>
      <c r="M100" s="102">
        <f>'Catering MMC'!M100+'Catering BBC'!M100</f>
        <v>0</v>
      </c>
      <c r="N100" s="103">
        <f t="shared" si="35"/>
        <v>0</v>
      </c>
      <c r="O100" s="102">
        <f>'Catering MMC'!O100+'Catering BBC'!O100</f>
        <v>0</v>
      </c>
      <c r="P100" s="103">
        <f t="shared" si="36"/>
        <v>0</v>
      </c>
      <c r="Q100" s="102">
        <f>'Catering MMC'!Q100+'Catering BBC'!Q100</f>
        <v>0</v>
      </c>
      <c r="R100" s="103">
        <f t="shared" si="37"/>
        <v>0</v>
      </c>
      <c r="S100" s="102">
        <f>'Catering MMC'!S100+'Catering BBC'!S100</f>
        <v>0</v>
      </c>
      <c r="T100" s="103">
        <f t="shared" si="38"/>
        <v>0</v>
      </c>
      <c r="U100" s="102">
        <f>'Catering MMC'!U100+'Catering BBC'!U100</f>
        <v>0</v>
      </c>
      <c r="V100" s="103">
        <f t="shared" si="29"/>
        <v>0</v>
      </c>
    </row>
    <row r="101" spans="1:22" ht="12.75" customHeight="1" x14ac:dyDescent="0.3">
      <c r="A101" s="271" t="s">
        <v>99</v>
      </c>
      <c r="B101" s="272"/>
      <c r="C101" s="102">
        <f>'Catering MMC'!C101+'Catering BBC'!C101</f>
        <v>0</v>
      </c>
      <c r="D101" s="103">
        <f t="shared" si="30"/>
        <v>0</v>
      </c>
      <c r="E101" s="102">
        <f>'Catering MMC'!E101+'Catering BBC'!E101</f>
        <v>0</v>
      </c>
      <c r="F101" s="103">
        <f t="shared" si="31"/>
        <v>0</v>
      </c>
      <c r="G101" s="102">
        <f>'Catering MMC'!G101+'Catering BBC'!G101</f>
        <v>0</v>
      </c>
      <c r="H101" s="103">
        <f t="shared" si="32"/>
        <v>0</v>
      </c>
      <c r="I101" s="102">
        <f>'Catering MMC'!I101+'Catering BBC'!I101</f>
        <v>0</v>
      </c>
      <c r="J101" s="103">
        <f t="shared" si="33"/>
        <v>0</v>
      </c>
      <c r="K101" s="102">
        <f>'Catering MMC'!K101+'Catering BBC'!K101</f>
        <v>0</v>
      </c>
      <c r="L101" s="103">
        <f t="shared" si="34"/>
        <v>0</v>
      </c>
      <c r="M101" s="102">
        <f>'Catering MMC'!M101+'Catering BBC'!M101</f>
        <v>0</v>
      </c>
      <c r="N101" s="103">
        <f t="shared" si="35"/>
        <v>0</v>
      </c>
      <c r="O101" s="102">
        <f>'Catering MMC'!O101+'Catering BBC'!O101</f>
        <v>0</v>
      </c>
      <c r="P101" s="103">
        <f t="shared" si="36"/>
        <v>0</v>
      </c>
      <c r="Q101" s="102">
        <f>'Catering MMC'!Q101+'Catering BBC'!Q101</f>
        <v>0</v>
      </c>
      <c r="R101" s="103">
        <f t="shared" si="37"/>
        <v>0</v>
      </c>
      <c r="S101" s="102">
        <f>'Catering MMC'!S101+'Catering BBC'!S101</f>
        <v>0</v>
      </c>
      <c r="T101" s="103">
        <f t="shared" si="38"/>
        <v>0</v>
      </c>
      <c r="U101" s="102">
        <f>'Catering MMC'!U101+'Catering BBC'!U101</f>
        <v>0</v>
      </c>
      <c r="V101" s="103">
        <f t="shared" si="29"/>
        <v>0</v>
      </c>
    </row>
    <row r="102" spans="1:22" ht="12.75" customHeight="1" x14ac:dyDescent="0.3">
      <c r="A102" s="273" t="s">
        <v>78</v>
      </c>
      <c r="B102" s="272"/>
      <c r="C102" s="102">
        <f>'Catering MMC'!C102+'Catering BBC'!C102</f>
        <v>0</v>
      </c>
      <c r="D102" s="103">
        <f t="shared" si="30"/>
        <v>0</v>
      </c>
      <c r="E102" s="102">
        <f>'Catering MMC'!E102+'Catering BBC'!E102</f>
        <v>0</v>
      </c>
      <c r="F102" s="103">
        <f t="shared" si="31"/>
        <v>0</v>
      </c>
      <c r="G102" s="102">
        <f>'Catering MMC'!G102+'Catering BBC'!G102</f>
        <v>0</v>
      </c>
      <c r="H102" s="103">
        <f t="shared" si="32"/>
        <v>0</v>
      </c>
      <c r="I102" s="102">
        <f>'Catering MMC'!I102+'Catering BBC'!I102</f>
        <v>0</v>
      </c>
      <c r="J102" s="103">
        <f t="shared" si="33"/>
        <v>0</v>
      </c>
      <c r="K102" s="102">
        <f>'Catering MMC'!K102+'Catering BBC'!K102</f>
        <v>0</v>
      </c>
      <c r="L102" s="103">
        <f t="shared" si="34"/>
        <v>0</v>
      </c>
      <c r="M102" s="102">
        <f>'Catering MMC'!M102+'Catering BBC'!M102</f>
        <v>0</v>
      </c>
      <c r="N102" s="103">
        <f t="shared" si="35"/>
        <v>0</v>
      </c>
      <c r="O102" s="102">
        <f>'Catering MMC'!O102+'Catering BBC'!O102</f>
        <v>0</v>
      </c>
      <c r="P102" s="103">
        <f t="shared" si="36"/>
        <v>0</v>
      </c>
      <c r="Q102" s="102">
        <f>'Catering MMC'!Q102+'Catering BBC'!Q102</f>
        <v>0</v>
      </c>
      <c r="R102" s="103">
        <f t="shared" si="37"/>
        <v>0</v>
      </c>
      <c r="S102" s="102">
        <f>'Catering MMC'!S102+'Catering BBC'!S102</f>
        <v>0</v>
      </c>
      <c r="T102" s="103">
        <f t="shared" si="38"/>
        <v>0</v>
      </c>
      <c r="U102" s="102">
        <f>'Catering MMC'!U102+'Catering BBC'!U102</f>
        <v>0</v>
      </c>
      <c r="V102" s="103">
        <f t="shared" si="29"/>
        <v>0</v>
      </c>
    </row>
    <row r="103" spans="1:22" ht="12.75" customHeight="1" x14ac:dyDescent="0.3">
      <c r="A103" s="273" t="s">
        <v>78</v>
      </c>
      <c r="B103" s="272"/>
      <c r="C103" s="102">
        <f>'Catering MMC'!C103+'Catering BBC'!C103</f>
        <v>0</v>
      </c>
      <c r="D103" s="103">
        <f t="shared" si="30"/>
        <v>0</v>
      </c>
      <c r="E103" s="102">
        <f>'Catering MMC'!E103+'Catering BBC'!E103</f>
        <v>0</v>
      </c>
      <c r="F103" s="103">
        <f t="shared" si="31"/>
        <v>0</v>
      </c>
      <c r="G103" s="102">
        <f>'Catering MMC'!G103+'Catering BBC'!G103</f>
        <v>0</v>
      </c>
      <c r="H103" s="103">
        <f t="shared" si="32"/>
        <v>0</v>
      </c>
      <c r="I103" s="102">
        <f>'Catering MMC'!I103+'Catering BBC'!I103</f>
        <v>0</v>
      </c>
      <c r="J103" s="103">
        <f t="shared" si="33"/>
        <v>0</v>
      </c>
      <c r="K103" s="102">
        <f>'Catering MMC'!K103+'Catering BBC'!K103</f>
        <v>0</v>
      </c>
      <c r="L103" s="103">
        <f t="shared" si="34"/>
        <v>0</v>
      </c>
      <c r="M103" s="102">
        <f>'Catering MMC'!M103+'Catering BBC'!M103</f>
        <v>0</v>
      </c>
      <c r="N103" s="103">
        <f t="shared" si="35"/>
        <v>0</v>
      </c>
      <c r="O103" s="102">
        <f>'Catering MMC'!O103+'Catering BBC'!O103</f>
        <v>0</v>
      </c>
      <c r="P103" s="103">
        <f t="shared" si="36"/>
        <v>0</v>
      </c>
      <c r="Q103" s="102">
        <f>'Catering MMC'!Q103+'Catering BBC'!Q103</f>
        <v>0</v>
      </c>
      <c r="R103" s="103">
        <f t="shared" si="37"/>
        <v>0</v>
      </c>
      <c r="S103" s="102">
        <f>'Catering MMC'!S103+'Catering BBC'!S103</f>
        <v>0</v>
      </c>
      <c r="T103" s="103">
        <f t="shared" si="38"/>
        <v>0</v>
      </c>
      <c r="U103" s="102">
        <f>'Catering MMC'!U103+'Catering BBC'!U103</f>
        <v>0</v>
      </c>
      <c r="V103" s="103">
        <f t="shared" si="29"/>
        <v>0</v>
      </c>
    </row>
    <row r="104" spans="1:22" ht="12.75" customHeight="1" x14ac:dyDescent="0.3">
      <c r="A104" s="273" t="s">
        <v>78</v>
      </c>
      <c r="B104" s="274"/>
      <c r="C104" s="104">
        <f>'Catering MMC'!C104+'Catering BBC'!C104</f>
        <v>0</v>
      </c>
      <c r="D104" s="103">
        <f t="shared" si="30"/>
        <v>0</v>
      </c>
      <c r="E104" s="104">
        <f>'Catering MMC'!E104+'Catering BBC'!E104</f>
        <v>0</v>
      </c>
      <c r="F104" s="103">
        <f t="shared" si="31"/>
        <v>0</v>
      </c>
      <c r="G104" s="104">
        <f>'Catering MMC'!G104+'Catering BBC'!G104</f>
        <v>0</v>
      </c>
      <c r="H104" s="103">
        <f t="shared" si="32"/>
        <v>0</v>
      </c>
      <c r="I104" s="104">
        <f>'Catering MMC'!I104+'Catering BBC'!I104</f>
        <v>0</v>
      </c>
      <c r="J104" s="103">
        <f t="shared" si="33"/>
        <v>0</v>
      </c>
      <c r="K104" s="104">
        <f>'Catering MMC'!K104+'Catering BBC'!K104</f>
        <v>0</v>
      </c>
      <c r="L104" s="103">
        <f t="shared" si="34"/>
        <v>0</v>
      </c>
      <c r="M104" s="104">
        <f>'Catering MMC'!M104+'Catering BBC'!M104</f>
        <v>0</v>
      </c>
      <c r="N104" s="103">
        <f t="shared" si="35"/>
        <v>0</v>
      </c>
      <c r="O104" s="104">
        <f>'Catering MMC'!O104+'Catering BBC'!O104</f>
        <v>0</v>
      </c>
      <c r="P104" s="103">
        <f t="shared" si="36"/>
        <v>0</v>
      </c>
      <c r="Q104" s="104">
        <f>'Catering MMC'!Q104+'Catering BBC'!Q104</f>
        <v>0</v>
      </c>
      <c r="R104" s="103">
        <f t="shared" si="37"/>
        <v>0</v>
      </c>
      <c r="S104" s="104">
        <f>'Catering MMC'!S104+'Catering BBC'!S104</f>
        <v>0</v>
      </c>
      <c r="T104" s="103">
        <f t="shared" si="38"/>
        <v>0</v>
      </c>
      <c r="U104" s="104">
        <f>'Catering MMC'!U104+'Catering BBC'!U104</f>
        <v>0</v>
      </c>
      <c r="V104" s="103">
        <f t="shared" si="29"/>
        <v>0</v>
      </c>
    </row>
    <row r="105" spans="1:22" ht="12.75" customHeight="1" x14ac:dyDescent="0.3">
      <c r="A105" s="26" t="s">
        <v>36</v>
      </c>
      <c r="B105" s="69"/>
      <c r="C105" s="105">
        <f>SUM(C52:C104)</f>
        <v>297106.16325367289</v>
      </c>
      <c r="D105" s="106">
        <f t="shared" si="30"/>
        <v>0.26030661683211659</v>
      </c>
      <c r="E105" s="105">
        <f>SUM(E52:E104)</f>
        <v>296488.84592868277</v>
      </c>
      <c r="F105" s="106">
        <f t="shared" si="31"/>
        <v>0.25467231410127078</v>
      </c>
      <c r="G105" s="105">
        <f>SUM(G52:G104)</f>
        <v>303532.90150775563</v>
      </c>
      <c r="H105" s="106">
        <f t="shared" si="32"/>
        <v>0.25561066876458899</v>
      </c>
      <c r="I105" s="105">
        <f>SUM(I52:I104)</f>
        <v>309150.52637551475</v>
      </c>
      <c r="J105" s="106">
        <f t="shared" si="33"/>
        <v>0.25523664170306093</v>
      </c>
      <c r="K105" s="105">
        <f>SUM(K52:K104)</f>
        <v>315294.97454032773</v>
      </c>
      <c r="L105" s="106">
        <f t="shared" si="34"/>
        <v>0.25520542863245743</v>
      </c>
      <c r="M105" s="105">
        <f>SUM(M52:M104)</f>
        <v>321563.32993024413</v>
      </c>
      <c r="N105" s="106">
        <f t="shared" si="35"/>
        <v>0.25517563562151135</v>
      </c>
      <c r="O105" s="105">
        <f>SUM(O52:O104)</f>
        <v>327956.42580664199</v>
      </c>
      <c r="P105" s="106">
        <f t="shared" si="36"/>
        <v>0.2551459392838144</v>
      </c>
      <c r="Q105" s="105">
        <f>SUM(Q52:Q104)</f>
        <v>334478.9436608461</v>
      </c>
      <c r="R105" s="106">
        <f t="shared" si="37"/>
        <v>0.25511801513617788</v>
      </c>
      <c r="S105" s="105">
        <f>SUM(S52:S104)</f>
        <v>341131.27636969642</v>
      </c>
      <c r="T105" s="106">
        <f t="shared" si="38"/>
        <v>0.2550901633066654</v>
      </c>
      <c r="U105" s="105">
        <f>SUM(U52:U104)</f>
        <v>347893.62638050725</v>
      </c>
      <c r="V105" s="106">
        <f t="shared" si="29"/>
        <v>0.25504597443197613</v>
      </c>
    </row>
    <row r="106" spans="1:22" ht="12.75" customHeight="1" x14ac:dyDescent="0.3">
      <c r="A106" s="26"/>
      <c r="B106" s="26"/>
      <c r="C106" s="51"/>
      <c r="D106" s="52"/>
      <c r="E106" s="51"/>
      <c r="F106" s="52"/>
      <c r="G106" s="51"/>
      <c r="H106" s="52"/>
      <c r="I106" s="51"/>
      <c r="J106" s="52"/>
      <c r="K106" s="51"/>
      <c r="L106" s="52"/>
      <c r="M106" s="51"/>
      <c r="N106" s="52"/>
      <c r="O106" s="51"/>
      <c r="P106" s="52"/>
      <c r="Q106" s="51"/>
      <c r="R106" s="52"/>
      <c r="S106" s="51"/>
      <c r="T106" s="52"/>
      <c r="U106" s="51"/>
      <c r="V106" s="52"/>
    </row>
    <row r="107" spans="1:22" ht="12.75" customHeight="1" x14ac:dyDescent="0.3">
      <c r="A107" s="26" t="s">
        <v>19</v>
      </c>
      <c r="B107" s="69"/>
      <c r="C107" s="105">
        <f>C28-C33-C46-C105</f>
        <v>-142133.81925367296</v>
      </c>
      <c r="D107" s="106">
        <f>IFERROR(C107/C$28,0)</f>
        <v>-0.12452913538438277</v>
      </c>
      <c r="E107" s="105">
        <f>E28-E33-E46-E105</f>
        <v>-137181.90560868284</v>
      </c>
      <c r="F107" s="106">
        <f>IFERROR(E107/E$28,0)</f>
        <v>-0.11783388762823456</v>
      </c>
      <c r="G107" s="105">
        <f>G28-G33-G46-G105</f>
        <v>-139804.67294135573</v>
      </c>
      <c r="H107" s="106">
        <f>IFERROR(G107/G$28,0)</f>
        <v>-0.11773210010988377</v>
      </c>
      <c r="I107" s="105">
        <f>I28-I33-I46-I105</f>
        <v>-140912.58379778668</v>
      </c>
      <c r="J107" s="106">
        <f>IFERROR(I107/I$28,0)</f>
        <v>-0.11633832581142517</v>
      </c>
      <c r="K107" s="105">
        <f>K28-K33-K46-K105</f>
        <v>-142457.12367104524</v>
      </c>
      <c r="L107" s="106">
        <f>IFERROR(K107/K$28,0)</f>
        <v>-0.11530736054775277</v>
      </c>
      <c r="M107" s="105">
        <f>M28-M33-M46-M105</f>
        <v>-144033.57260357612</v>
      </c>
      <c r="N107" s="106">
        <f>IFERROR(M107/M$28,0)</f>
        <v>-0.11429741832791555</v>
      </c>
      <c r="O107" s="105">
        <f>O28-O33-O46-O105</f>
        <v>-145640.92389344046</v>
      </c>
      <c r="P107" s="106">
        <f>IFERROR(O107/O$28,0)</f>
        <v>-0.11330679139326627</v>
      </c>
      <c r="Q107" s="105">
        <f>Q28-Q33-Q46-Q105</f>
        <v>-147281.98226938071</v>
      </c>
      <c r="R107" s="106">
        <f>IFERROR(Q107/Q$28,0)</f>
        <v>-0.11233677842508857</v>
      </c>
      <c r="S107" s="105">
        <f>S28-S33-S46-S105</f>
        <v>-148955.22631040163</v>
      </c>
      <c r="T107" s="106">
        <f>IFERROR(S107/S$28,0)</f>
        <v>-0.11138531010484921</v>
      </c>
      <c r="U107" s="105">
        <f>U28-U33-U46-U105</f>
        <v>-150638.90588002664</v>
      </c>
      <c r="V107" s="106">
        <f>IFERROR(U107/U$28,0)</f>
        <v>-0.11043561486670234</v>
      </c>
    </row>
    <row r="108" spans="1:22" ht="12.75" customHeight="1" x14ac:dyDescent="0.3">
      <c r="A108" s="26"/>
      <c r="B108" s="26"/>
      <c r="C108" s="53"/>
      <c r="D108" s="54"/>
      <c r="E108" s="53"/>
      <c r="F108" s="54"/>
      <c r="G108" s="53"/>
      <c r="H108" s="54"/>
      <c r="I108" s="53"/>
      <c r="J108" s="54"/>
      <c r="K108" s="53"/>
      <c r="L108" s="54"/>
      <c r="M108" s="53"/>
      <c r="N108" s="54"/>
      <c r="O108" s="53"/>
      <c r="P108" s="54"/>
      <c r="Q108" s="53"/>
      <c r="R108" s="54"/>
      <c r="S108" s="53"/>
      <c r="T108" s="54"/>
      <c r="U108" s="53"/>
      <c r="V108" s="54"/>
    </row>
    <row r="109" spans="1:22" ht="12.75" customHeight="1" x14ac:dyDescent="0.3">
      <c r="A109" s="26"/>
      <c r="B109" s="26"/>
      <c r="C109" s="53"/>
      <c r="D109" s="54"/>
      <c r="E109" s="53"/>
      <c r="F109" s="54"/>
      <c r="G109" s="53"/>
      <c r="H109" s="54"/>
      <c r="I109" s="53"/>
      <c r="J109" s="54"/>
      <c r="K109" s="53"/>
      <c r="L109" s="54"/>
      <c r="M109" s="53"/>
      <c r="N109" s="54"/>
      <c r="O109" s="53"/>
      <c r="P109" s="54"/>
      <c r="Q109" s="53"/>
      <c r="R109" s="54"/>
      <c r="S109" s="53"/>
      <c r="T109" s="54"/>
      <c r="U109" s="53"/>
      <c r="V109" s="54"/>
    </row>
    <row r="110" spans="1:22" ht="12.75" customHeight="1" x14ac:dyDescent="0.3">
      <c r="A110" s="55" t="s">
        <v>49</v>
      </c>
      <c r="B110" s="55"/>
      <c r="C110" s="109" t="str">
        <f>C50</f>
        <v>FY 2018-19</v>
      </c>
      <c r="D110" s="109" t="s">
        <v>9</v>
      </c>
      <c r="E110" s="109" t="str">
        <f>E50</f>
        <v>FY 2019-20</v>
      </c>
      <c r="F110" s="109" t="s">
        <v>9</v>
      </c>
      <c r="G110" s="109" t="str">
        <f>G50</f>
        <v>FY 2020-21</v>
      </c>
      <c r="H110" s="109" t="s">
        <v>9</v>
      </c>
      <c r="I110" s="109" t="str">
        <f>I50</f>
        <v>FY 2021-22</v>
      </c>
      <c r="J110" s="109" t="s">
        <v>9</v>
      </c>
      <c r="K110" s="109" t="str">
        <f>K50</f>
        <v>FY 2022-23</v>
      </c>
      <c r="L110" s="109" t="s">
        <v>9</v>
      </c>
      <c r="M110" s="109" t="str">
        <f>M50</f>
        <v>FY 2023-24</v>
      </c>
      <c r="N110" s="109" t="s">
        <v>9</v>
      </c>
      <c r="O110" s="109" t="str">
        <f>O50</f>
        <v>FY 2024-25</v>
      </c>
      <c r="P110" s="109" t="s">
        <v>9</v>
      </c>
      <c r="Q110" s="109" t="str">
        <f>Q50</f>
        <v>FY 2025-26</v>
      </c>
      <c r="R110" s="109" t="s">
        <v>9</v>
      </c>
      <c r="S110" s="109" t="str">
        <f>S50</f>
        <v>FY 2026-27</v>
      </c>
      <c r="T110" s="109" t="s">
        <v>9</v>
      </c>
      <c r="U110" s="109" t="str">
        <f>U50</f>
        <v>FY 2027-28</v>
      </c>
      <c r="V110" s="109" t="s">
        <v>9</v>
      </c>
    </row>
    <row r="111" spans="1:22" ht="12.75" customHeight="1" x14ac:dyDescent="0.3">
      <c r="A111" s="38" t="s">
        <v>141</v>
      </c>
      <c r="B111" s="50"/>
      <c r="C111" s="107">
        <f>'Catering MMC'!C111+'Catering BBC'!C111</f>
        <v>171205.5</v>
      </c>
      <c r="D111" s="103">
        <f t="shared" ref="D111:D116" si="39">IFERROR(C111/C$28,0)</f>
        <v>0.15</v>
      </c>
      <c r="E111" s="107">
        <f>'Catering MMC'!E111+'Catering BBC'!E111</f>
        <v>174629.61</v>
      </c>
      <c r="F111" s="103">
        <f t="shared" ref="F111:F116" si="40">IFERROR(E111/E$28,0)</f>
        <v>0.15</v>
      </c>
      <c r="G111" s="107">
        <f>'Catering MMC'!G111+'Catering BBC'!G111</f>
        <v>178122.2022</v>
      </c>
      <c r="H111" s="103">
        <f t="shared" ref="H111:H116" si="41">IFERROR(G111/G$28,0)</f>
        <v>0.15</v>
      </c>
      <c r="I111" s="107">
        <f>'Catering MMC'!I111+'Catering BBC'!I111</f>
        <v>181684.646244</v>
      </c>
      <c r="J111" s="103">
        <f t="shared" ref="J111:J116" si="42">IFERROR(I111/I$28,0)</f>
        <v>0.14999999999999997</v>
      </c>
      <c r="K111" s="107">
        <f>'Catering MMC'!K111+'Catering BBC'!K111</f>
        <v>185318.33916888002</v>
      </c>
      <c r="L111" s="103">
        <f t="shared" ref="L111:L116" si="43">IFERROR(K111/K$28,0)</f>
        <v>0.15</v>
      </c>
      <c r="M111" s="107">
        <f>'Catering MMC'!M111+'Catering BBC'!M111</f>
        <v>189024.70595225759</v>
      </c>
      <c r="N111" s="103">
        <f t="shared" ref="N111:N116" si="44">IFERROR(M111/M$28,0)</f>
        <v>0.15</v>
      </c>
      <c r="O111" s="107">
        <f>'Catering MMC'!O111+'Catering BBC'!O111</f>
        <v>192805.20007130277</v>
      </c>
      <c r="P111" s="103">
        <f t="shared" ref="P111:P116" si="45">IFERROR(O111/O$28,0)</f>
        <v>0.15000000000000002</v>
      </c>
      <c r="Q111" s="107">
        <f>'Catering MMC'!Q111+'Catering BBC'!Q111</f>
        <v>196661.30407272882</v>
      </c>
      <c r="R111" s="103">
        <f t="shared" ref="R111:R116" si="46">IFERROR(Q111/Q$28,0)</f>
        <v>0.15</v>
      </c>
      <c r="S111" s="107">
        <f>'Catering MMC'!S111+'Catering BBC'!S111</f>
        <v>200594.53015418339</v>
      </c>
      <c r="T111" s="103">
        <f t="shared" ref="T111:T116" si="47">IFERROR(S111/S$28,0)</f>
        <v>0.15</v>
      </c>
      <c r="U111" s="107">
        <f>'Catering MMC'!U111+'Catering BBC'!U111</f>
        <v>204606.42075726707</v>
      </c>
      <c r="V111" s="103">
        <f t="shared" ref="V111:V116" si="48">IFERROR(U111/U$28,0)</f>
        <v>0.15</v>
      </c>
    </row>
    <row r="112" spans="1:22" ht="12.75" customHeight="1" x14ac:dyDescent="0.3">
      <c r="A112" s="38" t="s">
        <v>96</v>
      </c>
      <c r="B112" s="50"/>
      <c r="C112" s="102">
        <f>'Catering MMC'!C112+'Catering BBC'!C112</f>
        <v>0</v>
      </c>
      <c r="D112" s="103">
        <f t="shared" si="39"/>
        <v>0</v>
      </c>
      <c r="E112" s="102">
        <f>'Catering MMC'!E112+'Catering BBC'!E112</f>
        <v>0</v>
      </c>
      <c r="F112" s="103">
        <f t="shared" si="40"/>
        <v>0</v>
      </c>
      <c r="G112" s="102">
        <f>'Catering MMC'!G112+'Catering BBC'!G112</f>
        <v>0</v>
      </c>
      <c r="H112" s="103">
        <f t="shared" si="41"/>
        <v>0</v>
      </c>
      <c r="I112" s="102">
        <f>'Catering MMC'!I112+'Catering BBC'!I112</f>
        <v>0</v>
      </c>
      <c r="J112" s="103">
        <f t="shared" si="42"/>
        <v>0</v>
      </c>
      <c r="K112" s="102">
        <f>'Catering MMC'!K112+'Catering BBC'!K112</f>
        <v>0</v>
      </c>
      <c r="L112" s="103">
        <f t="shared" si="43"/>
        <v>0</v>
      </c>
      <c r="M112" s="102">
        <f>'Catering MMC'!M112+'Catering BBC'!M112</f>
        <v>0</v>
      </c>
      <c r="N112" s="103">
        <f t="shared" si="44"/>
        <v>0</v>
      </c>
      <c r="O112" s="102">
        <f>'Catering MMC'!O112+'Catering BBC'!O112</f>
        <v>0</v>
      </c>
      <c r="P112" s="103">
        <f t="shared" si="45"/>
        <v>0</v>
      </c>
      <c r="Q112" s="102">
        <f>'Catering MMC'!Q112+'Catering BBC'!Q112</f>
        <v>0</v>
      </c>
      <c r="R112" s="103">
        <f t="shared" si="46"/>
        <v>0</v>
      </c>
      <c r="S112" s="102">
        <f>'Catering MMC'!S112+'Catering BBC'!S112</f>
        <v>0</v>
      </c>
      <c r="T112" s="103">
        <f t="shared" si="47"/>
        <v>0</v>
      </c>
      <c r="U112" s="102">
        <f>'Catering MMC'!U112+'Catering BBC'!U112</f>
        <v>0</v>
      </c>
      <c r="V112" s="103">
        <f t="shared" si="48"/>
        <v>0</v>
      </c>
    </row>
    <row r="113" spans="1:22" ht="12.75" customHeight="1" x14ac:dyDescent="0.3">
      <c r="A113" s="145" t="s">
        <v>78</v>
      </c>
      <c r="B113" s="56"/>
      <c r="C113" s="102">
        <f>'Catering MMC'!C113+'Catering BBC'!C113</f>
        <v>0</v>
      </c>
      <c r="D113" s="103">
        <f t="shared" si="39"/>
        <v>0</v>
      </c>
      <c r="E113" s="102">
        <f>'Catering MMC'!E113+'Catering BBC'!E113</f>
        <v>0</v>
      </c>
      <c r="F113" s="103">
        <f t="shared" si="40"/>
        <v>0</v>
      </c>
      <c r="G113" s="102">
        <f>'Catering MMC'!G113+'Catering BBC'!G113</f>
        <v>0</v>
      </c>
      <c r="H113" s="103">
        <f t="shared" si="41"/>
        <v>0</v>
      </c>
      <c r="I113" s="102">
        <f>'Catering MMC'!I113+'Catering BBC'!I113</f>
        <v>0</v>
      </c>
      <c r="J113" s="103">
        <f t="shared" si="42"/>
        <v>0</v>
      </c>
      <c r="K113" s="102">
        <f>'Catering MMC'!K113+'Catering BBC'!K113</f>
        <v>0</v>
      </c>
      <c r="L113" s="103">
        <f t="shared" si="43"/>
        <v>0</v>
      </c>
      <c r="M113" s="102">
        <f>'Catering MMC'!M113+'Catering BBC'!M113</f>
        <v>0</v>
      </c>
      <c r="N113" s="103">
        <f t="shared" si="44"/>
        <v>0</v>
      </c>
      <c r="O113" s="102">
        <f>'Catering MMC'!O113+'Catering BBC'!O113</f>
        <v>0</v>
      </c>
      <c r="P113" s="103">
        <f t="shared" si="45"/>
        <v>0</v>
      </c>
      <c r="Q113" s="102">
        <f>'Catering MMC'!Q113+'Catering BBC'!Q113</f>
        <v>0</v>
      </c>
      <c r="R113" s="103">
        <f t="shared" si="46"/>
        <v>0</v>
      </c>
      <c r="S113" s="102">
        <f>'Catering MMC'!S113+'Catering BBC'!S113</f>
        <v>0</v>
      </c>
      <c r="T113" s="103">
        <f t="shared" si="47"/>
        <v>0</v>
      </c>
      <c r="U113" s="102">
        <f>'Catering MMC'!U113+'Catering BBC'!U113</f>
        <v>0</v>
      </c>
      <c r="V113" s="103">
        <f t="shared" si="48"/>
        <v>0</v>
      </c>
    </row>
    <row r="114" spans="1:22" ht="12.75" customHeight="1" x14ac:dyDescent="0.3">
      <c r="A114" s="145" t="s">
        <v>78</v>
      </c>
      <c r="B114" s="56"/>
      <c r="C114" s="102">
        <f>'Catering MMC'!C114+'Catering BBC'!C114</f>
        <v>0</v>
      </c>
      <c r="D114" s="103">
        <f t="shared" si="39"/>
        <v>0</v>
      </c>
      <c r="E114" s="102">
        <f>'Catering MMC'!E114+'Catering BBC'!E114</f>
        <v>0</v>
      </c>
      <c r="F114" s="103">
        <f t="shared" si="40"/>
        <v>0</v>
      </c>
      <c r="G114" s="102">
        <f>'Catering MMC'!G114+'Catering BBC'!G114</f>
        <v>0</v>
      </c>
      <c r="H114" s="103">
        <f t="shared" si="41"/>
        <v>0</v>
      </c>
      <c r="I114" s="102">
        <f>'Catering MMC'!I114+'Catering BBC'!I114</f>
        <v>0</v>
      </c>
      <c r="J114" s="103">
        <f t="shared" si="42"/>
        <v>0</v>
      </c>
      <c r="K114" s="102">
        <f>'Catering MMC'!K114+'Catering BBC'!K114</f>
        <v>0</v>
      </c>
      <c r="L114" s="103">
        <f t="shared" si="43"/>
        <v>0</v>
      </c>
      <c r="M114" s="102">
        <f>'Catering MMC'!M114+'Catering BBC'!M114</f>
        <v>0</v>
      </c>
      <c r="N114" s="103">
        <f t="shared" si="44"/>
        <v>0</v>
      </c>
      <c r="O114" s="102">
        <f>'Catering MMC'!O114+'Catering BBC'!O114</f>
        <v>0</v>
      </c>
      <c r="P114" s="103">
        <f t="shared" si="45"/>
        <v>0</v>
      </c>
      <c r="Q114" s="102">
        <f>'Catering MMC'!Q114+'Catering BBC'!Q114</f>
        <v>0</v>
      </c>
      <c r="R114" s="103">
        <f t="shared" si="46"/>
        <v>0</v>
      </c>
      <c r="S114" s="102">
        <f>'Catering MMC'!S114+'Catering BBC'!S114</f>
        <v>0</v>
      </c>
      <c r="T114" s="103">
        <f t="shared" si="47"/>
        <v>0</v>
      </c>
      <c r="U114" s="102">
        <f>'Catering MMC'!U114+'Catering BBC'!U114</f>
        <v>0</v>
      </c>
      <c r="V114" s="103">
        <f t="shared" si="48"/>
        <v>0</v>
      </c>
    </row>
    <row r="115" spans="1:22" ht="12.75" customHeight="1" x14ac:dyDescent="0.3">
      <c r="A115" s="145" t="s">
        <v>78</v>
      </c>
      <c r="B115" s="56"/>
      <c r="C115" s="104">
        <f>'Catering MMC'!C115+'Catering BBC'!C115</f>
        <v>0</v>
      </c>
      <c r="D115" s="103">
        <f t="shared" si="39"/>
        <v>0</v>
      </c>
      <c r="E115" s="104">
        <f>'Catering MMC'!E115+'Catering BBC'!E115</f>
        <v>0</v>
      </c>
      <c r="F115" s="103">
        <f t="shared" si="40"/>
        <v>0</v>
      </c>
      <c r="G115" s="104">
        <f>'Catering MMC'!G115+'Catering BBC'!G115</f>
        <v>0</v>
      </c>
      <c r="H115" s="103">
        <f t="shared" si="41"/>
        <v>0</v>
      </c>
      <c r="I115" s="104">
        <f>'Catering MMC'!I115+'Catering BBC'!I115</f>
        <v>0</v>
      </c>
      <c r="J115" s="103">
        <f t="shared" si="42"/>
        <v>0</v>
      </c>
      <c r="K115" s="104">
        <f>'Catering MMC'!K115+'Catering BBC'!K115</f>
        <v>0</v>
      </c>
      <c r="L115" s="103">
        <f t="shared" si="43"/>
        <v>0</v>
      </c>
      <c r="M115" s="104">
        <f>'Catering MMC'!M115+'Catering BBC'!M115</f>
        <v>0</v>
      </c>
      <c r="N115" s="103">
        <f t="shared" si="44"/>
        <v>0</v>
      </c>
      <c r="O115" s="104">
        <f>'Catering MMC'!O115+'Catering BBC'!O115</f>
        <v>0</v>
      </c>
      <c r="P115" s="103">
        <f t="shared" si="45"/>
        <v>0</v>
      </c>
      <c r="Q115" s="104">
        <f>'Catering MMC'!Q115+'Catering BBC'!Q115</f>
        <v>0</v>
      </c>
      <c r="R115" s="103">
        <f t="shared" si="46"/>
        <v>0</v>
      </c>
      <c r="S115" s="104">
        <f>'Catering MMC'!S115+'Catering BBC'!S115</f>
        <v>0</v>
      </c>
      <c r="T115" s="103">
        <f t="shared" si="47"/>
        <v>0</v>
      </c>
      <c r="U115" s="104">
        <f>'Catering MMC'!U115+'Catering BBC'!U115</f>
        <v>0</v>
      </c>
      <c r="V115" s="103">
        <f t="shared" si="48"/>
        <v>0</v>
      </c>
    </row>
    <row r="116" spans="1:22" ht="12.75" customHeight="1" x14ac:dyDescent="0.3">
      <c r="A116" s="55" t="s">
        <v>83</v>
      </c>
      <c r="B116" s="57"/>
      <c r="C116" s="108">
        <f>SUM(C111:C115)</f>
        <v>171205.5</v>
      </c>
      <c r="D116" s="106">
        <f t="shared" si="39"/>
        <v>0.15</v>
      </c>
      <c r="E116" s="108">
        <f>SUM(E111:E115)</f>
        <v>174629.61</v>
      </c>
      <c r="F116" s="106">
        <f t="shared" si="40"/>
        <v>0.15</v>
      </c>
      <c r="G116" s="108">
        <f>SUM(G111:G115)</f>
        <v>178122.2022</v>
      </c>
      <c r="H116" s="106">
        <f t="shared" si="41"/>
        <v>0.15</v>
      </c>
      <c r="I116" s="108">
        <f>SUM(I111:I115)</f>
        <v>181684.646244</v>
      </c>
      <c r="J116" s="106">
        <f t="shared" si="42"/>
        <v>0.14999999999999997</v>
      </c>
      <c r="K116" s="108">
        <f>SUM(K111:K115)</f>
        <v>185318.33916888002</v>
      </c>
      <c r="L116" s="106">
        <f t="shared" si="43"/>
        <v>0.15</v>
      </c>
      <c r="M116" s="108">
        <f>SUM(M111:M115)</f>
        <v>189024.70595225759</v>
      </c>
      <c r="N116" s="106">
        <f t="shared" si="44"/>
        <v>0.15</v>
      </c>
      <c r="O116" s="108">
        <f>SUM(O111:O115)</f>
        <v>192805.20007130277</v>
      </c>
      <c r="P116" s="106">
        <f t="shared" si="45"/>
        <v>0.15000000000000002</v>
      </c>
      <c r="Q116" s="108">
        <f>SUM(Q111:Q115)</f>
        <v>196661.30407272882</v>
      </c>
      <c r="R116" s="106">
        <f t="shared" si="46"/>
        <v>0.15</v>
      </c>
      <c r="S116" s="108">
        <f>SUM(S111:S115)</f>
        <v>200594.53015418339</v>
      </c>
      <c r="T116" s="106">
        <f t="shared" si="47"/>
        <v>0.15</v>
      </c>
      <c r="U116" s="108">
        <f>SUM(U111:U115)</f>
        <v>204606.42075726707</v>
      </c>
      <c r="V116" s="106">
        <f t="shared" si="48"/>
        <v>0.15</v>
      </c>
    </row>
    <row r="117" spans="1:22" ht="12.75" customHeight="1" x14ac:dyDescent="0.3">
      <c r="A117" s="38"/>
      <c r="B117" s="38"/>
    </row>
    <row r="118" spans="1:22" ht="12.75" customHeight="1" x14ac:dyDescent="0.3">
      <c r="A118" s="58" t="s">
        <v>8</v>
      </c>
      <c r="B118" s="5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ht="12.75" customHeight="1" x14ac:dyDescent="0.3">
      <c r="A119" s="62" t="s">
        <v>37</v>
      </c>
      <c r="B119" s="6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ht="12.75" customHeight="1" x14ac:dyDescent="0.3">
      <c r="A120" s="38"/>
      <c r="B120" s="38"/>
    </row>
    <row r="121" spans="1:22" ht="12.75" customHeight="1" x14ac:dyDescent="0.3">
      <c r="A121" s="38"/>
      <c r="B121" s="38"/>
    </row>
    <row r="122" spans="1:22" ht="12.75" customHeight="1" x14ac:dyDescent="0.3">
      <c r="A122" s="38"/>
      <c r="B122" s="38"/>
    </row>
    <row r="123" spans="1:22" ht="12.75" customHeight="1" x14ac:dyDescent="0.3">
      <c r="A123" s="38"/>
      <c r="B123" s="38"/>
    </row>
    <row r="124" spans="1:22" ht="12.75" customHeight="1" x14ac:dyDescent="0.3">
      <c r="A124" s="38"/>
      <c r="B124" s="38"/>
    </row>
    <row r="125" spans="1:22" ht="12.75" customHeight="1" x14ac:dyDescent="0.3">
      <c r="A125" s="38"/>
      <c r="B125" s="38"/>
    </row>
    <row r="126" spans="1:22" ht="12.75" customHeight="1" x14ac:dyDescent="0.3">
      <c r="A126" s="38"/>
      <c r="B126" s="38"/>
    </row>
  </sheetData>
  <pageMargins left="0.45" right="0" top="0.5" bottom="0" header="0.3" footer="0.3"/>
  <pageSetup scale="49" orientation="landscape" r:id="rId1"/>
  <rowBreaks count="1" manualBreakCount="1">
    <brk id="47" max="21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IY126"/>
  <sheetViews>
    <sheetView topLeftCell="A13" zoomScale="78" zoomScaleNormal="78" workbookViewId="0">
      <selection activeCell="F48" sqref="F48"/>
    </sheetView>
  </sheetViews>
  <sheetFormatPr defaultColWidth="9.109375" defaultRowHeight="12.75" customHeight="1" x14ac:dyDescent="0.3"/>
  <cols>
    <col min="1" max="1" width="9.5546875" style="5" customWidth="1"/>
    <col min="2" max="2" width="39" style="5" customWidth="1"/>
    <col min="3" max="3" width="14.44140625" style="5" customWidth="1"/>
    <col min="4" max="4" width="8.6640625" style="5" customWidth="1"/>
    <col min="5" max="5" width="12.6640625" style="5" customWidth="1"/>
    <col min="6" max="6" width="8.6640625" style="5" customWidth="1"/>
    <col min="7" max="7" width="12.6640625" style="5" customWidth="1"/>
    <col min="8" max="8" width="8.6640625" style="5" customWidth="1"/>
    <col min="9" max="9" width="12.6640625" style="5" customWidth="1"/>
    <col min="10" max="10" width="8.6640625" style="5" customWidth="1"/>
    <col min="11" max="11" width="12.5546875" style="5" customWidth="1"/>
    <col min="12" max="12" width="8.6640625" style="5" customWidth="1"/>
    <col min="13" max="13" width="12.6640625" style="5" customWidth="1"/>
    <col min="14" max="14" width="8.6640625" style="5" customWidth="1"/>
    <col min="15" max="15" width="12.6640625" style="5" customWidth="1"/>
    <col min="16" max="16" width="8.6640625" style="5" customWidth="1"/>
    <col min="17" max="17" width="12.6640625" style="5" customWidth="1"/>
    <col min="18" max="18" width="8.6640625" style="5" customWidth="1"/>
    <col min="19" max="19" width="12.6640625" style="5" customWidth="1"/>
    <col min="20" max="20" width="8.6640625" style="5" customWidth="1"/>
    <col min="21" max="21" width="12.5546875" style="5" customWidth="1"/>
    <col min="22" max="22" width="8.6640625" style="5" customWidth="1"/>
    <col min="23" max="16384" width="9.109375" style="5"/>
  </cols>
  <sheetData>
    <row r="1" spans="1:22" ht="12.75" customHeight="1" x14ac:dyDescent="0.3">
      <c r="A1" s="12" t="s">
        <v>106</v>
      </c>
      <c r="B1" s="12"/>
    </row>
    <row r="2" spans="1:22" ht="12.75" customHeight="1" x14ac:dyDescent="0.3">
      <c r="A2" s="45" t="s">
        <v>105</v>
      </c>
      <c r="B2" s="45"/>
      <c r="D2" s="147" t="s">
        <v>20</v>
      </c>
      <c r="G2" s="46" t="s">
        <v>247</v>
      </c>
      <c r="H2" s="47"/>
      <c r="I2" s="47"/>
      <c r="V2" s="67"/>
    </row>
    <row r="3" spans="1:22" ht="12.75" customHeight="1" x14ac:dyDescent="0.3">
      <c r="A3" s="48" t="s">
        <v>291</v>
      </c>
      <c r="B3" s="30"/>
      <c r="D3" s="146" t="s">
        <v>21</v>
      </c>
      <c r="G3" s="140" t="str">
        <f>+G2</f>
        <v>General &amp; Administrative</v>
      </c>
      <c r="H3" s="141"/>
      <c r="I3" s="141"/>
      <c r="V3" s="67"/>
    </row>
    <row r="4" spans="1:22" ht="12.75" customHeight="1" x14ac:dyDescent="0.3">
      <c r="A4" s="48" t="s">
        <v>230</v>
      </c>
      <c r="B4" s="156" t="s">
        <v>375</v>
      </c>
      <c r="D4" s="146" t="s">
        <v>163</v>
      </c>
      <c r="G4" s="140" t="s">
        <v>410</v>
      </c>
      <c r="H4" s="141"/>
      <c r="I4" s="141"/>
      <c r="V4" s="67"/>
    </row>
    <row r="5" spans="1:22" ht="12.75" customHeight="1" x14ac:dyDescent="0.3">
      <c r="A5" s="143"/>
      <c r="B5" s="100"/>
      <c r="C5" s="45"/>
      <c r="D5" s="45"/>
      <c r="E5" s="45"/>
      <c r="F5" s="45"/>
      <c r="G5" s="67"/>
      <c r="H5" s="67"/>
      <c r="I5" s="48"/>
      <c r="J5" s="48"/>
      <c r="K5" s="48"/>
      <c r="L5" s="48"/>
      <c r="M5" s="45"/>
      <c r="N5" s="45"/>
      <c r="O5" s="45"/>
      <c r="P5" s="45"/>
      <c r="Q5" s="67"/>
      <c r="R5" s="67"/>
      <c r="S5" s="48"/>
      <c r="T5" s="48"/>
      <c r="U5" s="48"/>
      <c r="V5" s="48"/>
    </row>
    <row r="6" spans="1:22" ht="12.75" customHeight="1" x14ac:dyDescent="0.3">
      <c r="A6" s="38"/>
      <c r="B6" s="50"/>
      <c r="C6" s="109" t="s">
        <v>16</v>
      </c>
      <c r="D6" s="49"/>
      <c r="E6" s="109" t="s">
        <v>93</v>
      </c>
      <c r="F6" s="49"/>
      <c r="G6" s="109" t="s">
        <v>94</v>
      </c>
      <c r="H6" s="49"/>
      <c r="I6" s="109" t="s">
        <v>95</v>
      </c>
      <c r="J6" s="49"/>
      <c r="K6" s="109" t="s">
        <v>160</v>
      </c>
      <c r="L6" s="49"/>
      <c r="M6" s="109" t="s">
        <v>133</v>
      </c>
      <c r="N6" s="49"/>
      <c r="O6" s="109" t="s">
        <v>158</v>
      </c>
      <c r="P6" s="49"/>
      <c r="Q6" s="109" t="s">
        <v>159</v>
      </c>
      <c r="R6" s="49"/>
      <c r="S6" s="109" t="s">
        <v>161</v>
      </c>
      <c r="T6" s="49"/>
      <c r="U6" s="109" t="s">
        <v>162</v>
      </c>
      <c r="V6" s="49"/>
    </row>
    <row r="7" spans="1:22" ht="12.75" customHeight="1" x14ac:dyDescent="0.3">
      <c r="A7" s="112" t="s">
        <v>0</v>
      </c>
      <c r="B7" s="112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</row>
    <row r="8" spans="1:22" ht="12.75" customHeight="1" x14ac:dyDescent="0.3">
      <c r="A8" s="113" t="s">
        <v>10</v>
      </c>
      <c r="B8" s="113"/>
      <c r="C8" s="114"/>
      <c r="D8" s="113"/>
      <c r="E8" s="114"/>
      <c r="F8" s="113"/>
      <c r="G8" s="114"/>
      <c r="H8" s="113"/>
      <c r="I8" s="114"/>
      <c r="J8" s="113"/>
      <c r="K8" s="114"/>
      <c r="L8" s="113"/>
      <c r="M8" s="114"/>
      <c r="N8" s="113"/>
      <c r="O8" s="114"/>
      <c r="P8" s="113"/>
      <c r="Q8" s="114"/>
      <c r="R8" s="113"/>
      <c r="S8" s="114"/>
      <c r="T8" s="113"/>
      <c r="U8" s="114"/>
      <c r="V8" s="113"/>
    </row>
    <row r="9" spans="1:22" ht="12.75" customHeight="1" x14ac:dyDescent="0.3">
      <c r="A9" s="113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</row>
    <row r="10" spans="1:22" ht="12.75" customHeight="1" x14ac:dyDescent="0.3">
      <c r="A10" s="113" t="s">
        <v>233</v>
      </c>
      <c r="B10" s="113"/>
      <c r="C10" s="114"/>
      <c r="D10" s="113"/>
      <c r="E10" s="114"/>
      <c r="F10" s="113"/>
      <c r="G10" s="114"/>
      <c r="H10" s="113"/>
      <c r="I10" s="114"/>
      <c r="J10" s="113"/>
      <c r="K10" s="114"/>
      <c r="L10" s="113"/>
      <c r="M10" s="114"/>
      <c r="N10" s="113"/>
      <c r="O10" s="114"/>
      <c r="P10" s="113"/>
      <c r="Q10" s="114"/>
      <c r="R10" s="113"/>
      <c r="S10" s="114"/>
      <c r="T10" s="113"/>
      <c r="U10" s="114"/>
      <c r="V10" s="113"/>
    </row>
    <row r="11" spans="1:22" ht="12.75" customHeight="1" x14ac:dyDescent="0.3">
      <c r="A11" s="113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</row>
    <row r="12" spans="1:22" ht="12.75" customHeight="1" x14ac:dyDescent="0.3">
      <c r="A12" s="113" t="s">
        <v>231</v>
      </c>
      <c r="B12" s="113"/>
      <c r="C12" s="115"/>
      <c r="D12" s="113"/>
      <c r="E12" s="115"/>
      <c r="F12" s="113"/>
      <c r="G12" s="115"/>
      <c r="H12" s="113"/>
      <c r="I12" s="115"/>
      <c r="J12" s="113"/>
      <c r="K12" s="115"/>
      <c r="L12" s="113"/>
      <c r="M12" s="115"/>
      <c r="N12" s="113"/>
      <c r="O12" s="115"/>
      <c r="P12" s="113"/>
      <c r="Q12" s="115"/>
      <c r="R12" s="113"/>
      <c r="S12" s="115"/>
      <c r="T12" s="113"/>
      <c r="U12" s="115"/>
      <c r="V12" s="113"/>
    </row>
    <row r="13" spans="1:22" ht="12.75" customHeight="1" x14ac:dyDescent="0.3">
      <c r="A13" s="113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</row>
    <row r="14" spans="1:22" ht="12.75" customHeight="1" x14ac:dyDescent="0.3">
      <c r="A14" s="113" t="s">
        <v>234</v>
      </c>
      <c r="B14" s="113"/>
      <c r="C14" s="153">
        <v>0</v>
      </c>
      <c r="D14" s="113"/>
      <c r="E14" s="153">
        <v>0</v>
      </c>
      <c r="F14" s="113"/>
      <c r="G14" s="153">
        <v>0</v>
      </c>
      <c r="H14" s="113"/>
      <c r="I14" s="153">
        <v>0</v>
      </c>
      <c r="J14" s="113"/>
      <c r="K14" s="153">
        <v>0</v>
      </c>
      <c r="L14" s="113"/>
      <c r="M14" s="153">
        <v>0</v>
      </c>
      <c r="N14" s="113"/>
      <c r="O14" s="153">
        <v>0</v>
      </c>
      <c r="P14" s="113"/>
      <c r="Q14" s="153">
        <v>0</v>
      </c>
      <c r="R14" s="113"/>
      <c r="S14" s="153">
        <v>0</v>
      </c>
      <c r="T14" s="113"/>
      <c r="U14" s="153">
        <v>0</v>
      </c>
      <c r="V14" s="113"/>
    </row>
    <row r="15" spans="1:22" ht="12.75" customHeight="1" x14ac:dyDescent="0.3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ht="12.75" customHeight="1" x14ac:dyDescent="0.3">
      <c r="A16" s="38"/>
      <c r="B16" s="50"/>
      <c r="C16" s="109" t="str">
        <f>C6</f>
        <v>FY 2018-19</v>
      </c>
      <c r="D16" s="109" t="s">
        <v>9</v>
      </c>
      <c r="E16" s="109" t="str">
        <f>E6</f>
        <v>FY 2019-20</v>
      </c>
      <c r="F16" s="109" t="s">
        <v>9</v>
      </c>
      <c r="G16" s="109" t="str">
        <f>G6</f>
        <v>FY 2020-21</v>
      </c>
      <c r="H16" s="109" t="s">
        <v>9</v>
      </c>
      <c r="I16" s="109" t="str">
        <f>I6</f>
        <v>FY 2021-22</v>
      </c>
      <c r="J16" s="109" t="s">
        <v>9</v>
      </c>
      <c r="K16" s="109" t="str">
        <f>K6</f>
        <v>FY 2022-23</v>
      </c>
      <c r="L16" s="109" t="s">
        <v>9</v>
      </c>
      <c r="M16" s="109" t="str">
        <f>M6</f>
        <v>FY 2023-24</v>
      </c>
      <c r="N16" s="109" t="s">
        <v>9</v>
      </c>
      <c r="O16" s="109" t="str">
        <f>O6</f>
        <v>FY 2024-25</v>
      </c>
      <c r="P16" s="109" t="s">
        <v>9</v>
      </c>
      <c r="Q16" s="109" t="str">
        <f>Q6</f>
        <v>FY 2025-26</v>
      </c>
      <c r="R16" s="109" t="s">
        <v>9</v>
      </c>
      <c r="S16" s="109" t="str">
        <f>S6</f>
        <v>FY 2026-27</v>
      </c>
      <c r="T16" s="109" t="s">
        <v>9</v>
      </c>
      <c r="U16" s="109" t="str">
        <f>U6</f>
        <v>FY 2027-28</v>
      </c>
      <c r="V16" s="109" t="s">
        <v>9</v>
      </c>
    </row>
    <row r="17" spans="1:22" ht="12.75" customHeight="1" x14ac:dyDescent="0.3">
      <c r="A17" s="26" t="s">
        <v>33</v>
      </c>
      <c r="B17" s="69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2" ht="12.75" customHeight="1" x14ac:dyDescent="0.3">
      <c r="A18" s="38" t="s">
        <v>236</v>
      </c>
      <c r="B18" s="5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</row>
    <row r="19" spans="1:22" ht="12.75" customHeight="1" x14ac:dyDescent="0.3">
      <c r="A19" s="38" t="s">
        <v>237</v>
      </c>
      <c r="B19" s="50"/>
      <c r="C19" s="136"/>
      <c r="D19" s="103">
        <f>IFERROR(C19/C$28,0)</f>
        <v>0</v>
      </c>
      <c r="E19" s="136"/>
      <c r="F19" s="103">
        <f>IFERROR(E19/E$28,0)</f>
        <v>0</v>
      </c>
      <c r="G19" s="136"/>
      <c r="H19" s="103">
        <f>IFERROR(G19/G$28,0)</f>
        <v>0</v>
      </c>
      <c r="I19" s="136"/>
      <c r="J19" s="103">
        <f>IFERROR(I19/I$28,0)</f>
        <v>0</v>
      </c>
      <c r="K19" s="136"/>
      <c r="L19" s="103">
        <f>IFERROR(K19/K$28,0)</f>
        <v>0</v>
      </c>
      <c r="M19" s="136"/>
      <c r="N19" s="103">
        <f>IFERROR(M19/M$28,0)</f>
        <v>0</v>
      </c>
      <c r="O19" s="136"/>
      <c r="P19" s="103">
        <f>IFERROR(O19/O$28,0)</f>
        <v>0</v>
      </c>
      <c r="Q19" s="136"/>
      <c r="R19" s="103">
        <f>IFERROR(Q19/Q$28,0)</f>
        <v>0</v>
      </c>
      <c r="S19" s="136"/>
      <c r="T19" s="103">
        <f>IFERROR(S19/S$28,0)</f>
        <v>0</v>
      </c>
      <c r="U19" s="136"/>
      <c r="V19" s="103">
        <f>IFERROR(U19/U$28,0)</f>
        <v>0</v>
      </c>
    </row>
    <row r="20" spans="1:22" ht="12.75" customHeight="1" x14ac:dyDescent="0.3">
      <c r="A20" s="38" t="s">
        <v>238</v>
      </c>
      <c r="B20" s="50"/>
      <c r="C20" s="136"/>
      <c r="D20" s="103">
        <f>IFERROR(C20/C$28,0)</f>
        <v>0</v>
      </c>
      <c r="E20" s="136"/>
      <c r="F20" s="103">
        <f>IFERROR(E20/E$28,0)</f>
        <v>0</v>
      </c>
      <c r="G20" s="136"/>
      <c r="H20" s="103">
        <f>IFERROR(G20/G$28,0)</f>
        <v>0</v>
      </c>
      <c r="I20" s="136"/>
      <c r="J20" s="103">
        <f>IFERROR(I20/I$28,0)</f>
        <v>0</v>
      </c>
      <c r="K20" s="136"/>
      <c r="L20" s="103">
        <f>IFERROR(K20/K$28,0)</f>
        <v>0</v>
      </c>
      <c r="M20" s="136"/>
      <c r="N20" s="103">
        <f>IFERROR(M20/M$28,0)</f>
        <v>0</v>
      </c>
      <c r="O20" s="136"/>
      <c r="P20" s="103">
        <f>IFERROR(O20/O$28,0)</f>
        <v>0</v>
      </c>
      <c r="Q20" s="136"/>
      <c r="R20" s="103">
        <f>IFERROR(Q20/Q$28,0)</f>
        <v>0</v>
      </c>
      <c r="S20" s="136"/>
      <c r="T20" s="103">
        <f>IFERROR(S20/S$28,0)</f>
        <v>0</v>
      </c>
      <c r="U20" s="136"/>
      <c r="V20" s="103">
        <f>IFERROR(U20/U$28,0)</f>
        <v>0</v>
      </c>
    </row>
    <row r="21" spans="1:22" ht="12.75" customHeight="1" x14ac:dyDescent="0.3">
      <c r="A21" s="151" t="s">
        <v>235</v>
      </c>
      <c r="B21" s="50"/>
      <c r="C21" s="102"/>
      <c r="D21" s="103">
        <f>IFERROR(C21/C$28,0)</f>
        <v>0</v>
      </c>
      <c r="E21" s="102"/>
      <c r="F21" s="103">
        <f>IFERROR(E21/E$28,0)</f>
        <v>0</v>
      </c>
      <c r="G21" s="102"/>
      <c r="H21" s="103">
        <f>IFERROR(G21/G$28,0)</f>
        <v>0</v>
      </c>
      <c r="I21" s="102"/>
      <c r="J21" s="103">
        <f>IFERROR(I21/I$28,0)</f>
        <v>0</v>
      </c>
      <c r="K21" s="102"/>
      <c r="L21" s="103">
        <f>IFERROR(K21/K$28,0)</f>
        <v>0</v>
      </c>
      <c r="M21" s="102"/>
      <c r="N21" s="103">
        <f>IFERROR(M21/M$28,0)</f>
        <v>0</v>
      </c>
      <c r="O21" s="102"/>
      <c r="P21" s="103">
        <f>IFERROR(O21/O$28,0)</f>
        <v>0</v>
      </c>
      <c r="Q21" s="102"/>
      <c r="R21" s="103">
        <f>IFERROR(Q21/Q$28,0)</f>
        <v>0</v>
      </c>
      <c r="S21" s="102"/>
      <c r="T21" s="103">
        <f>IFERROR(S21/S$28,0)</f>
        <v>0</v>
      </c>
      <c r="U21" s="102"/>
      <c r="V21" s="103">
        <f>IFERROR(U21/U$28,0)</f>
        <v>0</v>
      </c>
    </row>
    <row r="22" spans="1:22" ht="12.75" customHeight="1" x14ac:dyDescent="0.3">
      <c r="A22" s="38" t="s">
        <v>239</v>
      </c>
      <c r="B22" s="50"/>
      <c r="C22" s="102"/>
      <c r="D22" s="103"/>
      <c r="E22" s="102"/>
      <c r="F22" s="103"/>
      <c r="G22" s="102"/>
      <c r="H22" s="103"/>
      <c r="I22" s="102"/>
      <c r="J22" s="103"/>
      <c r="K22" s="102"/>
      <c r="L22" s="103"/>
      <c r="M22" s="102"/>
      <c r="N22" s="103"/>
      <c r="O22" s="102"/>
      <c r="P22" s="103"/>
      <c r="Q22" s="102"/>
      <c r="R22" s="103"/>
      <c r="S22" s="102"/>
      <c r="T22" s="103"/>
      <c r="U22" s="102"/>
      <c r="V22" s="103"/>
    </row>
    <row r="23" spans="1:22" ht="12.75" customHeight="1" x14ac:dyDescent="0.3">
      <c r="A23" s="151" t="s">
        <v>240</v>
      </c>
      <c r="B23" s="50"/>
      <c r="C23" s="102"/>
      <c r="D23" s="103">
        <f t="shared" ref="D23:D28" si="0">IFERROR(C23/C$28,0)</f>
        <v>0</v>
      </c>
      <c r="E23" s="102"/>
      <c r="F23" s="103">
        <f t="shared" ref="F23:F28" si="1">IFERROR(E23/E$28,0)</f>
        <v>0</v>
      </c>
      <c r="G23" s="102"/>
      <c r="H23" s="103">
        <f t="shared" ref="H23:H28" si="2">IFERROR(G23/G$28,0)</f>
        <v>0</v>
      </c>
      <c r="I23" s="102"/>
      <c r="J23" s="103">
        <f t="shared" ref="J23:J28" si="3">IFERROR(I23/I$28,0)</f>
        <v>0</v>
      </c>
      <c r="K23" s="102"/>
      <c r="L23" s="103">
        <f t="shared" ref="L23:L28" si="4">IFERROR(K23/K$28,0)</f>
        <v>0</v>
      </c>
      <c r="M23" s="102"/>
      <c r="N23" s="103">
        <f t="shared" ref="N23:N28" si="5">IFERROR(M23/M$28,0)</f>
        <v>0</v>
      </c>
      <c r="O23" s="102"/>
      <c r="P23" s="103">
        <f t="shared" ref="P23:P28" si="6">IFERROR(O23/O$28,0)</f>
        <v>0</v>
      </c>
      <c r="Q23" s="102"/>
      <c r="R23" s="103">
        <f t="shared" ref="R23:R28" si="7">IFERROR(Q23/Q$28,0)</f>
        <v>0</v>
      </c>
      <c r="S23" s="102"/>
      <c r="T23" s="103">
        <f t="shared" ref="T23:T28" si="8">IFERROR(S23/S$28,0)</f>
        <v>0</v>
      </c>
      <c r="U23" s="102"/>
      <c r="V23" s="103">
        <f t="shared" ref="V23:V28" si="9">IFERROR(U23/U$28,0)</f>
        <v>0</v>
      </c>
    </row>
    <row r="24" spans="1:22" ht="12.75" customHeight="1" x14ac:dyDescent="0.3">
      <c r="A24" s="151" t="s">
        <v>241</v>
      </c>
      <c r="B24" s="50"/>
      <c r="C24" s="102"/>
      <c r="D24" s="103">
        <f t="shared" si="0"/>
        <v>0</v>
      </c>
      <c r="E24" s="102"/>
      <c r="F24" s="103">
        <f t="shared" si="1"/>
        <v>0</v>
      </c>
      <c r="G24" s="102"/>
      <c r="H24" s="103">
        <f t="shared" si="2"/>
        <v>0</v>
      </c>
      <c r="I24" s="102"/>
      <c r="J24" s="103">
        <f t="shared" si="3"/>
        <v>0</v>
      </c>
      <c r="K24" s="102"/>
      <c r="L24" s="103">
        <f t="shared" si="4"/>
        <v>0</v>
      </c>
      <c r="M24" s="102"/>
      <c r="N24" s="103">
        <f t="shared" si="5"/>
        <v>0</v>
      </c>
      <c r="O24" s="102"/>
      <c r="P24" s="103">
        <f t="shared" si="6"/>
        <v>0</v>
      </c>
      <c r="Q24" s="102"/>
      <c r="R24" s="103">
        <f t="shared" si="7"/>
        <v>0</v>
      </c>
      <c r="S24" s="102"/>
      <c r="T24" s="103">
        <f t="shared" si="8"/>
        <v>0</v>
      </c>
      <c r="U24" s="102"/>
      <c r="V24" s="103">
        <f t="shared" si="9"/>
        <v>0</v>
      </c>
    </row>
    <row r="25" spans="1:22" ht="12.75" customHeight="1" x14ac:dyDescent="0.3">
      <c r="A25" s="38" t="s">
        <v>242</v>
      </c>
      <c r="B25" s="50"/>
      <c r="C25" s="102"/>
      <c r="D25" s="103">
        <f t="shared" si="0"/>
        <v>0</v>
      </c>
      <c r="E25" s="102"/>
      <c r="F25" s="103">
        <f t="shared" si="1"/>
        <v>0</v>
      </c>
      <c r="G25" s="102"/>
      <c r="H25" s="103">
        <f t="shared" si="2"/>
        <v>0</v>
      </c>
      <c r="I25" s="102"/>
      <c r="J25" s="103">
        <f t="shared" si="3"/>
        <v>0</v>
      </c>
      <c r="K25" s="102"/>
      <c r="L25" s="103">
        <f t="shared" si="4"/>
        <v>0</v>
      </c>
      <c r="M25" s="102"/>
      <c r="N25" s="103">
        <f t="shared" si="5"/>
        <v>0</v>
      </c>
      <c r="O25" s="102"/>
      <c r="P25" s="103">
        <f t="shared" si="6"/>
        <v>0</v>
      </c>
      <c r="Q25" s="102"/>
      <c r="R25" s="103">
        <f t="shared" si="7"/>
        <v>0</v>
      </c>
      <c r="S25" s="102"/>
      <c r="T25" s="103">
        <f t="shared" si="8"/>
        <v>0</v>
      </c>
      <c r="U25" s="102"/>
      <c r="V25" s="103">
        <f t="shared" si="9"/>
        <v>0</v>
      </c>
    </row>
    <row r="26" spans="1:22" ht="12.75" customHeight="1" x14ac:dyDescent="0.3">
      <c r="A26" s="151" t="s">
        <v>243</v>
      </c>
      <c r="B26" s="50"/>
      <c r="C26" s="102"/>
      <c r="D26" s="103">
        <f t="shared" si="0"/>
        <v>0</v>
      </c>
      <c r="E26" s="102"/>
      <c r="F26" s="103">
        <f t="shared" si="1"/>
        <v>0</v>
      </c>
      <c r="G26" s="102"/>
      <c r="H26" s="103">
        <f t="shared" si="2"/>
        <v>0</v>
      </c>
      <c r="I26" s="102"/>
      <c r="J26" s="103">
        <f t="shared" si="3"/>
        <v>0</v>
      </c>
      <c r="K26" s="102"/>
      <c r="L26" s="103">
        <f t="shared" si="4"/>
        <v>0</v>
      </c>
      <c r="M26" s="102"/>
      <c r="N26" s="103">
        <f t="shared" si="5"/>
        <v>0</v>
      </c>
      <c r="O26" s="102"/>
      <c r="P26" s="103">
        <f t="shared" si="6"/>
        <v>0</v>
      </c>
      <c r="Q26" s="102"/>
      <c r="R26" s="103">
        <f t="shared" si="7"/>
        <v>0</v>
      </c>
      <c r="S26" s="102"/>
      <c r="T26" s="103">
        <f t="shared" si="8"/>
        <v>0</v>
      </c>
      <c r="U26" s="102"/>
      <c r="V26" s="103">
        <f t="shared" si="9"/>
        <v>0</v>
      </c>
    </row>
    <row r="27" spans="1:22" ht="12.75" customHeight="1" x14ac:dyDescent="0.3">
      <c r="A27" s="38" t="s">
        <v>40</v>
      </c>
      <c r="B27" s="50"/>
      <c r="C27" s="137"/>
      <c r="D27" s="103">
        <f t="shared" si="0"/>
        <v>0</v>
      </c>
      <c r="E27" s="137"/>
      <c r="F27" s="103">
        <f t="shared" si="1"/>
        <v>0</v>
      </c>
      <c r="G27" s="137"/>
      <c r="H27" s="103">
        <f t="shared" si="2"/>
        <v>0</v>
      </c>
      <c r="I27" s="137"/>
      <c r="J27" s="103">
        <f t="shared" si="3"/>
        <v>0</v>
      </c>
      <c r="K27" s="137"/>
      <c r="L27" s="103">
        <f t="shared" si="4"/>
        <v>0</v>
      </c>
      <c r="M27" s="137"/>
      <c r="N27" s="103">
        <f t="shared" si="5"/>
        <v>0</v>
      </c>
      <c r="O27" s="137"/>
      <c r="P27" s="103">
        <f t="shared" si="6"/>
        <v>0</v>
      </c>
      <c r="Q27" s="137"/>
      <c r="R27" s="103">
        <f t="shared" si="7"/>
        <v>0</v>
      </c>
      <c r="S27" s="137"/>
      <c r="T27" s="103">
        <f t="shared" si="8"/>
        <v>0</v>
      </c>
      <c r="U27" s="137"/>
      <c r="V27" s="103">
        <f t="shared" si="9"/>
        <v>0</v>
      </c>
    </row>
    <row r="28" spans="1:22" ht="12.75" customHeight="1" x14ac:dyDescent="0.3">
      <c r="A28" s="26" t="s">
        <v>1</v>
      </c>
      <c r="B28" s="69"/>
      <c r="C28" s="105">
        <f>SUM(C19:C27)</f>
        <v>0</v>
      </c>
      <c r="D28" s="106">
        <f t="shared" si="0"/>
        <v>0</v>
      </c>
      <c r="E28" s="105">
        <f>SUM(E19:E27)</f>
        <v>0</v>
      </c>
      <c r="F28" s="106">
        <f t="shared" si="1"/>
        <v>0</v>
      </c>
      <c r="G28" s="105">
        <f>SUM(G19:G27)</f>
        <v>0</v>
      </c>
      <c r="H28" s="106">
        <f t="shared" si="2"/>
        <v>0</v>
      </c>
      <c r="I28" s="105">
        <f>SUM(I19:I27)</f>
        <v>0</v>
      </c>
      <c r="J28" s="106">
        <f t="shared" si="3"/>
        <v>0</v>
      </c>
      <c r="K28" s="105">
        <f>SUM(K19:K27)</f>
        <v>0</v>
      </c>
      <c r="L28" s="106">
        <f t="shared" si="4"/>
        <v>0</v>
      </c>
      <c r="M28" s="105">
        <f>SUM(M19:M27)</f>
        <v>0</v>
      </c>
      <c r="N28" s="106">
        <f t="shared" si="5"/>
        <v>0</v>
      </c>
      <c r="O28" s="105">
        <f>SUM(O19:O27)</f>
        <v>0</v>
      </c>
      <c r="P28" s="106">
        <f t="shared" si="6"/>
        <v>0</v>
      </c>
      <c r="Q28" s="105">
        <f>SUM(Q19:Q27)</f>
        <v>0</v>
      </c>
      <c r="R28" s="106">
        <f t="shared" si="7"/>
        <v>0</v>
      </c>
      <c r="S28" s="105">
        <f>SUM(S19:S27)</f>
        <v>0</v>
      </c>
      <c r="T28" s="106">
        <f t="shared" si="8"/>
        <v>0</v>
      </c>
      <c r="U28" s="105">
        <f>SUM(U19:U27)</f>
        <v>0</v>
      </c>
      <c r="V28" s="106">
        <f t="shared" si="9"/>
        <v>0</v>
      </c>
    </row>
    <row r="29" spans="1:22" ht="12.75" customHeight="1" x14ac:dyDescent="0.3">
      <c r="A29" s="26"/>
      <c r="B29" s="69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2" ht="12.75" customHeight="1" x14ac:dyDescent="0.3">
      <c r="A30" s="26" t="s">
        <v>34</v>
      </c>
      <c r="B30" s="69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2" ht="12.75" customHeight="1" x14ac:dyDescent="0.3">
      <c r="A31" s="38" t="s">
        <v>35</v>
      </c>
      <c r="B31" s="50"/>
      <c r="C31" s="217"/>
      <c r="D31" s="103">
        <f>IFERROR(C31/C$28,0)</f>
        <v>0</v>
      </c>
      <c r="E31" s="217"/>
      <c r="F31" s="103">
        <f>IFERROR(E31/E$28,0)</f>
        <v>0</v>
      </c>
      <c r="G31" s="217"/>
      <c r="H31" s="103">
        <f>IFERROR(G31/G$28,0)</f>
        <v>0</v>
      </c>
      <c r="I31" s="217"/>
      <c r="J31" s="103">
        <f>IFERROR(I31/I$28,0)</f>
        <v>0</v>
      </c>
      <c r="K31" s="217"/>
      <c r="L31" s="103">
        <f>IFERROR(K31/K$28,0)</f>
        <v>0</v>
      </c>
      <c r="M31" s="217"/>
      <c r="N31" s="103">
        <f>IFERROR(M31/M$28,0)</f>
        <v>0</v>
      </c>
      <c r="O31" s="217"/>
      <c r="P31" s="103">
        <f>IFERROR(O31/O$28,0)</f>
        <v>0</v>
      </c>
      <c r="Q31" s="217"/>
      <c r="R31" s="103">
        <f>IFERROR(Q31/Q$28,0)</f>
        <v>0</v>
      </c>
      <c r="S31" s="217"/>
      <c r="T31" s="103">
        <f>IFERROR(S31/S$28,0)</f>
        <v>0</v>
      </c>
      <c r="U31" s="217"/>
      <c r="V31" s="103">
        <f>IFERROR(U31/U$28,0)</f>
        <v>0</v>
      </c>
    </row>
    <row r="32" spans="1:22" ht="12.75" customHeight="1" x14ac:dyDescent="0.3">
      <c r="A32" s="70" t="s">
        <v>75</v>
      </c>
      <c r="B32" s="70"/>
      <c r="C32" s="220"/>
      <c r="D32" s="103">
        <f>IFERROR(C32/C$28,0)</f>
        <v>0</v>
      </c>
      <c r="E32" s="220"/>
      <c r="F32" s="103">
        <f>IFERROR(E32/E$28,0)</f>
        <v>0</v>
      </c>
      <c r="G32" s="220"/>
      <c r="H32" s="103">
        <f>IFERROR(G32/G$28,0)</f>
        <v>0</v>
      </c>
      <c r="I32" s="220"/>
      <c r="J32" s="103">
        <f>IFERROR(I32/I$28,0)</f>
        <v>0</v>
      </c>
      <c r="K32" s="220"/>
      <c r="L32" s="103">
        <f>IFERROR(K32/K$28,0)</f>
        <v>0</v>
      </c>
      <c r="M32" s="220"/>
      <c r="N32" s="103">
        <f>IFERROR(M32/M$28,0)</f>
        <v>0</v>
      </c>
      <c r="O32" s="220"/>
      <c r="P32" s="103">
        <f>IFERROR(O32/O$28,0)</f>
        <v>0</v>
      </c>
      <c r="Q32" s="220"/>
      <c r="R32" s="103">
        <f>IFERROR(Q32/Q$28,0)</f>
        <v>0</v>
      </c>
      <c r="S32" s="220"/>
      <c r="T32" s="103">
        <f>IFERROR(S32/S$28,0)</f>
        <v>0</v>
      </c>
      <c r="U32" s="220"/>
      <c r="V32" s="103">
        <f>IFERROR(U32/U$28,0)</f>
        <v>0</v>
      </c>
    </row>
    <row r="33" spans="1:22" ht="12.75" customHeight="1" x14ac:dyDescent="0.3">
      <c r="A33" s="26" t="s">
        <v>2</v>
      </c>
      <c r="B33" s="69"/>
      <c r="C33" s="105">
        <f>SUM(C31:C32)</f>
        <v>0</v>
      </c>
      <c r="D33" s="106">
        <f>IFERROR(C33/C$28,0)</f>
        <v>0</v>
      </c>
      <c r="E33" s="105">
        <f>SUM(E31:E32)</f>
        <v>0</v>
      </c>
      <c r="F33" s="106">
        <f>IFERROR(E33/E$28,0)</f>
        <v>0</v>
      </c>
      <c r="G33" s="105">
        <f>SUM(G31:G32)</f>
        <v>0</v>
      </c>
      <c r="H33" s="106">
        <f>IFERROR(G33/G$28,0)</f>
        <v>0</v>
      </c>
      <c r="I33" s="105">
        <f>SUM(I31:I32)</f>
        <v>0</v>
      </c>
      <c r="J33" s="106">
        <f>IFERROR(I33/I$28,0)</f>
        <v>0</v>
      </c>
      <c r="K33" s="105">
        <f>SUM(K31:K32)</f>
        <v>0</v>
      </c>
      <c r="L33" s="106">
        <f>IFERROR(K33/K$28,0)</f>
        <v>0</v>
      </c>
      <c r="M33" s="105">
        <f>SUM(M31:M32)</f>
        <v>0</v>
      </c>
      <c r="N33" s="106">
        <f>IFERROR(M33/M$28,0)</f>
        <v>0</v>
      </c>
      <c r="O33" s="105">
        <f>SUM(O31:O32)</f>
        <v>0</v>
      </c>
      <c r="P33" s="106">
        <f>IFERROR(O33/O$28,0)</f>
        <v>0</v>
      </c>
      <c r="Q33" s="105">
        <f>SUM(Q31:Q32)</f>
        <v>0</v>
      </c>
      <c r="R33" s="106">
        <f>IFERROR(Q33/Q$28,0)</f>
        <v>0</v>
      </c>
      <c r="S33" s="105">
        <f>SUM(S31:S32)</f>
        <v>0</v>
      </c>
      <c r="T33" s="106">
        <f>IFERROR(S33/S$28,0)</f>
        <v>0</v>
      </c>
      <c r="U33" s="105">
        <f>SUM(U31:U32)</f>
        <v>0</v>
      </c>
      <c r="V33" s="106">
        <f>IFERROR(U33/U$28,0)</f>
        <v>0</v>
      </c>
    </row>
    <row r="34" spans="1:22" ht="12.75" customHeight="1" x14ac:dyDescent="0.3">
      <c r="A34" s="38"/>
      <c r="B34" s="5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2.75" customHeight="1" x14ac:dyDescent="0.3">
      <c r="A35" s="26" t="s">
        <v>3</v>
      </c>
      <c r="B35" s="69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2.75" customHeight="1" x14ac:dyDescent="0.3">
      <c r="A36" s="38" t="s">
        <v>22</v>
      </c>
      <c r="B36" s="50"/>
      <c r="C36" s="217">
        <v>446447</v>
      </c>
      <c r="D36" s="103">
        <f t="shared" ref="D36:D46" si="10">IFERROR(C36/C$28,0)</f>
        <v>0</v>
      </c>
      <c r="E36" s="217">
        <v>457608.17499999999</v>
      </c>
      <c r="F36" s="103">
        <f t="shared" ref="F36:F46" si="11">IFERROR(E36/E$28,0)</f>
        <v>0</v>
      </c>
      <c r="G36" s="217">
        <v>469048.37937499996</v>
      </c>
      <c r="H36" s="103">
        <f t="shared" ref="H36:H46" si="12">IFERROR(G36/G$28,0)</f>
        <v>0</v>
      </c>
      <c r="I36" s="217">
        <v>480774.58885937493</v>
      </c>
      <c r="J36" s="103">
        <f t="shared" ref="J36:J46" si="13">IFERROR(I36/I$28,0)</f>
        <v>0</v>
      </c>
      <c r="K36" s="217">
        <v>492793.95358085923</v>
      </c>
      <c r="L36" s="103">
        <f t="shared" ref="L36:L46" si="14">IFERROR(K36/K$28,0)</f>
        <v>0</v>
      </c>
      <c r="M36" s="217">
        <v>505113.80242038064</v>
      </c>
      <c r="N36" s="103">
        <f t="shared" ref="N36:N46" si="15">IFERROR(M36/M$28,0)</f>
        <v>0</v>
      </c>
      <c r="O36" s="217">
        <v>517741.6474808901</v>
      </c>
      <c r="P36" s="103">
        <f t="shared" ref="P36:P46" si="16">IFERROR(O36/O$28,0)</f>
        <v>0</v>
      </c>
      <c r="Q36" s="217">
        <v>530685.18866791227</v>
      </c>
      <c r="R36" s="103">
        <f t="shared" ref="R36:R46" si="17">IFERROR(Q36/Q$28,0)</f>
        <v>0</v>
      </c>
      <c r="S36" s="217">
        <v>543952.31838461</v>
      </c>
      <c r="T36" s="103">
        <f t="shared" ref="T36:T46" si="18">IFERROR(S36/S$28,0)</f>
        <v>0</v>
      </c>
      <c r="U36" s="217">
        <v>557551.12634422525</v>
      </c>
      <c r="V36" s="103">
        <f t="shared" ref="V36:V46" si="19">IFERROR(U36/U$28,0)</f>
        <v>0</v>
      </c>
    </row>
    <row r="37" spans="1:22" ht="12.75" customHeight="1" x14ac:dyDescent="0.3">
      <c r="A37" s="38" t="s">
        <v>23</v>
      </c>
      <c r="B37" s="50"/>
      <c r="C37" s="217">
        <v>186882</v>
      </c>
      <c r="D37" s="103">
        <f t="shared" si="10"/>
        <v>0</v>
      </c>
      <c r="E37" s="217">
        <v>191554.05</v>
      </c>
      <c r="F37" s="103">
        <f t="shared" si="11"/>
        <v>0</v>
      </c>
      <c r="G37" s="217">
        <v>196342.90124999997</v>
      </c>
      <c r="H37" s="103">
        <f t="shared" si="12"/>
        <v>0</v>
      </c>
      <c r="I37" s="217">
        <v>201251.47378124995</v>
      </c>
      <c r="J37" s="103">
        <f t="shared" si="13"/>
        <v>0</v>
      </c>
      <c r="K37" s="217">
        <v>206282.76062578117</v>
      </c>
      <c r="L37" s="103">
        <f t="shared" si="14"/>
        <v>0</v>
      </c>
      <c r="M37" s="217">
        <v>211439.82964142569</v>
      </c>
      <c r="N37" s="103">
        <f t="shared" si="15"/>
        <v>0</v>
      </c>
      <c r="O37" s="217">
        <v>216725.82538246131</v>
      </c>
      <c r="P37" s="103">
        <f t="shared" si="16"/>
        <v>0</v>
      </c>
      <c r="Q37" s="217">
        <v>222143.97101702282</v>
      </c>
      <c r="R37" s="103">
        <f t="shared" si="17"/>
        <v>0</v>
      </c>
      <c r="S37" s="217">
        <v>227697.57029244836</v>
      </c>
      <c r="T37" s="103">
        <f t="shared" si="18"/>
        <v>0</v>
      </c>
      <c r="U37" s="217">
        <v>233390.00954975956</v>
      </c>
      <c r="V37" s="103">
        <f t="shared" si="19"/>
        <v>0</v>
      </c>
    </row>
    <row r="38" spans="1:22" ht="12.75" customHeight="1" x14ac:dyDescent="0.3">
      <c r="A38" s="38" t="s">
        <v>24</v>
      </c>
      <c r="B38" s="50"/>
      <c r="C38" s="217">
        <v>0</v>
      </c>
      <c r="D38" s="103">
        <f t="shared" si="10"/>
        <v>0</v>
      </c>
      <c r="E38" s="217"/>
      <c r="F38" s="103">
        <f t="shared" si="11"/>
        <v>0</v>
      </c>
      <c r="G38" s="217"/>
      <c r="H38" s="103">
        <f t="shared" si="12"/>
        <v>0</v>
      </c>
      <c r="I38" s="217"/>
      <c r="J38" s="103">
        <f t="shared" si="13"/>
        <v>0</v>
      </c>
      <c r="K38" s="217"/>
      <c r="L38" s="103">
        <f t="shared" si="14"/>
        <v>0</v>
      </c>
      <c r="M38" s="217"/>
      <c r="N38" s="103">
        <f t="shared" si="15"/>
        <v>0</v>
      </c>
      <c r="O38" s="217"/>
      <c r="P38" s="103">
        <f t="shared" si="16"/>
        <v>0</v>
      </c>
      <c r="Q38" s="217"/>
      <c r="R38" s="103">
        <f t="shared" si="17"/>
        <v>0</v>
      </c>
      <c r="S38" s="217"/>
      <c r="T38" s="103">
        <f t="shared" si="18"/>
        <v>0</v>
      </c>
      <c r="U38" s="217"/>
      <c r="V38" s="103">
        <f t="shared" si="19"/>
        <v>0</v>
      </c>
    </row>
    <row r="39" spans="1:22" ht="12.75" customHeight="1" x14ac:dyDescent="0.3">
      <c r="A39" s="38" t="s">
        <v>28</v>
      </c>
      <c r="B39" s="50"/>
      <c r="C39" s="217">
        <v>0</v>
      </c>
      <c r="D39" s="103">
        <f t="shared" si="10"/>
        <v>0</v>
      </c>
      <c r="E39" s="217"/>
      <c r="F39" s="103">
        <f t="shared" si="11"/>
        <v>0</v>
      </c>
      <c r="G39" s="217"/>
      <c r="H39" s="103">
        <f t="shared" si="12"/>
        <v>0</v>
      </c>
      <c r="I39" s="217"/>
      <c r="J39" s="103">
        <f t="shared" si="13"/>
        <v>0</v>
      </c>
      <c r="K39" s="217"/>
      <c r="L39" s="103">
        <f t="shared" si="14"/>
        <v>0</v>
      </c>
      <c r="M39" s="217"/>
      <c r="N39" s="103">
        <f t="shared" si="15"/>
        <v>0</v>
      </c>
      <c r="O39" s="217"/>
      <c r="P39" s="103">
        <f t="shared" si="16"/>
        <v>0</v>
      </c>
      <c r="Q39" s="217"/>
      <c r="R39" s="103">
        <f t="shared" si="17"/>
        <v>0</v>
      </c>
      <c r="S39" s="217"/>
      <c r="T39" s="103">
        <f t="shared" si="18"/>
        <v>0</v>
      </c>
      <c r="U39" s="217"/>
      <c r="V39" s="103">
        <f t="shared" si="19"/>
        <v>0</v>
      </c>
    </row>
    <row r="40" spans="1:22" ht="12.75" customHeight="1" x14ac:dyDescent="0.3">
      <c r="A40" s="38" t="s">
        <v>25</v>
      </c>
      <c r="B40" s="50"/>
      <c r="C40" s="217">
        <v>55359.428</v>
      </c>
      <c r="D40" s="103">
        <f t="shared" si="10"/>
        <v>0</v>
      </c>
      <c r="E40" s="217">
        <v>56743.413699999997</v>
      </c>
      <c r="F40" s="103">
        <f t="shared" si="11"/>
        <v>0</v>
      </c>
      <c r="G40" s="217">
        <v>58161.999042499992</v>
      </c>
      <c r="H40" s="103">
        <f t="shared" si="12"/>
        <v>0</v>
      </c>
      <c r="I40" s="217">
        <v>59616.049018562488</v>
      </c>
      <c r="J40" s="103">
        <f t="shared" si="13"/>
        <v>0</v>
      </c>
      <c r="K40" s="217">
        <v>61106.450244026542</v>
      </c>
      <c r="L40" s="103">
        <f t="shared" si="14"/>
        <v>0</v>
      </c>
      <c r="M40" s="217">
        <v>62634.111500127197</v>
      </c>
      <c r="N40" s="103">
        <f t="shared" si="15"/>
        <v>0</v>
      </c>
      <c r="O40" s="217">
        <v>64199.96428763037</v>
      </c>
      <c r="P40" s="103">
        <f t="shared" si="16"/>
        <v>0</v>
      </c>
      <c r="Q40" s="217">
        <v>65804.963394821127</v>
      </c>
      <c r="R40" s="103">
        <f t="shared" si="17"/>
        <v>0</v>
      </c>
      <c r="S40" s="217">
        <v>67450.087479691632</v>
      </c>
      <c r="T40" s="103">
        <f t="shared" si="18"/>
        <v>0</v>
      </c>
      <c r="U40" s="217">
        <v>69136.339666683925</v>
      </c>
      <c r="V40" s="103">
        <f t="shared" si="19"/>
        <v>0</v>
      </c>
    </row>
    <row r="41" spans="1:22" ht="12.75" customHeight="1" x14ac:dyDescent="0.3">
      <c r="A41" s="38" t="s">
        <v>26</v>
      </c>
      <c r="B41" s="50"/>
      <c r="C41" s="217">
        <v>23173.367999999999</v>
      </c>
      <c r="D41" s="103">
        <f t="shared" si="10"/>
        <v>0</v>
      </c>
      <c r="E41" s="217">
        <v>23752.7022</v>
      </c>
      <c r="F41" s="103">
        <f t="shared" si="11"/>
        <v>0</v>
      </c>
      <c r="G41" s="217">
        <v>24346.519754999994</v>
      </c>
      <c r="H41" s="103">
        <f t="shared" si="12"/>
        <v>0</v>
      </c>
      <c r="I41" s="217">
        <v>24955.182748874995</v>
      </c>
      <c r="J41" s="103">
        <f t="shared" si="13"/>
        <v>0</v>
      </c>
      <c r="K41" s="217">
        <v>25579.062317596865</v>
      </c>
      <c r="L41" s="103">
        <f t="shared" si="14"/>
        <v>0</v>
      </c>
      <c r="M41" s="217">
        <v>26218.538875536786</v>
      </c>
      <c r="N41" s="103">
        <f t="shared" si="15"/>
        <v>0</v>
      </c>
      <c r="O41" s="217">
        <v>26874.002347425201</v>
      </c>
      <c r="P41" s="103">
        <f t="shared" si="16"/>
        <v>0</v>
      </c>
      <c r="Q41" s="217">
        <v>27545.852406110829</v>
      </c>
      <c r="R41" s="103">
        <f t="shared" si="17"/>
        <v>0</v>
      </c>
      <c r="S41" s="217">
        <v>28234.498716263595</v>
      </c>
      <c r="T41" s="103">
        <f t="shared" si="18"/>
        <v>0</v>
      </c>
      <c r="U41" s="217">
        <v>28940.361184170186</v>
      </c>
      <c r="V41" s="103">
        <f t="shared" si="19"/>
        <v>0</v>
      </c>
    </row>
    <row r="42" spans="1:22" ht="12.75" customHeight="1" x14ac:dyDescent="0.3">
      <c r="A42" s="38" t="s">
        <v>27</v>
      </c>
      <c r="B42" s="50"/>
      <c r="C42" s="217"/>
      <c r="D42" s="103">
        <f t="shared" si="10"/>
        <v>0</v>
      </c>
      <c r="E42" s="217"/>
      <c r="F42" s="103">
        <f t="shared" si="11"/>
        <v>0</v>
      </c>
      <c r="G42" s="217"/>
      <c r="H42" s="103">
        <f t="shared" si="12"/>
        <v>0</v>
      </c>
      <c r="I42" s="217"/>
      <c r="J42" s="103">
        <f t="shared" si="13"/>
        <v>0</v>
      </c>
      <c r="K42" s="217"/>
      <c r="L42" s="103">
        <f t="shared" si="14"/>
        <v>0</v>
      </c>
      <c r="M42" s="217"/>
      <c r="N42" s="103">
        <f t="shared" si="15"/>
        <v>0</v>
      </c>
      <c r="O42" s="217"/>
      <c r="P42" s="103">
        <f t="shared" si="16"/>
        <v>0</v>
      </c>
      <c r="Q42" s="217"/>
      <c r="R42" s="103">
        <f t="shared" si="17"/>
        <v>0</v>
      </c>
      <c r="S42" s="217"/>
      <c r="T42" s="103">
        <f t="shared" si="18"/>
        <v>0</v>
      </c>
      <c r="U42" s="217"/>
      <c r="V42" s="103">
        <f t="shared" si="19"/>
        <v>0</v>
      </c>
    </row>
    <row r="43" spans="1:22" ht="12.75" customHeight="1" x14ac:dyDescent="0.3">
      <c r="A43" s="38" t="s">
        <v>76</v>
      </c>
      <c r="B43" s="50"/>
      <c r="C43" s="217"/>
      <c r="D43" s="103">
        <f t="shared" si="10"/>
        <v>0</v>
      </c>
      <c r="E43" s="217"/>
      <c r="F43" s="103">
        <f t="shared" si="11"/>
        <v>0</v>
      </c>
      <c r="G43" s="217"/>
      <c r="H43" s="103">
        <f t="shared" si="12"/>
        <v>0</v>
      </c>
      <c r="I43" s="217"/>
      <c r="J43" s="103">
        <f t="shared" si="13"/>
        <v>0</v>
      </c>
      <c r="K43" s="217"/>
      <c r="L43" s="103">
        <f t="shared" si="14"/>
        <v>0</v>
      </c>
      <c r="M43" s="217"/>
      <c r="N43" s="103">
        <f t="shared" si="15"/>
        <v>0</v>
      </c>
      <c r="O43" s="217"/>
      <c r="P43" s="103">
        <f t="shared" si="16"/>
        <v>0</v>
      </c>
      <c r="Q43" s="217"/>
      <c r="R43" s="103">
        <f t="shared" si="17"/>
        <v>0</v>
      </c>
      <c r="S43" s="217"/>
      <c r="T43" s="103">
        <f t="shared" si="18"/>
        <v>0</v>
      </c>
      <c r="U43" s="217"/>
      <c r="V43" s="103">
        <f t="shared" si="19"/>
        <v>0</v>
      </c>
    </row>
    <row r="44" spans="1:22" ht="12.75" customHeight="1" x14ac:dyDescent="0.3">
      <c r="A44" s="38" t="s">
        <v>11</v>
      </c>
      <c r="B44" s="50"/>
      <c r="C44" s="217"/>
      <c r="D44" s="103">
        <f t="shared" si="10"/>
        <v>0</v>
      </c>
      <c r="E44" s="217"/>
      <c r="F44" s="103">
        <f t="shared" si="11"/>
        <v>0</v>
      </c>
      <c r="G44" s="217"/>
      <c r="H44" s="103">
        <f t="shared" si="12"/>
        <v>0</v>
      </c>
      <c r="I44" s="217"/>
      <c r="J44" s="103">
        <f t="shared" si="13"/>
        <v>0</v>
      </c>
      <c r="K44" s="217"/>
      <c r="L44" s="103">
        <f t="shared" si="14"/>
        <v>0</v>
      </c>
      <c r="M44" s="217"/>
      <c r="N44" s="103">
        <f t="shared" si="15"/>
        <v>0</v>
      </c>
      <c r="O44" s="217"/>
      <c r="P44" s="103">
        <f t="shared" si="16"/>
        <v>0</v>
      </c>
      <c r="Q44" s="217"/>
      <c r="R44" s="103">
        <f t="shared" si="17"/>
        <v>0</v>
      </c>
      <c r="S44" s="217"/>
      <c r="T44" s="103">
        <f t="shared" si="18"/>
        <v>0</v>
      </c>
      <c r="U44" s="217"/>
      <c r="V44" s="103">
        <f t="shared" si="19"/>
        <v>0</v>
      </c>
    </row>
    <row r="45" spans="1:22" ht="12.75" customHeight="1" x14ac:dyDescent="0.3">
      <c r="A45" s="38" t="s">
        <v>4</v>
      </c>
      <c r="B45" s="50"/>
      <c r="C45" s="220">
        <v>59532.925999999999</v>
      </c>
      <c r="D45" s="103">
        <f t="shared" si="10"/>
        <v>0</v>
      </c>
      <c r="E45" s="220">
        <v>61021.249149999996</v>
      </c>
      <c r="F45" s="103">
        <f t="shared" si="11"/>
        <v>0</v>
      </c>
      <c r="G45" s="220">
        <v>62546.780378749987</v>
      </c>
      <c r="H45" s="103">
        <f t="shared" si="12"/>
        <v>0</v>
      </c>
      <c r="I45" s="220">
        <v>64110.449888218733</v>
      </c>
      <c r="J45" s="103">
        <f t="shared" si="13"/>
        <v>0</v>
      </c>
      <c r="K45" s="220">
        <v>65713.211135424193</v>
      </c>
      <c r="L45" s="103">
        <f t="shared" si="14"/>
        <v>0</v>
      </c>
      <c r="M45" s="220">
        <v>67356.041413809784</v>
      </c>
      <c r="N45" s="103">
        <f t="shared" si="15"/>
        <v>0</v>
      </c>
      <c r="O45" s="220">
        <v>69039.942449155031</v>
      </c>
      <c r="P45" s="103">
        <f t="shared" si="16"/>
        <v>0</v>
      </c>
      <c r="Q45" s="220">
        <v>70765.941010383904</v>
      </c>
      <c r="R45" s="103">
        <f t="shared" si="17"/>
        <v>0</v>
      </c>
      <c r="S45" s="220">
        <v>72535.089535643492</v>
      </c>
      <c r="T45" s="103">
        <f t="shared" si="18"/>
        <v>0</v>
      </c>
      <c r="U45" s="220">
        <v>74348.466774034576</v>
      </c>
      <c r="V45" s="103">
        <f t="shared" si="19"/>
        <v>0</v>
      </c>
    </row>
    <row r="46" spans="1:22" ht="12.75" customHeight="1" x14ac:dyDescent="0.3">
      <c r="A46" s="26" t="s">
        <v>5</v>
      </c>
      <c r="B46" s="69"/>
      <c r="C46" s="105">
        <f>SUM(C36:C45)</f>
        <v>771394.72199999995</v>
      </c>
      <c r="D46" s="106">
        <f t="shared" si="10"/>
        <v>0</v>
      </c>
      <c r="E46" s="105">
        <f>SUM(E36:E45)</f>
        <v>790679.59005</v>
      </c>
      <c r="F46" s="106">
        <f t="shared" si="11"/>
        <v>0</v>
      </c>
      <c r="G46" s="105">
        <f>SUM(G36:G45)</f>
        <v>810446.5798012499</v>
      </c>
      <c r="H46" s="106">
        <f t="shared" si="12"/>
        <v>0</v>
      </c>
      <c r="I46" s="105">
        <f>SUM(I36:I45)</f>
        <v>830707.74429628113</v>
      </c>
      <c r="J46" s="106">
        <f t="shared" si="13"/>
        <v>0</v>
      </c>
      <c r="K46" s="105">
        <f>SUM(K36:K45)</f>
        <v>851475.43790368794</v>
      </c>
      <c r="L46" s="106">
        <f t="shared" si="14"/>
        <v>0</v>
      </c>
      <c r="M46" s="105">
        <f>SUM(M36:M45)</f>
        <v>872762.32385128003</v>
      </c>
      <c r="N46" s="106">
        <f t="shared" si="15"/>
        <v>0</v>
      </c>
      <c r="O46" s="105">
        <f>SUM(O36:O45)</f>
        <v>894581.3819475621</v>
      </c>
      <c r="P46" s="106">
        <f t="shared" si="16"/>
        <v>0</v>
      </c>
      <c r="Q46" s="105">
        <f>SUM(Q36:Q45)</f>
        <v>916945.91649625101</v>
      </c>
      <c r="R46" s="106">
        <f t="shared" si="17"/>
        <v>0</v>
      </c>
      <c r="S46" s="105">
        <f>SUM(S36:S45)</f>
        <v>939869.56440865702</v>
      </c>
      <c r="T46" s="106">
        <f t="shared" si="18"/>
        <v>0</v>
      </c>
      <c r="U46" s="105">
        <f>SUM(U36:U45)</f>
        <v>963366.30351887352</v>
      </c>
      <c r="V46" s="106">
        <f t="shared" si="19"/>
        <v>0</v>
      </c>
    </row>
    <row r="47" spans="1:22" ht="12.75" customHeight="1" x14ac:dyDescent="0.3">
      <c r="A47" s="26"/>
      <c r="B47" s="26"/>
      <c r="C47" s="53"/>
      <c r="D47" s="111"/>
      <c r="E47" s="53"/>
      <c r="F47" s="111"/>
      <c r="G47" s="53"/>
      <c r="H47" s="111"/>
      <c r="I47" s="53"/>
      <c r="J47" s="111"/>
      <c r="K47" s="53"/>
      <c r="L47" s="111"/>
      <c r="M47" s="53"/>
      <c r="N47" s="111"/>
      <c r="O47" s="53"/>
      <c r="P47" s="111"/>
      <c r="Q47" s="53"/>
      <c r="R47" s="111"/>
      <c r="S47" s="53"/>
      <c r="T47" s="111"/>
      <c r="U47" s="53"/>
      <c r="V47" s="111"/>
    </row>
    <row r="48" spans="1:22" ht="12.75" customHeight="1" x14ac:dyDescent="0.3">
      <c r="A48" s="26" t="str">
        <f>A4</f>
        <v xml:space="preserve">VENDOR:  </v>
      </c>
      <c r="B48" s="46" t="str">
        <f>B4</f>
        <v>Aramark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59" ht="12.75" customHeight="1" x14ac:dyDescent="0.3">
      <c r="A49" s="26"/>
      <c r="B49" s="14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59" ht="12.75" customHeight="1" x14ac:dyDescent="0.3">
      <c r="A50" s="38"/>
      <c r="B50" s="38"/>
      <c r="C50" s="109" t="str">
        <f>C6</f>
        <v>FY 2018-19</v>
      </c>
      <c r="D50" s="109" t="s">
        <v>9</v>
      </c>
      <c r="E50" s="109" t="str">
        <f>E6</f>
        <v>FY 2019-20</v>
      </c>
      <c r="F50" s="109" t="s">
        <v>9</v>
      </c>
      <c r="G50" s="109" t="str">
        <f>G6</f>
        <v>FY 2020-21</v>
      </c>
      <c r="H50" s="109" t="s">
        <v>9</v>
      </c>
      <c r="I50" s="109" t="str">
        <f>I6</f>
        <v>FY 2021-22</v>
      </c>
      <c r="J50" s="109" t="s">
        <v>9</v>
      </c>
      <c r="K50" s="109" t="str">
        <f>K6</f>
        <v>FY 2022-23</v>
      </c>
      <c r="L50" s="109" t="s">
        <v>9</v>
      </c>
      <c r="M50" s="109" t="str">
        <f>M6</f>
        <v>FY 2023-24</v>
      </c>
      <c r="N50" s="109" t="s">
        <v>9</v>
      </c>
      <c r="O50" s="109" t="str">
        <f>O6</f>
        <v>FY 2024-25</v>
      </c>
      <c r="P50" s="109" t="s">
        <v>9</v>
      </c>
      <c r="Q50" s="109" t="str">
        <f>Q6</f>
        <v>FY 2025-26</v>
      </c>
      <c r="R50" s="109" t="s">
        <v>9</v>
      </c>
      <c r="S50" s="109" t="str">
        <f>S6</f>
        <v>FY 2026-27</v>
      </c>
      <c r="T50" s="109" t="s">
        <v>9</v>
      </c>
      <c r="U50" s="109" t="str">
        <f>U6</f>
        <v>FY 2027-28</v>
      </c>
      <c r="V50" s="109" t="s">
        <v>9</v>
      </c>
    </row>
    <row r="51" spans="1:259" ht="12.75" customHeight="1" x14ac:dyDescent="0.3">
      <c r="A51" s="26" t="s">
        <v>38</v>
      </c>
      <c r="B51" s="69"/>
      <c r="C51" s="101"/>
      <c r="D51" s="103"/>
      <c r="E51" s="101"/>
      <c r="F51" s="103"/>
      <c r="G51" s="101"/>
      <c r="H51" s="103"/>
      <c r="I51" s="101"/>
      <c r="J51" s="103"/>
      <c r="K51" s="101"/>
      <c r="L51" s="103"/>
      <c r="M51" s="101"/>
      <c r="N51" s="103"/>
      <c r="O51" s="101"/>
      <c r="P51" s="103"/>
      <c r="Q51" s="101"/>
      <c r="R51" s="103"/>
      <c r="S51" s="101"/>
      <c r="T51" s="103"/>
      <c r="U51" s="101"/>
      <c r="V51" s="103"/>
    </row>
    <row r="52" spans="1:259" s="269" customFormat="1" ht="12.75" customHeight="1" x14ac:dyDescent="0.3">
      <c r="A52" s="38" t="s">
        <v>229</v>
      </c>
      <c r="B52" s="50"/>
      <c r="C52" s="217">
        <v>376686.92037096259</v>
      </c>
      <c r="D52" s="103">
        <f t="shared" ref="D52" si="20">IFERROR(C52/C$28,0)</f>
        <v>0</v>
      </c>
      <c r="E52" s="217">
        <v>1480719.0632038049</v>
      </c>
      <c r="F52" s="103">
        <f t="shared" ref="F52" si="21">IFERROR(E52/E$28,0)</f>
        <v>0</v>
      </c>
      <c r="G52" s="217">
        <v>2276463.7440548688</v>
      </c>
      <c r="H52" s="103">
        <f t="shared" ref="H52" si="22">IFERROR(G52/G$28,0)</f>
        <v>0</v>
      </c>
      <c r="I52" s="217">
        <v>2283606.6011977261</v>
      </c>
      <c r="J52" s="103">
        <f t="shared" ref="J52" si="23">IFERROR(I52/I$28,0)</f>
        <v>0</v>
      </c>
      <c r="K52" s="217">
        <v>2362178.0297691547</v>
      </c>
      <c r="L52" s="103">
        <f t="shared" ref="L52" si="24">IFERROR(K52/K$28,0)</f>
        <v>0</v>
      </c>
      <c r="M52" s="217">
        <v>2362178.0297691547</v>
      </c>
      <c r="N52" s="103">
        <f t="shared" ref="N52" si="25">IFERROR(M52/M$28,0)</f>
        <v>0</v>
      </c>
      <c r="O52" s="217">
        <v>2362178.0297691547</v>
      </c>
      <c r="P52" s="103">
        <f t="shared" ref="P52" si="26">IFERROR(O52/O$28,0)</f>
        <v>0</v>
      </c>
      <c r="Q52" s="217">
        <v>2362178.0297691547</v>
      </c>
      <c r="R52" s="103">
        <f t="shared" ref="R52" si="27">IFERROR(Q52/Q$28,0)</f>
        <v>0</v>
      </c>
      <c r="S52" s="217">
        <v>2362178.0297691547</v>
      </c>
      <c r="T52" s="103">
        <f t="shared" ref="T52" si="28">IFERROR(S52/S$28,0)</f>
        <v>0</v>
      </c>
      <c r="U52" s="217">
        <v>1771633.5223268659</v>
      </c>
      <c r="V52" s="103">
        <f t="shared" ref="V52" si="29">IFERROR(U52/U$28,0)</f>
        <v>0</v>
      </c>
      <c r="W52" s="5"/>
      <c r="X52" s="247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</row>
    <row r="53" spans="1:259" s="269" customFormat="1" ht="12.75" customHeight="1" x14ac:dyDescent="0.3">
      <c r="A53" s="38" t="s">
        <v>97</v>
      </c>
      <c r="B53" s="50"/>
      <c r="C53" s="217">
        <v>0</v>
      </c>
      <c r="D53" s="103">
        <f t="shared" ref="D53:D83" si="30">IFERROR(C53/C$28,0)</f>
        <v>0</v>
      </c>
      <c r="E53" s="217">
        <v>0</v>
      </c>
      <c r="F53" s="103">
        <f t="shared" ref="F53:F105" si="31">IFERROR(E53/E$28,0)</f>
        <v>0</v>
      </c>
      <c r="G53" s="217">
        <v>0</v>
      </c>
      <c r="H53" s="103">
        <f t="shared" ref="H53:H105" si="32">IFERROR(G53/G$28,0)</f>
        <v>0</v>
      </c>
      <c r="I53" s="217">
        <v>0</v>
      </c>
      <c r="J53" s="103">
        <f t="shared" ref="J53:J105" si="33">IFERROR(I53/I$28,0)</f>
        <v>0</v>
      </c>
      <c r="K53" s="217">
        <v>0</v>
      </c>
      <c r="L53" s="103">
        <f t="shared" ref="L53:L105" si="34">IFERROR(K53/K$28,0)</f>
        <v>0</v>
      </c>
      <c r="M53" s="217">
        <v>0</v>
      </c>
      <c r="N53" s="103">
        <f t="shared" ref="N53:N105" si="35">IFERROR(M53/M$28,0)</f>
        <v>0</v>
      </c>
      <c r="O53" s="217">
        <v>0</v>
      </c>
      <c r="P53" s="103">
        <f t="shared" ref="P53:P105" si="36">IFERROR(O53/O$28,0)</f>
        <v>0</v>
      </c>
      <c r="Q53" s="217">
        <v>0</v>
      </c>
      <c r="R53" s="103">
        <f t="shared" ref="R53:R105" si="37">IFERROR(Q53/Q$28,0)</f>
        <v>0</v>
      </c>
      <c r="S53" s="217">
        <v>0</v>
      </c>
      <c r="T53" s="103">
        <f t="shared" ref="T53:T105" si="38">IFERROR(S53/S$28,0)</f>
        <v>0</v>
      </c>
      <c r="U53" s="217">
        <v>0</v>
      </c>
      <c r="V53" s="103">
        <f t="shared" ref="V53:V105" si="39">IFERROR(U53/U$28,0)</f>
        <v>0</v>
      </c>
      <c r="W53" s="5"/>
      <c r="X53" s="247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</row>
    <row r="54" spans="1:259" ht="12.75" customHeight="1" x14ac:dyDescent="0.3">
      <c r="A54" s="38" t="s">
        <v>30</v>
      </c>
      <c r="B54" s="50"/>
      <c r="C54" s="217">
        <v>0</v>
      </c>
      <c r="D54" s="103">
        <f t="shared" si="30"/>
        <v>0</v>
      </c>
      <c r="E54" s="217">
        <v>0</v>
      </c>
      <c r="F54" s="103">
        <f t="shared" si="31"/>
        <v>0</v>
      </c>
      <c r="G54" s="217">
        <v>0</v>
      </c>
      <c r="H54" s="103">
        <f t="shared" si="32"/>
        <v>0</v>
      </c>
      <c r="I54" s="217">
        <v>0</v>
      </c>
      <c r="J54" s="103">
        <f t="shared" si="33"/>
        <v>0</v>
      </c>
      <c r="K54" s="217">
        <v>0</v>
      </c>
      <c r="L54" s="103">
        <f t="shared" si="34"/>
        <v>0</v>
      </c>
      <c r="M54" s="217">
        <v>0</v>
      </c>
      <c r="N54" s="103">
        <f t="shared" si="35"/>
        <v>0</v>
      </c>
      <c r="O54" s="217">
        <v>0</v>
      </c>
      <c r="P54" s="103">
        <f t="shared" si="36"/>
        <v>0</v>
      </c>
      <c r="Q54" s="217">
        <v>0</v>
      </c>
      <c r="R54" s="103">
        <f t="shared" si="37"/>
        <v>0</v>
      </c>
      <c r="S54" s="217">
        <v>0</v>
      </c>
      <c r="T54" s="103">
        <f t="shared" si="38"/>
        <v>0</v>
      </c>
      <c r="U54" s="217">
        <v>0</v>
      </c>
      <c r="V54" s="103">
        <f t="shared" si="39"/>
        <v>0</v>
      </c>
      <c r="X54" s="247"/>
    </row>
    <row r="55" spans="1:259" ht="12.75" customHeight="1" x14ac:dyDescent="0.3">
      <c r="A55" s="38" t="s">
        <v>153</v>
      </c>
      <c r="B55" s="50"/>
      <c r="C55" s="217">
        <v>0</v>
      </c>
      <c r="D55" s="103">
        <f t="shared" si="30"/>
        <v>0</v>
      </c>
      <c r="E55" s="217">
        <v>0</v>
      </c>
      <c r="F55" s="103">
        <f t="shared" si="31"/>
        <v>0</v>
      </c>
      <c r="G55" s="217">
        <v>0</v>
      </c>
      <c r="H55" s="103">
        <f t="shared" si="32"/>
        <v>0</v>
      </c>
      <c r="I55" s="217">
        <v>0</v>
      </c>
      <c r="J55" s="103">
        <f t="shared" si="33"/>
        <v>0</v>
      </c>
      <c r="K55" s="217">
        <v>0</v>
      </c>
      <c r="L55" s="103">
        <f t="shared" si="34"/>
        <v>0</v>
      </c>
      <c r="M55" s="217">
        <v>0</v>
      </c>
      <c r="N55" s="103">
        <f t="shared" si="35"/>
        <v>0</v>
      </c>
      <c r="O55" s="217">
        <v>0</v>
      </c>
      <c r="P55" s="103">
        <f t="shared" si="36"/>
        <v>0</v>
      </c>
      <c r="Q55" s="217">
        <v>0</v>
      </c>
      <c r="R55" s="103">
        <f t="shared" si="37"/>
        <v>0</v>
      </c>
      <c r="S55" s="217">
        <v>0</v>
      </c>
      <c r="T55" s="103">
        <f t="shared" si="38"/>
        <v>0</v>
      </c>
      <c r="U55" s="217">
        <v>0</v>
      </c>
      <c r="V55" s="103">
        <f t="shared" si="39"/>
        <v>0</v>
      </c>
      <c r="X55" s="247"/>
    </row>
    <row r="56" spans="1:259" ht="12.75" customHeight="1" x14ac:dyDescent="0.3">
      <c r="A56" s="38" t="s">
        <v>88</v>
      </c>
      <c r="B56" s="50"/>
      <c r="C56" s="217">
        <v>0</v>
      </c>
      <c r="D56" s="103">
        <f t="shared" si="30"/>
        <v>0</v>
      </c>
      <c r="E56" s="217">
        <v>0</v>
      </c>
      <c r="F56" s="103">
        <f t="shared" si="31"/>
        <v>0</v>
      </c>
      <c r="G56" s="217">
        <v>0</v>
      </c>
      <c r="H56" s="103">
        <f t="shared" si="32"/>
        <v>0</v>
      </c>
      <c r="I56" s="217">
        <v>0</v>
      </c>
      <c r="J56" s="103">
        <f t="shared" si="33"/>
        <v>0</v>
      </c>
      <c r="K56" s="217">
        <v>0</v>
      </c>
      <c r="L56" s="103">
        <f t="shared" si="34"/>
        <v>0</v>
      </c>
      <c r="M56" s="217">
        <v>0</v>
      </c>
      <c r="N56" s="103">
        <f t="shared" si="35"/>
        <v>0</v>
      </c>
      <c r="O56" s="217">
        <v>0</v>
      </c>
      <c r="P56" s="103">
        <f t="shared" si="36"/>
        <v>0</v>
      </c>
      <c r="Q56" s="217">
        <v>0</v>
      </c>
      <c r="R56" s="103">
        <f t="shared" si="37"/>
        <v>0</v>
      </c>
      <c r="S56" s="217">
        <v>0</v>
      </c>
      <c r="T56" s="103">
        <f t="shared" si="38"/>
        <v>0</v>
      </c>
      <c r="U56" s="217">
        <v>0</v>
      </c>
      <c r="V56" s="103">
        <f t="shared" si="39"/>
        <v>0</v>
      </c>
      <c r="X56" s="247"/>
    </row>
    <row r="57" spans="1:259" s="269" customFormat="1" ht="12.75" customHeight="1" x14ac:dyDescent="0.3">
      <c r="A57" s="38" t="s">
        <v>14</v>
      </c>
      <c r="B57" s="50"/>
      <c r="C57" s="217">
        <v>13078</v>
      </c>
      <c r="D57" s="103">
        <f t="shared" si="30"/>
        <v>0</v>
      </c>
      <c r="E57" s="217">
        <v>13404.949999999999</v>
      </c>
      <c r="F57" s="103">
        <f t="shared" si="31"/>
        <v>0</v>
      </c>
      <c r="G57" s="217">
        <v>13740.073749999998</v>
      </c>
      <c r="H57" s="103">
        <f t="shared" si="32"/>
        <v>0</v>
      </c>
      <c r="I57" s="217">
        <v>14083.575593749996</v>
      </c>
      <c r="J57" s="103">
        <f t="shared" si="33"/>
        <v>0</v>
      </c>
      <c r="K57" s="217">
        <v>14435.664983593744</v>
      </c>
      <c r="L57" s="103">
        <f t="shared" si="34"/>
        <v>0</v>
      </c>
      <c r="M57" s="217">
        <v>14796.556608183586</v>
      </c>
      <c r="N57" s="103">
        <f t="shared" si="35"/>
        <v>0</v>
      </c>
      <c r="O57" s="217">
        <v>15166.470523388174</v>
      </c>
      <c r="P57" s="103">
        <f t="shared" si="36"/>
        <v>0</v>
      </c>
      <c r="Q57" s="217">
        <v>15545.632286472877</v>
      </c>
      <c r="R57" s="103">
        <f t="shared" si="37"/>
        <v>0</v>
      </c>
      <c r="S57" s="217">
        <v>15934.273093634698</v>
      </c>
      <c r="T57" s="103">
        <f t="shared" si="38"/>
        <v>0</v>
      </c>
      <c r="U57" s="217">
        <v>16332.629920975563</v>
      </c>
      <c r="V57" s="103">
        <f t="shared" si="39"/>
        <v>0</v>
      </c>
      <c r="W57" s="5"/>
      <c r="X57" s="247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</row>
    <row r="58" spans="1:259" s="269" customFormat="1" ht="12.75" customHeight="1" x14ac:dyDescent="0.3">
      <c r="A58" s="38" t="s">
        <v>31</v>
      </c>
      <c r="B58" s="50"/>
      <c r="C58" s="217">
        <v>12252</v>
      </c>
      <c r="D58" s="103">
        <f t="shared" si="30"/>
        <v>0</v>
      </c>
      <c r="E58" s="217">
        <v>13989</v>
      </c>
      <c r="F58" s="103">
        <f t="shared" si="31"/>
        <v>0</v>
      </c>
      <c r="G58" s="217">
        <v>14338.724999999999</v>
      </c>
      <c r="H58" s="103">
        <f t="shared" si="32"/>
        <v>0</v>
      </c>
      <c r="I58" s="217">
        <v>14697.193124999998</v>
      </c>
      <c r="J58" s="103">
        <f t="shared" si="33"/>
        <v>0</v>
      </c>
      <c r="K58" s="217">
        <v>15064.622953124997</v>
      </c>
      <c r="L58" s="103">
        <f t="shared" si="34"/>
        <v>0</v>
      </c>
      <c r="M58" s="217">
        <v>15441.238526953121</v>
      </c>
      <c r="N58" s="103">
        <f t="shared" si="35"/>
        <v>0</v>
      </c>
      <c r="O58" s="217">
        <v>15827.269490126948</v>
      </c>
      <c r="P58" s="103">
        <f t="shared" si="36"/>
        <v>0</v>
      </c>
      <c r="Q58" s="217">
        <v>16222.951227380121</v>
      </c>
      <c r="R58" s="103">
        <f t="shared" si="37"/>
        <v>0</v>
      </c>
      <c r="S58" s="217">
        <v>16628.525008064622</v>
      </c>
      <c r="T58" s="103">
        <f t="shared" si="38"/>
        <v>0</v>
      </c>
      <c r="U58" s="217">
        <v>17044.238133266237</v>
      </c>
      <c r="V58" s="103">
        <f t="shared" si="39"/>
        <v>0</v>
      </c>
      <c r="W58" s="5"/>
      <c r="X58" s="247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</row>
    <row r="59" spans="1:259" ht="12.75" customHeight="1" x14ac:dyDescent="0.3">
      <c r="A59" s="38" t="s">
        <v>141</v>
      </c>
      <c r="B59" s="50"/>
      <c r="C59" s="217">
        <v>0</v>
      </c>
      <c r="D59" s="103">
        <f t="shared" si="30"/>
        <v>0</v>
      </c>
      <c r="E59" s="217">
        <v>0</v>
      </c>
      <c r="F59" s="103">
        <f t="shared" si="31"/>
        <v>0</v>
      </c>
      <c r="G59" s="217">
        <v>0</v>
      </c>
      <c r="H59" s="103">
        <f t="shared" si="32"/>
        <v>0</v>
      </c>
      <c r="I59" s="217">
        <v>0</v>
      </c>
      <c r="J59" s="103">
        <f t="shared" si="33"/>
        <v>0</v>
      </c>
      <c r="K59" s="217">
        <v>0</v>
      </c>
      <c r="L59" s="103">
        <f t="shared" si="34"/>
        <v>0</v>
      </c>
      <c r="M59" s="217">
        <v>0</v>
      </c>
      <c r="N59" s="103">
        <f t="shared" si="35"/>
        <v>0</v>
      </c>
      <c r="O59" s="217">
        <v>0</v>
      </c>
      <c r="P59" s="103">
        <f t="shared" si="36"/>
        <v>0</v>
      </c>
      <c r="Q59" s="217">
        <v>0</v>
      </c>
      <c r="R59" s="103">
        <f t="shared" si="37"/>
        <v>0</v>
      </c>
      <c r="S59" s="217">
        <v>0</v>
      </c>
      <c r="T59" s="103">
        <f t="shared" si="38"/>
        <v>0</v>
      </c>
      <c r="U59" s="217">
        <v>0</v>
      </c>
      <c r="V59" s="103">
        <f t="shared" si="39"/>
        <v>0</v>
      </c>
      <c r="X59" s="247"/>
    </row>
    <row r="60" spans="1:259" s="269" customFormat="1" ht="12.75" customHeight="1" x14ac:dyDescent="0.3">
      <c r="A60" s="38" t="s">
        <v>149</v>
      </c>
      <c r="B60" s="50"/>
      <c r="C60" s="217">
        <v>150000</v>
      </c>
      <c r="D60" s="103">
        <f t="shared" si="30"/>
        <v>0</v>
      </c>
      <c r="E60" s="217">
        <v>150000</v>
      </c>
      <c r="F60" s="103">
        <f t="shared" si="31"/>
        <v>0</v>
      </c>
      <c r="G60" s="217">
        <v>150000</v>
      </c>
      <c r="H60" s="103">
        <f t="shared" si="32"/>
        <v>0</v>
      </c>
      <c r="I60" s="217">
        <v>150000</v>
      </c>
      <c r="J60" s="103">
        <f t="shared" si="33"/>
        <v>0</v>
      </c>
      <c r="K60" s="217">
        <v>150000</v>
      </c>
      <c r="L60" s="103">
        <f t="shared" si="34"/>
        <v>0</v>
      </c>
      <c r="M60" s="217">
        <v>150000</v>
      </c>
      <c r="N60" s="103">
        <f t="shared" si="35"/>
        <v>0</v>
      </c>
      <c r="O60" s="217">
        <v>150000</v>
      </c>
      <c r="P60" s="103">
        <f t="shared" si="36"/>
        <v>0</v>
      </c>
      <c r="Q60" s="217">
        <v>150000</v>
      </c>
      <c r="R60" s="103">
        <f t="shared" si="37"/>
        <v>0</v>
      </c>
      <c r="S60" s="217">
        <v>150000</v>
      </c>
      <c r="T60" s="103">
        <f t="shared" si="38"/>
        <v>0</v>
      </c>
      <c r="U60" s="217">
        <v>150000</v>
      </c>
      <c r="V60" s="103">
        <f t="shared" si="39"/>
        <v>0</v>
      </c>
      <c r="W60" s="5"/>
      <c r="X60" s="247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  <c r="IY60" s="5"/>
    </row>
    <row r="61" spans="1:259" s="269" customFormat="1" ht="12.75" customHeight="1" x14ac:dyDescent="0.3">
      <c r="A61" s="38" t="s">
        <v>157</v>
      </c>
      <c r="B61" s="50"/>
      <c r="C61" s="217">
        <v>134132.52499999999</v>
      </c>
      <c r="D61" s="103">
        <f t="shared" si="30"/>
        <v>0</v>
      </c>
      <c r="E61" s="217">
        <v>160959.03</v>
      </c>
      <c r="F61" s="103">
        <f t="shared" si="31"/>
        <v>0</v>
      </c>
      <c r="G61" s="217">
        <v>177054.93300000002</v>
      </c>
      <c r="H61" s="103">
        <f t="shared" si="32"/>
        <v>0</v>
      </c>
      <c r="I61" s="217">
        <v>181481.30632500001</v>
      </c>
      <c r="J61" s="103">
        <f t="shared" si="33"/>
        <v>0</v>
      </c>
      <c r="K61" s="217">
        <v>186018.338983125</v>
      </c>
      <c r="L61" s="103">
        <f t="shared" si="34"/>
        <v>0</v>
      </c>
      <c r="M61" s="217">
        <v>190668.7974577031</v>
      </c>
      <c r="N61" s="103">
        <f t="shared" si="35"/>
        <v>0</v>
      </c>
      <c r="O61" s="217">
        <v>195435.51739414566</v>
      </c>
      <c r="P61" s="103">
        <f t="shared" si="36"/>
        <v>0</v>
      </c>
      <c r="Q61" s="217">
        <v>200321.40532899927</v>
      </c>
      <c r="R61" s="103">
        <f t="shared" si="37"/>
        <v>0</v>
      </c>
      <c r="S61" s="217">
        <v>205329.44046222424</v>
      </c>
      <c r="T61" s="103">
        <f t="shared" si="38"/>
        <v>0</v>
      </c>
      <c r="U61" s="217">
        <v>210462.67647377984</v>
      </c>
      <c r="V61" s="103">
        <f t="shared" si="39"/>
        <v>0</v>
      </c>
      <c r="W61" s="5"/>
      <c r="X61" s="247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  <c r="IW61" s="5"/>
      <c r="IX61" s="5"/>
      <c r="IY61" s="5"/>
    </row>
    <row r="62" spans="1:259" s="269" customFormat="1" ht="12.75" customHeight="1" x14ac:dyDescent="0.3">
      <c r="A62" s="38" t="s">
        <v>294</v>
      </c>
      <c r="B62" s="50"/>
      <c r="C62" s="217">
        <v>670000</v>
      </c>
      <c r="D62" s="103">
        <f t="shared" si="30"/>
        <v>0</v>
      </c>
      <c r="E62" s="217">
        <v>679000</v>
      </c>
      <c r="F62" s="103">
        <f t="shared" si="31"/>
        <v>0</v>
      </c>
      <c r="G62" s="217">
        <v>1288270</v>
      </c>
      <c r="H62" s="103">
        <f t="shared" si="32"/>
        <v>0</v>
      </c>
      <c r="I62" s="217">
        <v>697818.10000000009</v>
      </c>
      <c r="J62" s="103">
        <f t="shared" si="33"/>
        <v>0</v>
      </c>
      <c r="K62" s="217">
        <v>707652.64300000004</v>
      </c>
      <c r="L62" s="103">
        <f t="shared" si="34"/>
        <v>0</v>
      </c>
      <c r="M62" s="217">
        <v>1167782.2222899999</v>
      </c>
      <c r="N62" s="103">
        <f t="shared" si="35"/>
        <v>0</v>
      </c>
      <c r="O62" s="217">
        <v>728215.68895870005</v>
      </c>
      <c r="P62" s="103">
        <f t="shared" si="36"/>
        <v>0</v>
      </c>
      <c r="Q62" s="217">
        <v>738962.15962746111</v>
      </c>
      <c r="R62" s="103">
        <f t="shared" si="37"/>
        <v>0</v>
      </c>
      <c r="S62" s="217">
        <v>1200031.0244162849</v>
      </c>
      <c r="T62" s="103">
        <f t="shared" si="38"/>
        <v>0</v>
      </c>
      <c r="U62" s="217">
        <v>761431.9551487735</v>
      </c>
      <c r="V62" s="103">
        <f t="shared" si="39"/>
        <v>0</v>
      </c>
      <c r="W62" s="5"/>
      <c r="X62" s="247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</row>
    <row r="63" spans="1:259" ht="12.75" customHeight="1" x14ac:dyDescent="0.3">
      <c r="A63" s="38" t="s">
        <v>29</v>
      </c>
      <c r="B63" s="50"/>
      <c r="C63" s="217">
        <v>0</v>
      </c>
      <c r="D63" s="103">
        <f t="shared" si="30"/>
        <v>0</v>
      </c>
      <c r="E63" s="217">
        <v>0</v>
      </c>
      <c r="F63" s="103">
        <f t="shared" si="31"/>
        <v>0</v>
      </c>
      <c r="G63" s="217">
        <v>0</v>
      </c>
      <c r="H63" s="103">
        <f t="shared" si="32"/>
        <v>0</v>
      </c>
      <c r="I63" s="217">
        <v>0</v>
      </c>
      <c r="J63" s="103">
        <f t="shared" si="33"/>
        <v>0</v>
      </c>
      <c r="K63" s="217">
        <v>0</v>
      </c>
      <c r="L63" s="103">
        <f t="shared" si="34"/>
        <v>0</v>
      </c>
      <c r="M63" s="217">
        <v>0</v>
      </c>
      <c r="N63" s="103">
        <f t="shared" si="35"/>
        <v>0</v>
      </c>
      <c r="O63" s="217">
        <v>0</v>
      </c>
      <c r="P63" s="103">
        <f t="shared" si="36"/>
        <v>0</v>
      </c>
      <c r="Q63" s="217">
        <v>0</v>
      </c>
      <c r="R63" s="103">
        <f t="shared" si="37"/>
        <v>0</v>
      </c>
      <c r="S63" s="217">
        <v>0</v>
      </c>
      <c r="T63" s="103">
        <f t="shared" si="38"/>
        <v>0</v>
      </c>
      <c r="U63" s="217">
        <v>0</v>
      </c>
      <c r="V63" s="103">
        <f t="shared" si="39"/>
        <v>0</v>
      </c>
      <c r="X63" s="247"/>
    </row>
    <row r="64" spans="1:259" ht="12.75" customHeight="1" x14ac:dyDescent="0.3">
      <c r="A64" s="38" t="s">
        <v>148</v>
      </c>
      <c r="B64" s="50"/>
      <c r="C64" s="217">
        <v>0</v>
      </c>
      <c r="D64" s="103">
        <f t="shared" si="30"/>
        <v>0</v>
      </c>
      <c r="E64" s="217">
        <v>0</v>
      </c>
      <c r="F64" s="103">
        <f t="shared" si="31"/>
        <v>0</v>
      </c>
      <c r="G64" s="217">
        <v>0</v>
      </c>
      <c r="H64" s="103">
        <f t="shared" si="32"/>
        <v>0</v>
      </c>
      <c r="I64" s="217">
        <v>0</v>
      </c>
      <c r="J64" s="103">
        <f t="shared" si="33"/>
        <v>0</v>
      </c>
      <c r="K64" s="217">
        <v>0</v>
      </c>
      <c r="L64" s="103">
        <f t="shared" si="34"/>
        <v>0</v>
      </c>
      <c r="M64" s="217">
        <v>0</v>
      </c>
      <c r="N64" s="103">
        <f t="shared" si="35"/>
        <v>0</v>
      </c>
      <c r="O64" s="217">
        <v>0</v>
      </c>
      <c r="P64" s="103">
        <f t="shared" si="36"/>
        <v>0</v>
      </c>
      <c r="Q64" s="217">
        <v>0</v>
      </c>
      <c r="R64" s="103">
        <f t="shared" si="37"/>
        <v>0</v>
      </c>
      <c r="S64" s="217">
        <v>0</v>
      </c>
      <c r="T64" s="103">
        <f t="shared" si="38"/>
        <v>0</v>
      </c>
      <c r="U64" s="217">
        <v>0</v>
      </c>
      <c r="V64" s="103">
        <f t="shared" si="39"/>
        <v>0</v>
      </c>
      <c r="X64" s="247"/>
    </row>
    <row r="65" spans="1:259" ht="12.75" customHeight="1" x14ac:dyDescent="0.3">
      <c r="A65" s="38" t="s">
        <v>39</v>
      </c>
      <c r="B65" s="50"/>
      <c r="C65" s="217">
        <v>0</v>
      </c>
      <c r="D65" s="103">
        <f t="shared" si="30"/>
        <v>0</v>
      </c>
      <c r="E65" s="217">
        <v>0</v>
      </c>
      <c r="F65" s="103">
        <f t="shared" si="31"/>
        <v>0</v>
      </c>
      <c r="G65" s="217">
        <v>0</v>
      </c>
      <c r="H65" s="103">
        <f t="shared" si="32"/>
        <v>0</v>
      </c>
      <c r="I65" s="217">
        <v>0</v>
      </c>
      <c r="J65" s="103">
        <f t="shared" si="33"/>
        <v>0</v>
      </c>
      <c r="K65" s="217">
        <v>0</v>
      </c>
      <c r="L65" s="103">
        <f t="shared" si="34"/>
        <v>0</v>
      </c>
      <c r="M65" s="217">
        <v>0</v>
      </c>
      <c r="N65" s="103">
        <f t="shared" si="35"/>
        <v>0</v>
      </c>
      <c r="O65" s="217">
        <v>0</v>
      </c>
      <c r="P65" s="103">
        <f t="shared" si="36"/>
        <v>0</v>
      </c>
      <c r="Q65" s="217">
        <v>0</v>
      </c>
      <c r="R65" s="103">
        <f t="shared" si="37"/>
        <v>0</v>
      </c>
      <c r="S65" s="217">
        <v>0</v>
      </c>
      <c r="T65" s="103">
        <f t="shared" si="38"/>
        <v>0</v>
      </c>
      <c r="U65" s="217">
        <v>0</v>
      </c>
      <c r="V65" s="103">
        <f t="shared" si="39"/>
        <v>0</v>
      </c>
      <c r="X65" s="247"/>
    </row>
    <row r="66" spans="1:259" ht="12.75" customHeight="1" x14ac:dyDescent="0.3">
      <c r="A66" s="38" t="s">
        <v>147</v>
      </c>
      <c r="B66" s="50"/>
      <c r="C66" s="217">
        <v>0</v>
      </c>
      <c r="D66" s="103">
        <f t="shared" si="30"/>
        <v>0</v>
      </c>
      <c r="E66" s="217">
        <v>0</v>
      </c>
      <c r="F66" s="103">
        <f t="shared" si="31"/>
        <v>0</v>
      </c>
      <c r="G66" s="217">
        <v>0</v>
      </c>
      <c r="H66" s="103">
        <f t="shared" si="32"/>
        <v>0</v>
      </c>
      <c r="I66" s="217">
        <v>0</v>
      </c>
      <c r="J66" s="103">
        <f t="shared" si="33"/>
        <v>0</v>
      </c>
      <c r="K66" s="217">
        <v>0</v>
      </c>
      <c r="L66" s="103">
        <f t="shared" si="34"/>
        <v>0</v>
      </c>
      <c r="M66" s="217">
        <v>0</v>
      </c>
      <c r="N66" s="103">
        <f t="shared" si="35"/>
        <v>0</v>
      </c>
      <c r="O66" s="217">
        <v>0</v>
      </c>
      <c r="P66" s="103">
        <f t="shared" si="36"/>
        <v>0</v>
      </c>
      <c r="Q66" s="217">
        <v>0</v>
      </c>
      <c r="R66" s="103">
        <f t="shared" si="37"/>
        <v>0</v>
      </c>
      <c r="S66" s="217">
        <v>0</v>
      </c>
      <c r="T66" s="103">
        <f t="shared" si="38"/>
        <v>0</v>
      </c>
      <c r="U66" s="217">
        <v>0</v>
      </c>
      <c r="V66" s="103">
        <f t="shared" si="39"/>
        <v>0</v>
      </c>
      <c r="X66" s="247"/>
    </row>
    <row r="67" spans="1:259" ht="12.75" customHeight="1" x14ac:dyDescent="0.3">
      <c r="A67" s="38" t="s">
        <v>140</v>
      </c>
      <c r="B67" s="50"/>
      <c r="C67" s="217">
        <v>0</v>
      </c>
      <c r="D67" s="103">
        <f t="shared" si="30"/>
        <v>0</v>
      </c>
      <c r="E67" s="217">
        <v>0</v>
      </c>
      <c r="F67" s="103">
        <f t="shared" si="31"/>
        <v>0</v>
      </c>
      <c r="G67" s="217">
        <v>0</v>
      </c>
      <c r="H67" s="103">
        <f t="shared" si="32"/>
        <v>0</v>
      </c>
      <c r="I67" s="217">
        <v>0</v>
      </c>
      <c r="J67" s="103">
        <f t="shared" si="33"/>
        <v>0</v>
      </c>
      <c r="K67" s="217">
        <v>0</v>
      </c>
      <c r="L67" s="103">
        <f t="shared" si="34"/>
        <v>0</v>
      </c>
      <c r="M67" s="217">
        <v>0</v>
      </c>
      <c r="N67" s="103">
        <f t="shared" si="35"/>
        <v>0</v>
      </c>
      <c r="O67" s="217">
        <v>0</v>
      </c>
      <c r="P67" s="103">
        <f t="shared" si="36"/>
        <v>0</v>
      </c>
      <c r="Q67" s="217">
        <v>0</v>
      </c>
      <c r="R67" s="103">
        <f t="shared" si="37"/>
        <v>0</v>
      </c>
      <c r="S67" s="217">
        <v>0</v>
      </c>
      <c r="T67" s="103">
        <f t="shared" si="38"/>
        <v>0</v>
      </c>
      <c r="U67" s="217">
        <v>0</v>
      </c>
      <c r="V67" s="103">
        <f t="shared" si="39"/>
        <v>0</v>
      </c>
      <c r="X67" s="247"/>
    </row>
    <row r="68" spans="1:259" ht="12.75" customHeight="1" x14ac:dyDescent="0.3">
      <c r="A68" s="38" t="s">
        <v>6</v>
      </c>
      <c r="B68" s="50"/>
      <c r="C68" s="217">
        <v>0</v>
      </c>
      <c r="D68" s="103">
        <f t="shared" si="30"/>
        <v>0</v>
      </c>
      <c r="E68" s="217">
        <v>0</v>
      </c>
      <c r="F68" s="103">
        <f t="shared" si="31"/>
        <v>0</v>
      </c>
      <c r="G68" s="217">
        <v>0</v>
      </c>
      <c r="H68" s="103">
        <f t="shared" si="32"/>
        <v>0</v>
      </c>
      <c r="I68" s="217">
        <v>0</v>
      </c>
      <c r="J68" s="103">
        <f t="shared" si="33"/>
        <v>0</v>
      </c>
      <c r="K68" s="217">
        <v>0</v>
      </c>
      <c r="L68" s="103">
        <f t="shared" si="34"/>
        <v>0</v>
      </c>
      <c r="M68" s="217">
        <v>0</v>
      </c>
      <c r="N68" s="103">
        <f t="shared" si="35"/>
        <v>0</v>
      </c>
      <c r="O68" s="217">
        <v>0</v>
      </c>
      <c r="P68" s="103">
        <f t="shared" si="36"/>
        <v>0</v>
      </c>
      <c r="Q68" s="217">
        <v>0</v>
      </c>
      <c r="R68" s="103">
        <f t="shared" si="37"/>
        <v>0</v>
      </c>
      <c r="S68" s="217">
        <v>0</v>
      </c>
      <c r="T68" s="103">
        <f t="shared" si="38"/>
        <v>0</v>
      </c>
      <c r="U68" s="217">
        <v>0</v>
      </c>
      <c r="V68" s="103">
        <f t="shared" si="39"/>
        <v>0</v>
      </c>
      <c r="X68" s="247"/>
    </row>
    <row r="69" spans="1:259" s="269" customFormat="1" ht="12.75" customHeight="1" x14ac:dyDescent="0.3">
      <c r="A69" s="38" t="s">
        <v>142</v>
      </c>
      <c r="B69" s="50"/>
      <c r="C69" s="217">
        <v>12588</v>
      </c>
      <c r="D69" s="103">
        <f t="shared" si="30"/>
        <v>0</v>
      </c>
      <c r="E69" s="217">
        <v>13846.800000000001</v>
      </c>
      <c r="F69" s="103">
        <f t="shared" si="31"/>
        <v>0</v>
      </c>
      <c r="G69" s="217">
        <v>14539.140000000001</v>
      </c>
      <c r="H69" s="103">
        <f t="shared" si="32"/>
        <v>0</v>
      </c>
      <c r="I69" s="217">
        <v>14902.6185</v>
      </c>
      <c r="J69" s="103">
        <f t="shared" si="33"/>
        <v>0</v>
      </c>
      <c r="K69" s="217">
        <v>15275.183962499999</v>
      </c>
      <c r="L69" s="103">
        <f t="shared" si="34"/>
        <v>0</v>
      </c>
      <c r="M69" s="217">
        <v>15657.063561562498</v>
      </c>
      <c r="N69" s="103">
        <f t="shared" si="35"/>
        <v>0</v>
      </c>
      <c r="O69" s="217">
        <v>16048.490150601559</v>
      </c>
      <c r="P69" s="103">
        <f t="shared" si="36"/>
        <v>0</v>
      </c>
      <c r="Q69" s="217">
        <v>16449.702404366599</v>
      </c>
      <c r="R69" s="103">
        <f t="shared" si="37"/>
        <v>0</v>
      </c>
      <c r="S69" s="217">
        <v>16860.944964475762</v>
      </c>
      <c r="T69" s="103">
        <f t="shared" si="38"/>
        <v>0</v>
      </c>
      <c r="U69" s="217">
        <v>17282.468588587653</v>
      </c>
      <c r="V69" s="103">
        <f t="shared" si="39"/>
        <v>0</v>
      </c>
      <c r="W69" s="5"/>
      <c r="X69" s="247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</row>
    <row r="70" spans="1:259" ht="12.75" customHeight="1" x14ac:dyDescent="0.3">
      <c r="A70" s="38" t="s">
        <v>32</v>
      </c>
      <c r="B70" s="50"/>
      <c r="C70" s="217">
        <v>0</v>
      </c>
      <c r="D70" s="103">
        <f t="shared" si="30"/>
        <v>0</v>
      </c>
      <c r="E70" s="217">
        <v>0</v>
      </c>
      <c r="F70" s="103">
        <f t="shared" si="31"/>
        <v>0</v>
      </c>
      <c r="G70" s="217">
        <v>0</v>
      </c>
      <c r="H70" s="103">
        <f t="shared" si="32"/>
        <v>0</v>
      </c>
      <c r="I70" s="217">
        <v>0</v>
      </c>
      <c r="J70" s="103">
        <f t="shared" si="33"/>
        <v>0</v>
      </c>
      <c r="K70" s="217">
        <v>0</v>
      </c>
      <c r="L70" s="103">
        <f t="shared" si="34"/>
        <v>0</v>
      </c>
      <c r="M70" s="217">
        <v>0</v>
      </c>
      <c r="N70" s="103">
        <f t="shared" si="35"/>
        <v>0</v>
      </c>
      <c r="O70" s="217">
        <v>0</v>
      </c>
      <c r="P70" s="103">
        <f t="shared" si="36"/>
        <v>0</v>
      </c>
      <c r="Q70" s="217">
        <v>0</v>
      </c>
      <c r="R70" s="103">
        <f t="shared" si="37"/>
        <v>0</v>
      </c>
      <c r="S70" s="217">
        <v>0</v>
      </c>
      <c r="T70" s="103">
        <f t="shared" si="38"/>
        <v>0</v>
      </c>
      <c r="U70" s="217">
        <v>0</v>
      </c>
      <c r="V70" s="103">
        <f t="shared" si="39"/>
        <v>0</v>
      </c>
      <c r="X70" s="247"/>
    </row>
    <row r="71" spans="1:259" s="269" customFormat="1" ht="12.75" customHeight="1" x14ac:dyDescent="0.3">
      <c r="A71" s="38" t="s">
        <v>138</v>
      </c>
      <c r="B71" s="50"/>
      <c r="C71" s="217">
        <v>78522</v>
      </c>
      <c r="D71" s="103">
        <f t="shared" si="30"/>
        <v>0</v>
      </c>
      <c r="E71" s="217">
        <v>86374.200000000012</v>
      </c>
      <c r="F71" s="103">
        <f t="shared" si="31"/>
        <v>0</v>
      </c>
      <c r="G71" s="217">
        <v>90692.910000000018</v>
      </c>
      <c r="H71" s="103">
        <f t="shared" si="32"/>
        <v>0</v>
      </c>
      <c r="I71" s="217">
        <v>92960.23275000001</v>
      </c>
      <c r="J71" s="103">
        <f t="shared" si="33"/>
        <v>0</v>
      </c>
      <c r="K71" s="217">
        <v>95284.238568750006</v>
      </c>
      <c r="L71" s="103">
        <f t="shared" si="34"/>
        <v>0</v>
      </c>
      <c r="M71" s="217">
        <v>97666.344532968753</v>
      </c>
      <c r="N71" s="103">
        <f t="shared" si="35"/>
        <v>0</v>
      </c>
      <c r="O71" s="217">
        <v>100108.00314629296</v>
      </c>
      <c r="P71" s="103">
        <f t="shared" si="36"/>
        <v>0</v>
      </c>
      <c r="Q71" s="217">
        <v>102610.70322495028</v>
      </c>
      <c r="R71" s="103">
        <f t="shared" si="37"/>
        <v>0</v>
      </c>
      <c r="S71" s="217">
        <v>105175.97080557403</v>
      </c>
      <c r="T71" s="103">
        <f t="shared" si="38"/>
        <v>0</v>
      </c>
      <c r="U71" s="217">
        <v>107805.37007571338</v>
      </c>
      <c r="V71" s="103">
        <f t="shared" si="39"/>
        <v>0</v>
      </c>
      <c r="W71" s="5"/>
      <c r="X71" s="247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</row>
    <row r="72" spans="1:259" s="269" customFormat="1" ht="12.75" customHeight="1" x14ac:dyDescent="0.3">
      <c r="A72" s="38" t="s">
        <v>154</v>
      </c>
      <c r="B72" s="50"/>
      <c r="C72" s="217">
        <v>5200</v>
      </c>
      <c r="D72" s="103">
        <f t="shared" si="30"/>
        <v>0</v>
      </c>
      <c r="E72" s="217">
        <v>5720.0000000000009</v>
      </c>
      <c r="F72" s="103">
        <f t="shared" si="31"/>
        <v>0</v>
      </c>
      <c r="G72" s="217">
        <v>6006.0000000000009</v>
      </c>
      <c r="H72" s="103">
        <f t="shared" si="32"/>
        <v>0</v>
      </c>
      <c r="I72" s="217">
        <v>6156.1500000000005</v>
      </c>
      <c r="J72" s="103">
        <f t="shared" si="33"/>
        <v>0</v>
      </c>
      <c r="K72" s="217">
        <v>6310.05375</v>
      </c>
      <c r="L72" s="103">
        <f t="shared" si="34"/>
        <v>0</v>
      </c>
      <c r="M72" s="217">
        <v>6467.8050937499993</v>
      </c>
      <c r="N72" s="103">
        <f t="shared" si="35"/>
        <v>0</v>
      </c>
      <c r="O72" s="217">
        <v>6629.5002210937491</v>
      </c>
      <c r="P72" s="103">
        <f t="shared" si="36"/>
        <v>0</v>
      </c>
      <c r="Q72" s="217">
        <v>6795.2377266210924</v>
      </c>
      <c r="R72" s="103">
        <f t="shared" si="37"/>
        <v>0</v>
      </c>
      <c r="S72" s="217">
        <v>6965.1186697866187</v>
      </c>
      <c r="T72" s="103">
        <f t="shared" si="38"/>
        <v>0</v>
      </c>
      <c r="U72" s="217">
        <v>7139.2466365312839</v>
      </c>
      <c r="V72" s="103">
        <f t="shared" si="39"/>
        <v>0</v>
      </c>
      <c r="W72" s="5"/>
      <c r="X72" s="247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</row>
    <row r="73" spans="1:259" s="269" customFormat="1" ht="12.75" customHeight="1" x14ac:dyDescent="0.3">
      <c r="A73" s="38" t="s">
        <v>145</v>
      </c>
      <c r="B73" s="50"/>
      <c r="C73" s="217">
        <v>175000</v>
      </c>
      <c r="D73" s="103">
        <f t="shared" si="30"/>
        <v>0</v>
      </c>
      <c r="E73" s="217">
        <v>175000</v>
      </c>
      <c r="F73" s="103">
        <f t="shared" si="31"/>
        <v>0</v>
      </c>
      <c r="G73" s="217">
        <v>175000</v>
      </c>
      <c r="H73" s="103">
        <f t="shared" si="32"/>
        <v>0</v>
      </c>
      <c r="I73" s="217">
        <v>175000</v>
      </c>
      <c r="J73" s="103">
        <f t="shared" si="33"/>
        <v>0</v>
      </c>
      <c r="K73" s="217">
        <v>175000</v>
      </c>
      <c r="L73" s="103">
        <f t="shared" si="34"/>
        <v>0</v>
      </c>
      <c r="M73" s="217">
        <v>175000</v>
      </c>
      <c r="N73" s="103">
        <f t="shared" si="35"/>
        <v>0</v>
      </c>
      <c r="O73" s="217">
        <v>175000</v>
      </c>
      <c r="P73" s="103">
        <f t="shared" si="36"/>
        <v>0</v>
      </c>
      <c r="Q73" s="217">
        <v>175000</v>
      </c>
      <c r="R73" s="103">
        <f t="shared" si="37"/>
        <v>0</v>
      </c>
      <c r="S73" s="217">
        <v>175000</v>
      </c>
      <c r="T73" s="103">
        <f t="shared" si="38"/>
        <v>0</v>
      </c>
      <c r="U73" s="217">
        <v>175000</v>
      </c>
      <c r="V73" s="103">
        <f t="shared" si="39"/>
        <v>0</v>
      </c>
      <c r="W73" s="5"/>
      <c r="X73" s="247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</row>
    <row r="74" spans="1:259" ht="12.75" customHeight="1" x14ac:dyDescent="0.3">
      <c r="A74" s="38" t="s">
        <v>134</v>
      </c>
      <c r="B74" s="50"/>
      <c r="C74" s="217">
        <v>0</v>
      </c>
      <c r="D74" s="103">
        <f t="shared" si="30"/>
        <v>0</v>
      </c>
      <c r="E74" s="217">
        <v>0</v>
      </c>
      <c r="F74" s="103">
        <f t="shared" si="31"/>
        <v>0</v>
      </c>
      <c r="G74" s="217">
        <v>0</v>
      </c>
      <c r="H74" s="103">
        <f t="shared" si="32"/>
        <v>0</v>
      </c>
      <c r="I74" s="217">
        <v>0</v>
      </c>
      <c r="J74" s="103">
        <f t="shared" si="33"/>
        <v>0</v>
      </c>
      <c r="K74" s="217">
        <v>0</v>
      </c>
      <c r="L74" s="103">
        <f t="shared" si="34"/>
        <v>0</v>
      </c>
      <c r="M74" s="217">
        <v>0</v>
      </c>
      <c r="N74" s="103">
        <f t="shared" si="35"/>
        <v>0</v>
      </c>
      <c r="O74" s="217">
        <v>0</v>
      </c>
      <c r="P74" s="103">
        <f t="shared" si="36"/>
        <v>0</v>
      </c>
      <c r="Q74" s="217">
        <v>0</v>
      </c>
      <c r="R74" s="103">
        <f t="shared" si="37"/>
        <v>0</v>
      </c>
      <c r="S74" s="217">
        <v>0</v>
      </c>
      <c r="T74" s="103">
        <f t="shared" si="38"/>
        <v>0</v>
      </c>
      <c r="U74" s="217">
        <v>0</v>
      </c>
      <c r="V74" s="103">
        <f t="shared" si="39"/>
        <v>0</v>
      </c>
      <c r="X74" s="247"/>
    </row>
    <row r="75" spans="1:259" ht="12.75" customHeight="1" x14ac:dyDescent="0.3">
      <c r="A75" s="38" t="s">
        <v>151</v>
      </c>
      <c r="B75" s="50"/>
      <c r="C75" s="217">
        <v>0</v>
      </c>
      <c r="D75" s="103">
        <f t="shared" si="30"/>
        <v>0</v>
      </c>
      <c r="E75" s="217">
        <v>0</v>
      </c>
      <c r="F75" s="103">
        <f t="shared" si="31"/>
        <v>0</v>
      </c>
      <c r="G75" s="217">
        <v>0</v>
      </c>
      <c r="H75" s="103">
        <f t="shared" si="32"/>
        <v>0</v>
      </c>
      <c r="I75" s="217">
        <v>0</v>
      </c>
      <c r="J75" s="103">
        <f t="shared" si="33"/>
        <v>0</v>
      </c>
      <c r="K75" s="217">
        <v>0</v>
      </c>
      <c r="L75" s="103">
        <f t="shared" si="34"/>
        <v>0</v>
      </c>
      <c r="M75" s="217">
        <v>0</v>
      </c>
      <c r="N75" s="103">
        <f t="shared" si="35"/>
        <v>0</v>
      </c>
      <c r="O75" s="217">
        <v>0</v>
      </c>
      <c r="P75" s="103">
        <f t="shared" si="36"/>
        <v>0</v>
      </c>
      <c r="Q75" s="217">
        <v>0</v>
      </c>
      <c r="R75" s="103">
        <f t="shared" si="37"/>
        <v>0</v>
      </c>
      <c r="S75" s="217">
        <v>0</v>
      </c>
      <c r="T75" s="103">
        <f t="shared" si="38"/>
        <v>0</v>
      </c>
      <c r="U75" s="217">
        <v>0</v>
      </c>
      <c r="V75" s="103">
        <f t="shared" si="39"/>
        <v>0</v>
      </c>
      <c r="X75" s="247"/>
    </row>
    <row r="76" spans="1:259" ht="12.75" customHeight="1" x14ac:dyDescent="0.3">
      <c r="A76" s="38" t="s">
        <v>137</v>
      </c>
      <c r="B76" s="50"/>
      <c r="C76" s="217">
        <v>0</v>
      </c>
      <c r="D76" s="103">
        <f t="shared" si="30"/>
        <v>0</v>
      </c>
      <c r="E76" s="217">
        <v>0</v>
      </c>
      <c r="F76" s="103">
        <f t="shared" si="31"/>
        <v>0</v>
      </c>
      <c r="G76" s="217">
        <v>0</v>
      </c>
      <c r="H76" s="103">
        <f t="shared" si="32"/>
        <v>0</v>
      </c>
      <c r="I76" s="217">
        <v>0</v>
      </c>
      <c r="J76" s="103">
        <f t="shared" si="33"/>
        <v>0</v>
      </c>
      <c r="K76" s="217">
        <v>0</v>
      </c>
      <c r="L76" s="103">
        <f t="shared" si="34"/>
        <v>0</v>
      </c>
      <c r="M76" s="217">
        <v>0</v>
      </c>
      <c r="N76" s="103">
        <f t="shared" si="35"/>
        <v>0</v>
      </c>
      <c r="O76" s="217">
        <v>0</v>
      </c>
      <c r="P76" s="103">
        <f t="shared" si="36"/>
        <v>0</v>
      </c>
      <c r="Q76" s="217">
        <v>0</v>
      </c>
      <c r="R76" s="103">
        <f t="shared" si="37"/>
        <v>0</v>
      </c>
      <c r="S76" s="217">
        <v>0</v>
      </c>
      <c r="T76" s="103">
        <f t="shared" si="38"/>
        <v>0</v>
      </c>
      <c r="U76" s="217">
        <v>0</v>
      </c>
      <c r="V76" s="103">
        <f t="shared" si="39"/>
        <v>0</v>
      </c>
      <c r="X76" s="247"/>
    </row>
    <row r="77" spans="1:259" ht="12.75" customHeight="1" x14ac:dyDescent="0.3">
      <c r="A77" s="38" t="s">
        <v>136</v>
      </c>
      <c r="B77" s="50"/>
      <c r="C77" s="217">
        <v>0</v>
      </c>
      <c r="D77" s="103">
        <f t="shared" si="30"/>
        <v>0</v>
      </c>
      <c r="E77" s="217">
        <v>0</v>
      </c>
      <c r="F77" s="103">
        <f t="shared" si="31"/>
        <v>0</v>
      </c>
      <c r="G77" s="217">
        <v>0</v>
      </c>
      <c r="H77" s="103">
        <f t="shared" si="32"/>
        <v>0</v>
      </c>
      <c r="I77" s="217">
        <v>0</v>
      </c>
      <c r="J77" s="103">
        <f t="shared" si="33"/>
        <v>0</v>
      </c>
      <c r="K77" s="217">
        <v>0</v>
      </c>
      <c r="L77" s="103">
        <f t="shared" si="34"/>
        <v>0</v>
      </c>
      <c r="M77" s="217">
        <v>0</v>
      </c>
      <c r="N77" s="103">
        <f t="shared" si="35"/>
        <v>0</v>
      </c>
      <c r="O77" s="217">
        <v>0</v>
      </c>
      <c r="P77" s="103">
        <f t="shared" si="36"/>
        <v>0</v>
      </c>
      <c r="Q77" s="217">
        <v>0</v>
      </c>
      <c r="R77" s="103">
        <f t="shared" si="37"/>
        <v>0</v>
      </c>
      <c r="S77" s="217">
        <v>0</v>
      </c>
      <c r="T77" s="103">
        <f t="shared" si="38"/>
        <v>0</v>
      </c>
      <c r="U77" s="217">
        <v>0</v>
      </c>
      <c r="V77" s="103">
        <f t="shared" si="39"/>
        <v>0</v>
      </c>
      <c r="X77" s="247"/>
    </row>
    <row r="78" spans="1:259" ht="12.75" customHeight="1" x14ac:dyDescent="0.3">
      <c r="A78" s="38" t="s">
        <v>135</v>
      </c>
      <c r="B78" s="50"/>
      <c r="C78" s="217">
        <v>0</v>
      </c>
      <c r="D78" s="103">
        <f t="shared" si="30"/>
        <v>0</v>
      </c>
      <c r="E78" s="217">
        <v>0</v>
      </c>
      <c r="F78" s="103">
        <f t="shared" si="31"/>
        <v>0</v>
      </c>
      <c r="G78" s="217">
        <v>0</v>
      </c>
      <c r="H78" s="103">
        <f t="shared" si="32"/>
        <v>0</v>
      </c>
      <c r="I78" s="217">
        <v>0</v>
      </c>
      <c r="J78" s="103">
        <f t="shared" si="33"/>
        <v>0</v>
      </c>
      <c r="K78" s="217">
        <v>0</v>
      </c>
      <c r="L78" s="103">
        <f t="shared" si="34"/>
        <v>0</v>
      </c>
      <c r="M78" s="217">
        <v>0</v>
      </c>
      <c r="N78" s="103">
        <f t="shared" si="35"/>
        <v>0</v>
      </c>
      <c r="O78" s="217">
        <v>0</v>
      </c>
      <c r="P78" s="103">
        <f t="shared" si="36"/>
        <v>0</v>
      </c>
      <c r="Q78" s="217">
        <v>0</v>
      </c>
      <c r="R78" s="103">
        <f t="shared" si="37"/>
        <v>0</v>
      </c>
      <c r="S78" s="217">
        <v>0</v>
      </c>
      <c r="T78" s="103">
        <f t="shared" si="38"/>
        <v>0</v>
      </c>
      <c r="U78" s="217">
        <v>0</v>
      </c>
      <c r="V78" s="103">
        <f t="shared" si="39"/>
        <v>0</v>
      </c>
      <c r="X78" s="247"/>
    </row>
    <row r="79" spans="1:259" s="269" customFormat="1" ht="12.75" customHeight="1" x14ac:dyDescent="0.3">
      <c r="A79" s="38" t="s">
        <v>100</v>
      </c>
      <c r="B79" s="50"/>
      <c r="C79" s="217">
        <v>1200</v>
      </c>
      <c r="D79" s="103">
        <f t="shared" si="30"/>
        <v>0</v>
      </c>
      <c r="E79" s="217">
        <v>1230</v>
      </c>
      <c r="F79" s="103">
        <f t="shared" si="31"/>
        <v>0</v>
      </c>
      <c r="G79" s="217">
        <v>1260.75</v>
      </c>
      <c r="H79" s="103">
        <f t="shared" si="32"/>
        <v>0</v>
      </c>
      <c r="I79" s="217">
        <v>1292.26875</v>
      </c>
      <c r="J79" s="103">
        <f t="shared" si="33"/>
        <v>0</v>
      </c>
      <c r="K79" s="217">
        <v>1324.5754687499998</v>
      </c>
      <c r="L79" s="103">
        <f t="shared" si="34"/>
        <v>0</v>
      </c>
      <c r="M79" s="217">
        <v>1357.6898554687498</v>
      </c>
      <c r="N79" s="103">
        <f t="shared" si="35"/>
        <v>0</v>
      </c>
      <c r="O79" s="217">
        <v>1391.6321018554684</v>
      </c>
      <c r="P79" s="103">
        <f t="shared" si="36"/>
        <v>0</v>
      </c>
      <c r="Q79" s="217">
        <v>1426.422904401855</v>
      </c>
      <c r="R79" s="103">
        <f t="shared" si="37"/>
        <v>0</v>
      </c>
      <c r="S79" s="217">
        <v>1462.0834770119013</v>
      </c>
      <c r="T79" s="103">
        <f t="shared" si="38"/>
        <v>0</v>
      </c>
      <c r="U79" s="217">
        <v>1498.6355639371986</v>
      </c>
      <c r="V79" s="103">
        <f t="shared" si="39"/>
        <v>0</v>
      </c>
      <c r="W79" s="5"/>
      <c r="X79" s="247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</row>
    <row r="80" spans="1:259" s="269" customFormat="1" ht="12.75" customHeight="1" x14ac:dyDescent="0.3">
      <c r="A80" s="38" t="s">
        <v>101</v>
      </c>
      <c r="B80" s="50"/>
      <c r="C80" s="217">
        <v>10000</v>
      </c>
      <c r="D80" s="103">
        <f t="shared" si="30"/>
        <v>0</v>
      </c>
      <c r="E80" s="217">
        <v>10000</v>
      </c>
      <c r="F80" s="103">
        <f t="shared" si="31"/>
        <v>0</v>
      </c>
      <c r="G80" s="217">
        <v>10000</v>
      </c>
      <c r="H80" s="103">
        <f t="shared" si="32"/>
        <v>0</v>
      </c>
      <c r="I80" s="217">
        <v>10000</v>
      </c>
      <c r="J80" s="103">
        <f t="shared" si="33"/>
        <v>0</v>
      </c>
      <c r="K80" s="217">
        <v>10000</v>
      </c>
      <c r="L80" s="103">
        <f t="shared" si="34"/>
        <v>0</v>
      </c>
      <c r="M80" s="217">
        <v>10000</v>
      </c>
      <c r="N80" s="103">
        <f t="shared" si="35"/>
        <v>0</v>
      </c>
      <c r="O80" s="217">
        <v>10000</v>
      </c>
      <c r="P80" s="103">
        <f t="shared" si="36"/>
        <v>0</v>
      </c>
      <c r="Q80" s="217">
        <v>10000</v>
      </c>
      <c r="R80" s="103">
        <f t="shared" si="37"/>
        <v>0</v>
      </c>
      <c r="S80" s="217">
        <v>10000</v>
      </c>
      <c r="T80" s="103">
        <f t="shared" si="38"/>
        <v>0</v>
      </c>
      <c r="U80" s="217">
        <v>10000</v>
      </c>
      <c r="V80" s="103">
        <f t="shared" si="39"/>
        <v>0</v>
      </c>
      <c r="W80" s="5"/>
      <c r="X80" s="247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5"/>
      <c r="IW80" s="5"/>
      <c r="IX80" s="5"/>
      <c r="IY80" s="5"/>
    </row>
    <row r="81" spans="1:259" s="269" customFormat="1" ht="12.75" customHeight="1" x14ac:dyDescent="0.3">
      <c r="A81" s="38" t="s">
        <v>139</v>
      </c>
      <c r="B81" s="50"/>
      <c r="C81" s="217">
        <v>33500</v>
      </c>
      <c r="D81" s="103">
        <f t="shared" si="30"/>
        <v>0</v>
      </c>
      <c r="E81" s="217">
        <v>36850</v>
      </c>
      <c r="F81" s="103">
        <f t="shared" si="31"/>
        <v>0</v>
      </c>
      <c r="G81" s="217">
        <v>38692.5</v>
      </c>
      <c r="H81" s="103">
        <f t="shared" si="32"/>
        <v>0</v>
      </c>
      <c r="I81" s="217">
        <v>39659.8125</v>
      </c>
      <c r="J81" s="103">
        <f t="shared" si="33"/>
        <v>0</v>
      </c>
      <c r="K81" s="217">
        <v>40651.307812499996</v>
      </c>
      <c r="L81" s="103">
        <f t="shared" si="34"/>
        <v>0</v>
      </c>
      <c r="M81" s="217">
        <v>41667.590507812492</v>
      </c>
      <c r="N81" s="103">
        <f t="shared" si="35"/>
        <v>0</v>
      </c>
      <c r="O81" s="217">
        <v>42709.280270507799</v>
      </c>
      <c r="P81" s="103">
        <f t="shared" si="36"/>
        <v>0</v>
      </c>
      <c r="Q81" s="217">
        <v>43777.012277270493</v>
      </c>
      <c r="R81" s="103">
        <f t="shared" si="37"/>
        <v>0</v>
      </c>
      <c r="S81" s="217">
        <v>44871.437584202249</v>
      </c>
      <c r="T81" s="103">
        <f t="shared" si="38"/>
        <v>0</v>
      </c>
      <c r="U81" s="217">
        <v>45993.223523807304</v>
      </c>
      <c r="V81" s="103">
        <f t="shared" si="39"/>
        <v>0</v>
      </c>
      <c r="W81" s="5"/>
      <c r="X81" s="247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</row>
    <row r="82" spans="1:259" s="269" customFormat="1" ht="12.75" customHeight="1" x14ac:dyDescent="0.3">
      <c r="A82" s="38" t="s">
        <v>155</v>
      </c>
      <c r="B82" s="50"/>
      <c r="C82" s="217">
        <v>0</v>
      </c>
      <c r="D82" s="103">
        <f t="shared" si="30"/>
        <v>0</v>
      </c>
      <c r="E82" s="217">
        <v>0</v>
      </c>
      <c r="F82" s="103">
        <f t="shared" si="31"/>
        <v>0</v>
      </c>
      <c r="G82" s="217">
        <v>0</v>
      </c>
      <c r="H82" s="103">
        <f t="shared" si="32"/>
        <v>0</v>
      </c>
      <c r="I82" s="217">
        <v>0</v>
      </c>
      <c r="J82" s="103">
        <f t="shared" si="33"/>
        <v>0</v>
      </c>
      <c r="K82" s="217">
        <v>0</v>
      </c>
      <c r="L82" s="103">
        <f t="shared" si="34"/>
        <v>0</v>
      </c>
      <c r="M82" s="217">
        <v>0</v>
      </c>
      <c r="N82" s="103">
        <f t="shared" si="35"/>
        <v>0</v>
      </c>
      <c r="O82" s="217">
        <v>0</v>
      </c>
      <c r="P82" s="103">
        <f t="shared" si="36"/>
        <v>0</v>
      </c>
      <c r="Q82" s="217">
        <v>0</v>
      </c>
      <c r="R82" s="103">
        <f t="shared" si="37"/>
        <v>0</v>
      </c>
      <c r="S82" s="217">
        <v>0</v>
      </c>
      <c r="T82" s="103">
        <f t="shared" si="38"/>
        <v>0</v>
      </c>
      <c r="U82" s="217">
        <v>0</v>
      </c>
      <c r="V82" s="103">
        <f t="shared" si="39"/>
        <v>0</v>
      </c>
      <c r="W82" s="5"/>
      <c r="X82" s="247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  <c r="IV82" s="5"/>
      <c r="IW82" s="5"/>
      <c r="IX82" s="5"/>
      <c r="IY82" s="5"/>
    </row>
    <row r="83" spans="1:259" s="269" customFormat="1" ht="12.75" customHeight="1" x14ac:dyDescent="0.3">
      <c r="A83" s="38" t="s">
        <v>77</v>
      </c>
      <c r="B83" s="50"/>
      <c r="C83" s="217">
        <v>2500</v>
      </c>
      <c r="D83" s="103">
        <f t="shared" si="30"/>
        <v>0</v>
      </c>
      <c r="E83" s="217">
        <v>2500</v>
      </c>
      <c r="F83" s="103">
        <f t="shared" si="31"/>
        <v>0</v>
      </c>
      <c r="G83" s="217">
        <v>2500</v>
      </c>
      <c r="H83" s="103">
        <f t="shared" si="32"/>
        <v>0</v>
      </c>
      <c r="I83" s="217">
        <v>2500</v>
      </c>
      <c r="J83" s="103">
        <f t="shared" si="33"/>
        <v>0</v>
      </c>
      <c r="K83" s="217">
        <v>2500</v>
      </c>
      <c r="L83" s="103">
        <f t="shared" si="34"/>
        <v>0</v>
      </c>
      <c r="M83" s="217">
        <v>2500</v>
      </c>
      <c r="N83" s="103">
        <f t="shared" si="35"/>
        <v>0</v>
      </c>
      <c r="O83" s="217">
        <v>2500</v>
      </c>
      <c r="P83" s="103">
        <f t="shared" si="36"/>
        <v>0</v>
      </c>
      <c r="Q83" s="217">
        <v>2500</v>
      </c>
      <c r="R83" s="103">
        <f t="shared" si="37"/>
        <v>0</v>
      </c>
      <c r="S83" s="217">
        <v>2500</v>
      </c>
      <c r="T83" s="103">
        <f t="shared" si="38"/>
        <v>0</v>
      </c>
      <c r="U83" s="217">
        <v>2500</v>
      </c>
      <c r="V83" s="103">
        <f t="shared" si="39"/>
        <v>0</v>
      </c>
      <c r="W83" s="5"/>
      <c r="X83" s="247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  <c r="IV83" s="5"/>
      <c r="IW83" s="5"/>
      <c r="IX83" s="5"/>
      <c r="IY83" s="5"/>
    </row>
    <row r="84" spans="1:259" s="269" customFormat="1" ht="12.75" customHeight="1" x14ac:dyDescent="0.3">
      <c r="A84" s="38" t="s">
        <v>98</v>
      </c>
      <c r="B84" s="50"/>
      <c r="C84" s="217">
        <v>10000</v>
      </c>
      <c r="D84" s="103">
        <f t="shared" ref="D84:T105" si="40">IFERROR(C84/C$28,0)</f>
        <v>0</v>
      </c>
      <c r="E84" s="217">
        <v>10000</v>
      </c>
      <c r="F84" s="103">
        <f t="shared" si="31"/>
        <v>0</v>
      </c>
      <c r="G84" s="217">
        <v>10000</v>
      </c>
      <c r="H84" s="103">
        <f t="shared" si="32"/>
        <v>0</v>
      </c>
      <c r="I84" s="217">
        <v>10000</v>
      </c>
      <c r="J84" s="103">
        <f t="shared" si="33"/>
        <v>0</v>
      </c>
      <c r="K84" s="217">
        <v>10000</v>
      </c>
      <c r="L84" s="103">
        <f t="shared" si="34"/>
        <v>0</v>
      </c>
      <c r="M84" s="217">
        <v>10000</v>
      </c>
      <c r="N84" s="103">
        <f t="shared" si="35"/>
        <v>0</v>
      </c>
      <c r="O84" s="217">
        <v>10000</v>
      </c>
      <c r="P84" s="103">
        <f t="shared" si="36"/>
        <v>0</v>
      </c>
      <c r="Q84" s="217">
        <v>10000</v>
      </c>
      <c r="R84" s="103">
        <f t="shared" si="37"/>
        <v>0</v>
      </c>
      <c r="S84" s="217">
        <v>10000</v>
      </c>
      <c r="T84" s="103">
        <f t="shared" si="38"/>
        <v>0</v>
      </c>
      <c r="U84" s="217">
        <v>10000</v>
      </c>
      <c r="V84" s="103">
        <f t="shared" si="39"/>
        <v>0</v>
      </c>
      <c r="W84" s="5"/>
      <c r="X84" s="247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5"/>
      <c r="IW84" s="5"/>
      <c r="IX84" s="5"/>
      <c r="IY84" s="5"/>
    </row>
    <row r="85" spans="1:259" s="269" customFormat="1" ht="12.75" customHeight="1" x14ac:dyDescent="0.3">
      <c r="A85" s="38" t="s">
        <v>79</v>
      </c>
      <c r="B85" s="50"/>
      <c r="C85" s="217">
        <v>5500</v>
      </c>
      <c r="D85" s="103">
        <f t="shared" si="40"/>
        <v>0</v>
      </c>
      <c r="E85" s="217">
        <v>5582.4999999999991</v>
      </c>
      <c r="F85" s="103">
        <f t="shared" si="40"/>
        <v>0</v>
      </c>
      <c r="G85" s="217">
        <v>5666.2374999999984</v>
      </c>
      <c r="H85" s="103">
        <f t="shared" si="40"/>
        <v>0</v>
      </c>
      <c r="I85" s="217">
        <v>5751.2310624999982</v>
      </c>
      <c r="J85" s="103">
        <f t="shared" si="40"/>
        <v>0</v>
      </c>
      <c r="K85" s="217">
        <v>5837.4995284374972</v>
      </c>
      <c r="L85" s="103">
        <f t="shared" si="40"/>
        <v>0</v>
      </c>
      <c r="M85" s="217">
        <v>5925.0620213640595</v>
      </c>
      <c r="N85" s="103">
        <f t="shared" si="40"/>
        <v>0</v>
      </c>
      <c r="O85" s="217">
        <v>6013.9379516845202</v>
      </c>
      <c r="P85" s="103">
        <f t="shared" si="40"/>
        <v>0</v>
      </c>
      <c r="Q85" s="217">
        <v>6104.1470209597874</v>
      </c>
      <c r="R85" s="103">
        <f t="shared" si="40"/>
        <v>0</v>
      </c>
      <c r="S85" s="217">
        <v>6195.7092262741835</v>
      </c>
      <c r="T85" s="103">
        <f t="shared" si="40"/>
        <v>0</v>
      </c>
      <c r="U85" s="217">
        <v>6288.6448646682957</v>
      </c>
      <c r="V85" s="103">
        <f t="shared" si="39"/>
        <v>0</v>
      </c>
      <c r="W85" s="5"/>
      <c r="X85" s="247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  <c r="IV85" s="5"/>
      <c r="IW85" s="5"/>
      <c r="IX85" s="5"/>
      <c r="IY85" s="5"/>
    </row>
    <row r="86" spans="1:259" ht="12.75" customHeight="1" x14ac:dyDescent="0.3">
      <c r="A86" s="38" t="s">
        <v>15</v>
      </c>
      <c r="B86" s="50"/>
      <c r="C86" s="217">
        <v>0</v>
      </c>
      <c r="D86" s="103">
        <f t="shared" si="40"/>
        <v>0</v>
      </c>
      <c r="E86" s="217">
        <v>0</v>
      </c>
      <c r="F86" s="103">
        <f t="shared" si="31"/>
        <v>0</v>
      </c>
      <c r="G86" s="217">
        <v>0</v>
      </c>
      <c r="H86" s="103">
        <f t="shared" si="32"/>
        <v>0</v>
      </c>
      <c r="I86" s="217">
        <v>0</v>
      </c>
      <c r="J86" s="103">
        <f t="shared" si="33"/>
        <v>0</v>
      </c>
      <c r="K86" s="217">
        <v>0</v>
      </c>
      <c r="L86" s="103">
        <f t="shared" si="34"/>
        <v>0</v>
      </c>
      <c r="M86" s="217">
        <v>0</v>
      </c>
      <c r="N86" s="103">
        <f t="shared" si="35"/>
        <v>0</v>
      </c>
      <c r="O86" s="217">
        <v>0</v>
      </c>
      <c r="P86" s="103">
        <f t="shared" si="36"/>
        <v>0</v>
      </c>
      <c r="Q86" s="217">
        <v>0</v>
      </c>
      <c r="R86" s="103">
        <f t="shared" si="37"/>
        <v>0</v>
      </c>
      <c r="S86" s="217">
        <v>0</v>
      </c>
      <c r="T86" s="103">
        <f t="shared" si="38"/>
        <v>0</v>
      </c>
      <c r="U86" s="217">
        <v>0</v>
      </c>
      <c r="V86" s="103">
        <f t="shared" si="39"/>
        <v>0</v>
      </c>
      <c r="X86" s="247"/>
    </row>
    <row r="87" spans="1:259" s="269" customFormat="1" ht="12.75" customHeight="1" x14ac:dyDescent="0.3">
      <c r="A87" s="38" t="s">
        <v>152</v>
      </c>
      <c r="B87" s="50"/>
      <c r="C87" s="217">
        <v>77899</v>
      </c>
      <c r="D87" s="103">
        <f t="shared" si="40"/>
        <v>0</v>
      </c>
      <c r="E87" s="217">
        <v>85688.900000000009</v>
      </c>
      <c r="F87" s="103">
        <f t="shared" si="31"/>
        <v>0</v>
      </c>
      <c r="G87" s="217">
        <v>94257.790000000023</v>
      </c>
      <c r="H87" s="103">
        <f t="shared" si="32"/>
        <v>0</v>
      </c>
      <c r="I87" s="217">
        <v>96614.234750000018</v>
      </c>
      <c r="J87" s="103">
        <f t="shared" si="33"/>
        <v>0</v>
      </c>
      <c r="K87" s="217">
        <v>99029.590618750008</v>
      </c>
      <c r="L87" s="103">
        <f t="shared" si="34"/>
        <v>0</v>
      </c>
      <c r="M87" s="217">
        <v>101505.33038421875</v>
      </c>
      <c r="N87" s="103">
        <f t="shared" si="35"/>
        <v>0</v>
      </c>
      <c r="O87" s="217">
        <v>104042.9636438242</v>
      </c>
      <c r="P87" s="103">
        <f t="shared" si="36"/>
        <v>0</v>
      </c>
      <c r="Q87" s="217">
        <v>106644.0377349198</v>
      </c>
      <c r="R87" s="103">
        <f t="shared" si="37"/>
        <v>0</v>
      </c>
      <c r="S87" s="217">
        <v>109310.13867829279</v>
      </c>
      <c r="T87" s="103">
        <f t="shared" si="38"/>
        <v>0</v>
      </c>
      <c r="U87" s="217">
        <v>112042.89214525009</v>
      </c>
      <c r="V87" s="103">
        <f t="shared" si="39"/>
        <v>0</v>
      </c>
      <c r="W87" s="5"/>
      <c r="X87" s="247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  <c r="IV87" s="5"/>
      <c r="IW87" s="5"/>
      <c r="IX87" s="5"/>
      <c r="IY87" s="5"/>
    </row>
    <row r="88" spans="1:259" ht="12.75" customHeight="1" x14ac:dyDescent="0.3">
      <c r="A88" s="38" t="s">
        <v>12</v>
      </c>
      <c r="B88" s="50"/>
      <c r="C88" s="217">
        <v>0</v>
      </c>
      <c r="D88" s="103">
        <f t="shared" si="40"/>
        <v>0</v>
      </c>
      <c r="E88" s="217">
        <v>0</v>
      </c>
      <c r="F88" s="103">
        <f t="shared" si="31"/>
        <v>0</v>
      </c>
      <c r="G88" s="217">
        <v>0</v>
      </c>
      <c r="H88" s="103">
        <f t="shared" si="32"/>
        <v>0</v>
      </c>
      <c r="I88" s="217">
        <v>0</v>
      </c>
      <c r="J88" s="103">
        <f t="shared" si="33"/>
        <v>0</v>
      </c>
      <c r="K88" s="217">
        <v>0</v>
      </c>
      <c r="L88" s="103">
        <f t="shared" si="34"/>
        <v>0</v>
      </c>
      <c r="M88" s="217">
        <v>0</v>
      </c>
      <c r="N88" s="103">
        <f t="shared" si="35"/>
        <v>0</v>
      </c>
      <c r="O88" s="217">
        <v>0</v>
      </c>
      <c r="P88" s="103">
        <f t="shared" si="36"/>
        <v>0</v>
      </c>
      <c r="Q88" s="217">
        <v>0</v>
      </c>
      <c r="R88" s="103">
        <f t="shared" si="37"/>
        <v>0</v>
      </c>
      <c r="S88" s="217">
        <v>0</v>
      </c>
      <c r="T88" s="103">
        <f t="shared" si="38"/>
        <v>0</v>
      </c>
      <c r="U88" s="217">
        <v>0</v>
      </c>
      <c r="V88" s="103">
        <f t="shared" si="39"/>
        <v>0</v>
      </c>
      <c r="X88" s="247"/>
    </row>
    <row r="89" spans="1:259" s="269" customFormat="1" ht="12.75" customHeight="1" x14ac:dyDescent="0.3">
      <c r="A89" s="38" t="s">
        <v>172</v>
      </c>
      <c r="B89" s="50"/>
      <c r="C89" s="217">
        <v>33024</v>
      </c>
      <c r="D89" s="103">
        <f t="shared" si="40"/>
        <v>0</v>
      </c>
      <c r="E89" s="217">
        <v>34675.200000000004</v>
      </c>
      <c r="F89" s="103">
        <f t="shared" si="31"/>
        <v>0</v>
      </c>
      <c r="G89" s="217">
        <v>35542.080000000002</v>
      </c>
      <c r="H89" s="103">
        <f t="shared" si="32"/>
        <v>0</v>
      </c>
      <c r="I89" s="217">
        <v>36430.631999999998</v>
      </c>
      <c r="J89" s="103">
        <f t="shared" si="33"/>
        <v>0</v>
      </c>
      <c r="K89" s="217">
        <v>37341.397799999992</v>
      </c>
      <c r="L89" s="103">
        <f t="shared" si="34"/>
        <v>0</v>
      </c>
      <c r="M89" s="217">
        <v>38274.932744999991</v>
      </c>
      <c r="N89" s="103">
        <f t="shared" si="35"/>
        <v>0</v>
      </c>
      <c r="O89" s="217">
        <v>39231.806063624987</v>
      </c>
      <c r="P89" s="103">
        <f t="shared" si="36"/>
        <v>0</v>
      </c>
      <c r="Q89" s="217">
        <v>40212.601215215611</v>
      </c>
      <c r="R89" s="103">
        <f t="shared" si="37"/>
        <v>0</v>
      </c>
      <c r="S89" s="217">
        <v>41217.916245595996</v>
      </c>
      <c r="T89" s="103">
        <f t="shared" si="38"/>
        <v>0</v>
      </c>
      <c r="U89" s="217">
        <v>42248.364151735892</v>
      </c>
      <c r="V89" s="103">
        <f t="shared" si="39"/>
        <v>0</v>
      </c>
      <c r="W89" s="5"/>
      <c r="X89" s="247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  <c r="IV89" s="5"/>
      <c r="IW89" s="5"/>
      <c r="IX89" s="5"/>
      <c r="IY89" s="5"/>
    </row>
    <row r="90" spans="1:259" ht="12.75" customHeight="1" x14ac:dyDescent="0.3">
      <c r="A90" s="38" t="s">
        <v>17</v>
      </c>
      <c r="B90" s="50"/>
      <c r="C90" s="217">
        <v>0</v>
      </c>
      <c r="D90" s="103">
        <f t="shared" si="40"/>
        <v>0</v>
      </c>
      <c r="E90" s="217">
        <v>0</v>
      </c>
      <c r="F90" s="103">
        <f t="shared" si="31"/>
        <v>0</v>
      </c>
      <c r="G90" s="217">
        <v>0</v>
      </c>
      <c r="H90" s="103">
        <f t="shared" si="32"/>
        <v>0</v>
      </c>
      <c r="I90" s="217">
        <v>0</v>
      </c>
      <c r="J90" s="103">
        <f t="shared" si="33"/>
        <v>0</v>
      </c>
      <c r="K90" s="217">
        <v>0</v>
      </c>
      <c r="L90" s="103">
        <f t="shared" si="34"/>
        <v>0</v>
      </c>
      <c r="M90" s="217">
        <v>0</v>
      </c>
      <c r="N90" s="103">
        <f t="shared" si="35"/>
        <v>0</v>
      </c>
      <c r="O90" s="217">
        <v>0</v>
      </c>
      <c r="P90" s="103">
        <f t="shared" si="36"/>
        <v>0</v>
      </c>
      <c r="Q90" s="217">
        <v>0</v>
      </c>
      <c r="R90" s="103">
        <f t="shared" si="37"/>
        <v>0</v>
      </c>
      <c r="S90" s="217">
        <v>0</v>
      </c>
      <c r="T90" s="103">
        <f t="shared" si="38"/>
        <v>0</v>
      </c>
      <c r="U90" s="217">
        <v>0</v>
      </c>
      <c r="V90" s="103">
        <f t="shared" si="39"/>
        <v>0</v>
      </c>
      <c r="X90" s="247"/>
    </row>
    <row r="91" spans="1:259" s="269" customFormat="1" ht="12.75" customHeight="1" x14ac:dyDescent="0.3">
      <c r="A91" s="38" t="s">
        <v>143</v>
      </c>
      <c r="B91" s="38"/>
      <c r="C91" s="217">
        <v>44522</v>
      </c>
      <c r="D91" s="103">
        <f t="shared" si="40"/>
        <v>0</v>
      </c>
      <c r="E91" s="217">
        <v>52974.200000000004</v>
      </c>
      <c r="F91" s="103">
        <f t="shared" si="31"/>
        <v>0</v>
      </c>
      <c r="G91" s="217">
        <v>55622.91</v>
      </c>
      <c r="H91" s="103">
        <f t="shared" si="32"/>
        <v>0</v>
      </c>
      <c r="I91" s="217">
        <v>61013.482749999996</v>
      </c>
      <c r="J91" s="103">
        <f t="shared" si="33"/>
        <v>0</v>
      </c>
      <c r="K91" s="217">
        <v>62538.819818749987</v>
      </c>
      <c r="L91" s="103">
        <f t="shared" si="34"/>
        <v>0</v>
      </c>
      <c r="M91" s="217">
        <v>68102.290314218728</v>
      </c>
      <c r="N91" s="103">
        <f t="shared" si="35"/>
        <v>0</v>
      </c>
      <c r="O91" s="217">
        <v>69804.847572074184</v>
      </c>
      <c r="P91" s="103">
        <f t="shared" si="36"/>
        <v>0</v>
      </c>
      <c r="Q91" s="217">
        <v>75549.968761376032</v>
      </c>
      <c r="R91" s="103">
        <f t="shared" si="37"/>
        <v>0</v>
      </c>
      <c r="S91" s="217">
        <v>77438.717980410423</v>
      </c>
      <c r="T91" s="103">
        <f t="shared" si="38"/>
        <v>0</v>
      </c>
      <c r="U91" s="217">
        <v>79374.685929920684</v>
      </c>
      <c r="V91" s="103">
        <f t="shared" si="39"/>
        <v>0</v>
      </c>
      <c r="W91" s="5"/>
      <c r="X91" s="247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  <c r="IW91" s="5"/>
      <c r="IX91" s="5"/>
      <c r="IY91" s="5"/>
    </row>
    <row r="92" spans="1:259" ht="12.75" customHeight="1" x14ac:dyDescent="0.3">
      <c r="A92" s="38" t="s">
        <v>13</v>
      </c>
      <c r="B92" s="50"/>
      <c r="C92" s="217">
        <v>0</v>
      </c>
      <c r="D92" s="103">
        <f t="shared" si="40"/>
        <v>0</v>
      </c>
      <c r="E92" s="217">
        <v>0</v>
      </c>
      <c r="F92" s="103">
        <f t="shared" si="31"/>
        <v>0</v>
      </c>
      <c r="G92" s="217">
        <v>0</v>
      </c>
      <c r="H92" s="103">
        <f t="shared" si="32"/>
        <v>0</v>
      </c>
      <c r="I92" s="217">
        <v>0</v>
      </c>
      <c r="J92" s="103">
        <f t="shared" si="33"/>
        <v>0</v>
      </c>
      <c r="K92" s="217">
        <v>0</v>
      </c>
      <c r="L92" s="103">
        <f t="shared" si="34"/>
        <v>0</v>
      </c>
      <c r="M92" s="217">
        <v>0</v>
      </c>
      <c r="N92" s="103">
        <f t="shared" si="35"/>
        <v>0</v>
      </c>
      <c r="O92" s="217">
        <v>0</v>
      </c>
      <c r="P92" s="103">
        <f t="shared" si="36"/>
        <v>0</v>
      </c>
      <c r="Q92" s="217">
        <v>0</v>
      </c>
      <c r="R92" s="103">
        <f t="shared" si="37"/>
        <v>0</v>
      </c>
      <c r="S92" s="217">
        <v>0</v>
      </c>
      <c r="T92" s="103">
        <f t="shared" si="38"/>
        <v>0</v>
      </c>
      <c r="U92" s="217">
        <v>0</v>
      </c>
      <c r="V92" s="103">
        <f t="shared" si="39"/>
        <v>0</v>
      </c>
      <c r="X92" s="247"/>
    </row>
    <row r="93" spans="1:259" s="269" customFormat="1" ht="12.75" customHeight="1" x14ac:dyDescent="0.3">
      <c r="A93" s="38" t="s">
        <v>144</v>
      </c>
      <c r="B93" s="50"/>
      <c r="C93" s="217">
        <v>24534</v>
      </c>
      <c r="D93" s="103">
        <f t="shared" si="40"/>
        <v>0</v>
      </c>
      <c r="E93" s="217">
        <v>25024.68</v>
      </c>
      <c r="F93" s="103">
        <f t="shared" si="31"/>
        <v>0</v>
      </c>
      <c r="G93" s="217">
        <v>25525.173600000002</v>
      </c>
      <c r="H93" s="103">
        <f t="shared" si="32"/>
        <v>0</v>
      </c>
      <c r="I93" s="217">
        <v>26035.677072000002</v>
      </c>
      <c r="J93" s="103">
        <f t="shared" si="33"/>
        <v>0</v>
      </c>
      <c r="K93" s="217">
        <v>26556.390613440002</v>
      </c>
      <c r="L93" s="103">
        <f t="shared" si="34"/>
        <v>0</v>
      </c>
      <c r="M93" s="217">
        <v>27087.518425708804</v>
      </c>
      <c r="N93" s="103">
        <f t="shared" si="35"/>
        <v>0</v>
      </c>
      <c r="O93" s="217">
        <v>27629.268794222982</v>
      </c>
      <c r="P93" s="103">
        <f t="shared" si="36"/>
        <v>0</v>
      </c>
      <c r="Q93" s="217">
        <v>28181.854170107443</v>
      </c>
      <c r="R93" s="103">
        <f t="shared" si="37"/>
        <v>0</v>
      </c>
      <c r="S93" s="217">
        <v>28745.491253509594</v>
      </c>
      <c r="T93" s="103">
        <f t="shared" si="38"/>
        <v>0</v>
      </c>
      <c r="U93" s="217">
        <v>29320.401078579787</v>
      </c>
      <c r="V93" s="103">
        <f t="shared" si="39"/>
        <v>0</v>
      </c>
      <c r="W93" s="5"/>
      <c r="X93" s="247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  <c r="IW93" s="5"/>
      <c r="IX93" s="5"/>
      <c r="IY93" s="5"/>
    </row>
    <row r="94" spans="1:259" s="269" customFormat="1" ht="12.75" customHeight="1" x14ac:dyDescent="0.3">
      <c r="A94" s="38" t="s">
        <v>156</v>
      </c>
      <c r="B94" s="50"/>
      <c r="C94" s="217">
        <v>12000</v>
      </c>
      <c r="D94" s="103">
        <f t="shared" si="40"/>
        <v>0</v>
      </c>
      <c r="E94" s="217">
        <v>12240</v>
      </c>
      <c r="F94" s="103">
        <f t="shared" si="31"/>
        <v>0</v>
      </c>
      <c r="G94" s="217">
        <v>12484.800000000001</v>
      </c>
      <c r="H94" s="103">
        <f t="shared" si="32"/>
        <v>0</v>
      </c>
      <c r="I94" s="217">
        <v>12734.496000000001</v>
      </c>
      <c r="J94" s="103">
        <f t="shared" si="33"/>
        <v>0</v>
      </c>
      <c r="K94" s="217">
        <v>12989.185920000002</v>
      </c>
      <c r="L94" s="103">
        <f t="shared" si="34"/>
        <v>0</v>
      </c>
      <c r="M94" s="217">
        <v>13248.969638400002</v>
      </c>
      <c r="N94" s="103">
        <f t="shared" si="35"/>
        <v>0</v>
      </c>
      <c r="O94" s="217">
        <v>13513.949031168002</v>
      </c>
      <c r="P94" s="103">
        <f t="shared" si="36"/>
        <v>0</v>
      </c>
      <c r="Q94" s="217">
        <v>13784.228011791361</v>
      </c>
      <c r="R94" s="103">
        <f t="shared" si="37"/>
        <v>0</v>
      </c>
      <c r="S94" s="217">
        <v>14059.91257202719</v>
      </c>
      <c r="T94" s="103">
        <f t="shared" si="38"/>
        <v>0</v>
      </c>
      <c r="U94" s="217">
        <v>14341.110823467734</v>
      </c>
      <c r="V94" s="103">
        <f t="shared" si="39"/>
        <v>0</v>
      </c>
      <c r="W94" s="5"/>
      <c r="X94" s="247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  <c r="IX94" s="5"/>
      <c r="IY94" s="5"/>
    </row>
    <row r="95" spans="1:259" s="269" customFormat="1" ht="12.75" customHeight="1" x14ac:dyDescent="0.3">
      <c r="A95" s="38" t="s">
        <v>150</v>
      </c>
      <c r="B95" s="50"/>
      <c r="C95" s="217">
        <v>400000</v>
      </c>
      <c r="D95" s="103">
        <f t="shared" si="40"/>
        <v>0</v>
      </c>
      <c r="E95" s="217">
        <v>495000</v>
      </c>
      <c r="F95" s="103">
        <f t="shared" si="31"/>
        <v>0</v>
      </c>
      <c r="G95" s="217">
        <v>504900</v>
      </c>
      <c r="H95" s="103">
        <f t="shared" si="32"/>
        <v>0</v>
      </c>
      <c r="I95" s="217">
        <v>514998</v>
      </c>
      <c r="J95" s="103">
        <f t="shared" si="33"/>
        <v>0</v>
      </c>
      <c r="K95" s="217">
        <v>525297.96</v>
      </c>
      <c r="L95" s="103">
        <f t="shared" si="34"/>
        <v>0</v>
      </c>
      <c r="M95" s="217">
        <v>535803.9192</v>
      </c>
      <c r="N95" s="103">
        <f t="shared" si="35"/>
        <v>0</v>
      </c>
      <c r="O95" s="217">
        <v>546519.997584</v>
      </c>
      <c r="P95" s="103">
        <f t="shared" si="36"/>
        <v>0</v>
      </c>
      <c r="Q95" s="217">
        <v>557450.39753567998</v>
      </c>
      <c r="R95" s="103">
        <f t="shared" si="37"/>
        <v>0</v>
      </c>
      <c r="S95" s="217">
        <v>568599.4054863936</v>
      </c>
      <c r="T95" s="103">
        <f t="shared" si="38"/>
        <v>0</v>
      </c>
      <c r="U95" s="217">
        <v>579971.39359612146</v>
      </c>
      <c r="V95" s="103">
        <f t="shared" si="39"/>
        <v>0</v>
      </c>
      <c r="W95" s="5"/>
      <c r="X95" s="247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  <c r="IX95" s="5"/>
      <c r="IY95" s="5"/>
    </row>
    <row r="96" spans="1:259" s="269" customFormat="1" ht="12.75" customHeight="1" x14ac:dyDescent="0.3">
      <c r="A96" s="38" t="s">
        <v>146</v>
      </c>
      <c r="B96" s="50"/>
      <c r="C96" s="217">
        <v>15273</v>
      </c>
      <c r="D96" s="103">
        <f t="shared" si="40"/>
        <v>0</v>
      </c>
      <c r="E96" s="217">
        <v>15731.19</v>
      </c>
      <c r="F96" s="103">
        <f t="shared" si="31"/>
        <v>0</v>
      </c>
      <c r="G96" s="217">
        <v>16203.125700000001</v>
      </c>
      <c r="H96" s="103">
        <f t="shared" si="32"/>
        <v>0</v>
      </c>
      <c r="I96" s="217">
        <v>16689.219471</v>
      </c>
      <c r="J96" s="103">
        <f t="shared" si="33"/>
        <v>0</v>
      </c>
      <c r="K96" s="217">
        <v>17189.896055130001</v>
      </c>
      <c r="L96" s="103">
        <f t="shared" si="34"/>
        <v>0</v>
      </c>
      <c r="M96" s="217">
        <v>17705.592936783902</v>
      </c>
      <c r="N96" s="103">
        <f t="shared" si="35"/>
        <v>0</v>
      </c>
      <c r="O96" s="217">
        <v>18236.760724887419</v>
      </c>
      <c r="P96" s="103">
        <f t="shared" si="36"/>
        <v>0</v>
      </c>
      <c r="Q96" s="217">
        <v>18783.863546634042</v>
      </c>
      <c r="R96" s="103">
        <f t="shared" si="37"/>
        <v>0</v>
      </c>
      <c r="S96" s="217">
        <v>19347.379453033063</v>
      </c>
      <c r="T96" s="103">
        <f t="shared" si="38"/>
        <v>0</v>
      </c>
      <c r="U96" s="217">
        <v>19927.800836624057</v>
      </c>
      <c r="V96" s="103">
        <f t="shared" si="39"/>
        <v>0</v>
      </c>
      <c r="W96" s="5"/>
      <c r="X96" s="247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  <c r="IW96" s="5"/>
      <c r="IX96" s="5"/>
      <c r="IY96" s="5"/>
    </row>
    <row r="97" spans="1:24" ht="12.75" customHeight="1" x14ac:dyDescent="0.3">
      <c r="A97" s="38" t="s">
        <v>7</v>
      </c>
      <c r="B97" s="50"/>
      <c r="C97" s="217">
        <v>28056.474699999999</v>
      </c>
      <c r="D97" s="103">
        <f t="shared" si="40"/>
        <v>0</v>
      </c>
      <c r="E97" s="217">
        <v>28757.886567499998</v>
      </c>
      <c r="F97" s="103">
        <f t="shared" si="31"/>
        <v>0</v>
      </c>
      <c r="G97" s="217">
        <v>29476.833731687493</v>
      </c>
      <c r="H97" s="103">
        <f t="shared" si="32"/>
        <v>0</v>
      </c>
      <c r="I97" s="217">
        <v>30213.754574979677</v>
      </c>
      <c r="J97" s="103">
        <f t="shared" si="33"/>
        <v>0</v>
      </c>
      <c r="K97" s="217">
        <v>30969.098439354169</v>
      </c>
      <c r="L97" s="103">
        <f t="shared" si="34"/>
        <v>0</v>
      </c>
      <c r="M97" s="217">
        <v>31743.325900338019</v>
      </c>
      <c r="N97" s="103">
        <f t="shared" si="35"/>
        <v>0</v>
      </c>
      <c r="O97" s="217">
        <v>32536.909047846468</v>
      </c>
      <c r="P97" s="103">
        <f t="shared" si="36"/>
        <v>0</v>
      </c>
      <c r="Q97" s="217">
        <v>33350.331774042628</v>
      </c>
      <c r="R97" s="103">
        <f t="shared" si="37"/>
        <v>0</v>
      </c>
      <c r="S97" s="217">
        <v>34184.090068393685</v>
      </c>
      <c r="T97" s="103">
        <f t="shared" si="38"/>
        <v>0</v>
      </c>
      <c r="U97" s="217">
        <v>35038.692320103524</v>
      </c>
      <c r="V97" s="103">
        <f t="shared" si="39"/>
        <v>0</v>
      </c>
      <c r="X97" s="247"/>
    </row>
    <row r="98" spans="1:24" ht="12.75" customHeight="1" x14ac:dyDescent="0.3">
      <c r="A98" s="145" t="s">
        <v>245</v>
      </c>
      <c r="B98" s="50"/>
      <c r="C98" s="217">
        <v>0</v>
      </c>
      <c r="D98" s="103">
        <f t="shared" si="40"/>
        <v>0</v>
      </c>
      <c r="E98" s="217">
        <v>0</v>
      </c>
      <c r="F98" s="103">
        <f t="shared" si="31"/>
        <v>0</v>
      </c>
      <c r="G98" s="217">
        <v>0</v>
      </c>
      <c r="H98" s="103">
        <f t="shared" si="32"/>
        <v>0</v>
      </c>
      <c r="I98" s="217">
        <v>0</v>
      </c>
      <c r="J98" s="103">
        <f t="shared" si="33"/>
        <v>0</v>
      </c>
      <c r="K98" s="217">
        <v>0</v>
      </c>
      <c r="L98" s="103">
        <f t="shared" si="34"/>
        <v>0</v>
      </c>
      <c r="M98" s="217">
        <v>0</v>
      </c>
      <c r="N98" s="103">
        <f t="shared" si="35"/>
        <v>0</v>
      </c>
      <c r="O98" s="217">
        <v>0</v>
      </c>
      <c r="P98" s="103">
        <f t="shared" si="36"/>
        <v>0</v>
      </c>
      <c r="Q98" s="217">
        <v>0</v>
      </c>
      <c r="R98" s="103">
        <f t="shared" si="37"/>
        <v>0</v>
      </c>
      <c r="S98" s="217">
        <v>0</v>
      </c>
      <c r="T98" s="103">
        <f t="shared" si="38"/>
        <v>0</v>
      </c>
      <c r="U98" s="217">
        <v>0</v>
      </c>
      <c r="V98" s="103">
        <f t="shared" si="39"/>
        <v>0</v>
      </c>
      <c r="X98" s="247"/>
    </row>
    <row r="99" spans="1:24" ht="12.75" customHeight="1" x14ac:dyDescent="0.3">
      <c r="A99" s="145" t="s">
        <v>245</v>
      </c>
      <c r="B99" s="50"/>
      <c r="C99" s="217">
        <v>0</v>
      </c>
      <c r="D99" s="103">
        <f t="shared" si="40"/>
        <v>0</v>
      </c>
      <c r="E99" s="217">
        <v>0</v>
      </c>
      <c r="F99" s="103">
        <f t="shared" si="31"/>
        <v>0</v>
      </c>
      <c r="G99" s="217">
        <v>0</v>
      </c>
      <c r="H99" s="103">
        <f t="shared" si="32"/>
        <v>0</v>
      </c>
      <c r="I99" s="217">
        <v>0</v>
      </c>
      <c r="J99" s="103">
        <f t="shared" si="33"/>
        <v>0</v>
      </c>
      <c r="K99" s="217">
        <v>0</v>
      </c>
      <c r="L99" s="103">
        <f t="shared" si="34"/>
        <v>0</v>
      </c>
      <c r="M99" s="217">
        <v>0</v>
      </c>
      <c r="N99" s="103">
        <f t="shared" si="35"/>
        <v>0</v>
      </c>
      <c r="O99" s="217">
        <v>0</v>
      </c>
      <c r="P99" s="103">
        <f t="shared" si="36"/>
        <v>0</v>
      </c>
      <c r="Q99" s="217">
        <v>0</v>
      </c>
      <c r="R99" s="103">
        <f t="shared" si="37"/>
        <v>0</v>
      </c>
      <c r="S99" s="217">
        <v>0</v>
      </c>
      <c r="T99" s="103">
        <f t="shared" si="38"/>
        <v>0</v>
      </c>
      <c r="U99" s="217">
        <v>0</v>
      </c>
      <c r="V99" s="103">
        <f t="shared" si="39"/>
        <v>0</v>
      </c>
      <c r="X99" s="247"/>
    </row>
    <row r="100" spans="1:24" ht="12.75" customHeight="1" x14ac:dyDescent="0.3">
      <c r="A100" s="145" t="s">
        <v>245</v>
      </c>
      <c r="B100" s="50"/>
      <c r="C100" s="217">
        <v>0</v>
      </c>
      <c r="D100" s="103">
        <f t="shared" si="40"/>
        <v>0</v>
      </c>
      <c r="E100" s="217">
        <v>0</v>
      </c>
      <c r="F100" s="103">
        <f t="shared" si="31"/>
        <v>0</v>
      </c>
      <c r="G100" s="217">
        <v>0</v>
      </c>
      <c r="H100" s="103">
        <f t="shared" si="32"/>
        <v>0</v>
      </c>
      <c r="I100" s="217">
        <v>0</v>
      </c>
      <c r="J100" s="103">
        <f t="shared" si="33"/>
        <v>0</v>
      </c>
      <c r="K100" s="217">
        <v>0</v>
      </c>
      <c r="L100" s="103">
        <f t="shared" si="34"/>
        <v>0</v>
      </c>
      <c r="M100" s="217">
        <v>0</v>
      </c>
      <c r="N100" s="103">
        <f t="shared" si="35"/>
        <v>0</v>
      </c>
      <c r="O100" s="217">
        <v>0</v>
      </c>
      <c r="P100" s="103">
        <f t="shared" si="36"/>
        <v>0</v>
      </c>
      <c r="Q100" s="217">
        <v>0</v>
      </c>
      <c r="R100" s="103">
        <f t="shared" si="37"/>
        <v>0</v>
      </c>
      <c r="S100" s="217">
        <v>0</v>
      </c>
      <c r="T100" s="103">
        <f t="shared" si="38"/>
        <v>0</v>
      </c>
      <c r="U100" s="217">
        <v>0</v>
      </c>
      <c r="V100" s="103">
        <f t="shared" si="39"/>
        <v>0</v>
      </c>
      <c r="X100" s="247"/>
    </row>
    <row r="101" spans="1:24" ht="12.75" customHeight="1" x14ac:dyDescent="0.3">
      <c r="A101" s="38" t="s">
        <v>99</v>
      </c>
      <c r="B101" s="50"/>
      <c r="C101" s="217">
        <v>25000</v>
      </c>
      <c r="D101" s="103">
        <f t="shared" si="40"/>
        <v>0</v>
      </c>
      <c r="E101" s="217">
        <v>148000</v>
      </c>
      <c r="F101" s="103">
        <f t="shared" si="31"/>
        <v>0</v>
      </c>
      <c r="G101" s="217">
        <v>103000</v>
      </c>
      <c r="H101" s="103">
        <f t="shared" si="32"/>
        <v>0</v>
      </c>
      <c r="I101" s="217">
        <v>0</v>
      </c>
      <c r="J101" s="103">
        <f t="shared" si="33"/>
        <v>0</v>
      </c>
      <c r="K101" s="217">
        <v>0</v>
      </c>
      <c r="L101" s="103">
        <f t="shared" si="34"/>
        <v>0</v>
      </c>
      <c r="M101" s="217">
        <v>0</v>
      </c>
      <c r="N101" s="103">
        <f t="shared" si="35"/>
        <v>0</v>
      </c>
      <c r="O101" s="217">
        <v>0</v>
      </c>
      <c r="P101" s="103">
        <f t="shared" si="36"/>
        <v>0</v>
      </c>
      <c r="Q101" s="217">
        <v>0</v>
      </c>
      <c r="R101" s="103">
        <f t="shared" si="37"/>
        <v>0</v>
      </c>
      <c r="S101" s="217">
        <v>0</v>
      </c>
      <c r="T101" s="103">
        <f t="shared" si="38"/>
        <v>0</v>
      </c>
      <c r="U101" s="217">
        <v>0</v>
      </c>
      <c r="V101" s="103">
        <f t="shared" si="39"/>
        <v>0</v>
      </c>
      <c r="X101" s="247"/>
    </row>
    <row r="102" spans="1:24" ht="12.75" customHeight="1" x14ac:dyDescent="0.3">
      <c r="A102" s="145" t="str">
        <f>+'[1]G&amp;A'!A102</f>
        <v>Other: Admin G&amp;A Expense</v>
      </c>
      <c r="B102" s="50"/>
      <c r="C102" s="217">
        <f>+'Total Roll Up'!C28*1%</f>
        <v>225272.70379999996</v>
      </c>
      <c r="D102" s="103">
        <f t="shared" si="40"/>
        <v>0</v>
      </c>
      <c r="E102" s="217">
        <f>+'Total Roll Up'!E28*1%</f>
        <v>290123.359</v>
      </c>
      <c r="F102" s="103">
        <f t="shared" si="31"/>
        <v>0</v>
      </c>
      <c r="G102" s="217">
        <f>+'Total Roll Up'!G28*1%</f>
        <v>304571.67618000001</v>
      </c>
      <c r="H102" s="103">
        <f t="shared" si="32"/>
        <v>0</v>
      </c>
      <c r="I102" s="217">
        <f>+'Total Roll Up'!I28*1%</f>
        <v>319294.7016036</v>
      </c>
      <c r="J102" s="103">
        <f t="shared" si="33"/>
        <v>0</v>
      </c>
      <c r="K102" s="217">
        <f>+'Total Roll Up'!K28*1%</f>
        <v>325797.65353567206</v>
      </c>
      <c r="L102" s="103">
        <f t="shared" si="34"/>
        <v>0</v>
      </c>
      <c r="M102" s="217">
        <f>+'Total Roll Up'!M28*1%</f>
        <v>332449.50624338549</v>
      </c>
      <c r="N102" s="103">
        <f t="shared" si="35"/>
        <v>0</v>
      </c>
      <c r="O102" s="217">
        <f>+'Total Roll Up'!O28*1%</f>
        <v>339222.95299436315</v>
      </c>
      <c r="P102" s="103">
        <f t="shared" si="36"/>
        <v>0</v>
      </c>
      <c r="Q102" s="217">
        <f>+'Total Roll Up'!Q28*1%</f>
        <v>346160.74437914381</v>
      </c>
      <c r="R102" s="103">
        <f t="shared" si="37"/>
        <v>0</v>
      </c>
      <c r="S102" s="217">
        <f>+'Total Roll Up'!S28*1%</f>
        <v>353225.6895613668</v>
      </c>
      <c r="T102" s="103">
        <f t="shared" si="38"/>
        <v>0</v>
      </c>
      <c r="U102" s="217">
        <f>+'Total Roll Up'!U28*1%</f>
        <v>360006.9144441727</v>
      </c>
      <c r="V102" s="103">
        <f t="shared" si="39"/>
        <v>0</v>
      </c>
      <c r="X102" s="247"/>
    </row>
    <row r="103" spans="1:24" ht="12.75" customHeight="1" x14ac:dyDescent="0.3">
      <c r="A103" s="145" t="s">
        <v>78</v>
      </c>
      <c r="B103" s="50"/>
      <c r="C103" s="217">
        <v>0</v>
      </c>
      <c r="D103" s="103">
        <f t="shared" si="40"/>
        <v>0</v>
      </c>
      <c r="E103" s="217">
        <v>0</v>
      </c>
      <c r="F103" s="103">
        <f t="shared" si="31"/>
        <v>0</v>
      </c>
      <c r="G103" s="217">
        <v>0</v>
      </c>
      <c r="H103" s="103">
        <f t="shared" si="32"/>
        <v>0</v>
      </c>
      <c r="I103" s="217">
        <v>0</v>
      </c>
      <c r="J103" s="103">
        <f t="shared" si="33"/>
        <v>0</v>
      </c>
      <c r="K103" s="217">
        <v>0</v>
      </c>
      <c r="L103" s="103">
        <f t="shared" si="34"/>
        <v>0</v>
      </c>
      <c r="M103" s="217">
        <v>0</v>
      </c>
      <c r="N103" s="103">
        <f t="shared" si="35"/>
        <v>0</v>
      </c>
      <c r="O103" s="217">
        <v>0</v>
      </c>
      <c r="P103" s="103">
        <f t="shared" si="36"/>
        <v>0</v>
      </c>
      <c r="Q103" s="217">
        <v>0</v>
      </c>
      <c r="R103" s="103">
        <f t="shared" si="37"/>
        <v>0</v>
      </c>
      <c r="S103" s="217">
        <v>0</v>
      </c>
      <c r="T103" s="103">
        <f t="shared" si="38"/>
        <v>0</v>
      </c>
      <c r="U103" s="217">
        <v>0</v>
      </c>
      <c r="V103" s="103">
        <f t="shared" si="39"/>
        <v>0</v>
      </c>
      <c r="X103" s="247"/>
    </row>
    <row r="104" spans="1:24" ht="12.75" customHeight="1" x14ac:dyDescent="0.3">
      <c r="A104" s="145" t="s">
        <v>78</v>
      </c>
      <c r="B104" s="26"/>
      <c r="C104" s="217">
        <v>0</v>
      </c>
      <c r="D104" s="103">
        <f t="shared" si="40"/>
        <v>0</v>
      </c>
      <c r="E104" s="217">
        <v>0</v>
      </c>
      <c r="F104" s="103">
        <f t="shared" si="31"/>
        <v>0</v>
      </c>
      <c r="G104" s="217">
        <v>0</v>
      </c>
      <c r="H104" s="103">
        <f t="shared" si="32"/>
        <v>0</v>
      </c>
      <c r="I104" s="217">
        <v>0</v>
      </c>
      <c r="J104" s="103">
        <f t="shared" si="33"/>
        <v>0</v>
      </c>
      <c r="K104" s="217">
        <v>0</v>
      </c>
      <c r="L104" s="103">
        <f t="shared" si="34"/>
        <v>0</v>
      </c>
      <c r="M104" s="217">
        <v>0</v>
      </c>
      <c r="N104" s="103">
        <f t="shared" si="35"/>
        <v>0</v>
      </c>
      <c r="O104" s="217">
        <v>0</v>
      </c>
      <c r="P104" s="103">
        <f t="shared" si="36"/>
        <v>0</v>
      </c>
      <c r="Q104" s="217">
        <v>0</v>
      </c>
      <c r="R104" s="103">
        <f t="shared" si="37"/>
        <v>0</v>
      </c>
      <c r="S104" s="217">
        <v>0</v>
      </c>
      <c r="T104" s="103">
        <f t="shared" si="38"/>
        <v>0</v>
      </c>
      <c r="U104" s="217">
        <v>0</v>
      </c>
      <c r="V104" s="103">
        <f t="shared" si="39"/>
        <v>0</v>
      </c>
      <c r="X104" s="247"/>
    </row>
    <row r="105" spans="1:24" ht="12.75" customHeight="1" x14ac:dyDescent="0.3">
      <c r="A105" s="26" t="s">
        <v>36</v>
      </c>
      <c r="B105" s="69"/>
      <c r="C105" s="105">
        <f>SUM(C52:C104)</f>
        <v>2575740.6238709628</v>
      </c>
      <c r="D105" s="106">
        <f t="shared" si="40"/>
        <v>0</v>
      </c>
      <c r="E105" s="105">
        <f>SUM(E52:E104)</f>
        <v>4033390.9587713052</v>
      </c>
      <c r="F105" s="106">
        <f t="shared" si="31"/>
        <v>0</v>
      </c>
      <c r="G105" s="105">
        <f>SUM(G52:G104)</f>
        <v>5455809.4025165578</v>
      </c>
      <c r="H105" s="106">
        <f t="shared" si="32"/>
        <v>0</v>
      </c>
      <c r="I105" s="105">
        <f>SUM(I52:I104)</f>
        <v>4813933.2880255552</v>
      </c>
      <c r="J105" s="106">
        <f t="shared" si="33"/>
        <v>0</v>
      </c>
      <c r="K105" s="105">
        <f>SUM(K52:K104)</f>
        <v>4935242.1515810331</v>
      </c>
      <c r="L105" s="106">
        <f t="shared" si="34"/>
        <v>0</v>
      </c>
      <c r="M105" s="105">
        <f>SUM(M52:M104)</f>
        <v>5433029.7860129755</v>
      </c>
      <c r="N105" s="106">
        <f t="shared" si="35"/>
        <v>0</v>
      </c>
      <c r="O105" s="105">
        <f>SUM(O52:O104)</f>
        <v>5027963.2754335636</v>
      </c>
      <c r="P105" s="106">
        <f t="shared" si="36"/>
        <v>0</v>
      </c>
      <c r="Q105" s="105">
        <f>SUM(Q52:Q104)</f>
        <v>5078011.4309269488</v>
      </c>
      <c r="R105" s="106">
        <f t="shared" si="37"/>
        <v>0</v>
      </c>
      <c r="S105" s="105">
        <f>SUM(S52:S104)</f>
        <v>5575261.2987757092</v>
      </c>
      <c r="T105" s="106">
        <f t="shared" si="38"/>
        <v>0</v>
      </c>
      <c r="U105" s="105">
        <f>SUM(U52:U104)</f>
        <v>4582684.8665828817</v>
      </c>
      <c r="V105" s="106">
        <f t="shared" si="39"/>
        <v>0</v>
      </c>
    </row>
    <row r="106" spans="1:24" ht="12.75" customHeight="1" x14ac:dyDescent="0.3">
      <c r="A106" s="26"/>
      <c r="B106" s="26"/>
      <c r="C106" s="51"/>
      <c r="D106" s="52"/>
      <c r="E106" s="51"/>
      <c r="F106" s="52"/>
      <c r="G106" s="51"/>
      <c r="H106" s="52"/>
      <c r="I106" s="51"/>
      <c r="J106" s="52"/>
      <c r="K106" s="51"/>
      <c r="L106" s="52"/>
      <c r="M106" s="51"/>
      <c r="N106" s="52"/>
      <c r="O106" s="51"/>
      <c r="P106" s="52"/>
      <c r="Q106" s="51"/>
      <c r="R106" s="52"/>
      <c r="S106" s="51"/>
      <c r="T106" s="52"/>
      <c r="U106" s="51"/>
      <c r="V106" s="52"/>
    </row>
    <row r="107" spans="1:24" ht="12.75" customHeight="1" x14ac:dyDescent="0.3">
      <c r="A107" s="26" t="s">
        <v>19</v>
      </c>
      <c r="B107" s="69"/>
      <c r="C107" s="105">
        <f>C28-C33-C46-C105</f>
        <v>-3347135.3458709628</v>
      </c>
      <c r="D107" s="106">
        <f>IFERROR(C107/C$28,0)</f>
        <v>0</v>
      </c>
      <c r="E107" s="105">
        <f>E28-E33-E46-E105</f>
        <v>-4824070.5488213049</v>
      </c>
      <c r="F107" s="106">
        <f>IFERROR(E107/E$28,0)</f>
        <v>0</v>
      </c>
      <c r="G107" s="105">
        <f>G28-G33-G46-G105</f>
        <v>-6266255.9823178081</v>
      </c>
      <c r="H107" s="106">
        <f>IFERROR(G107/G$28,0)</f>
        <v>0</v>
      </c>
      <c r="I107" s="105">
        <f>I28-I33-I46-I105</f>
        <v>-5644641.0323218368</v>
      </c>
      <c r="J107" s="106">
        <f>IFERROR(I107/I$28,0)</f>
        <v>0</v>
      </c>
      <c r="K107" s="105">
        <f>K28-K33-K46-K105</f>
        <v>-5786717.5894847214</v>
      </c>
      <c r="L107" s="106">
        <f>IFERROR(K107/K$28,0)</f>
        <v>0</v>
      </c>
      <c r="M107" s="105">
        <f>M28-M33-M46-M105</f>
        <v>-6305792.1098642554</v>
      </c>
      <c r="N107" s="106">
        <f>IFERROR(M107/M$28,0)</f>
        <v>0</v>
      </c>
      <c r="O107" s="105">
        <f>O28-O33-O46-O105</f>
        <v>-5922544.6573811257</v>
      </c>
      <c r="P107" s="106">
        <f>IFERROR(O107/O$28,0)</f>
        <v>0</v>
      </c>
      <c r="Q107" s="105">
        <f>Q28-Q33-Q46-Q105</f>
        <v>-5994957.3474231996</v>
      </c>
      <c r="R107" s="106">
        <f>IFERROR(Q107/Q$28,0)</f>
        <v>0</v>
      </c>
      <c r="S107" s="105">
        <f>S28-S33-S46-S105</f>
        <v>-6515130.8631843664</v>
      </c>
      <c r="T107" s="106">
        <f>IFERROR(S107/S$28,0)</f>
        <v>0</v>
      </c>
      <c r="U107" s="105">
        <f>U28-U33-U46-U105</f>
        <v>-5546051.1701017553</v>
      </c>
      <c r="V107" s="106">
        <f>IFERROR(U107/U$28,0)</f>
        <v>0</v>
      </c>
    </row>
    <row r="108" spans="1:24" ht="12.75" customHeight="1" x14ac:dyDescent="0.3">
      <c r="A108" s="26"/>
      <c r="B108" s="26"/>
      <c r="C108" s="53"/>
      <c r="D108" s="54"/>
      <c r="E108" s="53"/>
      <c r="F108" s="54"/>
      <c r="G108" s="53"/>
      <c r="H108" s="54"/>
      <c r="I108" s="53"/>
      <c r="J108" s="54"/>
      <c r="K108" s="53"/>
      <c r="L108" s="54"/>
      <c r="M108" s="53"/>
      <c r="N108" s="54"/>
      <c r="O108" s="53"/>
      <c r="P108" s="54"/>
      <c r="Q108" s="53"/>
      <c r="R108" s="54"/>
      <c r="S108" s="53"/>
      <c r="T108" s="54"/>
      <c r="U108" s="53"/>
      <c r="V108" s="54"/>
    </row>
    <row r="109" spans="1:24" ht="12.75" customHeight="1" x14ac:dyDescent="0.3">
      <c r="A109" s="26"/>
      <c r="B109" s="26"/>
      <c r="C109" s="53"/>
      <c r="D109" s="54"/>
      <c r="E109" s="53"/>
      <c r="F109" s="54"/>
      <c r="G109" s="53"/>
      <c r="H109" s="54"/>
      <c r="I109" s="53"/>
      <c r="J109" s="54"/>
      <c r="K109" s="53"/>
      <c r="L109" s="54"/>
      <c r="M109" s="53"/>
      <c r="N109" s="54"/>
      <c r="O109" s="53"/>
      <c r="P109" s="54"/>
      <c r="Q109" s="53"/>
      <c r="R109" s="54"/>
      <c r="S109" s="53"/>
      <c r="T109" s="54"/>
      <c r="U109" s="53"/>
      <c r="V109" s="54"/>
    </row>
    <row r="110" spans="1:24" ht="12.75" customHeight="1" x14ac:dyDescent="0.3">
      <c r="A110" s="55" t="s">
        <v>49</v>
      </c>
      <c r="B110" s="55"/>
      <c r="C110" s="109" t="str">
        <f>C50</f>
        <v>FY 2018-19</v>
      </c>
      <c r="D110" s="109" t="s">
        <v>9</v>
      </c>
      <c r="E110" s="109" t="str">
        <f>E50</f>
        <v>FY 2019-20</v>
      </c>
      <c r="F110" s="109" t="s">
        <v>9</v>
      </c>
      <c r="G110" s="109" t="str">
        <f>G50</f>
        <v>FY 2020-21</v>
      </c>
      <c r="H110" s="109" t="s">
        <v>9</v>
      </c>
      <c r="I110" s="109" t="str">
        <f>I50</f>
        <v>FY 2021-22</v>
      </c>
      <c r="J110" s="109" t="s">
        <v>9</v>
      </c>
      <c r="K110" s="109" t="str">
        <f>K50</f>
        <v>FY 2022-23</v>
      </c>
      <c r="L110" s="109" t="s">
        <v>9</v>
      </c>
      <c r="M110" s="109" t="str">
        <f>M50</f>
        <v>FY 2023-24</v>
      </c>
      <c r="N110" s="109" t="s">
        <v>9</v>
      </c>
      <c r="O110" s="109" t="str">
        <f>O50</f>
        <v>FY 2024-25</v>
      </c>
      <c r="P110" s="109" t="s">
        <v>9</v>
      </c>
      <c r="Q110" s="109" t="str">
        <f>Q50</f>
        <v>FY 2025-26</v>
      </c>
      <c r="R110" s="109" t="s">
        <v>9</v>
      </c>
      <c r="S110" s="109" t="str">
        <f>S50</f>
        <v>FY 2026-27</v>
      </c>
      <c r="T110" s="109" t="s">
        <v>9</v>
      </c>
      <c r="U110" s="109" t="str">
        <f>U50</f>
        <v>FY 2027-28</v>
      </c>
      <c r="V110" s="109" t="s">
        <v>9</v>
      </c>
    </row>
    <row r="111" spans="1:24" ht="12.75" customHeight="1" x14ac:dyDescent="0.3">
      <c r="A111" s="38" t="s">
        <v>141</v>
      </c>
      <c r="B111" s="50"/>
      <c r="C111" s="102">
        <f>C59</f>
        <v>0</v>
      </c>
      <c r="D111" s="103">
        <f t="shared" ref="D111:D116" si="41">IFERROR(C111/C$28,0)</f>
        <v>0</v>
      </c>
      <c r="E111" s="102">
        <f>E59</f>
        <v>0</v>
      </c>
      <c r="F111" s="103">
        <f t="shared" ref="F111:F116" si="42">IFERROR(E111/E$28,0)</f>
        <v>0</v>
      </c>
      <c r="G111" s="102">
        <f>G59</f>
        <v>0</v>
      </c>
      <c r="H111" s="103">
        <f t="shared" ref="H111:H116" si="43">IFERROR(G111/G$28,0)</f>
        <v>0</v>
      </c>
      <c r="I111" s="102">
        <f>I59</f>
        <v>0</v>
      </c>
      <c r="J111" s="103">
        <f t="shared" ref="J111:J116" si="44">IFERROR(I111/I$28,0)</f>
        <v>0</v>
      </c>
      <c r="K111" s="102">
        <f>K59</f>
        <v>0</v>
      </c>
      <c r="L111" s="103">
        <f t="shared" ref="L111:L116" si="45">IFERROR(K111/K$28,0)</f>
        <v>0</v>
      </c>
      <c r="M111" s="102">
        <f>M59</f>
        <v>0</v>
      </c>
      <c r="N111" s="103">
        <f t="shared" ref="N111:N116" si="46">IFERROR(M111/M$28,0)</f>
        <v>0</v>
      </c>
      <c r="O111" s="102">
        <f>O59</f>
        <v>0</v>
      </c>
      <c r="P111" s="103">
        <f t="shared" ref="P111:P116" si="47">IFERROR(O111/O$28,0)</f>
        <v>0</v>
      </c>
      <c r="Q111" s="102">
        <f>Q59</f>
        <v>0</v>
      </c>
      <c r="R111" s="103">
        <f t="shared" ref="R111:R116" si="48">IFERROR(Q111/Q$28,0)</f>
        <v>0</v>
      </c>
      <c r="S111" s="102">
        <f>S59</f>
        <v>0</v>
      </c>
      <c r="T111" s="103">
        <f t="shared" ref="T111:T116" si="49">IFERROR(S111/S$28,0)</f>
        <v>0</v>
      </c>
      <c r="U111" s="102">
        <f>U59</f>
        <v>0</v>
      </c>
      <c r="V111" s="103">
        <f t="shared" ref="V111:V116" si="50">IFERROR(U111/U$28,0)</f>
        <v>0</v>
      </c>
    </row>
    <row r="112" spans="1:24" ht="12.75" customHeight="1" x14ac:dyDescent="0.3">
      <c r="A112" s="38" t="s">
        <v>96</v>
      </c>
      <c r="B112" s="50"/>
      <c r="C112" s="102">
        <f>C62</f>
        <v>670000</v>
      </c>
      <c r="D112" s="103">
        <f t="shared" si="41"/>
        <v>0</v>
      </c>
      <c r="E112" s="102">
        <f>E62</f>
        <v>679000</v>
      </c>
      <c r="F112" s="103">
        <f t="shared" si="42"/>
        <v>0</v>
      </c>
      <c r="G112" s="102">
        <f>G62</f>
        <v>1288270</v>
      </c>
      <c r="H112" s="103">
        <f t="shared" si="43"/>
        <v>0</v>
      </c>
      <c r="I112" s="102">
        <f>I62</f>
        <v>697818.10000000009</v>
      </c>
      <c r="J112" s="103">
        <f t="shared" si="44"/>
        <v>0</v>
      </c>
      <c r="K112" s="102">
        <f>K62</f>
        <v>707652.64300000004</v>
      </c>
      <c r="L112" s="103">
        <f t="shared" si="45"/>
        <v>0</v>
      </c>
      <c r="M112" s="102">
        <f>M62</f>
        <v>1167782.2222899999</v>
      </c>
      <c r="N112" s="103">
        <f t="shared" si="46"/>
        <v>0</v>
      </c>
      <c r="O112" s="102">
        <f>O62</f>
        <v>728215.68895870005</v>
      </c>
      <c r="P112" s="103">
        <f t="shared" si="47"/>
        <v>0</v>
      </c>
      <c r="Q112" s="102">
        <f>Q62</f>
        <v>738962.15962746111</v>
      </c>
      <c r="R112" s="103">
        <f t="shared" si="48"/>
        <v>0</v>
      </c>
      <c r="S112" s="102">
        <f>S62</f>
        <v>1200031.0244162849</v>
      </c>
      <c r="T112" s="103">
        <f t="shared" si="49"/>
        <v>0</v>
      </c>
      <c r="U112" s="102">
        <f>U62</f>
        <v>761431.9551487735</v>
      </c>
      <c r="V112" s="103">
        <f t="shared" si="50"/>
        <v>0</v>
      </c>
    </row>
    <row r="113" spans="1:22" ht="12.75" customHeight="1" x14ac:dyDescent="0.3">
      <c r="A113" s="145" t="s">
        <v>78</v>
      </c>
      <c r="B113" s="56"/>
      <c r="C113" s="136">
        <v>0</v>
      </c>
      <c r="D113" s="103">
        <f t="shared" si="41"/>
        <v>0</v>
      </c>
      <c r="E113" s="136">
        <v>0</v>
      </c>
      <c r="F113" s="103">
        <f t="shared" si="42"/>
        <v>0</v>
      </c>
      <c r="G113" s="136">
        <v>0</v>
      </c>
      <c r="H113" s="103">
        <f t="shared" si="43"/>
        <v>0</v>
      </c>
      <c r="I113" s="136">
        <v>0</v>
      </c>
      <c r="J113" s="103">
        <f t="shared" si="44"/>
        <v>0</v>
      </c>
      <c r="K113" s="136">
        <v>0</v>
      </c>
      <c r="L113" s="103">
        <f t="shared" si="45"/>
        <v>0</v>
      </c>
      <c r="M113" s="136">
        <v>0</v>
      </c>
      <c r="N113" s="103">
        <f t="shared" si="46"/>
        <v>0</v>
      </c>
      <c r="O113" s="136">
        <v>0</v>
      </c>
      <c r="P113" s="103">
        <f t="shared" si="47"/>
        <v>0</v>
      </c>
      <c r="Q113" s="136">
        <v>0</v>
      </c>
      <c r="R113" s="103">
        <f t="shared" si="48"/>
        <v>0</v>
      </c>
      <c r="S113" s="136">
        <v>0</v>
      </c>
      <c r="T113" s="103">
        <f t="shared" si="49"/>
        <v>0</v>
      </c>
      <c r="U113" s="136">
        <v>0</v>
      </c>
      <c r="V113" s="103">
        <f t="shared" si="50"/>
        <v>0</v>
      </c>
    </row>
    <row r="114" spans="1:22" ht="12.75" customHeight="1" x14ac:dyDescent="0.3">
      <c r="A114" s="145" t="s">
        <v>78</v>
      </c>
      <c r="B114" s="56"/>
      <c r="C114" s="136">
        <v>0</v>
      </c>
      <c r="D114" s="103">
        <f t="shared" si="41"/>
        <v>0</v>
      </c>
      <c r="E114" s="136">
        <v>0</v>
      </c>
      <c r="F114" s="103">
        <f t="shared" si="42"/>
        <v>0</v>
      </c>
      <c r="G114" s="136">
        <v>0</v>
      </c>
      <c r="H114" s="103">
        <f t="shared" si="43"/>
        <v>0</v>
      </c>
      <c r="I114" s="136">
        <v>0</v>
      </c>
      <c r="J114" s="103">
        <f t="shared" si="44"/>
        <v>0</v>
      </c>
      <c r="K114" s="136">
        <v>0</v>
      </c>
      <c r="L114" s="103">
        <f t="shared" si="45"/>
        <v>0</v>
      </c>
      <c r="M114" s="136">
        <v>0</v>
      </c>
      <c r="N114" s="103">
        <f t="shared" si="46"/>
        <v>0</v>
      </c>
      <c r="O114" s="136">
        <v>0</v>
      </c>
      <c r="P114" s="103">
        <f t="shared" si="47"/>
        <v>0</v>
      </c>
      <c r="Q114" s="136">
        <v>0</v>
      </c>
      <c r="R114" s="103">
        <f t="shared" si="48"/>
        <v>0</v>
      </c>
      <c r="S114" s="136">
        <v>0</v>
      </c>
      <c r="T114" s="103">
        <f t="shared" si="49"/>
        <v>0</v>
      </c>
      <c r="U114" s="136">
        <v>0</v>
      </c>
      <c r="V114" s="103">
        <f t="shared" si="50"/>
        <v>0</v>
      </c>
    </row>
    <row r="115" spans="1:22" ht="12.75" customHeight="1" x14ac:dyDescent="0.3">
      <c r="A115" s="145" t="s">
        <v>78</v>
      </c>
      <c r="B115" s="56"/>
      <c r="C115" s="137">
        <v>0</v>
      </c>
      <c r="D115" s="103">
        <f t="shared" si="41"/>
        <v>0</v>
      </c>
      <c r="E115" s="137">
        <v>0</v>
      </c>
      <c r="F115" s="103">
        <f t="shared" si="42"/>
        <v>0</v>
      </c>
      <c r="G115" s="137">
        <v>0</v>
      </c>
      <c r="H115" s="103">
        <f t="shared" si="43"/>
        <v>0</v>
      </c>
      <c r="I115" s="137">
        <v>0</v>
      </c>
      <c r="J115" s="103">
        <f t="shared" si="44"/>
        <v>0</v>
      </c>
      <c r="K115" s="137">
        <v>0</v>
      </c>
      <c r="L115" s="103">
        <f t="shared" si="45"/>
        <v>0</v>
      </c>
      <c r="M115" s="137">
        <v>0</v>
      </c>
      <c r="N115" s="103">
        <f t="shared" si="46"/>
        <v>0</v>
      </c>
      <c r="O115" s="137">
        <v>0</v>
      </c>
      <c r="P115" s="103">
        <f t="shared" si="47"/>
        <v>0</v>
      </c>
      <c r="Q115" s="137">
        <v>0</v>
      </c>
      <c r="R115" s="103">
        <f t="shared" si="48"/>
        <v>0</v>
      </c>
      <c r="S115" s="137">
        <v>0</v>
      </c>
      <c r="T115" s="103">
        <f t="shared" si="49"/>
        <v>0</v>
      </c>
      <c r="U115" s="137">
        <v>0</v>
      </c>
      <c r="V115" s="103">
        <f t="shared" si="50"/>
        <v>0</v>
      </c>
    </row>
    <row r="116" spans="1:22" ht="12.75" customHeight="1" x14ac:dyDescent="0.3">
      <c r="A116" s="55" t="s">
        <v>83</v>
      </c>
      <c r="B116" s="57"/>
      <c r="C116" s="108">
        <f>SUM(C111:C115)</f>
        <v>670000</v>
      </c>
      <c r="D116" s="106">
        <f t="shared" si="41"/>
        <v>0</v>
      </c>
      <c r="E116" s="108">
        <f>SUM(E111:E115)</f>
        <v>679000</v>
      </c>
      <c r="F116" s="106">
        <f t="shared" si="42"/>
        <v>0</v>
      </c>
      <c r="G116" s="108">
        <f>SUM(G111:G115)</f>
        <v>1288270</v>
      </c>
      <c r="H116" s="106">
        <f t="shared" si="43"/>
        <v>0</v>
      </c>
      <c r="I116" s="108">
        <f>SUM(I111:I115)</f>
        <v>697818.10000000009</v>
      </c>
      <c r="J116" s="106">
        <f t="shared" si="44"/>
        <v>0</v>
      </c>
      <c r="K116" s="108">
        <f>SUM(K111:K115)</f>
        <v>707652.64300000004</v>
      </c>
      <c r="L116" s="106">
        <f t="shared" si="45"/>
        <v>0</v>
      </c>
      <c r="M116" s="108">
        <f>SUM(M111:M115)</f>
        <v>1167782.2222899999</v>
      </c>
      <c r="N116" s="106">
        <f t="shared" si="46"/>
        <v>0</v>
      </c>
      <c r="O116" s="108">
        <f>SUM(O111:O115)</f>
        <v>728215.68895870005</v>
      </c>
      <c r="P116" s="106">
        <f t="shared" si="47"/>
        <v>0</v>
      </c>
      <c r="Q116" s="108">
        <f>SUM(Q111:Q115)</f>
        <v>738962.15962746111</v>
      </c>
      <c r="R116" s="106">
        <f t="shared" si="48"/>
        <v>0</v>
      </c>
      <c r="S116" s="108">
        <f>SUM(S111:S115)</f>
        <v>1200031.0244162849</v>
      </c>
      <c r="T116" s="106">
        <f t="shared" si="49"/>
        <v>0</v>
      </c>
      <c r="U116" s="108">
        <f>SUM(U111:U115)</f>
        <v>761431.9551487735</v>
      </c>
      <c r="V116" s="106">
        <f t="shared" si="50"/>
        <v>0</v>
      </c>
    </row>
    <row r="117" spans="1:22" ht="12.75" customHeight="1" x14ac:dyDescent="0.3">
      <c r="A117" s="38"/>
      <c r="B117" s="38"/>
    </row>
    <row r="118" spans="1:22" ht="12.75" customHeight="1" x14ac:dyDescent="0.3">
      <c r="A118" s="58" t="s">
        <v>8</v>
      </c>
      <c r="B118" s="5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ht="12.75" customHeight="1" x14ac:dyDescent="0.3">
      <c r="A119" s="62" t="s">
        <v>37</v>
      </c>
      <c r="B119" s="6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ht="12.75" customHeight="1" x14ac:dyDescent="0.3">
      <c r="A120" s="38"/>
      <c r="B120" s="38"/>
    </row>
    <row r="121" spans="1:22" ht="12.75" customHeight="1" x14ac:dyDescent="0.3">
      <c r="A121" s="38"/>
      <c r="B121" s="38"/>
    </row>
    <row r="122" spans="1:22" ht="12.75" customHeight="1" x14ac:dyDescent="0.3">
      <c r="A122" s="38"/>
      <c r="B122" s="38"/>
    </row>
    <row r="123" spans="1:22" ht="12.75" customHeight="1" x14ac:dyDescent="0.3">
      <c r="A123" s="38"/>
      <c r="B123" s="38"/>
    </row>
    <row r="124" spans="1:22" ht="12.75" customHeight="1" x14ac:dyDescent="0.3">
      <c r="A124" s="38"/>
      <c r="B124" s="38"/>
    </row>
    <row r="125" spans="1:22" ht="12.75" customHeight="1" x14ac:dyDescent="0.3">
      <c r="A125" s="38"/>
      <c r="B125" s="38"/>
    </row>
    <row r="126" spans="1:22" ht="12.75" customHeight="1" x14ac:dyDescent="0.3">
      <c r="A126" s="38"/>
      <c r="B126" s="38"/>
    </row>
  </sheetData>
  <pageMargins left="0.45" right="0" top="0.5" bottom="0" header="0.3" footer="0.3"/>
  <pageSetup scale="49" orientation="landscape" r:id="rId1"/>
  <rowBreaks count="1" manualBreakCount="1">
    <brk id="47" max="21" man="1"/>
  </row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X126"/>
  <sheetViews>
    <sheetView topLeftCell="B1" zoomScale="85" zoomScaleNormal="85" workbookViewId="0">
      <selection activeCell="W104" sqref="W104"/>
    </sheetView>
  </sheetViews>
  <sheetFormatPr defaultColWidth="9.109375" defaultRowHeight="12.75" customHeight="1" x14ac:dyDescent="0.3"/>
  <cols>
    <col min="1" max="1" width="9.5546875" style="5" customWidth="1"/>
    <col min="2" max="2" width="31.6640625" style="5" customWidth="1"/>
    <col min="3" max="3" width="16.109375" style="5" customWidth="1"/>
    <col min="4" max="4" width="8.6640625" style="5" customWidth="1"/>
    <col min="5" max="5" width="17.88671875" style="5" customWidth="1"/>
    <col min="6" max="6" width="8.6640625" style="5" customWidth="1"/>
    <col min="7" max="7" width="15.109375" style="5" customWidth="1"/>
    <col min="8" max="8" width="8.6640625" style="5" customWidth="1"/>
    <col min="9" max="9" width="15.44140625" style="5" customWidth="1"/>
    <col min="10" max="10" width="8.6640625" style="5" customWidth="1"/>
    <col min="11" max="11" width="17.88671875" style="5" customWidth="1"/>
    <col min="12" max="12" width="8.6640625" style="5" customWidth="1"/>
    <col min="13" max="13" width="15.88671875" style="5" customWidth="1"/>
    <col min="14" max="14" width="8.6640625" style="5" customWidth="1"/>
    <col min="15" max="15" width="15.109375" style="5" customWidth="1"/>
    <col min="16" max="16" width="8.6640625" style="5" customWidth="1"/>
    <col min="17" max="17" width="12.6640625" style="5" customWidth="1"/>
    <col min="18" max="18" width="8.6640625" style="5" customWidth="1"/>
    <col min="19" max="19" width="13.5546875" style="5" bestFit="1" customWidth="1"/>
    <col min="20" max="20" width="8.6640625" style="5" customWidth="1"/>
    <col min="21" max="21" width="13.33203125" style="5" bestFit="1" customWidth="1"/>
    <col min="22" max="22" width="8.6640625" style="5" customWidth="1"/>
    <col min="23" max="16384" width="9.109375" style="5"/>
  </cols>
  <sheetData>
    <row r="1" spans="1:22" ht="12.75" customHeight="1" x14ac:dyDescent="0.3">
      <c r="A1" s="12" t="s">
        <v>106</v>
      </c>
      <c r="B1" s="12"/>
    </row>
    <row r="2" spans="1:22" ht="12.75" customHeight="1" x14ac:dyDescent="0.3">
      <c r="A2" s="45" t="s">
        <v>105</v>
      </c>
      <c r="B2" s="45"/>
      <c r="D2" s="147" t="s">
        <v>20</v>
      </c>
      <c r="G2" s="46" t="s">
        <v>253</v>
      </c>
      <c r="H2" s="47"/>
      <c r="I2" s="47"/>
      <c r="V2" s="67"/>
    </row>
    <row r="3" spans="1:22" ht="12.75" customHeight="1" x14ac:dyDescent="0.3">
      <c r="A3" s="48" t="s">
        <v>291</v>
      </c>
      <c r="B3" s="30"/>
      <c r="D3" s="146" t="s">
        <v>21</v>
      </c>
      <c r="G3" s="193"/>
      <c r="H3" s="194"/>
      <c r="I3" s="194"/>
      <c r="V3" s="67"/>
    </row>
    <row r="4" spans="1:22" ht="12.75" customHeight="1" x14ac:dyDescent="0.3">
      <c r="A4" s="48" t="s">
        <v>230</v>
      </c>
      <c r="B4" s="156" t="s">
        <v>375</v>
      </c>
      <c r="D4" s="146" t="s">
        <v>163</v>
      </c>
      <c r="G4" s="193"/>
      <c r="H4" s="194"/>
      <c r="I4" s="194"/>
      <c r="V4" s="67"/>
    </row>
    <row r="5" spans="1:22" ht="12.75" customHeight="1" x14ac:dyDescent="0.3">
      <c r="A5" s="143"/>
      <c r="B5" s="100"/>
      <c r="C5" s="45"/>
      <c r="D5" s="45"/>
      <c r="E5" s="45"/>
      <c r="F5" s="45"/>
      <c r="G5" s="67"/>
      <c r="H5" s="67"/>
      <c r="I5" s="48"/>
      <c r="J5" s="48"/>
      <c r="K5" s="48"/>
      <c r="L5" s="48"/>
      <c r="M5" s="45"/>
      <c r="N5" s="45"/>
      <c r="O5" s="45"/>
      <c r="P5" s="45"/>
      <c r="Q5" s="67"/>
      <c r="R5" s="67"/>
      <c r="S5" s="48"/>
      <c r="T5" s="48"/>
      <c r="U5" s="48"/>
      <c r="V5" s="48"/>
    </row>
    <row r="6" spans="1:22" ht="12.75" customHeight="1" x14ac:dyDescent="0.3">
      <c r="A6" s="38"/>
      <c r="B6" s="50"/>
      <c r="C6" s="109" t="s">
        <v>16</v>
      </c>
      <c r="D6" s="49"/>
      <c r="E6" s="109" t="s">
        <v>93</v>
      </c>
      <c r="F6" s="49"/>
      <c r="G6" s="109" t="s">
        <v>94</v>
      </c>
      <c r="H6" s="49"/>
      <c r="I6" s="109" t="s">
        <v>95</v>
      </c>
      <c r="J6" s="49"/>
      <c r="K6" s="109" t="s">
        <v>160</v>
      </c>
      <c r="L6" s="49"/>
      <c r="M6" s="109" t="s">
        <v>133</v>
      </c>
      <c r="N6" s="49"/>
      <c r="O6" s="109" t="s">
        <v>158</v>
      </c>
      <c r="P6" s="49"/>
      <c r="Q6" s="109" t="s">
        <v>159</v>
      </c>
      <c r="R6" s="49"/>
      <c r="S6" s="109" t="s">
        <v>161</v>
      </c>
      <c r="T6" s="49"/>
      <c r="U6" s="109" t="s">
        <v>162</v>
      </c>
      <c r="V6" s="49"/>
    </row>
    <row r="7" spans="1:22" ht="12.75" customHeight="1" x14ac:dyDescent="0.3">
      <c r="A7" s="112" t="s">
        <v>0</v>
      </c>
      <c r="B7" s="112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</row>
    <row r="8" spans="1:22" ht="12.75" customHeight="1" x14ac:dyDescent="0.3">
      <c r="A8" s="113" t="s">
        <v>10</v>
      </c>
      <c r="B8" s="113"/>
      <c r="C8" s="114"/>
      <c r="D8" s="113"/>
      <c r="E8" s="114"/>
      <c r="F8" s="113"/>
      <c r="G8" s="114"/>
      <c r="H8" s="113"/>
      <c r="I8" s="114"/>
      <c r="J8" s="113"/>
      <c r="K8" s="114"/>
      <c r="L8" s="113"/>
      <c r="M8" s="114"/>
      <c r="N8" s="113"/>
      <c r="O8" s="114"/>
      <c r="P8" s="113"/>
      <c r="Q8" s="114"/>
      <c r="R8" s="113"/>
      <c r="S8" s="114"/>
      <c r="T8" s="113"/>
      <c r="U8" s="114"/>
      <c r="V8" s="113"/>
    </row>
    <row r="9" spans="1:22" ht="12.75" customHeight="1" x14ac:dyDescent="0.3">
      <c r="A9" s="113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</row>
    <row r="10" spans="1:22" ht="12.75" customHeight="1" x14ac:dyDescent="0.3">
      <c r="A10" s="113" t="s">
        <v>233</v>
      </c>
      <c r="B10" s="113"/>
      <c r="C10" s="114"/>
      <c r="D10" s="113"/>
      <c r="E10" s="114"/>
      <c r="F10" s="113"/>
      <c r="G10" s="114"/>
      <c r="H10" s="113"/>
      <c r="I10" s="114"/>
      <c r="J10" s="113"/>
      <c r="K10" s="114"/>
      <c r="L10" s="113"/>
      <c r="M10" s="114"/>
      <c r="N10" s="113"/>
      <c r="O10" s="114"/>
      <c r="P10" s="113"/>
      <c r="Q10" s="114"/>
      <c r="R10" s="113"/>
      <c r="S10" s="114"/>
      <c r="T10" s="113"/>
      <c r="U10" s="114"/>
      <c r="V10" s="113"/>
    </row>
    <row r="11" spans="1:22" ht="12.75" customHeight="1" x14ac:dyDescent="0.3">
      <c r="A11" s="113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</row>
    <row r="12" spans="1:22" ht="12.75" customHeight="1" x14ac:dyDescent="0.3">
      <c r="A12" s="113" t="s">
        <v>231</v>
      </c>
      <c r="B12" s="113"/>
      <c r="C12" s="115"/>
      <c r="D12" s="113"/>
      <c r="E12" s="115"/>
      <c r="F12" s="113"/>
      <c r="G12" s="115"/>
      <c r="H12" s="113"/>
      <c r="I12" s="115"/>
      <c r="J12" s="113"/>
      <c r="K12" s="115"/>
      <c r="L12" s="113"/>
      <c r="M12" s="115"/>
      <c r="N12" s="113"/>
      <c r="O12" s="115"/>
      <c r="P12" s="113"/>
      <c r="Q12" s="115"/>
      <c r="R12" s="113"/>
      <c r="S12" s="115"/>
      <c r="T12" s="113"/>
      <c r="U12" s="115"/>
      <c r="V12" s="113"/>
    </row>
    <row r="13" spans="1:22" ht="12.75" customHeight="1" x14ac:dyDescent="0.3">
      <c r="A13" s="113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</row>
    <row r="14" spans="1:22" ht="12.75" customHeight="1" x14ac:dyDescent="0.3">
      <c r="A14" s="113" t="s">
        <v>234</v>
      </c>
      <c r="B14" s="113"/>
      <c r="C14" s="153">
        <f>C12*C10*C8</f>
        <v>0</v>
      </c>
      <c r="D14" s="113"/>
      <c r="E14" s="153">
        <f>E12*E10*E8</f>
        <v>0</v>
      </c>
      <c r="F14" s="113"/>
      <c r="G14" s="153">
        <f>G12*G10*G8</f>
        <v>0</v>
      </c>
      <c r="H14" s="113"/>
      <c r="I14" s="153">
        <f>I12*I10*I8</f>
        <v>0</v>
      </c>
      <c r="J14" s="113"/>
      <c r="K14" s="153">
        <f>K12*K10*K8</f>
        <v>0</v>
      </c>
      <c r="L14" s="113"/>
      <c r="M14" s="153">
        <f>M12*M10*M8</f>
        <v>0</v>
      </c>
      <c r="N14" s="113"/>
      <c r="O14" s="153">
        <f>O12*O10*O8</f>
        <v>0</v>
      </c>
      <c r="P14" s="113"/>
      <c r="Q14" s="153">
        <f>Q12*Q10*Q8</f>
        <v>0</v>
      </c>
      <c r="R14" s="113"/>
      <c r="S14" s="153">
        <f>S12*S10*S8</f>
        <v>0</v>
      </c>
      <c r="T14" s="113"/>
      <c r="U14" s="153">
        <f>U12*U10*U8</f>
        <v>0</v>
      </c>
      <c r="V14" s="113"/>
    </row>
    <row r="15" spans="1:22" ht="12.75" customHeight="1" x14ac:dyDescent="0.3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ht="12.75" customHeight="1" x14ac:dyDescent="0.3">
      <c r="A16" s="38"/>
      <c r="B16" s="50"/>
      <c r="C16" s="109" t="str">
        <f>C6</f>
        <v>FY 2018-19</v>
      </c>
      <c r="D16" s="109" t="s">
        <v>9</v>
      </c>
      <c r="E16" s="109" t="str">
        <f>E6</f>
        <v>FY 2019-20</v>
      </c>
      <c r="F16" s="109" t="s">
        <v>9</v>
      </c>
      <c r="G16" s="109" t="str">
        <f>G6</f>
        <v>FY 2020-21</v>
      </c>
      <c r="H16" s="109" t="s">
        <v>9</v>
      </c>
      <c r="I16" s="109" t="str">
        <f>I6</f>
        <v>FY 2021-22</v>
      </c>
      <c r="J16" s="109" t="s">
        <v>9</v>
      </c>
      <c r="K16" s="109" t="str">
        <f>K6</f>
        <v>FY 2022-23</v>
      </c>
      <c r="L16" s="109" t="s">
        <v>9</v>
      </c>
      <c r="M16" s="109" t="str">
        <f>M6</f>
        <v>FY 2023-24</v>
      </c>
      <c r="N16" s="109" t="s">
        <v>9</v>
      </c>
      <c r="O16" s="109" t="str">
        <f>O6</f>
        <v>FY 2024-25</v>
      </c>
      <c r="P16" s="109" t="s">
        <v>9</v>
      </c>
      <c r="Q16" s="109" t="str">
        <f>Q6</f>
        <v>FY 2025-26</v>
      </c>
      <c r="R16" s="109" t="s">
        <v>9</v>
      </c>
      <c r="S16" s="109" t="str">
        <f>S6</f>
        <v>FY 2026-27</v>
      </c>
      <c r="T16" s="109" t="s">
        <v>9</v>
      </c>
      <c r="U16" s="109" t="str">
        <f>U6</f>
        <v>FY 2027-28</v>
      </c>
      <c r="V16" s="109" t="s">
        <v>9</v>
      </c>
    </row>
    <row r="17" spans="1:22" ht="12.75" customHeight="1" x14ac:dyDescent="0.3">
      <c r="A17" s="26" t="s">
        <v>33</v>
      </c>
      <c r="B17" s="69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</row>
    <row r="18" spans="1:22" ht="12.75" customHeight="1" x14ac:dyDescent="0.3">
      <c r="A18" s="38" t="s">
        <v>236</v>
      </c>
      <c r="B18" s="5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</row>
    <row r="19" spans="1:22" ht="12.75" customHeight="1" x14ac:dyDescent="0.3">
      <c r="A19" s="38" t="s">
        <v>237</v>
      </c>
      <c r="B19" s="50"/>
      <c r="C19" s="102">
        <f>'Fresh Food Co.'!C19+'Retail Roll Up'!C19+'Catering Roll Up'!C19+'G&amp;A'!C19</f>
        <v>14080112.969915997</v>
      </c>
      <c r="D19" s="103">
        <f>IFERROR(C19/C$28,0)</f>
        <v>0.62502525749486748</v>
      </c>
      <c r="E19" s="102">
        <f>'Fresh Food Co.'!E19+'Retail Roll Up'!E19+'Catering Roll Up'!E19+'G&amp;A'!E19</f>
        <v>11467902.197249997</v>
      </c>
      <c r="F19" s="103">
        <f>IFERROR(E19/E$28,0)</f>
        <v>0.39527676215998858</v>
      </c>
      <c r="G19" s="102">
        <f>'Fresh Food Co.'!G19+'Retail Roll Up'!G19+'Catering Roll Up'!G19+'G&amp;A'!G19</f>
        <v>12839701.839195</v>
      </c>
      <c r="H19" s="103">
        <f>IFERROR(G19/G$28,0)</f>
        <v>0.42156585274878988</v>
      </c>
      <c r="I19" s="102">
        <f>'Fresh Food Co.'!I19+'Retail Roll Up'!I19+'Catering Roll Up'!I19+'G&amp;A'!I19</f>
        <v>13093895.379978897</v>
      </c>
      <c r="J19" s="103">
        <f>IFERROR(I19/I$28,0)</f>
        <v>0.41008808834650784</v>
      </c>
      <c r="K19" s="102">
        <f>'Fresh Food Co.'!K19+'Retail Roll Up'!K19+'Catering Roll Up'!K19+'G&amp;A'!K19</f>
        <v>13405521.363078477</v>
      </c>
      <c r="L19" s="103">
        <f>IFERROR(K19/K$28,0)</f>
        <v>0.41146770756624518</v>
      </c>
      <c r="M19" s="102">
        <f>'Fresh Food Co.'!M19+'Retail Roll Up'!M19+'Catering Roll Up'!M19+'G&amp;A'!M19</f>
        <v>13725206.413485048</v>
      </c>
      <c r="N19" s="103">
        <f>IFERROR(M19/M$28,0)</f>
        <v>0.41285085872369615</v>
      </c>
      <c r="O19" s="102">
        <f>'Fresh Food Co.'!O19+'Retail Roll Up'!O19+'Catering Roll Up'!O19+'G&amp;A'!O19</f>
        <v>14050081.5089741</v>
      </c>
      <c r="P19" s="103">
        <f>IFERROR(O19/O$28,0)</f>
        <v>0.41418428160454013</v>
      </c>
      <c r="Q19" s="102">
        <f>'Fresh Food Co.'!Q19+'Retail Roll Up'!Q19+'Catering Roll Up'!Q19+'G&amp;A'!Q19</f>
        <v>14384280.540769506</v>
      </c>
      <c r="R19" s="103">
        <f>IFERROR(Q19/Q$28,0)</f>
        <v>0.41553760136980339</v>
      </c>
      <c r="S19" s="102">
        <f>'Fresh Food Co.'!S19+'Retail Roll Up'!S19+'Catering Roll Up'!S19+'G&amp;A'!S19</f>
        <v>14723940.380629314</v>
      </c>
      <c r="T19" s="103">
        <f>IFERROR(S19/S$28,0)</f>
        <v>0.41684228570445714</v>
      </c>
      <c r="U19" s="102">
        <f>'Fresh Food Co.'!U19+'Retail Roll Up'!U19+'Catering Roll Up'!U19+'G&amp;A'!U19</f>
        <v>15034332.785026075</v>
      </c>
      <c r="V19" s="103">
        <f>IFERROR(U19/U$28,0)</f>
        <v>0.41761233414747351</v>
      </c>
    </row>
    <row r="20" spans="1:22" ht="12.75" customHeight="1" x14ac:dyDescent="0.3">
      <c r="A20" s="38" t="s">
        <v>238</v>
      </c>
      <c r="B20" s="50"/>
      <c r="C20" s="102">
        <f>'Fresh Food Co.'!C20+'Retail Roll Up'!C20+'Catering Roll Up'!C20+'G&amp;A'!C20</f>
        <v>2010239.5632439998</v>
      </c>
      <c r="D20" s="103">
        <f>IFERROR(C20/C$28,0)</f>
        <v>8.9235825261311588E-2</v>
      </c>
      <c r="E20" s="102">
        <f>'Fresh Food Co.'!E20+'Retail Roll Up'!E20+'Catering Roll Up'!E20+'G&amp;A'!E20</f>
        <v>13489479.302750003</v>
      </c>
      <c r="F20" s="103">
        <f>IFERROR(E20/E$28,0)</f>
        <v>0.46495667736805718</v>
      </c>
      <c r="G20" s="102">
        <f>'Fresh Food Co.'!G20+'Retail Roll Up'!G20+'Catering Roll Up'!G20+'G&amp;A'!G20</f>
        <v>13111711.070805</v>
      </c>
      <c r="H20" s="103">
        <f>IFERROR(G20/G$28,0)</f>
        <v>0.4304967302033712</v>
      </c>
      <c r="I20" s="102">
        <f>'Fresh Food Co.'!I20+'Retail Roll Up'!I20+'Catering Roll Up'!I20+'G&amp;A'!I20</f>
        <v>13333982.1382211</v>
      </c>
      <c r="J20" s="103">
        <f>IFERROR(I20/I$28,0)</f>
        <v>0.41760737247607249</v>
      </c>
      <c r="K20" s="102">
        <f>'Fresh Food Co.'!K20+'Retail Roll Up'!K20+'Catering Roll Up'!K20+'G&amp;A'!K20</f>
        <v>13560698.626985524</v>
      </c>
      <c r="L20" s="103">
        <f>IFERROR(K20/K$28,0)</f>
        <v>0.41623070270212192</v>
      </c>
      <c r="M20" s="102">
        <f>'Fresh Food Co.'!M20+'Retail Roll Up'!M20+'Catering Roll Up'!M20+'G&amp;A'!M20</f>
        <v>13791949.445525233</v>
      </c>
      <c r="N20" s="103">
        <f>IFERROR(M20/M$28,0)</f>
        <v>0.41485847283611782</v>
      </c>
      <c r="O20" s="102">
        <f>'Fresh Food Co.'!O20+'Retail Roll Up'!O20+'Catering Roll Up'!O20+'G&amp;A'!O20</f>
        <v>14027825.280435737</v>
      </c>
      <c r="P20" s="103">
        <f>IFERROR(O20/O$28,0)</f>
        <v>0.41352818718811274</v>
      </c>
      <c r="Q20" s="102">
        <f>'Fresh Food Co.'!Q20+'Retail Roll Up'!Q20+'Catering Roll Up'!Q20+'G&amp;A'!Q20</f>
        <v>14268418.632044459</v>
      </c>
      <c r="R20" s="103">
        <f>IFERROR(Q20/Q$28,0)</f>
        <v>0.41219054626299595</v>
      </c>
      <c r="S20" s="102">
        <f>'Fresh Food Co.'!S20+'Retail Roll Up'!S20+'Catering Roll Up'!S20+'G&amp;A'!S20</f>
        <v>14513823.850685345</v>
      </c>
      <c r="T20" s="103">
        <f>IFERROR(S20/S$28,0)</f>
        <v>0.41089377923526765</v>
      </c>
      <c r="U20" s="102">
        <f>'Fresh Food Co.'!U20+'Retail Roll Up'!U20+'Catering Roll Up'!U20+'G&amp;A'!U20</f>
        <v>14764137.173699049</v>
      </c>
      <c r="V20" s="103">
        <f>IFERROR(U20/U$28,0)</f>
        <v>0.41010704465201508</v>
      </c>
    </row>
    <row r="21" spans="1:22" ht="12.75" customHeight="1" x14ac:dyDescent="0.3">
      <c r="A21" s="38" t="s">
        <v>235</v>
      </c>
      <c r="B21" s="50"/>
      <c r="C21" s="102">
        <f>'Fresh Food Co.'!C21+'Retail Roll Up'!C21+'Catering Roll Up'!C21+'G&amp;A'!C21</f>
        <v>147446.84683999998</v>
      </c>
      <c r="D21" s="103">
        <f>IFERROR(C21/C$28,0)</f>
        <v>6.5452602269516517E-3</v>
      </c>
      <c r="E21" s="102">
        <f>'Fresh Food Co.'!E21+'Retail Roll Up'!E21+'Catering Roll Up'!E21+'G&amp;A'!E21</f>
        <v>356351</v>
      </c>
      <c r="F21" s="103">
        <f>IFERROR(E21/E$28,0)</f>
        <v>1.2282740735812314E-2</v>
      </c>
      <c r="G21" s="102">
        <f>'Fresh Food Co.'!G21+'Retail Roll Up'!G21+'Catering Roll Up'!G21+'G&amp;A'!G21</f>
        <v>764034.24</v>
      </c>
      <c r="H21" s="103">
        <f>IFERROR(G21/G$28,0)</f>
        <v>2.5085531576102972E-2</v>
      </c>
      <c r="I21" s="102">
        <f>'Fresh Food Co.'!I21+'Retail Roll Up'!I21+'Catering Roll Up'!I21+'G&amp;A'!I21</f>
        <v>771549.57479999994</v>
      </c>
      <c r="J21" s="103">
        <f>IFERROR(I21/I$28,0)</f>
        <v>2.4164183462018991E-2</v>
      </c>
      <c r="K21" s="102">
        <f>'Fresh Food Co.'!K21+'Retail Roll Up'!K21+'Catering Roll Up'!K21+'G&amp;A'!K21</f>
        <v>788901.4347959999</v>
      </c>
      <c r="L21" s="103">
        <f>IFERROR(K21/K$28,0)</f>
        <v>2.4214460301802694E-2</v>
      </c>
      <c r="M21" s="102">
        <f>'Fresh Food Co.'!M21+'Retail Roll Up'!M21+'Catering Roll Up'!M21+'G&amp;A'!M21</f>
        <v>806657.9580469199</v>
      </c>
      <c r="N21" s="103">
        <f>IFERROR(M21/M$28,0)</f>
        <v>2.4264074480422525E-2</v>
      </c>
      <c r="O21" s="102">
        <f>'Fresh Food Co.'!O21+'Retail Roll Up'!O21+'Catering Roll Up'!O21+'G&amp;A'!O21</f>
        <v>824828.96659950842</v>
      </c>
      <c r="P21" s="103">
        <f>IFERROR(O21/O$28,0)</f>
        <v>2.4315246339277476E-2</v>
      </c>
      <c r="Q21" s="102">
        <f>'Fresh Food Co.'!Q21+'Retail Roll Up'!Q21+'Catering Roll Up'!Q21+'G&amp;A'!Q21</f>
        <v>843424.53080489801</v>
      </c>
      <c r="R21" s="103">
        <f>IFERROR(Q21/Q$28,0)</f>
        <v>2.4365112003604601E-2</v>
      </c>
      <c r="S21" s="102">
        <f>'Fresh Food Co.'!S21+'Retail Roll Up'!S21+'Catering Roll Up'!S21+'G&amp;A'!S21</f>
        <v>862454.97584059741</v>
      </c>
      <c r="T21" s="103">
        <f>IFERROR(S21/S$28,0)</f>
        <v>2.4416541642585169E-2</v>
      </c>
      <c r="U21" s="102">
        <f>'Fresh Food Co.'!U21+'Retail Roll Up'!U21+'Catering Roll Up'!U21+'G&amp;A'!U21</f>
        <v>875424.74173108791</v>
      </c>
      <c r="V21" s="103">
        <f>IFERROR(U21/U$28,0)</f>
        <v>2.4316886887650112E-2</v>
      </c>
    </row>
    <row r="22" spans="1:22" ht="12.75" customHeight="1" x14ac:dyDescent="0.3">
      <c r="A22" s="38" t="s">
        <v>239</v>
      </c>
      <c r="B22" s="50"/>
      <c r="C22" s="102"/>
      <c r="D22" s="103"/>
      <c r="E22" s="102"/>
      <c r="F22" s="103"/>
      <c r="G22" s="102"/>
      <c r="H22" s="103"/>
      <c r="I22" s="102"/>
      <c r="J22" s="103"/>
      <c r="K22" s="102"/>
      <c r="L22" s="103"/>
      <c r="M22" s="102"/>
      <c r="N22" s="103"/>
      <c r="O22" s="102"/>
      <c r="P22" s="103"/>
      <c r="Q22" s="102"/>
      <c r="R22" s="103"/>
      <c r="S22" s="102"/>
      <c r="T22" s="103"/>
      <c r="U22" s="102"/>
      <c r="V22" s="103"/>
    </row>
    <row r="23" spans="1:22" ht="12.75" customHeight="1" x14ac:dyDescent="0.3">
      <c r="A23" s="38" t="s">
        <v>240</v>
      </c>
      <c r="B23" s="50"/>
      <c r="C23" s="102">
        <f>'Fresh Food Co.'!C23+'Retail Roll Up'!C23+'Catering Roll Up'!C23+'G&amp;A'!C23</f>
        <v>4110896</v>
      </c>
      <c r="D23" s="103">
        <f t="shared" ref="D23:D28" si="0">IFERROR(C23/C$28,0)</f>
        <v>0.18248531360682327</v>
      </c>
      <c r="E23" s="102">
        <f>'Fresh Food Co.'!E23+'Retail Roll Up'!E23+'Catering Roll Up'!E23+'G&amp;A'!E23</f>
        <v>1400000</v>
      </c>
      <c r="F23" s="103">
        <f t="shared" ref="F23:F28" si="1">IFERROR(E23/E$28,0)</f>
        <v>4.8255335414064335E-2</v>
      </c>
      <c r="G23" s="102">
        <f>'Fresh Food Co.'!G23+'Retail Roll Up'!G23+'Catering Roll Up'!G23+'G&amp;A'!G23</f>
        <v>1428000</v>
      </c>
      <c r="H23" s="103">
        <f t="shared" ref="H23:H28" si="2">IFERROR(G23/G$28,0)</f>
        <v>4.6885515354226852E-2</v>
      </c>
      <c r="I23" s="102">
        <f>'Fresh Food Co.'!I23+'Retail Roll Up'!I23+'Catering Roll Up'!I23+'G&amp;A'!I23</f>
        <v>2370048.19</v>
      </c>
      <c r="J23" s="103">
        <f t="shared" ref="J23:J28" si="3">IFERROR(I23/I$28,0)</f>
        <v>7.4227607852459215E-2</v>
      </c>
      <c r="K23" s="102">
        <f>'Fresh Food Co.'!K23+'Retail Roll Up'!K23+'Catering Roll Up'!K23+'G&amp;A'!K23</f>
        <v>2417449.1538</v>
      </c>
      <c r="L23" s="103">
        <f t="shared" ref="L23:L28" si="4">IFERROR(K23/K$28,0)</f>
        <v>7.4200938145655176E-2</v>
      </c>
      <c r="M23" s="102">
        <f>'Fresh Food Co.'!M23+'Retail Roll Up'!M23+'Catering Roll Up'!M23+'G&amp;A'!M23</f>
        <v>2465798.1368760001</v>
      </c>
      <c r="N23" s="103">
        <f t="shared" ref="N23:N28" si="5">IFERROR(M23/M$28,0)</f>
        <v>7.417060607907161E-2</v>
      </c>
      <c r="O23" s="102">
        <f>'Fresh Food Co.'!O23+'Retail Roll Up'!O23+'Catering Roll Up'!O23+'G&amp;A'!O23</f>
        <v>2515114.0996135203</v>
      </c>
      <c r="P23" s="103">
        <f t="shared" ref="P23:P28" si="6">IFERROR(O23/O$28,0)</f>
        <v>7.4143393818498882E-2</v>
      </c>
      <c r="Q23" s="102">
        <f>'Fresh Food Co.'!Q23+'Retail Roll Up'!Q23+'Catering Roll Up'!Q23+'G&amp;A'!Q23</f>
        <v>2565416.3816057909</v>
      </c>
      <c r="R23" s="103">
        <f t="shared" ref="R23:R28" si="7">IFERROR(Q23/Q$28,0)</f>
        <v>7.4110551911569025E-2</v>
      </c>
      <c r="S23" s="102">
        <f>'Fresh Food Co.'!S23+'Retail Roll Up'!S23+'Catering Roll Up'!S23+'G&amp;A'!S23</f>
        <v>2616724.7092379066</v>
      </c>
      <c r="T23" s="103">
        <f t="shared" ref="T23:T28" si="8">IFERROR(S23/S$28,0)</f>
        <v>7.4080815370120359E-2</v>
      </c>
      <c r="U23" s="102">
        <f>'Fresh Food Co.'!U23+'Retail Roll Up'!U23+'Catering Roll Up'!U23+'G&amp;A'!U23</f>
        <v>2669059.2034226647</v>
      </c>
      <c r="V23" s="103">
        <f t="shared" ref="V23:V28" si="9">IFERROR(U23/U$28,0)</f>
        <v>7.4139109454148089E-2</v>
      </c>
    </row>
    <row r="24" spans="1:22" ht="12.75" customHeight="1" x14ac:dyDescent="0.3">
      <c r="A24" s="38" t="s">
        <v>241</v>
      </c>
      <c r="B24" s="50"/>
      <c r="C24" s="102">
        <f>'Fresh Food Co.'!C24+'Retail Roll Up'!C24+'Catering Roll Up'!C24+'G&amp;A'!C24</f>
        <v>559305</v>
      </c>
      <c r="D24" s="103">
        <f t="shared" si="0"/>
        <v>2.4827908155999154E-2</v>
      </c>
      <c r="E24" s="102">
        <f>'Fresh Food Co.'!E24+'Retail Roll Up'!E24+'Catering Roll Up'!E24+'G&amp;A'!E24</f>
        <v>512516</v>
      </c>
      <c r="F24" s="103">
        <f t="shared" si="1"/>
        <v>1.766545106076757E-2</v>
      </c>
      <c r="G24" s="102">
        <f>'Fresh Food Co.'!G24+'Retail Roll Up'!G24+'Catering Roll Up'!G24+'G&amp;A'!G24</f>
        <v>522766.32</v>
      </c>
      <c r="H24" s="103">
        <f t="shared" si="2"/>
        <v>1.7163983419490665E-2</v>
      </c>
      <c r="I24" s="102">
        <f>'Fresh Food Co.'!I24+'Retail Roll Up'!I24+'Catering Roll Up'!I24+'G&amp;A'!I24</f>
        <v>533221.64639999997</v>
      </c>
      <c r="J24" s="103">
        <f t="shared" si="3"/>
        <v>1.669998417518332E-2</v>
      </c>
      <c r="K24" s="102">
        <f>'Fresh Food Co.'!K24+'Retail Roll Up'!K24+'Catering Roll Up'!K24+'G&amp;A'!K24</f>
        <v>543886.07932799996</v>
      </c>
      <c r="L24" s="103">
        <f t="shared" si="4"/>
        <v>1.669398393222157E-2</v>
      </c>
      <c r="M24" s="102">
        <f>'Fresh Food Co.'!M24+'Retail Roll Up'!M24+'Catering Roll Up'!M24+'G&amp;A'!M24</f>
        <v>554763.80091455998</v>
      </c>
      <c r="N24" s="103">
        <f t="shared" si="5"/>
        <v>1.6687159718878294E-2</v>
      </c>
      <c r="O24" s="102">
        <f>'Fresh Food Co.'!O24+'Retail Roll Up'!O24+'Catering Roll Up'!O24+'G&amp;A'!O24</f>
        <v>565859.07693285123</v>
      </c>
      <c r="P24" s="103">
        <f t="shared" si="6"/>
        <v>1.6681037410291456E-2</v>
      </c>
      <c r="Q24" s="102">
        <f>'Fresh Food Co.'!Q24+'Retail Roll Up'!Q24+'Catering Roll Up'!Q24+'G&amp;A'!Q24</f>
        <v>577176.25847150828</v>
      </c>
      <c r="R24" s="103">
        <f t="shared" si="7"/>
        <v>1.6673648524378526E-2</v>
      </c>
      <c r="S24" s="102">
        <f>'Fresh Food Co.'!S24+'Retail Roll Up'!S24+'Catering Roll Up'!S24+'G&amp;A'!S24</f>
        <v>588719.78364093846</v>
      </c>
      <c r="T24" s="103">
        <f t="shared" si="8"/>
        <v>1.6666958294341689E-2</v>
      </c>
      <c r="U24" s="102">
        <f>'Fresh Food Co.'!U24+'Retail Roll Up'!U24+'Catering Roll Up'!U24+'G&amp;A'!U24</f>
        <v>600494.17931375722</v>
      </c>
      <c r="V24" s="103">
        <f t="shared" si="9"/>
        <v>1.6680073499168238E-2</v>
      </c>
    </row>
    <row r="25" spans="1:22" ht="12.75" customHeight="1" x14ac:dyDescent="0.3">
      <c r="A25" s="38" t="s">
        <v>242</v>
      </c>
      <c r="B25" s="50"/>
      <c r="C25" s="102">
        <f>'Fresh Food Co.'!C25+'Retail Roll Up'!C25+'Catering Roll Up'!C25+'G&amp;A'!C25</f>
        <v>1141370</v>
      </c>
      <c r="D25" s="103">
        <f t="shared" si="0"/>
        <v>5.0666147329297528E-2</v>
      </c>
      <c r="E25" s="102">
        <f>'Fresh Food Co.'!E25+'Retail Roll Up'!E25+'Catering Roll Up'!E25+'G&amp;A'!E25</f>
        <v>1164197.3999999999</v>
      </c>
      <c r="F25" s="103">
        <f t="shared" si="1"/>
        <v>4.0127668589415438E-2</v>
      </c>
      <c r="G25" s="102">
        <f>'Fresh Food Co.'!G25+'Retail Roll Up'!G25+'Catering Roll Up'!G25+'G&amp;A'!G25</f>
        <v>1187481.348</v>
      </c>
      <c r="H25" s="103">
        <f t="shared" si="2"/>
        <v>3.8988567909322133E-2</v>
      </c>
      <c r="I25" s="102">
        <f>'Fresh Food Co.'!I25+'Retail Roll Up'!I25+'Catering Roll Up'!I25+'G&amp;A'!I25</f>
        <v>1211230.9749600003</v>
      </c>
      <c r="J25" s="103">
        <f t="shared" si="3"/>
        <v>3.7934577958131203E-2</v>
      </c>
      <c r="K25" s="102">
        <f>'Fresh Food Co.'!K25+'Retail Roll Up'!K25+'Catering Roll Up'!K25+'G&amp;A'!K25</f>
        <v>1235455.5944592003</v>
      </c>
      <c r="L25" s="103">
        <f t="shared" si="4"/>
        <v>3.7920948203634883E-2</v>
      </c>
      <c r="M25" s="102">
        <f>'Fresh Food Co.'!M25+'Retail Roll Up'!M25+'Catering Roll Up'!M25+'G&amp;A'!M25</f>
        <v>1260164.706348384</v>
      </c>
      <c r="N25" s="103">
        <f t="shared" si="5"/>
        <v>3.7905446772594102E-2</v>
      </c>
      <c r="O25" s="102">
        <f>'Fresh Food Co.'!O25+'Retail Roll Up'!O25+'Catering Roll Up'!O25+'G&amp;A'!O25</f>
        <v>1285368.0004753517</v>
      </c>
      <c r="P25" s="103">
        <f t="shared" si="6"/>
        <v>3.7891539741908634E-2</v>
      </c>
      <c r="Q25" s="102">
        <f>'Fresh Food Co.'!Q25+'Retail Roll Up'!Q25+'Catering Roll Up'!Q25+'G&amp;A'!Q25</f>
        <v>1311075.3604848587</v>
      </c>
      <c r="R25" s="103">
        <f t="shared" si="7"/>
        <v>3.7874755638058741E-2</v>
      </c>
      <c r="S25" s="102">
        <f>'Fresh Food Co.'!S25+'Retail Roll Up'!S25+'Catering Roll Up'!S25+'G&amp;A'!S25</f>
        <v>1337296.867694556</v>
      </c>
      <c r="T25" s="103">
        <f t="shared" si="8"/>
        <v>3.7859558554622738E-2</v>
      </c>
      <c r="U25" s="102">
        <f>'Fresh Food Co.'!U25+'Retail Roll Up'!U25+'Catering Roll Up'!U25+'G&amp;A'!U25</f>
        <v>1364042.8050484471</v>
      </c>
      <c r="V25" s="103">
        <f t="shared" si="9"/>
        <v>3.78893501852441E-2</v>
      </c>
    </row>
    <row r="26" spans="1:22" ht="12.75" customHeight="1" x14ac:dyDescent="0.3">
      <c r="A26" s="38" t="s">
        <v>243</v>
      </c>
      <c r="B26" s="50"/>
      <c r="C26" s="102">
        <f>'Fresh Food Co.'!C26+'Retail Roll Up'!C26+'Catering Roll Up'!C26+'G&amp;A'!C26</f>
        <v>120400</v>
      </c>
      <c r="D26" s="103">
        <f t="shared" si="0"/>
        <v>5.3446333252559833E-3</v>
      </c>
      <c r="E26" s="102">
        <f>'Fresh Food Co.'!E26+'Retail Roll Up'!E26+'Catering Roll Up'!E26+'G&amp;A'!E26</f>
        <v>252000</v>
      </c>
      <c r="F26" s="103">
        <f t="shared" si="1"/>
        <v>8.6859603745315806E-3</v>
      </c>
      <c r="G26" s="102">
        <f>'Fresh Food Co.'!G26+'Retail Roll Up'!G26+'Catering Roll Up'!G26+'G&amp;A'!G26</f>
        <v>257040</v>
      </c>
      <c r="H26" s="103">
        <f t="shared" si="2"/>
        <v>8.4393927637608345E-3</v>
      </c>
      <c r="I26" s="102">
        <f>'Fresh Food Co.'!I26+'Retail Roll Up'!I26+'Catering Roll Up'!I26+'G&amp;A'!I26</f>
        <v>262180.8</v>
      </c>
      <c r="J26" s="103">
        <f t="shared" si="3"/>
        <v>8.2112480627847644E-3</v>
      </c>
      <c r="K26" s="102">
        <f>'Fresh Food Co.'!K26+'Retail Roll Up'!K26+'Catering Roll Up'!K26+'G&amp;A'!K26</f>
        <v>267424.41599999997</v>
      </c>
      <c r="L26" s="103">
        <f t="shared" si="4"/>
        <v>8.208297791522285E-3</v>
      </c>
      <c r="M26" s="102">
        <f>'Fresh Food Co.'!M26+'Retail Roll Up'!M26+'Catering Roll Up'!M26+'G&amp;A'!M26</f>
        <v>272772.90431999997</v>
      </c>
      <c r="N26" s="103">
        <f t="shared" si="5"/>
        <v>8.2049423806424184E-3</v>
      </c>
      <c r="O26" s="102">
        <f>'Fresh Food Co.'!O26+'Retail Roll Up'!O26+'Catering Roll Up'!O26+'G&amp;A'!O26</f>
        <v>278228.36240639997</v>
      </c>
      <c r="P26" s="103">
        <f t="shared" si="6"/>
        <v>8.2019320906926742E-3</v>
      </c>
      <c r="Q26" s="102">
        <f>'Fresh Food Co.'!Q26+'Retail Roll Up'!Q26+'Catering Roll Up'!Q26+'G&amp;A'!Q26</f>
        <v>283792.92965452798</v>
      </c>
      <c r="R26" s="103">
        <f t="shared" si="7"/>
        <v>8.1982990348464981E-3</v>
      </c>
      <c r="S26" s="102">
        <f>'Fresh Food Co.'!S26+'Retail Roll Up'!S26+'Catering Roll Up'!S26+'G&amp;A'!S26</f>
        <v>289468.78824761853</v>
      </c>
      <c r="T26" s="103">
        <f t="shared" si="8"/>
        <v>8.1950095024820781E-3</v>
      </c>
      <c r="U26" s="102">
        <f>'Fresh Food Co.'!U26+'Retail Roll Up'!U26+'Catering Roll Up'!U26+'G&amp;A'!U26</f>
        <v>295258.16401257092</v>
      </c>
      <c r="V26" s="103">
        <f t="shared" si="9"/>
        <v>8.2014581433367852E-3</v>
      </c>
    </row>
    <row r="27" spans="1:22" ht="12.75" customHeight="1" x14ac:dyDescent="0.3">
      <c r="A27" s="38" t="s">
        <v>453</v>
      </c>
      <c r="B27" s="50"/>
      <c r="C27" s="102">
        <f>'Fresh Food Co.'!C27+'Retail Roll Up'!C27+'Catering Roll Up'!C27+'G&amp;A'!C27</f>
        <v>357500</v>
      </c>
      <c r="D27" s="103">
        <f t="shared" si="0"/>
        <v>1.5869654599493473E-2</v>
      </c>
      <c r="E27" s="102">
        <f>'Fresh Food Co.'!E27+'Retail Roll Up'!E27+'Catering Roll Up'!E27+'G&amp;A'!E27</f>
        <v>369890</v>
      </c>
      <c r="F27" s="103">
        <f t="shared" si="1"/>
        <v>1.2749404297363041E-2</v>
      </c>
      <c r="G27" s="102">
        <f>'Fresh Food Co.'!G27+'Retail Roll Up'!G27+'Catering Roll Up'!G27+'G&amp;A'!G27</f>
        <v>346432.8</v>
      </c>
      <c r="H27" s="103">
        <f t="shared" si="2"/>
        <v>1.1374426024935434E-2</v>
      </c>
      <c r="I27" s="102">
        <f>'Fresh Food Co.'!I27+'Retail Roll Up'!I27+'Catering Roll Up'!I27+'G&amp;A'!I27</f>
        <v>353361.45599999995</v>
      </c>
      <c r="J27" s="103">
        <f t="shared" si="3"/>
        <v>1.1066937666842133E-2</v>
      </c>
      <c r="K27" s="102">
        <f>'Fresh Food Co.'!K27+'Retail Roll Up'!K27+'Catering Roll Up'!K27+'G&amp;A'!K27</f>
        <v>360428.68511999998</v>
      </c>
      <c r="L27" s="103">
        <f t="shared" si="4"/>
        <v>1.1062961356796148E-2</v>
      </c>
      <c r="M27" s="102">
        <f>'Fresh Food Co.'!M27+'Retail Roll Up'!M27+'Catering Roll Up'!M27+'G&amp;A'!M27</f>
        <v>367637.25882240001</v>
      </c>
      <c r="N27" s="103">
        <f t="shared" si="5"/>
        <v>1.105843900857695E-2</v>
      </c>
      <c r="O27" s="102">
        <f>'Fresh Food Co.'!O27+'Retail Roll Up'!O27+'Catering Roll Up'!O27+'G&amp;A'!O27</f>
        <v>374990.00399884797</v>
      </c>
      <c r="P27" s="103">
        <f t="shared" si="6"/>
        <v>1.1054381806678015E-2</v>
      </c>
      <c r="Q27" s="102">
        <f>'Fresh Food Co.'!Q27+'Retail Roll Up'!Q27+'Catering Roll Up'!Q27+'G&amp;A'!Q27</f>
        <v>382489.80407882505</v>
      </c>
      <c r="R27" s="103">
        <f t="shared" si="7"/>
        <v>1.1049485254743117E-2</v>
      </c>
      <c r="S27" s="102">
        <f>'Fresh Food Co.'!S27+'Retail Roll Up'!S27+'Catering Roll Up'!S27+'G&amp;A'!S27</f>
        <v>390139.60016040149</v>
      </c>
      <c r="T27" s="103">
        <f t="shared" si="8"/>
        <v>1.1045051696123069E-2</v>
      </c>
      <c r="U27" s="102">
        <f>'Fresh Food Co.'!U27+'Retail Roll Up'!U27+'Catering Roll Up'!U27+'G&amp;A'!U27</f>
        <v>397942.3921636095</v>
      </c>
      <c r="V27" s="103">
        <f t="shared" si="9"/>
        <v>1.1053743030963912E-2</v>
      </c>
    </row>
    <row r="28" spans="1:22" ht="12.75" customHeight="1" x14ac:dyDescent="0.3">
      <c r="A28" s="26" t="s">
        <v>1</v>
      </c>
      <c r="B28" s="69"/>
      <c r="C28" s="105">
        <f>SUM(C19:C27)</f>
        <v>22527270.379999995</v>
      </c>
      <c r="D28" s="106">
        <f t="shared" si="0"/>
        <v>1</v>
      </c>
      <c r="E28" s="105">
        <f>SUM(E19:E27)</f>
        <v>29012335.899999999</v>
      </c>
      <c r="F28" s="106">
        <f t="shared" si="1"/>
        <v>1</v>
      </c>
      <c r="G28" s="105">
        <f>SUM(G19:G27)</f>
        <v>30457167.618000001</v>
      </c>
      <c r="H28" s="106">
        <f t="shared" si="2"/>
        <v>1</v>
      </c>
      <c r="I28" s="105">
        <f>SUM(I19:I27)</f>
        <v>31929470.160359997</v>
      </c>
      <c r="J28" s="106">
        <f t="shared" si="3"/>
        <v>1</v>
      </c>
      <c r="K28" s="105">
        <f>SUM(K19:K27)</f>
        <v>32579765.353567205</v>
      </c>
      <c r="L28" s="106">
        <f t="shared" si="4"/>
        <v>1</v>
      </c>
      <c r="M28" s="105">
        <f>SUM(M19:M27)</f>
        <v>33244950.624338549</v>
      </c>
      <c r="N28" s="106">
        <f t="shared" si="5"/>
        <v>1</v>
      </c>
      <c r="O28" s="105">
        <f>SUM(O19:O27)</f>
        <v>33922295.299436316</v>
      </c>
      <c r="P28" s="106">
        <f t="shared" si="6"/>
        <v>1</v>
      </c>
      <c r="Q28" s="105">
        <f>SUM(Q19:Q27)</f>
        <v>34616074.437914379</v>
      </c>
      <c r="R28" s="106">
        <f t="shared" si="7"/>
        <v>1</v>
      </c>
      <c r="S28" s="105">
        <f>SUM(S19:S27)</f>
        <v>35322568.956136681</v>
      </c>
      <c r="T28" s="106">
        <f t="shared" si="8"/>
        <v>1</v>
      </c>
      <c r="U28" s="105">
        <f>SUM(U19:U27)</f>
        <v>36000691.444417268</v>
      </c>
      <c r="V28" s="106">
        <f t="shared" si="9"/>
        <v>1</v>
      </c>
    </row>
    <row r="29" spans="1:22" ht="12.75" customHeight="1" x14ac:dyDescent="0.3">
      <c r="A29" s="26"/>
      <c r="B29" s="69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</row>
    <row r="30" spans="1:22" ht="12.75" customHeight="1" x14ac:dyDescent="0.3">
      <c r="A30" s="26" t="s">
        <v>34</v>
      </c>
      <c r="B30" s="69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1:22" ht="12.75" customHeight="1" x14ac:dyDescent="0.3">
      <c r="A31" s="38" t="s">
        <v>35</v>
      </c>
      <c r="B31" s="50"/>
      <c r="C31" s="102">
        <f>'Fresh Food Co.'!C31+'Retail Roll Up'!C31+'Catering Roll Up'!C31+'G&amp;A'!C31</f>
        <v>6297429.2064199997</v>
      </c>
      <c r="D31" s="103">
        <f>IFERROR(C31/C$28,0)</f>
        <v>0.2795469269109026</v>
      </c>
      <c r="E31" s="102">
        <f>'Fresh Food Co.'!E31+'Retail Roll Up'!E31+'Catering Roll Up'!E31+'G&amp;A'!E31</f>
        <v>9219501.7735000011</v>
      </c>
      <c r="F31" s="103">
        <f>IFERROR(E31/E$28,0)</f>
        <v>0.3177786788791454</v>
      </c>
      <c r="G31" s="102">
        <f>'Fresh Food Co.'!G31+'Retail Roll Up'!G31+'Catering Roll Up'!G31+'G&amp;A'!G31</f>
        <v>9869174.356920002</v>
      </c>
      <c r="H31" s="103">
        <f>IFERROR(G31/G$28,0)</f>
        <v>0.32403454190820358</v>
      </c>
      <c r="I31" s="102">
        <f>'Fresh Food Co.'!I31+'Retail Roll Up'!I31+'Catering Roll Up'!I31+'G&amp;A'!I31</f>
        <v>10322777.144006399</v>
      </c>
      <c r="J31" s="103">
        <f>IFERROR(I31/I$28,0)</f>
        <v>0.3232993561171581</v>
      </c>
      <c r="K31" s="102">
        <f>'Fresh Food Co.'!K31+'Retail Roll Up'!K31+'Catering Roll Up'!K31+'G&amp;A'!K31</f>
        <v>10529851.603118528</v>
      </c>
      <c r="L31" s="103">
        <f>IFERROR(K31/K$28,0)</f>
        <v>0.32320219279803986</v>
      </c>
      <c r="M31" s="102">
        <f>'Fresh Food Co.'!M31+'Retail Roll Up'!M31+'Catering Roll Up'!M31+'G&amp;A'!M31</f>
        <v>10748600.880955899</v>
      </c>
      <c r="N31" s="103">
        <f>IFERROR(M31/M$28,0)</f>
        <v>0.32331529086666394</v>
      </c>
      <c r="O31" s="102">
        <f>'Fresh Food Co.'!O31+'Retail Roll Up'!O31+'Catering Roll Up'!O31+'G&amp;A'!O31</f>
        <v>10967355.340322647</v>
      </c>
      <c r="P31" s="103">
        <f>IFERROR(O31/O$28,0)</f>
        <v>0.32330817368083259</v>
      </c>
      <c r="Q31" s="102">
        <f>'Fresh Food Co.'!Q31+'Retail Roll Up'!Q31+'Catering Roll Up'!Q31+'G&amp;A'!Q31</f>
        <v>11191760.444240579</v>
      </c>
      <c r="R31" s="103">
        <f>IFERROR(Q31/Q$28,0)</f>
        <v>0.32331108093477062</v>
      </c>
      <c r="S31" s="102">
        <f>'Fresh Food Co.'!S31+'Retail Roll Up'!S31+'Catering Roll Up'!S31+'G&amp;A'!S31</f>
        <v>11420230.741346113</v>
      </c>
      <c r="T31" s="103">
        <f>IFERROR(S31/S$28,0)</f>
        <v>0.32331257546776043</v>
      </c>
      <c r="U31" s="102">
        <f>'Fresh Food Co.'!U31+'Retail Roll Up'!U31+'Catering Roll Up'!U31+'G&amp;A'!U31</f>
        <v>11638900.070218429</v>
      </c>
      <c r="V31" s="103">
        <f>IFERROR(U31/U$28,0)</f>
        <v>0.32329657023916153</v>
      </c>
    </row>
    <row r="32" spans="1:22" ht="12.75" customHeight="1" x14ac:dyDescent="0.3">
      <c r="A32" s="70" t="s">
        <v>75</v>
      </c>
      <c r="B32" s="70"/>
      <c r="C32" s="102">
        <f>'Fresh Food Co.'!C32+'Retail Roll Up'!C32+'Catering Roll Up'!C32+'G&amp;A'!C32</f>
        <v>0</v>
      </c>
      <c r="D32" s="103">
        <f>IFERROR(C32/C$28,0)</f>
        <v>0</v>
      </c>
      <c r="E32" s="102">
        <f>'Fresh Food Co.'!E32+'Retail Roll Up'!E32+'Catering Roll Up'!E32+'G&amp;A'!E32</f>
        <v>0</v>
      </c>
      <c r="F32" s="103">
        <f>IFERROR(E32/E$28,0)</f>
        <v>0</v>
      </c>
      <c r="G32" s="102">
        <f>'Fresh Food Co.'!G32+'Retail Roll Up'!G32+'Catering Roll Up'!G32+'G&amp;A'!G32</f>
        <v>0</v>
      </c>
      <c r="H32" s="103">
        <f>IFERROR(G32/G$28,0)</f>
        <v>0</v>
      </c>
      <c r="I32" s="102">
        <f>'Fresh Food Co.'!I32+'Retail Roll Up'!I32+'Catering Roll Up'!I32+'G&amp;A'!I32</f>
        <v>0</v>
      </c>
      <c r="J32" s="103">
        <f>IFERROR(I32/I$28,0)</f>
        <v>0</v>
      </c>
      <c r="K32" s="102">
        <f>'Fresh Food Co.'!K32+'Retail Roll Up'!K32+'Catering Roll Up'!K32+'G&amp;A'!K32</f>
        <v>0</v>
      </c>
      <c r="L32" s="103">
        <f>IFERROR(K32/K$28,0)</f>
        <v>0</v>
      </c>
      <c r="M32" s="102">
        <f>'Fresh Food Co.'!M32+'Retail Roll Up'!M32+'Catering Roll Up'!M32+'G&amp;A'!M32</f>
        <v>0</v>
      </c>
      <c r="N32" s="103">
        <f>IFERROR(M32/M$28,0)</f>
        <v>0</v>
      </c>
      <c r="O32" s="102">
        <f>'Fresh Food Co.'!O32+'Retail Roll Up'!O32+'Catering Roll Up'!O32+'G&amp;A'!O32</f>
        <v>0</v>
      </c>
      <c r="P32" s="103">
        <f>IFERROR(O32/O$28,0)</f>
        <v>0</v>
      </c>
      <c r="Q32" s="102">
        <f>'Fresh Food Co.'!Q32+'Retail Roll Up'!Q32+'Catering Roll Up'!Q32+'G&amp;A'!Q32</f>
        <v>0</v>
      </c>
      <c r="R32" s="103">
        <f>IFERROR(Q32/Q$28,0)</f>
        <v>0</v>
      </c>
      <c r="S32" s="102">
        <f>'Fresh Food Co.'!S32+'Retail Roll Up'!S32+'Catering Roll Up'!S32+'G&amp;A'!S32</f>
        <v>0</v>
      </c>
      <c r="T32" s="103">
        <f>IFERROR(S32/S$28,0)</f>
        <v>0</v>
      </c>
      <c r="U32" s="102">
        <f>'Fresh Food Co.'!U32+'Retail Roll Up'!U32+'Catering Roll Up'!U32+'G&amp;A'!U32</f>
        <v>0</v>
      </c>
      <c r="V32" s="103">
        <f>IFERROR(U32/U$28,0)</f>
        <v>0</v>
      </c>
    </row>
    <row r="33" spans="1:22" ht="12.75" customHeight="1" x14ac:dyDescent="0.3">
      <c r="A33" s="26" t="s">
        <v>2</v>
      </c>
      <c r="B33" s="69"/>
      <c r="C33" s="105">
        <f>SUM(C31:C32)</f>
        <v>6297429.2064199997</v>
      </c>
      <c r="D33" s="106">
        <f>IFERROR(C33/C$28,0)</f>
        <v>0.2795469269109026</v>
      </c>
      <c r="E33" s="105">
        <f>SUM(E31:E32)</f>
        <v>9219501.7735000011</v>
      </c>
      <c r="F33" s="106">
        <f>IFERROR(E33/E$28,0)</f>
        <v>0.3177786788791454</v>
      </c>
      <c r="G33" s="105">
        <f>SUM(G31:G32)</f>
        <v>9869174.356920002</v>
      </c>
      <c r="H33" s="106">
        <f>IFERROR(G33/G$28,0)</f>
        <v>0.32403454190820358</v>
      </c>
      <c r="I33" s="105">
        <f>SUM(I31:I32)</f>
        <v>10322777.144006399</v>
      </c>
      <c r="J33" s="106">
        <f>IFERROR(I33/I$28,0)</f>
        <v>0.3232993561171581</v>
      </c>
      <c r="K33" s="105">
        <f>SUM(K31:K32)</f>
        <v>10529851.603118528</v>
      </c>
      <c r="L33" s="106">
        <f>IFERROR(K33/K$28,0)</f>
        <v>0.32320219279803986</v>
      </c>
      <c r="M33" s="105">
        <f>SUM(M31:M32)</f>
        <v>10748600.880955899</v>
      </c>
      <c r="N33" s="106">
        <f>IFERROR(M33/M$28,0)</f>
        <v>0.32331529086666394</v>
      </c>
      <c r="O33" s="105">
        <f>SUM(O31:O32)</f>
        <v>10967355.340322647</v>
      </c>
      <c r="P33" s="106">
        <f>IFERROR(O33/O$28,0)</f>
        <v>0.32330817368083259</v>
      </c>
      <c r="Q33" s="105">
        <f>SUM(Q31:Q32)</f>
        <v>11191760.444240579</v>
      </c>
      <c r="R33" s="106">
        <f>IFERROR(Q33/Q$28,0)</f>
        <v>0.32331108093477062</v>
      </c>
      <c r="S33" s="105">
        <f>SUM(S31:S32)</f>
        <v>11420230.741346113</v>
      </c>
      <c r="T33" s="106">
        <f>IFERROR(S33/S$28,0)</f>
        <v>0.32331257546776043</v>
      </c>
      <c r="U33" s="105">
        <f>SUM(U31:U32)</f>
        <v>11638900.070218429</v>
      </c>
      <c r="V33" s="106">
        <f>IFERROR(U33/U$28,0)</f>
        <v>0.32329657023916153</v>
      </c>
    </row>
    <row r="34" spans="1:22" ht="12.75" customHeight="1" x14ac:dyDescent="0.3">
      <c r="A34" s="38"/>
      <c r="B34" s="5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</row>
    <row r="35" spans="1:22" ht="12.75" customHeight="1" x14ac:dyDescent="0.3">
      <c r="A35" s="26" t="s">
        <v>3</v>
      </c>
      <c r="B35" s="69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</row>
    <row r="36" spans="1:22" ht="12.75" customHeight="1" x14ac:dyDescent="0.3">
      <c r="A36" s="38" t="s">
        <v>22</v>
      </c>
      <c r="B36" s="50"/>
      <c r="C36" s="102">
        <f>'Fresh Food Co.'!C36+'Retail Roll Up'!C36+'Catering Roll Up'!C36+'G&amp;A'!C36</f>
        <v>1261663</v>
      </c>
      <c r="D36" s="103">
        <f t="shared" ref="D36:D46" si="10">IFERROR(C36/C$28,0)</f>
        <v>5.6006030855834221E-2</v>
      </c>
      <c r="E36" s="102">
        <f>'Fresh Food Co.'!E36+'Retail Roll Up'!E36+'Catering Roll Up'!E36+'G&amp;A'!E36</f>
        <v>1352940.4313186812</v>
      </c>
      <c r="F36" s="103">
        <f t="shared" ref="F36:F46" si="11">IFERROR(E36/E$28,0)</f>
        <v>4.6633281648951308E-2</v>
      </c>
      <c r="G36" s="102">
        <f>'Fresh Food Co.'!G36+'Retail Roll Up'!G36+'Catering Roll Up'!G36+'G&amp;A'!G36</f>
        <v>1446933.1726730769</v>
      </c>
      <c r="H36" s="103">
        <f t="shared" ref="H36:H46" si="12">IFERROR(G36/G$28,0)</f>
        <v>4.7507148097971796E-2</v>
      </c>
      <c r="I36" s="102">
        <f>'Fresh Food Co.'!I36+'Retail Roll Up'!I36+'Catering Roll Up'!I36+'G&amp;A'!I36</f>
        <v>1481692.7202799036</v>
      </c>
      <c r="J36" s="103">
        <f t="shared" ref="J36:J46" si="13">IFERROR(I36/I$28,0)</f>
        <v>4.6405177187042866E-2</v>
      </c>
      <c r="K36" s="102">
        <f>'Fresh Food Co.'!K36+'Retail Roll Up'!K36+'Catering Roll Up'!K36+'G&amp;A'!K36</f>
        <v>1517292.980942701</v>
      </c>
      <c r="L36" s="103">
        <f t="shared" ref="L36:L46" si="14">IFERROR(K36/K$28,0)</f>
        <v>4.657163624343201E-2</v>
      </c>
      <c r="M36" s="102">
        <f>'Fresh Food Co.'!M36+'Retail Roll Up'!M36+'Catering Roll Up'!M36+'G&amp;A'!M36</f>
        <v>1553754.4069751846</v>
      </c>
      <c r="N36" s="103">
        <f t="shared" ref="N36:N46" si="15">IFERROR(M36/M$28,0)</f>
        <v>4.6736553304960682E-2</v>
      </c>
      <c r="O36" s="102">
        <f>'Fresh Food Co.'!O36+'Retail Roll Up'!O36+'Catering Roll Up'!O36+'G&amp;A'!O36</f>
        <v>1591097.9506886583</v>
      </c>
      <c r="P36" s="103">
        <f t="shared" ref="P36:P46" si="16">IFERROR(O36/O$28,0)</f>
        <v>4.6904194914991419E-2</v>
      </c>
      <c r="Q36" s="102">
        <f>'Fresh Food Co.'!Q36+'Retail Roll Up'!Q36+'Catering Roll Up'!Q36+'G&amp;A'!Q36</f>
        <v>1629345.0766657507</v>
      </c>
      <c r="R36" s="103">
        <f t="shared" ref="R36:R46" si="17">IFERROR(Q36/Q$28,0)</f>
        <v>4.7069030880091872E-2</v>
      </c>
      <c r="S36" s="102">
        <f>'Fresh Food Co.'!S36+'Retail Roll Up'!S36+'Catering Roll Up'!S36+'G&amp;A'!S36</f>
        <v>1668517.774336468</v>
      </c>
      <c r="T36" s="103">
        <f t="shared" ref="T36:T46" si="18">IFERROR(S36/S$28,0)</f>
        <v>4.7236591891388804E-2</v>
      </c>
      <c r="U36" s="102">
        <f>'Fresh Food Co.'!U36+'Retail Roll Up'!U36+'Catering Roll Up'!U36+'G&amp;A'!U36</f>
        <v>1708638.5708640348</v>
      </c>
      <c r="V36" s="103">
        <f t="shared" ref="V36:V46" si="19">IFERROR(U36/U$28,0)</f>
        <v>4.7461270945366757E-2</v>
      </c>
    </row>
    <row r="37" spans="1:22" ht="12.75" customHeight="1" x14ac:dyDescent="0.3">
      <c r="A37" s="38" t="s">
        <v>23</v>
      </c>
      <c r="B37" s="50"/>
      <c r="C37" s="102">
        <f>'Fresh Food Co.'!C37+'Retail Roll Up'!C37+'Catering Roll Up'!C37+'G&amp;A'!C37</f>
        <v>3451784</v>
      </c>
      <c r="D37" s="103">
        <f t="shared" si="10"/>
        <v>0.15322690862114119</v>
      </c>
      <c r="E37" s="102">
        <f>'Fresh Food Co.'!E37+'Retail Roll Up'!E37+'Catering Roll Up'!E37+'G&amp;A'!E37</f>
        <v>3791939.1232967032</v>
      </c>
      <c r="F37" s="103">
        <f t="shared" si="11"/>
        <v>0.13070092447456819</v>
      </c>
      <c r="G37" s="102">
        <f>'Fresh Food Co.'!G37+'Retail Roll Up'!G37+'Catering Roll Up'!G37+'G&amp;A'!G37</f>
        <v>3891868.9943676922</v>
      </c>
      <c r="H37" s="103">
        <f t="shared" si="12"/>
        <v>0.12778171112889766</v>
      </c>
      <c r="I37" s="102">
        <f>'Fresh Food Co.'!I37+'Retail Roll Up'!I37+'Catering Roll Up'!I37+'G&amp;A'!I37</f>
        <v>4008416.2515157531</v>
      </c>
      <c r="J37" s="103">
        <f t="shared" si="13"/>
        <v>0.12553970458589531</v>
      </c>
      <c r="K37" s="102">
        <f>'Fresh Food Co.'!K37+'Retail Roll Up'!K37+'Catering Roll Up'!K37+'G&amp;A'!K37</f>
        <v>4106053.2891140077</v>
      </c>
      <c r="L37" s="103">
        <f t="shared" si="14"/>
        <v>0.12603078151587824</v>
      </c>
      <c r="M37" s="102">
        <f>'Fresh Food Co.'!M37+'Retail Roll Up'!M37+'Catering Roll Up'!M37+'G&amp;A'!M37</f>
        <v>4206105.1372784255</v>
      </c>
      <c r="N37" s="103">
        <f t="shared" si="15"/>
        <v>0.12651861585858834</v>
      </c>
      <c r="O37" s="102">
        <f>'Fresh Food Co.'!O37+'Retail Roll Up'!O37+'Catering Roll Up'!O37+'G&amp;A'!O37</f>
        <v>4308631.6439656839</v>
      </c>
      <c r="P37" s="103">
        <f t="shared" si="16"/>
        <v>0.12701474372334939</v>
      </c>
      <c r="Q37" s="102">
        <f>'Fresh Food Co.'!Q37+'Retail Roll Up'!Q37+'Catering Roll Up'!Q37+'G&amp;A'!Q37</f>
        <v>4413694.1428852305</v>
      </c>
      <c r="R37" s="103">
        <f t="shared" si="17"/>
        <v>0.12750417875375808</v>
      </c>
      <c r="S37" s="102">
        <f>'Fresh Food Co.'!S37+'Retail Roll Up'!S37+'Catering Roll Up'!S37+'G&amp;A'!S37</f>
        <v>4521355.4904341726</v>
      </c>
      <c r="T37" s="103">
        <f t="shared" si="18"/>
        <v>0.12800188729332682</v>
      </c>
      <c r="U37" s="102">
        <f>'Fresh Food Co.'!U37+'Retail Roll Up'!U37+'Catering Roll Up'!U37+'G&amp;A'!U37</f>
        <v>4631680.1035513747</v>
      </c>
      <c r="V37" s="103">
        <f t="shared" si="19"/>
        <v>0.12865530959877225</v>
      </c>
    </row>
    <row r="38" spans="1:22" ht="12.75" customHeight="1" x14ac:dyDescent="0.3">
      <c r="A38" s="38" t="s">
        <v>24</v>
      </c>
      <c r="B38" s="50"/>
      <c r="C38" s="102">
        <f>'Fresh Food Co.'!C38+'Retail Roll Up'!C38+'Catering Roll Up'!C38+'G&amp;A'!C38</f>
        <v>522489</v>
      </c>
      <c r="D38" s="103">
        <f t="shared" si="10"/>
        <v>2.3193622271425861E-2</v>
      </c>
      <c r="E38" s="102">
        <f>'Fresh Food Co.'!E38+'Retail Roll Up'!E38+'Catering Roll Up'!E38+'G&amp;A'!E38</f>
        <v>844106.6076483517</v>
      </c>
      <c r="F38" s="103">
        <f t="shared" si="11"/>
        <v>2.9094748198070869E-2</v>
      </c>
      <c r="G38" s="102">
        <f>'Fresh Food Co.'!G38+'Retail Roll Up'!G38+'Catering Roll Up'!G38+'G&amp;A'!G38</f>
        <v>932836.50975384598</v>
      </c>
      <c r="H38" s="103">
        <f t="shared" si="12"/>
        <v>3.0627815476923906E-2</v>
      </c>
      <c r="I38" s="102">
        <f>'Fresh Food Co.'!I38+'Retail Roll Up'!I38+'Catering Roll Up'!I38+'G&amp;A'!I38</f>
        <v>961362.19961789227</v>
      </c>
      <c r="J38" s="103">
        <f t="shared" si="13"/>
        <v>3.0108930551920349E-2</v>
      </c>
      <c r="K38" s="102">
        <f>'Fresh Food Co.'!K38+'Retail Roll Up'!K38+'Catering Roll Up'!K38+'G&amp;A'!K38</f>
        <v>985396.2546083394</v>
      </c>
      <c r="L38" s="103">
        <f t="shared" si="14"/>
        <v>3.0245652291060684E-2</v>
      </c>
      <c r="M38" s="102">
        <f>'Fresh Food Co.'!M38+'Retail Roll Up'!M38+'Catering Roll Up'!M38+'G&amp;A'!M38</f>
        <v>1010031.1609735478</v>
      </c>
      <c r="N38" s="103">
        <f t="shared" si="15"/>
        <v>3.0381490782967396E-2</v>
      </c>
      <c r="O38" s="102">
        <f>'Fresh Food Co.'!O38+'Retail Roll Up'!O38+'Catering Roll Up'!O38+'G&amp;A'!O38</f>
        <v>1035281.9399978864</v>
      </c>
      <c r="P38" s="103">
        <f t="shared" si="16"/>
        <v>3.0519218433166861E-2</v>
      </c>
      <c r="Q38" s="102">
        <f>'Fresh Food Co.'!Q38+'Retail Roll Up'!Q38+'Catering Roll Up'!Q38+'G&amp;A'!Q38</f>
        <v>1061163.9884978335</v>
      </c>
      <c r="R38" s="103">
        <f t="shared" si="17"/>
        <v>3.0655237652700423E-2</v>
      </c>
      <c r="S38" s="102">
        <f>'Fresh Food Co.'!S38+'Retail Roll Up'!S38+'Catering Roll Up'!S38+'G&amp;A'!S38</f>
        <v>1087693.0882102791</v>
      </c>
      <c r="T38" s="103">
        <f t="shared" si="18"/>
        <v>3.0793147847229595E-2</v>
      </c>
      <c r="U38" s="102">
        <f>'Fresh Food Co.'!U38+'Retail Roll Up'!U38+'Catering Roll Up'!U38+'G&amp;A'!U38</f>
        <v>1114885.4154155361</v>
      </c>
      <c r="V38" s="103">
        <f t="shared" si="19"/>
        <v>3.0968444512707399E-2</v>
      </c>
    </row>
    <row r="39" spans="1:22" ht="12.75" customHeight="1" x14ac:dyDescent="0.3">
      <c r="A39" s="38" t="s">
        <v>28</v>
      </c>
      <c r="B39" s="50"/>
      <c r="C39" s="102">
        <f>'Fresh Food Co.'!C39+'Retail Roll Up'!C39+'Catering Roll Up'!C39+'G&amp;A'!C39</f>
        <v>1095663</v>
      </c>
      <c r="D39" s="103">
        <f t="shared" si="10"/>
        <v>4.8637184244600888E-2</v>
      </c>
      <c r="E39" s="102">
        <f>'Fresh Food Co.'!E39+'Retail Roll Up'!E39+'Catering Roll Up'!E39+'G&amp;A'!E39</f>
        <v>1229427.8182857144</v>
      </c>
      <c r="F39" s="103">
        <f t="shared" si="11"/>
        <v>4.2376036956256059E-2</v>
      </c>
      <c r="G39" s="102">
        <f>'Fresh Food Co.'!G39+'Retail Roll Up'!G39+'Catering Roll Up'!G39+'G&amp;A'!G39</f>
        <v>1210002.6707200001</v>
      </c>
      <c r="H39" s="103">
        <f t="shared" si="12"/>
        <v>3.9728010361833377E-2</v>
      </c>
      <c r="I39" s="102">
        <f>'Fresh Food Co.'!I39+'Retail Roll Up'!I39+'Catering Roll Up'!I39+'G&amp;A'!I39</f>
        <v>1248392.7829190399</v>
      </c>
      <c r="J39" s="103">
        <f t="shared" si="13"/>
        <v>3.9098449697073351E-2</v>
      </c>
      <c r="K39" s="102">
        <f>'Fresh Food Co.'!K39+'Retail Roll Up'!K39+'Catering Roll Up'!K39+'G&amp;A'!K39</f>
        <v>1279462.3638548157</v>
      </c>
      <c r="L39" s="103">
        <f t="shared" si="14"/>
        <v>3.927168750203186E-2</v>
      </c>
      <c r="M39" s="102">
        <f>'Fresh Food Co.'!M39+'Retail Roll Up'!M39+'Catering Roll Up'!M39+'G&amp;A'!M39</f>
        <v>1311305.8795412416</v>
      </c>
      <c r="N39" s="103">
        <f t="shared" si="15"/>
        <v>3.9443760779155367E-2</v>
      </c>
      <c r="O39" s="102">
        <f>'Fresh Food Co.'!O39+'Retail Roll Up'!O39+'Catering Roll Up'!O39+'G&amp;A'!O39</f>
        <v>1343942.6222516305</v>
      </c>
      <c r="P39" s="103">
        <f t="shared" si="16"/>
        <v>3.9618269058401913E-2</v>
      </c>
      <c r="Q39" s="102">
        <f>'Fresh Food Co.'!Q39+'Retail Roll Up'!Q39+'Catering Roll Up'!Q39+'G&amp;A'!Q39</f>
        <v>1377392.3654442152</v>
      </c>
      <c r="R39" s="103">
        <f t="shared" si="17"/>
        <v>3.9790542047586468E-2</v>
      </c>
      <c r="S39" s="102">
        <f>'Fresh Food Co.'!S39+'Retail Roll Up'!S39+'Catering Roll Up'!S39+'G&amp;A'!S39</f>
        <v>1411675.3757693407</v>
      </c>
      <c r="T39" s="103">
        <f t="shared" si="18"/>
        <v>3.9965252174108547E-2</v>
      </c>
      <c r="U39" s="102">
        <f>'Fresh Food Co.'!U39+'Retail Roll Up'!U39+'Catering Roll Up'!U39+'G&amp;A'!U39</f>
        <v>1446812.4253763743</v>
      </c>
      <c r="V39" s="103">
        <f t="shared" si="19"/>
        <v>4.0188462146905114E-2</v>
      </c>
    </row>
    <row r="40" spans="1:22" ht="12.75" customHeight="1" x14ac:dyDescent="0.3">
      <c r="A40" s="38" t="s">
        <v>25</v>
      </c>
      <c r="B40" s="50"/>
      <c r="C40" s="102">
        <f>'Fresh Food Co.'!C40+'Retail Roll Up'!C40+'Catering Roll Up'!C40+'G&amp;A'!C40</f>
        <v>156446.212</v>
      </c>
      <c r="D40" s="103">
        <f t="shared" si="10"/>
        <v>6.9447478261234433E-3</v>
      </c>
      <c r="E40" s="102">
        <f>'Fresh Food Co.'!E40+'Retail Roll Up'!E40+'Catering Roll Up'!E40+'G&amp;A'!E40</f>
        <v>167764.61348351647</v>
      </c>
      <c r="F40" s="103">
        <f t="shared" si="11"/>
        <v>5.782526924469962E-3</v>
      </c>
      <c r="G40" s="102">
        <f>'Fresh Food Co.'!G40+'Retail Roll Up'!G40+'Catering Roll Up'!G40+'G&amp;A'!G40</f>
        <v>179419.7134114615</v>
      </c>
      <c r="H40" s="103">
        <f t="shared" si="12"/>
        <v>5.8908863641485018E-3</v>
      </c>
      <c r="I40" s="102">
        <f>'Fresh Food Co.'!I40+'Retail Roll Up'!I40+'Catering Roll Up'!I40+'G&amp;A'!I40</f>
        <v>183729.89731470804</v>
      </c>
      <c r="J40" s="103">
        <f t="shared" si="13"/>
        <v>5.7542419711933152E-3</v>
      </c>
      <c r="K40" s="102">
        <f>'Fresh Food Co.'!K40+'Retail Roll Up'!K40+'Catering Roll Up'!K40+'G&amp;A'!K40</f>
        <v>188144.32963689495</v>
      </c>
      <c r="L40" s="103">
        <f t="shared" si="14"/>
        <v>5.7748828941855705E-3</v>
      </c>
      <c r="M40" s="102">
        <f>'Fresh Food Co.'!M40+'Retail Roll Up'!M40+'Catering Roll Up'!M40+'G&amp;A'!M40</f>
        <v>192665.54646492287</v>
      </c>
      <c r="N40" s="103">
        <f t="shared" si="15"/>
        <v>5.795332609815124E-3</v>
      </c>
      <c r="O40" s="102">
        <f>'Fresh Food Co.'!O40+'Retail Roll Up'!O40+'Catering Roll Up'!O40+'G&amp;A'!O40</f>
        <v>197296.14588539361</v>
      </c>
      <c r="P40" s="103">
        <f t="shared" si="16"/>
        <v>5.8161201694589357E-3</v>
      </c>
      <c r="Q40" s="102">
        <f>'Fresh Food Co.'!Q40+'Retail Roll Up'!Q40+'Catering Roll Up'!Q40+'G&amp;A'!Q40</f>
        <v>202038.78950655312</v>
      </c>
      <c r="R40" s="103">
        <f t="shared" si="17"/>
        <v>5.8365598291313927E-3</v>
      </c>
      <c r="S40" s="102">
        <f>'Fresh Food Co.'!S40+'Retail Roll Up'!S40+'Catering Roll Up'!S40+'G&amp;A'!S40</f>
        <v>206896.20401772202</v>
      </c>
      <c r="T40" s="103">
        <f t="shared" si="18"/>
        <v>5.8573373945322122E-3</v>
      </c>
      <c r="U40" s="102">
        <f>'Fresh Food Co.'!U40+'Retail Roll Up'!U40+'Catering Roll Up'!U40+'G&amp;A'!U40</f>
        <v>211871.18278714034</v>
      </c>
      <c r="V40" s="103">
        <f t="shared" si="19"/>
        <v>5.8851975972254783E-3</v>
      </c>
    </row>
    <row r="41" spans="1:22" ht="12.75" customHeight="1" x14ac:dyDescent="0.3">
      <c r="A41" s="38" t="s">
        <v>26</v>
      </c>
      <c r="B41" s="50"/>
      <c r="C41" s="102">
        <f>'Fresh Food Co.'!C41+'Retail Roll Up'!C41+'Catering Roll Up'!C41+'G&amp;A'!C41</f>
        <v>428021.21599999996</v>
      </c>
      <c r="D41" s="103">
        <f t="shared" si="10"/>
        <v>1.9000136669021506E-2</v>
      </c>
      <c r="E41" s="102">
        <f>'Fresh Food Co.'!E41+'Retail Roll Up'!E41+'Catering Roll Up'!E41+'G&amp;A'!E41</f>
        <v>470200.4512887912</v>
      </c>
      <c r="F41" s="103">
        <f t="shared" si="11"/>
        <v>1.6206914634846456E-2</v>
      </c>
      <c r="G41" s="102">
        <f>'Fresh Food Co.'!G41+'Retail Roll Up'!G41+'Catering Roll Up'!G41+'G&amp;A'!G41</f>
        <v>482591.75530159386</v>
      </c>
      <c r="H41" s="103">
        <f t="shared" si="12"/>
        <v>1.5844932179983312E-2</v>
      </c>
      <c r="I41" s="102">
        <f>'Fresh Food Co.'!I41+'Retail Roll Up'!I41+'Catering Roll Up'!I41+'G&amp;A'!I41</f>
        <v>497043.61518795358</v>
      </c>
      <c r="J41" s="103">
        <f t="shared" si="13"/>
        <v>1.5566923368651023E-2</v>
      </c>
      <c r="K41" s="102">
        <f>'Fresh Food Co.'!K41+'Retail Roll Up'!K41+'Catering Roll Up'!K41+'G&amp;A'!K41</f>
        <v>509150.60785013688</v>
      </c>
      <c r="L41" s="103">
        <f t="shared" si="14"/>
        <v>1.5627816907968897E-2</v>
      </c>
      <c r="M41" s="102">
        <f>'Fresh Food Co.'!M41+'Retail Roll Up'!M41+'Catering Roll Up'!M41+'G&amp;A'!M41</f>
        <v>521557.03702252469</v>
      </c>
      <c r="N41" s="103">
        <f t="shared" si="15"/>
        <v>1.5688308366464954E-2</v>
      </c>
      <c r="O41" s="102">
        <f>'Fresh Food Co.'!O41+'Retail Roll Up'!O41+'Catering Roll Up'!O41+'G&amp;A'!O41</f>
        <v>534270.32385174464</v>
      </c>
      <c r="P41" s="103">
        <f t="shared" si="16"/>
        <v>1.5749828221695322E-2</v>
      </c>
      <c r="Q41" s="102">
        <f>'Fresh Food Co.'!Q41+'Retail Roll Up'!Q41+'Catering Roll Up'!Q41+'G&amp;A'!Q41</f>
        <v>547298.07371776854</v>
      </c>
      <c r="R41" s="103">
        <f t="shared" si="17"/>
        <v>1.5810518165466001E-2</v>
      </c>
      <c r="S41" s="102">
        <f>'Fresh Food Co.'!S41+'Retail Roll Up'!S41+'Catering Roll Up'!S41+'G&amp;A'!S41</f>
        <v>560648.08081383747</v>
      </c>
      <c r="T41" s="103">
        <f t="shared" si="18"/>
        <v>1.5872234024372527E-2</v>
      </c>
      <c r="U41" s="102">
        <f>'Fresh Food Co.'!U41+'Retail Roll Up'!U41+'Catering Roll Up'!U41+'G&amp;A'!U41</f>
        <v>574328.33284037071</v>
      </c>
      <c r="V41" s="103">
        <f t="shared" si="19"/>
        <v>1.5953258390247766E-2</v>
      </c>
    </row>
    <row r="42" spans="1:22" ht="12.75" customHeight="1" x14ac:dyDescent="0.3">
      <c r="A42" s="38" t="s">
        <v>27</v>
      </c>
      <c r="B42" s="50"/>
      <c r="C42" s="102">
        <f>'Fresh Food Co.'!C42+'Retail Roll Up'!C42+'Catering Roll Up'!C42+'G&amp;A'!C42</f>
        <v>0</v>
      </c>
      <c r="D42" s="103">
        <f t="shared" si="10"/>
        <v>0</v>
      </c>
      <c r="E42" s="102">
        <f>'Fresh Food Co.'!E42+'Retail Roll Up'!E42+'Catering Roll Up'!E42+'G&amp;A'!E42</f>
        <v>0</v>
      </c>
      <c r="F42" s="103">
        <f t="shared" si="11"/>
        <v>0</v>
      </c>
      <c r="G42" s="102">
        <f>'Fresh Food Co.'!G42+'Retail Roll Up'!G42+'Catering Roll Up'!G42+'G&amp;A'!G42</f>
        <v>0</v>
      </c>
      <c r="H42" s="103">
        <f t="shared" si="12"/>
        <v>0</v>
      </c>
      <c r="I42" s="102">
        <f>'Fresh Food Co.'!I42+'Retail Roll Up'!I42+'Catering Roll Up'!I42+'G&amp;A'!I42</f>
        <v>0</v>
      </c>
      <c r="J42" s="103">
        <f t="shared" si="13"/>
        <v>0</v>
      </c>
      <c r="K42" s="102">
        <f>'Fresh Food Co.'!K42+'Retail Roll Up'!K42+'Catering Roll Up'!K42+'G&amp;A'!K42</f>
        <v>0</v>
      </c>
      <c r="L42" s="103">
        <f t="shared" si="14"/>
        <v>0</v>
      </c>
      <c r="M42" s="102">
        <f>'Fresh Food Co.'!M42+'Retail Roll Up'!M42+'Catering Roll Up'!M42+'G&amp;A'!M42</f>
        <v>0</v>
      </c>
      <c r="N42" s="103">
        <f t="shared" si="15"/>
        <v>0</v>
      </c>
      <c r="O42" s="102">
        <f>'Fresh Food Co.'!O42+'Retail Roll Up'!O42+'Catering Roll Up'!O42+'G&amp;A'!O42</f>
        <v>0</v>
      </c>
      <c r="P42" s="103">
        <f t="shared" si="16"/>
        <v>0</v>
      </c>
      <c r="Q42" s="102">
        <f>'Fresh Food Co.'!Q42+'Retail Roll Up'!Q42+'Catering Roll Up'!Q42+'G&amp;A'!Q42</f>
        <v>0</v>
      </c>
      <c r="R42" s="103">
        <f t="shared" si="17"/>
        <v>0</v>
      </c>
      <c r="S42" s="102">
        <f>'Fresh Food Co.'!S42+'Retail Roll Up'!S42+'Catering Roll Up'!S42+'G&amp;A'!S42</f>
        <v>0</v>
      </c>
      <c r="T42" s="103">
        <f t="shared" si="18"/>
        <v>0</v>
      </c>
      <c r="U42" s="102">
        <f>'Fresh Food Co.'!U42+'Retail Roll Up'!U42+'Catering Roll Up'!U42+'G&amp;A'!U42</f>
        <v>0</v>
      </c>
      <c r="V42" s="103">
        <f t="shared" si="19"/>
        <v>0</v>
      </c>
    </row>
    <row r="43" spans="1:22" ht="12.75" customHeight="1" x14ac:dyDescent="0.3">
      <c r="A43" s="38" t="s">
        <v>76</v>
      </c>
      <c r="B43" s="50"/>
      <c r="C43" s="102">
        <f>'Fresh Food Co.'!C43+'Retail Roll Up'!C43+'Catering Roll Up'!C43+'G&amp;A'!C43</f>
        <v>0</v>
      </c>
      <c r="D43" s="103">
        <f t="shared" si="10"/>
        <v>0</v>
      </c>
      <c r="E43" s="102">
        <f>'Fresh Food Co.'!E43+'Retail Roll Up'!E43+'Catering Roll Up'!E43+'G&amp;A'!E43</f>
        <v>0</v>
      </c>
      <c r="F43" s="103">
        <f t="shared" si="11"/>
        <v>0</v>
      </c>
      <c r="G43" s="102">
        <f>'Fresh Food Co.'!G43+'Retail Roll Up'!G43+'Catering Roll Up'!G43+'G&amp;A'!G43</f>
        <v>0</v>
      </c>
      <c r="H43" s="103">
        <f t="shared" si="12"/>
        <v>0</v>
      </c>
      <c r="I43" s="102">
        <f>'Fresh Food Co.'!I43+'Retail Roll Up'!I43+'Catering Roll Up'!I43+'G&amp;A'!I43</f>
        <v>0</v>
      </c>
      <c r="J43" s="103">
        <f t="shared" si="13"/>
        <v>0</v>
      </c>
      <c r="K43" s="102">
        <f>'Fresh Food Co.'!K43+'Retail Roll Up'!K43+'Catering Roll Up'!K43+'G&amp;A'!K43</f>
        <v>0</v>
      </c>
      <c r="L43" s="103">
        <f t="shared" si="14"/>
        <v>0</v>
      </c>
      <c r="M43" s="102">
        <f>'Fresh Food Co.'!M43+'Retail Roll Up'!M43+'Catering Roll Up'!M43+'G&amp;A'!M43</f>
        <v>0</v>
      </c>
      <c r="N43" s="103">
        <f t="shared" si="15"/>
        <v>0</v>
      </c>
      <c r="O43" s="102">
        <f>'Fresh Food Co.'!O43+'Retail Roll Up'!O43+'Catering Roll Up'!O43+'G&amp;A'!O43</f>
        <v>0</v>
      </c>
      <c r="P43" s="103">
        <f t="shared" si="16"/>
        <v>0</v>
      </c>
      <c r="Q43" s="102">
        <f>'Fresh Food Co.'!Q43+'Retail Roll Up'!Q43+'Catering Roll Up'!Q43+'G&amp;A'!Q43</f>
        <v>0</v>
      </c>
      <c r="R43" s="103">
        <f t="shared" si="17"/>
        <v>0</v>
      </c>
      <c r="S43" s="102">
        <f>'Fresh Food Co.'!S43+'Retail Roll Up'!S43+'Catering Roll Up'!S43+'G&amp;A'!S43</f>
        <v>0</v>
      </c>
      <c r="T43" s="103">
        <f t="shared" si="18"/>
        <v>0</v>
      </c>
      <c r="U43" s="102">
        <f>'Fresh Food Co.'!U43+'Retail Roll Up'!U43+'Catering Roll Up'!U43+'G&amp;A'!U43</f>
        <v>0</v>
      </c>
      <c r="V43" s="103">
        <f t="shared" si="19"/>
        <v>0</v>
      </c>
    </row>
    <row r="44" spans="1:22" ht="12.75" customHeight="1" x14ac:dyDescent="0.3">
      <c r="A44" s="38" t="s">
        <v>11</v>
      </c>
      <c r="B44" s="50"/>
      <c r="C44" s="102">
        <f>'Fresh Food Co.'!C44+'Retail Roll Up'!C44+'Catering Roll Up'!C44+'G&amp;A'!C44</f>
        <v>0</v>
      </c>
      <c r="D44" s="103">
        <f t="shared" si="10"/>
        <v>0</v>
      </c>
      <c r="E44" s="102">
        <f>'Fresh Food Co.'!E44+'Retail Roll Up'!E44+'Catering Roll Up'!E44+'G&amp;A'!E44</f>
        <v>0</v>
      </c>
      <c r="F44" s="103">
        <f t="shared" si="11"/>
        <v>0</v>
      </c>
      <c r="G44" s="102">
        <f>'Fresh Food Co.'!G44+'Retail Roll Up'!G44+'Catering Roll Up'!G44+'G&amp;A'!G44</f>
        <v>0</v>
      </c>
      <c r="H44" s="103">
        <f t="shared" si="12"/>
        <v>0</v>
      </c>
      <c r="I44" s="102">
        <f>'Fresh Food Co.'!I44+'Retail Roll Up'!I44+'Catering Roll Up'!I44+'G&amp;A'!I44</f>
        <v>0</v>
      </c>
      <c r="J44" s="103">
        <f t="shared" si="13"/>
        <v>0</v>
      </c>
      <c r="K44" s="102">
        <f>'Fresh Food Co.'!K44+'Retail Roll Up'!K44+'Catering Roll Up'!K44+'G&amp;A'!K44</f>
        <v>0</v>
      </c>
      <c r="L44" s="103">
        <f t="shared" si="14"/>
        <v>0</v>
      </c>
      <c r="M44" s="102">
        <f>'Fresh Food Co.'!M44+'Retail Roll Up'!M44+'Catering Roll Up'!M44+'G&amp;A'!M44</f>
        <v>0</v>
      </c>
      <c r="N44" s="103">
        <f t="shared" si="15"/>
        <v>0</v>
      </c>
      <c r="O44" s="102">
        <f>'Fresh Food Co.'!O44+'Retail Roll Up'!O44+'Catering Roll Up'!O44+'G&amp;A'!O44</f>
        <v>0</v>
      </c>
      <c r="P44" s="103">
        <f t="shared" si="16"/>
        <v>0</v>
      </c>
      <c r="Q44" s="102">
        <f>'Fresh Food Co.'!Q44+'Retail Roll Up'!Q44+'Catering Roll Up'!Q44+'G&amp;A'!Q44</f>
        <v>0</v>
      </c>
      <c r="R44" s="103">
        <f t="shared" si="17"/>
        <v>0</v>
      </c>
      <c r="S44" s="102">
        <f>'Fresh Food Co.'!S44+'Retail Roll Up'!S44+'Catering Roll Up'!S44+'G&amp;A'!S44</f>
        <v>0</v>
      </c>
      <c r="T44" s="103">
        <f t="shared" si="18"/>
        <v>0</v>
      </c>
      <c r="U44" s="102">
        <f>'Fresh Food Co.'!U44+'Retail Roll Up'!U44+'Catering Roll Up'!U44+'G&amp;A'!U44</f>
        <v>0</v>
      </c>
      <c r="V44" s="103">
        <f t="shared" si="19"/>
        <v>0</v>
      </c>
    </row>
    <row r="45" spans="1:22" ht="12.75" customHeight="1" x14ac:dyDescent="0.3">
      <c r="A45" s="38" t="s">
        <v>4</v>
      </c>
      <c r="B45" s="50"/>
      <c r="C45" s="102">
        <f>'Fresh Food Co.'!C45+'Retail Roll Up'!C45+'Catering Roll Up'!C45+'G&amp;A'!C45</f>
        <v>595394.37699999998</v>
      </c>
      <c r="D45" s="103">
        <f t="shared" si="10"/>
        <v>2.6429938778938743E-2</v>
      </c>
      <c r="E45" s="102">
        <f>'Fresh Food Co.'!E45+'Retail Roll Up'!E45+'Catering Roll Up'!E45+'G&amp;A'!E45</f>
        <v>678341.88882334088</v>
      </c>
      <c r="F45" s="103">
        <f t="shared" si="11"/>
        <v>2.3381153836128751E-2</v>
      </c>
      <c r="G45" s="102">
        <f>'Fresh Food Co.'!G45+'Retail Roll Up'!G45+'Catering Roll Up'!G45+'G&amp;A'!G45</f>
        <v>702904.64395779849</v>
      </c>
      <c r="H45" s="103">
        <f t="shared" si="12"/>
        <v>2.3078463919356248E-2</v>
      </c>
      <c r="I45" s="102">
        <f>'Fresh Food Co.'!I45+'Retail Roll Up'!I45+'Catering Roll Up'!I45+'G&amp;A'!I45</f>
        <v>723340.16170008096</v>
      </c>
      <c r="J45" s="103">
        <f t="shared" si="13"/>
        <v>2.2654311457948901E-2</v>
      </c>
      <c r="K45" s="102">
        <f>'Fresh Food Co.'!K45+'Retail Roll Up'!K45+'Catering Roll Up'!K45+'G&amp;A'!K45</f>
        <v>740985.18326350523</v>
      </c>
      <c r="L45" s="103">
        <f t="shared" si="14"/>
        <v>2.2743723756818698E-2</v>
      </c>
      <c r="M45" s="102">
        <f>'Fresh Food Co.'!M45+'Retail Roll Up'!M45+'Catering Roll Up'!M45+'G&amp;A'!M45</f>
        <v>759065.90080443339</v>
      </c>
      <c r="N45" s="103">
        <f t="shared" si="15"/>
        <v>2.2832517015342568E-2</v>
      </c>
      <c r="O45" s="102">
        <f>'Fresh Food Co.'!O45+'Retail Roll Up'!O45+'Catering Roll Up'!O45+'G&amp;A'!O45</f>
        <v>777593.09813107166</v>
      </c>
      <c r="P45" s="103">
        <f t="shared" si="16"/>
        <v>2.2922773688135216E-2</v>
      </c>
      <c r="Q45" s="102">
        <f>'Fresh Food Co.'!Q45+'Retail Roll Up'!Q45+'Catering Roll Up'!Q45+'G&amp;A'!Q45</f>
        <v>796577.82647500653</v>
      </c>
      <c r="R45" s="103">
        <f t="shared" si="17"/>
        <v>2.3011789736693218E-2</v>
      </c>
      <c r="S45" s="102">
        <f>'Fresh Food Co.'!S45+'Retail Roll Up'!S45+'Catering Roll Up'!S45+'G&amp;A'!S45</f>
        <v>816031.41113335267</v>
      </c>
      <c r="T45" s="103">
        <f t="shared" si="18"/>
        <v>2.3102266773028166E-2</v>
      </c>
      <c r="U45" s="102">
        <f>'Fresh Food Co.'!U45+'Retail Roll Up'!U45+'Catering Roll Up'!U45+'G&amp;A'!U45</f>
        <v>835965.45827608719</v>
      </c>
      <c r="V45" s="103">
        <f t="shared" si="19"/>
        <v>2.3220816732555362E-2</v>
      </c>
    </row>
    <row r="46" spans="1:22" ht="12.75" customHeight="1" x14ac:dyDescent="0.3">
      <c r="A46" s="26" t="s">
        <v>5</v>
      </c>
      <c r="B46" s="69"/>
      <c r="C46" s="105">
        <f>SUM(C36:C45)</f>
        <v>7511460.8050000006</v>
      </c>
      <c r="D46" s="106">
        <f t="shared" si="10"/>
        <v>0.33343856926708587</v>
      </c>
      <c r="E46" s="105">
        <f>SUM(E36:E45)</f>
        <v>8534720.9341451004</v>
      </c>
      <c r="F46" s="106">
        <f t="shared" si="11"/>
        <v>0.29417558667329163</v>
      </c>
      <c r="G46" s="105">
        <f>SUM(G36:G45)</f>
        <v>8846557.4601854682</v>
      </c>
      <c r="H46" s="106">
        <f t="shared" si="12"/>
        <v>0.29045896752911476</v>
      </c>
      <c r="I46" s="105">
        <f>SUM(I36:I45)</f>
        <v>9103977.6285353303</v>
      </c>
      <c r="J46" s="106">
        <f t="shared" si="13"/>
        <v>0.28512773881972509</v>
      </c>
      <c r="K46" s="105">
        <f>SUM(K36:K45)</f>
        <v>9326485.0092704017</v>
      </c>
      <c r="L46" s="106">
        <f t="shared" si="14"/>
        <v>0.28626618111137597</v>
      </c>
      <c r="M46" s="105">
        <f>SUM(M36:M45)</f>
        <v>9554485.0690602809</v>
      </c>
      <c r="N46" s="106">
        <f t="shared" si="15"/>
        <v>0.28739657871729446</v>
      </c>
      <c r="O46" s="105">
        <f>SUM(O36:O45)</f>
        <v>9788113.7247720696</v>
      </c>
      <c r="P46" s="106">
        <f t="shared" si="16"/>
        <v>0.28854514820919908</v>
      </c>
      <c r="Q46" s="105">
        <f>SUM(Q36:Q45)</f>
        <v>10027510.263192359</v>
      </c>
      <c r="R46" s="106">
        <f t="shared" si="17"/>
        <v>0.28967785706542748</v>
      </c>
      <c r="S46" s="105">
        <f>SUM(S36:S45)</f>
        <v>10272817.424715172</v>
      </c>
      <c r="T46" s="106">
        <f t="shared" si="18"/>
        <v>0.29082871739798671</v>
      </c>
      <c r="U46" s="105">
        <f>SUM(U36:U45)</f>
        <v>10524181.489110919</v>
      </c>
      <c r="V46" s="106">
        <f t="shared" si="19"/>
        <v>0.29233275992378016</v>
      </c>
    </row>
    <row r="47" spans="1:22" ht="12.75" customHeight="1" x14ac:dyDescent="0.3">
      <c r="A47" s="26"/>
      <c r="B47" s="26"/>
      <c r="C47" s="53"/>
      <c r="D47" s="111"/>
      <c r="E47" s="53"/>
      <c r="F47" s="111"/>
      <c r="G47" s="53"/>
      <c r="H47" s="111"/>
      <c r="I47" s="53"/>
      <c r="J47" s="111"/>
      <c r="K47" s="53"/>
      <c r="L47" s="111"/>
      <c r="M47" s="53"/>
      <c r="N47" s="111"/>
      <c r="O47" s="53"/>
      <c r="P47" s="111"/>
      <c r="Q47" s="53"/>
      <c r="R47" s="111"/>
      <c r="S47" s="53"/>
      <c r="T47" s="111"/>
      <c r="U47" s="53"/>
      <c r="V47" s="111"/>
    </row>
    <row r="48" spans="1:22" ht="12.75" customHeight="1" x14ac:dyDescent="0.3">
      <c r="A48" s="26" t="str">
        <f>A4</f>
        <v xml:space="preserve">VENDOR:  </v>
      </c>
      <c r="B48" s="46" t="str">
        <f>B4</f>
        <v>Aramark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4" ht="12.75" customHeight="1" x14ac:dyDescent="0.3">
      <c r="A49" s="26"/>
      <c r="B49" s="14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4" ht="12.75" customHeight="1" x14ac:dyDescent="0.3">
      <c r="A50" s="38"/>
      <c r="B50" s="38"/>
      <c r="C50" s="109" t="str">
        <f>C6</f>
        <v>FY 2018-19</v>
      </c>
      <c r="D50" s="109" t="s">
        <v>9</v>
      </c>
      <c r="E50" s="109" t="str">
        <f>E6</f>
        <v>FY 2019-20</v>
      </c>
      <c r="F50" s="109" t="s">
        <v>9</v>
      </c>
      <c r="G50" s="109" t="str">
        <f>G6</f>
        <v>FY 2020-21</v>
      </c>
      <c r="H50" s="109" t="s">
        <v>9</v>
      </c>
      <c r="I50" s="109" t="str">
        <f>I6</f>
        <v>FY 2021-22</v>
      </c>
      <c r="J50" s="109" t="s">
        <v>9</v>
      </c>
      <c r="K50" s="109" t="str">
        <f>K6</f>
        <v>FY 2022-23</v>
      </c>
      <c r="L50" s="109" t="s">
        <v>9</v>
      </c>
      <c r="M50" s="109" t="str">
        <f>M6</f>
        <v>FY 2023-24</v>
      </c>
      <c r="N50" s="109" t="s">
        <v>9</v>
      </c>
      <c r="O50" s="109" t="str">
        <f>O6</f>
        <v>FY 2024-25</v>
      </c>
      <c r="P50" s="109" t="s">
        <v>9</v>
      </c>
      <c r="Q50" s="109" t="str">
        <f>Q6</f>
        <v>FY 2025-26</v>
      </c>
      <c r="R50" s="109" t="s">
        <v>9</v>
      </c>
      <c r="S50" s="109" t="str">
        <f>S6</f>
        <v>FY 2026-27</v>
      </c>
      <c r="T50" s="109" t="s">
        <v>9</v>
      </c>
      <c r="U50" s="109" t="str">
        <f>U6</f>
        <v>FY 2027-28</v>
      </c>
      <c r="V50" s="109" t="s">
        <v>9</v>
      </c>
    </row>
    <row r="51" spans="1:24" ht="12.75" customHeight="1" x14ac:dyDescent="0.3">
      <c r="A51" s="26" t="s">
        <v>38</v>
      </c>
      <c r="B51" s="69"/>
      <c r="C51" s="101"/>
      <c r="D51" s="103"/>
      <c r="E51" s="101"/>
      <c r="F51" s="103"/>
      <c r="G51" s="101"/>
      <c r="H51" s="103"/>
      <c r="I51" s="101"/>
      <c r="J51" s="103"/>
      <c r="K51" s="101"/>
      <c r="L51" s="103"/>
      <c r="M51" s="101"/>
      <c r="N51" s="103"/>
      <c r="O51" s="101"/>
      <c r="P51" s="103"/>
      <c r="Q51" s="101"/>
      <c r="R51" s="103"/>
      <c r="S51" s="101"/>
      <c r="T51" s="103"/>
      <c r="U51" s="101"/>
      <c r="V51" s="103"/>
    </row>
    <row r="52" spans="1:24" ht="12.75" customHeight="1" x14ac:dyDescent="0.3">
      <c r="A52" s="38" t="s">
        <v>229</v>
      </c>
      <c r="B52" s="50"/>
      <c r="C52" s="102">
        <f>'Fresh Food Co.'!C52+'Retail Roll Up'!C52+'Catering Roll Up'!C52+'G&amp;A'!C52</f>
        <v>376686.92037096259</v>
      </c>
      <c r="D52" s="103">
        <f t="shared" ref="D52:D85" si="20">IFERROR(C52/C$28,0)</f>
        <v>1.6721374317298119E-2</v>
      </c>
      <c r="E52" s="102">
        <f>'Fresh Food Co.'!E52+'Retail Roll Up'!E52+'Catering Roll Up'!E52+'G&amp;A'!E52</f>
        <v>1480719.0632038049</v>
      </c>
      <c r="F52" s="103">
        <f t="shared" ref="F52:F85" si="21">IFERROR(E52/E$28,0)</f>
        <v>5.1037567892070521E-2</v>
      </c>
      <c r="G52" s="102">
        <f>'Fresh Food Co.'!G52+'Retail Roll Up'!G52+'Catering Roll Up'!G52+'G&amp;A'!G52</f>
        <v>2276463.7440548688</v>
      </c>
      <c r="H52" s="103">
        <f t="shared" ref="H52:H85" si="22">IFERROR(G52/G$28,0)</f>
        <v>7.4743120325788032E-2</v>
      </c>
      <c r="I52" s="102">
        <f>'Fresh Food Co.'!I52+'Retail Roll Up'!I52+'Catering Roll Up'!I52+'G&amp;A'!I52</f>
        <v>2283606.6011977261</v>
      </c>
      <c r="J52" s="103">
        <f t="shared" ref="J52:J85" si="23">IFERROR(I52/I$28,0)</f>
        <v>7.1520341231117349E-2</v>
      </c>
      <c r="K52" s="102">
        <f>'Fresh Food Co.'!K52+'Retail Roll Up'!K52+'Catering Roll Up'!K52+'G&amp;A'!K52</f>
        <v>2362178.0297691547</v>
      </c>
      <c r="L52" s="103">
        <f t="shared" ref="L52:L85" si="24">IFERROR(K52/K$28,0)</f>
        <v>7.2504451893190699E-2</v>
      </c>
      <c r="M52" s="102">
        <f>'Fresh Food Co.'!M52+'Retail Roll Up'!M52+'Catering Roll Up'!M52+'G&amp;A'!M52</f>
        <v>2362178.0297691547</v>
      </c>
      <c r="N52" s="103">
        <f t="shared" ref="N52:N85" si="25">IFERROR(M52/M$28,0)</f>
        <v>7.1053738549992307E-2</v>
      </c>
      <c r="O52" s="102">
        <f>'Fresh Food Co.'!O52+'Retail Roll Up'!O52+'Catering Roll Up'!O52+'G&amp;A'!O52</f>
        <v>2362178.0297691547</v>
      </c>
      <c r="P52" s="103">
        <f t="shared" ref="P52:P85" si="26">IFERROR(O52/O$28,0)</f>
        <v>6.9634970420424547E-2</v>
      </c>
      <c r="Q52" s="102">
        <f>'Fresh Food Co.'!Q52+'Retail Roll Up'!Q52+'Catering Roll Up'!Q52+'G&amp;A'!Q52</f>
        <v>2362178.0297691547</v>
      </c>
      <c r="R52" s="103">
        <f t="shared" ref="R52:R85" si="27">IFERROR(Q52/Q$28,0)</f>
        <v>6.8239338750147316E-2</v>
      </c>
      <c r="S52" s="102">
        <f>'Fresh Food Co.'!S52+'Retail Roll Up'!S52+'Catering Roll Up'!S52+'G&amp;A'!S52</f>
        <v>2362178.0297691547</v>
      </c>
      <c r="T52" s="103">
        <f t="shared" ref="T52:T85" si="28">IFERROR(S52/S$28,0)</f>
        <v>6.6874468635123654E-2</v>
      </c>
      <c r="U52" s="102">
        <f>'Fresh Food Co.'!U52+'Retail Roll Up'!U52+'Catering Roll Up'!U52+'G&amp;A'!U52</f>
        <v>1771633.5223268659</v>
      </c>
      <c r="V52" s="103">
        <f t="shared" ref="V52:V105" si="29">IFERROR(U52/U$28,0)</f>
        <v>4.9211097099680801E-2</v>
      </c>
      <c r="X52" s="245"/>
    </row>
    <row r="53" spans="1:24" ht="12.75" customHeight="1" x14ac:dyDescent="0.3">
      <c r="A53" s="38" t="s">
        <v>97</v>
      </c>
      <c r="B53" s="50"/>
      <c r="C53" s="102">
        <f>'Fresh Food Co.'!C53+'Retail Roll Up'!C53+'Catering Roll Up'!C53+'G&amp;A'!C53</f>
        <v>0</v>
      </c>
      <c r="D53" s="103">
        <f t="shared" ref="D53" si="30">IFERROR(C53/C$28,0)</f>
        <v>0</v>
      </c>
      <c r="E53" s="102">
        <f>'Fresh Food Co.'!E53+'Retail Roll Up'!E53+'Catering Roll Up'!E53+'G&amp;A'!E53</f>
        <v>0</v>
      </c>
      <c r="F53" s="103">
        <f t="shared" ref="F53" si="31">IFERROR(E53/E$28,0)</f>
        <v>0</v>
      </c>
      <c r="G53" s="102">
        <f>'Fresh Food Co.'!G53+'Retail Roll Up'!G53+'Catering Roll Up'!G53+'G&amp;A'!G53</f>
        <v>0</v>
      </c>
      <c r="H53" s="103">
        <f t="shared" ref="H53" si="32">IFERROR(G53/G$28,0)</f>
        <v>0</v>
      </c>
      <c r="I53" s="102">
        <f>'Fresh Food Co.'!I53+'Retail Roll Up'!I53+'Catering Roll Up'!I53+'G&amp;A'!I53</f>
        <v>0</v>
      </c>
      <c r="J53" s="103">
        <f t="shared" ref="J53" si="33">IFERROR(I53/I$28,0)</f>
        <v>0</v>
      </c>
      <c r="K53" s="102">
        <f>'Fresh Food Co.'!K53+'Retail Roll Up'!K53+'Catering Roll Up'!K53+'G&amp;A'!K53</f>
        <v>0</v>
      </c>
      <c r="L53" s="103">
        <f t="shared" ref="L53" si="34">IFERROR(K53/K$28,0)</f>
        <v>0</v>
      </c>
      <c r="M53" s="102">
        <f>'Fresh Food Co.'!M53+'Retail Roll Up'!M53+'Catering Roll Up'!M53+'G&amp;A'!M53</f>
        <v>0</v>
      </c>
      <c r="N53" s="103">
        <f t="shared" ref="N53" si="35">IFERROR(M53/M$28,0)</f>
        <v>0</v>
      </c>
      <c r="O53" s="102">
        <f>'Fresh Food Co.'!O53+'Retail Roll Up'!O53+'Catering Roll Up'!O53+'G&amp;A'!O53</f>
        <v>0</v>
      </c>
      <c r="P53" s="103">
        <f t="shared" ref="P53" si="36">IFERROR(O53/O$28,0)</f>
        <v>0</v>
      </c>
      <c r="Q53" s="102">
        <f>'Fresh Food Co.'!Q53+'Retail Roll Up'!Q53+'Catering Roll Up'!Q53+'G&amp;A'!Q53</f>
        <v>0</v>
      </c>
      <c r="R53" s="103">
        <f t="shared" ref="R53" si="37">IFERROR(Q53/Q$28,0)</f>
        <v>0</v>
      </c>
      <c r="S53" s="102">
        <f>'Fresh Food Co.'!S53+'Retail Roll Up'!S53+'Catering Roll Up'!S53+'G&amp;A'!S53</f>
        <v>0</v>
      </c>
      <c r="T53" s="103">
        <f t="shared" ref="T53" si="38">IFERROR(S53/S$28,0)</f>
        <v>0</v>
      </c>
      <c r="U53" s="102">
        <f>'Fresh Food Co.'!U53+'Retail Roll Up'!U53+'Catering Roll Up'!U53+'G&amp;A'!U53</f>
        <v>0</v>
      </c>
      <c r="V53" s="103">
        <f t="shared" ref="V53" si="39">IFERROR(U53/U$28,0)</f>
        <v>0</v>
      </c>
      <c r="X53" s="245"/>
    </row>
    <row r="54" spans="1:24" ht="12.75" customHeight="1" x14ac:dyDescent="0.3">
      <c r="A54" s="38" t="s">
        <v>30</v>
      </c>
      <c r="B54" s="50"/>
      <c r="C54" s="102">
        <f>'Fresh Food Co.'!C54+'Retail Roll Up'!C54+'Catering Roll Up'!C54+'G&amp;A'!C54</f>
        <v>15538.089266000003</v>
      </c>
      <c r="D54" s="103">
        <f t="shared" si="20"/>
        <v>6.8974576164340445E-4</v>
      </c>
      <c r="E54" s="102">
        <f>'Fresh Food Co.'!E54+'Retail Roll Up'!E54+'Catering Roll Up'!E54+'G&amp;A'!E54</f>
        <v>20070.887129999999</v>
      </c>
      <c r="F54" s="103">
        <f t="shared" si="21"/>
        <v>6.9180527893998361E-4</v>
      </c>
      <c r="G54" s="102">
        <f>'Fresh Food Co.'!G54+'Retail Roll Up'!G54+'Catering Roll Up'!G54+'G&amp;A'!G54</f>
        <v>21077.514372599999</v>
      </c>
      <c r="H54" s="103">
        <f t="shared" si="22"/>
        <v>6.9203790178254518E-4</v>
      </c>
      <c r="I54" s="102">
        <f>'Fresh Food Co.'!I54+'Retail Roll Up'!I54+'Catering Roll Up'!I54+'G&amp;A'!I54</f>
        <v>22103.276093051998</v>
      </c>
      <c r="J54" s="103">
        <f t="shared" si="23"/>
        <v>6.9225314363321046E-4</v>
      </c>
      <c r="K54" s="102">
        <f>'Fresh Food Co.'!K54+'Retail Roll Up'!K54+'Catering Roll Up'!K54+'G&amp;A'!K54</f>
        <v>22553.535667913045</v>
      </c>
      <c r="L54" s="103">
        <f t="shared" si="24"/>
        <v>6.922559270502428E-4</v>
      </c>
      <c r="M54" s="102">
        <f>'Fresh Food Co.'!M54+'Retail Roll Up'!M54+'Catering Roll Up'!M54+'G&amp;A'!M54</f>
        <v>23014.119355861301</v>
      </c>
      <c r="N54" s="103">
        <f t="shared" si="25"/>
        <v>6.9225909269399601E-4</v>
      </c>
      <c r="O54" s="102">
        <f>'Fresh Food Co.'!O54+'Retail Roll Up'!O54+'Catering Roll Up'!O54+'G&amp;A'!O54</f>
        <v>23483.113706806223</v>
      </c>
      <c r="P54" s="103">
        <f t="shared" si="26"/>
        <v>6.9226193273532529E-4</v>
      </c>
      <c r="Q54" s="102">
        <f>'Fresh Food Co.'!Q54+'Retail Roll Up'!Q54+'Catering Roll Up'!Q54+'G&amp;A'!Q54</f>
        <v>23963.509243684886</v>
      </c>
      <c r="R54" s="103">
        <f t="shared" si="27"/>
        <v>6.9226536032167979E-4</v>
      </c>
      <c r="S54" s="102">
        <f>'Fresh Food Co.'!S54+'Retail Roll Up'!S54+'Catering Roll Up'!S54+'G&amp;A'!S54</f>
        <v>24452.700549183388</v>
      </c>
      <c r="T54" s="103">
        <f t="shared" si="28"/>
        <v>6.9226846381271361E-4</v>
      </c>
      <c r="U54" s="102">
        <f>'Fresh Food Co.'!U54+'Retail Roll Up'!U54+'Catering Roll Up'!U54+'G&amp;A'!U54</f>
        <v>24921.924336577558</v>
      </c>
      <c r="V54" s="103">
        <f t="shared" si="29"/>
        <v>6.9226237987832521E-4</v>
      </c>
      <c r="X54" s="245"/>
    </row>
    <row r="55" spans="1:24" ht="12.75" customHeight="1" x14ac:dyDescent="0.3">
      <c r="A55" s="38" t="s">
        <v>153</v>
      </c>
      <c r="B55" s="50"/>
      <c r="C55" s="102">
        <f>'Fresh Food Co.'!C55+'Retail Roll Up'!C55+'Catering Roll Up'!C55+'G&amp;A'!C55</f>
        <v>1008969.2695999999</v>
      </c>
      <c r="D55" s="103">
        <f t="shared" si="20"/>
        <v>4.4788793874280301E-2</v>
      </c>
      <c r="E55" s="102">
        <f>'Fresh Food Co.'!E55+'Retail Roll Up'!E55+'Catering Roll Up'!E55+'G&amp;A'!E55</f>
        <v>1395126.76</v>
      </c>
      <c r="F55" s="103">
        <f t="shared" si="21"/>
        <v>4.8087364106383451E-2</v>
      </c>
      <c r="G55" s="102">
        <f>'Fresh Food Co.'!G55+'Retail Roll Up'!G55+'Catering Roll Up'!G55+'G&amp;A'!G55</f>
        <v>1390138.8952000001</v>
      </c>
      <c r="H55" s="103">
        <f t="shared" si="22"/>
        <v>4.5642421929557114E-2</v>
      </c>
      <c r="I55" s="102">
        <f>'Fresh Food Co.'!I55+'Retail Roll Up'!I55+'Catering Roll Up'!I55+'G&amp;A'!I55</f>
        <v>1417987.8731040002</v>
      </c>
      <c r="J55" s="103">
        <f t="shared" si="23"/>
        <v>4.4410003234704877E-2</v>
      </c>
      <c r="K55" s="102">
        <f>'Fresh Food Co.'!K55+'Retail Roll Up'!K55+'Catering Roll Up'!K55+'G&amp;A'!K55</f>
        <v>1446304.2305660802</v>
      </c>
      <c r="L55" s="103">
        <f t="shared" si="24"/>
        <v>4.4392714768515737E-2</v>
      </c>
      <c r="M55" s="102">
        <f>'Fresh Food Co.'!M55+'Retail Roll Up'!M55+'Catering Roll Up'!M55+'G&amp;A'!M55</f>
        <v>1475238.7151774019</v>
      </c>
      <c r="N55" s="103">
        <f t="shared" si="25"/>
        <v>4.4374820460626074E-2</v>
      </c>
      <c r="O55" s="102">
        <f>'Fresh Food Co.'!O55+'Retail Roll Up'!O55+'Catering Roll Up'!O55+'G&amp;A'!O55</f>
        <v>1504732.28948095</v>
      </c>
      <c r="P55" s="103">
        <f t="shared" si="26"/>
        <v>4.4358209731932677E-2</v>
      </c>
      <c r="Q55" s="102">
        <f>'Fresh Food Co.'!Q55+'Retail Roll Up'!Q55+'Catering Roll Up'!Q55+'G&amp;A'!Q55</f>
        <v>1534866.1352705692</v>
      </c>
      <c r="R55" s="103">
        <f t="shared" si="27"/>
        <v>4.4339693630582711E-2</v>
      </c>
      <c r="S55" s="102">
        <f>'Fresh Food Co.'!S55+'Retail Roll Up'!S55+'Catering Roll Up'!S55+'G&amp;A'!S55</f>
        <v>1565581.6579759801</v>
      </c>
      <c r="T55" s="103">
        <f t="shared" si="28"/>
        <v>4.432241776978646E-2</v>
      </c>
      <c r="U55" s="102">
        <f>'Fresh Food Co.'!U55+'Retail Roll Up'!U55+'Catering Roll Up'!U55+'G&amp;A'!U55</f>
        <v>1542183.1747706693</v>
      </c>
      <c r="V55" s="103">
        <f t="shared" si="29"/>
        <v>4.2837598748671261E-2</v>
      </c>
      <c r="X55" s="245"/>
    </row>
    <row r="56" spans="1:24" ht="12.75" customHeight="1" x14ac:dyDescent="0.3">
      <c r="A56" s="38" t="s">
        <v>88</v>
      </c>
      <c r="B56" s="50"/>
      <c r="C56" s="102">
        <f>'Fresh Food Co.'!C56+'Retail Roll Up'!C56+'Catering Roll Up'!C56+'G&amp;A'!C56</f>
        <v>11320.607893800001</v>
      </c>
      <c r="D56" s="103">
        <f t="shared" si="20"/>
        <v>5.0252905491162325E-4</v>
      </c>
      <c r="E56" s="102">
        <f>'Fresh Food Co.'!E56+'Retail Roll Up'!E56+'Catering Roll Up'!E56+'G&amp;A'!E56</f>
        <v>14623.074909000004</v>
      </c>
      <c r="F56" s="103">
        <f t="shared" si="21"/>
        <v>5.0402956037055966E-4</v>
      </c>
      <c r="G56" s="102">
        <f>'Fresh Food Co.'!G56+'Retail Roll Up'!G56+'Catering Roll Up'!G56+'G&amp;A'!G56</f>
        <v>15356.474757179998</v>
      </c>
      <c r="H56" s="103">
        <f t="shared" si="22"/>
        <v>5.0419904272728285E-4</v>
      </c>
      <c r="I56" s="102">
        <f>'Fresh Food Co.'!I56+'Retail Roll Up'!I56+'Catering Roll Up'!I56+'G&amp;A'!I56</f>
        <v>16103.815439223597</v>
      </c>
      <c r="J56" s="103">
        <f t="shared" si="23"/>
        <v>5.0435586178991043E-4</v>
      </c>
      <c r="K56" s="102">
        <f>'Fresh Food Co.'!K56+'Retail Roll Up'!K56+'Catering Roll Up'!K56+'G&amp;A'!K56</f>
        <v>16431.861700908074</v>
      </c>
      <c r="L56" s="103">
        <f t="shared" si="24"/>
        <v>5.043578897080339E-4</v>
      </c>
      <c r="M56" s="102">
        <f>'Fresh Food Co.'!M56+'Retail Roll Up'!M56+'Catering Roll Up'!M56+'G&amp;A'!M56</f>
        <v>16767.429816413234</v>
      </c>
      <c r="N56" s="103">
        <f t="shared" si="25"/>
        <v>5.0436019610562569E-4</v>
      </c>
      <c r="O56" s="102">
        <f>'Fresh Food Co.'!O56+'Retail Roll Up'!O56+'Catering Roll Up'!O56+'G&amp;A'!O56</f>
        <v>17109.125700673114</v>
      </c>
      <c r="P56" s="103">
        <f t="shared" si="26"/>
        <v>5.043622652785944E-4</v>
      </c>
      <c r="Q56" s="102">
        <f>'Fresh Food Co.'!Q56+'Retail Roll Up'!Q56+'Catering Roll Up'!Q56+'G&amp;A'!Q56</f>
        <v>17459.128163256133</v>
      </c>
      <c r="R56" s="103">
        <f t="shared" si="27"/>
        <v>5.0436476252008102E-4</v>
      </c>
      <c r="S56" s="102">
        <f>'Fresh Food Co.'!S56+'Retail Roll Up'!S56+'Catering Roll Up'!S56+'G&amp;A'!S56</f>
        <v>17815.538971547903</v>
      </c>
      <c r="T56" s="103">
        <f t="shared" si="28"/>
        <v>5.0436702363497725E-4</v>
      </c>
      <c r="U56" s="102">
        <f>'Fresh Food Co.'!U56+'Retail Roll Up'!U56+'Catering Roll Up'!U56+'G&amp;A'!U56</f>
        <v>18157.402016649365</v>
      </c>
      <c r="V56" s="103">
        <f t="shared" si="29"/>
        <v>5.0436259105420835E-4</v>
      </c>
      <c r="X56" s="245"/>
    </row>
    <row r="57" spans="1:24" ht="12.75" customHeight="1" x14ac:dyDescent="0.3">
      <c r="A57" s="38" t="s">
        <v>14</v>
      </c>
      <c r="B57" s="50"/>
      <c r="C57" s="102">
        <f>'Fresh Food Co.'!C57+'Retail Roll Up'!C57+'Catering Roll Up'!C57+'G&amp;A'!C57</f>
        <v>13078</v>
      </c>
      <c r="D57" s="103">
        <f t="shared" ref="D57:D58" si="40">IFERROR(C57/C$28,0)</f>
        <v>5.8054081916692488E-4</v>
      </c>
      <c r="E57" s="102">
        <f>'Fresh Food Co.'!E57+'Retail Roll Up'!E57+'Catering Roll Up'!E57+'G&amp;A'!E57</f>
        <v>13404.949999999999</v>
      </c>
      <c r="F57" s="103">
        <f t="shared" ref="F57:F58" si="41">IFERROR(E57/E$28,0)</f>
        <v>4.6204311318482976E-4</v>
      </c>
      <c r="G57" s="102">
        <f>'Fresh Food Co.'!G57+'Retail Roll Up'!G57+'Catering Roll Up'!G57+'G&amp;A'!G57</f>
        <v>13740.073749999998</v>
      </c>
      <c r="H57" s="103">
        <f t="shared" ref="H57:H58" si="42">IFERROR(G57/G$28,0)</f>
        <v>4.5112775824498194E-4</v>
      </c>
      <c r="I57" s="102">
        <f>'Fresh Food Co.'!I57+'Retail Roll Up'!I57+'Catering Roll Up'!I57+'G&amp;A'!I57</f>
        <v>14083.575593749996</v>
      </c>
      <c r="J57" s="103">
        <f t="shared" ref="J57:J58" si="43">IFERROR(I57/I$28,0)</f>
        <v>4.4108391160322367E-4</v>
      </c>
      <c r="K57" s="102">
        <f>'Fresh Food Co.'!K57+'Retail Roll Up'!K57+'Catering Roll Up'!K57+'G&amp;A'!K57</f>
        <v>14435.664983593744</v>
      </c>
      <c r="L57" s="103">
        <f t="shared" ref="L57:L58" si="44">IFERROR(K57/K$28,0)</f>
        <v>4.4308683094960235E-4</v>
      </c>
      <c r="M57" s="102">
        <f>'Fresh Food Co.'!M57+'Retail Roll Up'!M57+'Catering Roll Up'!M57+'G&amp;A'!M57</f>
        <v>14796.556608183586</v>
      </c>
      <c r="N57" s="103">
        <f t="shared" ref="N57:N58" si="45">IFERROR(M57/M$28,0)</f>
        <v>4.4507681107371121E-4</v>
      </c>
      <c r="O57" s="102">
        <f>'Fresh Food Co.'!O57+'Retail Roll Up'!O57+'Catering Roll Up'!O57+'G&amp;A'!O57</f>
        <v>15166.470523388174</v>
      </c>
      <c r="P57" s="103">
        <f t="shared" ref="P57:P58" si="46">IFERROR(O57/O$28,0)</f>
        <v>4.4709446661883736E-4</v>
      </c>
      <c r="Q57" s="102">
        <f>'Fresh Food Co.'!Q57+'Retail Roll Up'!Q57+'Catering Roll Up'!Q57+'G&amp;A'!Q57</f>
        <v>15545.632286472877</v>
      </c>
      <c r="R57" s="103">
        <f t="shared" ref="R57:R58" si="47">IFERROR(Q57/Q$28,0)</f>
        <v>4.4908709433112438E-4</v>
      </c>
      <c r="S57" s="102">
        <f>'Fresh Food Co.'!S57+'Retail Roll Up'!S57+'Catering Roll Up'!S57+'G&amp;A'!S57</f>
        <v>15934.273093634698</v>
      </c>
      <c r="T57" s="103">
        <f t="shared" ref="T57:T58" si="48">IFERROR(S57/S$28,0)</f>
        <v>4.5110742407840625E-4</v>
      </c>
      <c r="U57" s="102">
        <f>'Fresh Food Co.'!U57+'Retail Roll Up'!U57+'Catering Roll Up'!U57+'G&amp;A'!U57</f>
        <v>16332.629920975563</v>
      </c>
      <c r="V57" s="103">
        <f t="shared" ref="V57:V58" si="49">IFERROR(U57/U$28,0)</f>
        <v>4.5367545082271782E-4</v>
      </c>
      <c r="X57" s="245"/>
    </row>
    <row r="58" spans="1:24" ht="12.75" customHeight="1" x14ac:dyDescent="0.3">
      <c r="A58" s="38" t="s">
        <v>31</v>
      </c>
      <c r="B58" s="50"/>
      <c r="C58" s="102">
        <f>'Fresh Food Co.'!C58+'Retail Roll Up'!C58+'Catering Roll Up'!C58+'G&amp;A'!C58</f>
        <v>12252</v>
      </c>
      <c r="D58" s="103">
        <f t="shared" si="40"/>
        <v>5.438741486797036E-4</v>
      </c>
      <c r="E58" s="102">
        <f>'Fresh Food Co.'!E58+'Retail Roll Up'!E58+'Catering Roll Up'!E58+'G&amp;A'!E58</f>
        <v>13989</v>
      </c>
      <c r="F58" s="103">
        <f t="shared" si="41"/>
        <v>4.8217420507667573E-4</v>
      </c>
      <c r="G58" s="102">
        <f>'Fresh Food Co.'!G58+'Retail Roll Up'!G58+'Catering Roll Up'!G58+'G&amp;A'!G58</f>
        <v>14338.724999999999</v>
      </c>
      <c r="H58" s="103">
        <f t="shared" si="42"/>
        <v>4.7078327111172016E-4</v>
      </c>
      <c r="I58" s="102">
        <f>'Fresh Food Co.'!I58+'Retail Roll Up'!I58+'Catering Roll Up'!I58+'G&amp;A'!I58</f>
        <v>14697.193124999998</v>
      </c>
      <c r="J58" s="103">
        <f t="shared" si="43"/>
        <v>4.6030181682270326E-4</v>
      </c>
      <c r="K58" s="102">
        <f>'Fresh Food Co.'!K58+'Retail Roll Up'!K58+'Catering Roll Up'!K58+'G&amp;A'!K58</f>
        <v>15064.622953124997</v>
      </c>
      <c r="L58" s="103">
        <f t="shared" si="44"/>
        <v>4.6239200281642147E-4</v>
      </c>
      <c r="M58" s="102">
        <f>'Fresh Food Co.'!M58+'Retail Roll Up'!M58+'Catering Roll Up'!M58+'G&amp;A'!M58</f>
        <v>15441.238526953121</v>
      </c>
      <c r="N58" s="103">
        <f t="shared" si="45"/>
        <v>4.6446868582949936E-4</v>
      </c>
      <c r="O58" s="102">
        <f>'Fresh Food Co.'!O58+'Retail Roll Up'!O58+'Catering Roll Up'!O58+'G&amp;A'!O58</f>
        <v>15827.269490126948</v>
      </c>
      <c r="P58" s="103">
        <f t="shared" si="46"/>
        <v>4.6657425007410827E-4</v>
      </c>
      <c r="Q58" s="102">
        <f>'Fresh Food Co.'!Q58+'Retail Roll Up'!Q58+'Catering Roll Up'!Q58+'G&amp;A'!Q58</f>
        <v>16222.951227380121</v>
      </c>
      <c r="R58" s="103">
        <f t="shared" si="47"/>
        <v>4.686536960300561E-4</v>
      </c>
      <c r="S58" s="102">
        <f>'Fresh Food Co.'!S58+'Retail Roll Up'!S58+'Catering Roll Up'!S58+'G&amp;A'!S58</f>
        <v>16628.525008064622</v>
      </c>
      <c r="T58" s="103">
        <f t="shared" si="48"/>
        <v>4.7076205099107622E-4</v>
      </c>
      <c r="U58" s="102">
        <f>'Fresh Food Co.'!U58+'Retail Roll Up'!U58+'Catering Roll Up'!U58+'G&amp;A'!U58</f>
        <v>17044.238133266237</v>
      </c>
      <c r="V58" s="103">
        <f t="shared" si="49"/>
        <v>4.7344196595727712E-4</v>
      </c>
      <c r="X58" s="245"/>
    </row>
    <row r="59" spans="1:24" ht="12.75" customHeight="1" x14ac:dyDescent="0.3">
      <c r="A59" s="38" t="s">
        <v>141</v>
      </c>
      <c r="B59" s="50"/>
      <c r="C59" s="102">
        <f>'Fresh Food Co.'!C59+'Retail Roll Up'!C59+'Catering Roll Up'!C59+'G&amp;A'!C59</f>
        <v>2144923.9341472001</v>
      </c>
      <c r="D59" s="103">
        <f t="shared" si="20"/>
        <v>9.5214550984902793E-2</v>
      </c>
      <c r="E59" s="102">
        <f>'Fresh Food Co.'!E59+'Retail Roll Up'!E59+'Catering Roll Up'!E59+'G&amp;A'!E59</f>
        <v>2568680.86</v>
      </c>
      <c r="F59" s="103">
        <f t="shared" si="21"/>
        <v>8.8537540336419446E-2</v>
      </c>
      <c r="G59" s="102">
        <f>'Fresh Food Co.'!G59+'Retail Roll Up'!G59+'Catering Roll Up'!G59+'G&amp;A'!G59</f>
        <v>2786317.3248000001</v>
      </c>
      <c r="H59" s="103">
        <f t="shared" si="22"/>
        <v>9.1483139855503284E-2</v>
      </c>
      <c r="I59" s="102">
        <f>'Fresh Food Co.'!I59+'Retail Roll Up'!I59+'Catering Roll Up'!I59+'G&amp;A'!I59</f>
        <v>2971458.1497960002</v>
      </c>
      <c r="J59" s="103">
        <f t="shared" si="23"/>
        <v>9.306318378828049E-2</v>
      </c>
      <c r="K59" s="102">
        <f>'Fresh Food Co.'!K59+'Retail Roll Up'!K59+'Catering Roll Up'!K59+'G&amp;A'!K59</f>
        <v>3032698.9812919199</v>
      </c>
      <c r="L59" s="103">
        <f t="shared" si="24"/>
        <v>9.3085353696688466E-2</v>
      </c>
      <c r="M59" s="102">
        <f>'Fresh Food Co.'!M59+'Retail Roll Up'!M59+'Catering Roll Up'!M59+'G&amp;A'!M59</f>
        <v>3095380.6554727582</v>
      </c>
      <c r="N59" s="103">
        <f t="shared" si="25"/>
        <v>9.3108294563284372E-2</v>
      </c>
      <c r="O59" s="102">
        <f>'Fresh Food Co.'!O59+'Retail Roll Up'!O59+'Catering Roll Up'!O59+'G&amp;A'!O59</f>
        <v>3159169.5179738631</v>
      </c>
      <c r="P59" s="103">
        <f t="shared" si="26"/>
        <v>9.3129591912560192E-2</v>
      </c>
      <c r="Q59" s="102">
        <f>'Fresh Food Co.'!Q59+'Retail Roll Up'!Q59+'Catering Roll Up'!Q59+'G&amp;A'!Q59</f>
        <v>3224602.4932067408</v>
      </c>
      <c r="R59" s="103">
        <f t="shared" si="27"/>
        <v>9.3153326758359703E-2</v>
      </c>
      <c r="S59" s="102">
        <f>'Fresh Food Co.'!S59+'Retail Roll Up'!S59+'Catering Roll Up'!S59+'G&amp;A'!S59</f>
        <v>3291197.0974904764</v>
      </c>
      <c r="T59" s="103">
        <f t="shared" si="28"/>
        <v>9.3175473776481596E-2</v>
      </c>
      <c r="U59" s="102">
        <f>'Fresh Food Co.'!U59+'Retail Roll Up'!U59+'Catering Roll Up'!U59+'G&amp;A'!U59</f>
        <v>3352775.3058139649</v>
      </c>
      <c r="V59" s="103">
        <f t="shared" si="29"/>
        <v>9.3130858638935651E-2</v>
      </c>
      <c r="X59" s="245"/>
    </row>
    <row r="60" spans="1:24" ht="12.75" customHeight="1" x14ac:dyDescent="0.3">
      <c r="A60" s="38" t="s">
        <v>149</v>
      </c>
      <c r="B60" s="50"/>
      <c r="C60" s="102">
        <f>'Fresh Food Co.'!C60+'Retail Roll Up'!C60+'Catering Roll Up'!C60+'G&amp;A'!C60</f>
        <v>150000</v>
      </c>
      <c r="D60" s="103">
        <f t="shared" ref="D60:D62" si="50">IFERROR(C60/C$28,0)</f>
        <v>6.6585963354518071E-3</v>
      </c>
      <c r="E60" s="102">
        <f>'Fresh Food Co.'!E60+'Retail Roll Up'!E60+'Catering Roll Up'!E60+'G&amp;A'!E60</f>
        <v>150000</v>
      </c>
      <c r="F60" s="103">
        <f t="shared" ref="F60:F62" si="51">IFERROR(E60/E$28,0)</f>
        <v>5.1702145086497502E-3</v>
      </c>
      <c r="G60" s="102">
        <f>'Fresh Food Co.'!G60+'Retail Roll Up'!G60+'Catering Roll Up'!G60+'G&amp;A'!G60</f>
        <v>150000</v>
      </c>
      <c r="H60" s="103">
        <f t="shared" ref="H60:H62" si="52">IFERROR(G60/G$28,0)</f>
        <v>4.9249490918305524E-3</v>
      </c>
      <c r="I60" s="102">
        <f>'Fresh Food Co.'!I60+'Retail Roll Up'!I60+'Catering Roll Up'!I60+'G&amp;A'!I60</f>
        <v>150000</v>
      </c>
      <c r="J60" s="103">
        <f t="shared" ref="J60:J62" si="53">IFERROR(I60/I$28,0)</f>
        <v>4.697854341041429E-3</v>
      </c>
      <c r="K60" s="102">
        <f>'Fresh Food Co.'!K60+'Retail Roll Up'!K60+'Catering Roll Up'!K60+'G&amp;A'!K60</f>
        <v>150000</v>
      </c>
      <c r="L60" s="103">
        <f t="shared" ref="L60:L62" si="54">IFERROR(K60/K$28,0)</f>
        <v>4.604084724740852E-3</v>
      </c>
      <c r="M60" s="102">
        <f>'Fresh Food Co.'!M60+'Retail Roll Up'!M60+'Catering Roll Up'!M60+'G&amp;A'!M60</f>
        <v>150000</v>
      </c>
      <c r="N60" s="103">
        <f t="shared" ref="N60:N62" si="55">IFERROR(M60/M$28,0)</f>
        <v>4.5119633864092838E-3</v>
      </c>
      <c r="O60" s="102">
        <f>'Fresh Food Co.'!O60+'Retail Roll Up'!O60+'Catering Roll Up'!O60+'G&amp;A'!O60</f>
        <v>150000</v>
      </c>
      <c r="P60" s="103">
        <f t="shared" ref="P60:P62" si="56">IFERROR(O60/O$28,0)</f>
        <v>4.4218705920672924E-3</v>
      </c>
      <c r="Q60" s="102">
        <f>'Fresh Food Co.'!Q60+'Retail Roll Up'!Q60+'Catering Roll Up'!Q60+'G&amp;A'!Q60</f>
        <v>150000</v>
      </c>
      <c r="R60" s="103">
        <f t="shared" ref="R60:R62" si="57">IFERROR(Q60/Q$28,0)</f>
        <v>4.3332469794930767E-3</v>
      </c>
      <c r="S60" s="102">
        <f>'Fresh Food Co.'!S60+'Retail Roll Up'!S60+'Catering Roll Up'!S60+'G&amp;A'!S60</f>
        <v>150000</v>
      </c>
      <c r="T60" s="103">
        <f t="shared" ref="T60:T62" si="58">IFERROR(S60/S$28,0)</f>
        <v>4.2465767477520948E-3</v>
      </c>
      <c r="U60" s="102">
        <f>'Fresh Food Co.'!U60+'Retail Roll Up'!U60+'Catering Roll Up'!U60+'G&amp;A'!U60</f>
        <v>150000</v>
      </c>
      <c r="V60" s="103">
        <f t="shared" ref="V60:V62" si="59">IFERROR(U60/U$28,0)</f>
        <v>4.166586639914688E-3</v>
      </c>
      <c r="X60" s="245"/>
    </row>
    <row r="61" spans="1:24" ht="12.75" customHeight="1" x14ac:dyDescent="0.3">
      <c r="A61" s="38" t="s">
        <v>157</v>
      </c>
      <c r="B61" s="50"/>
      <c r="C61" s="102">
        <f>'Fresh Food Co.'!C61+'Retail Roll Up'!C61+'Catering Roll Up'!C61+'G&amp;A'!C61</f>
        <v>134132.52499999999</v>
      </c>
      <c r="D61" s="103">
        <f t="shared" si="50"/>
        <v>5.954228929532652E-3</v>
      </c>
      <c r="E61" s="102">
        <f>'Fresh Food Co.'!E61+'Retail Roll Up'!E61+'Catering Roll Up'!E61+'G&amp;A'!E61</f>
        <v>160959.03</v>
      </c>
      <c r="F61" s="103">
        <f t="shared" si="51"/>
        <v>5.5479514146946022E-3</v>
      </c>
      <c r="G61" s="102">
        <f>'Fresh Food Co.'!G61+'Retail Roll Up'!G61+'Catering Roll Up'!G61+'G&amp;A'!G61</f>
        <v>177054.93300000002</v>
      </c>
      <c r="H61" s="103">
        <f t="shared" si="52"/>
        <v>5.8132435432164623E-3</v>
      </c>
      <c r="I61" s="102">
        <f>'Fresh Food Co.'!I61+'Retail Roll Up'!I61+'Catering Roll Up'!I61+'G&amp;A'!I61</f>
        <v>181481.30632500001</v>
      </c>
      <c r="J61" s="103">
        <f t="shared" si="53"/>
        <v>5.6838182849118053E-3</v>
      </c>
      <c r="K61" s="102">
        <f>'Fresh Food Co.'!K61+'Retail Roll Up'!K61+'Catering Roll Up'!K61+'G&amp;A'!K61</f>
        <v>186018.338983125</v>
      </c>
      <c r="L61" s="103">
        <f t="shared" si="54"/>
        <v>5.7096279535591432E-3</v>
      </c>
      <c r="M61" s="102">
        <f>'Fresh Food Co.'!M61+'Retail Roll Up'!M61+'Catering Roll Up'!M61+'G&amp;A'!M61</f>
        <v>190668.7974577031</v>
      </c>
      <c r="N61" s="103">
        <f t="shared" si="55"/>
        <v>5.7352708870656265E-3</v>
      </c>
      <c r="O61" s="102">
        <f>'Fresh Food Co.'!O61+'Retail Roll Up'!O61+'Catering Roll Up'!O61+'G&amp;A'!O61</f>
        <v>195435.51739414566</v>
      </c>
      <c r="P61" s="103">
        <f t="shared" si="56"/>
        <v>5.7612704467375235E-3</v>
      </c>
      <c r="Q61" s="102">
        <f>'Fresh Food Co.'!Q61+'Retail Roll Up'!Q61+'Catering Roll Up'!Q61+'G&amp;A'!Q61</f>
        <v>200321.40532899927</v>
      </c>
      <c r="R61" s="103">
        <f t="shared" si="57"/>
        <v>5.7869474971312968E-3</v>
      </c>
      <c r="S61" s="102">
        <f>'Fresh Food Co.'!S61+'Retail Roll Up'!S61+'Catering Roll Up'!S61+'G&amp;A'!S61</f>
        <v>205329.44046222424</v>
      </c>
      <c r="T61" s="103">
        <f t="shared" si="58"/>
        <v>5.8129815166388637E-3</v>
      </c>
      <c r="U61" s="102">
        <f>'Fresh Food Co.'!U61+'Retail Roll Up'!U61+'Catering Roll Up'!U61+'G&amp;A'!U61</f>
        <v>210462.67647377984</v>
      </c>
      <c r="V61" s="103">
        <f t="shared" si="59"/>
        <v>5.8460731733089221E-3</v>
      </c>
      <c r="X61" s="245"/>
    </row>
    <row r="62" spans="1:24" ht="12.75" customHeight="1" x14ac:dyDescent="0.3">
      <c r="A62" s="38" t="s">
        <v>294</v>
      </c>
      <c r="B62" s="50"/>
      <c r="C62" s="102">
        <f>'Fresh Food Co.'!C62+'Retail Roll Up'!C62+'Catering Roll Up'!C62+'G&amp;A'!C62</f>
        <v>670000</v>
      </c>
      <c r="D62" s="103">
        <f t="shared" si="50"/>
        <v>2.9741730298351404E-2</v>
      </c>
      <c r="E62" s="102">
        <f>'Fresh Food Co.'!E62+'Retail Roll Up'!E62+'Catering Roll Up'!E62+'G&amp;A'!E62</f>
        <v>679000</v>
      </c>
      <c r="F62" s="103">
        <f t="shared" si="51"/>
        <v>2.3403837675821201E-2</v>
      </c>
      <c r="G62" s="102">
        <f>'Fresh Food Co.'!G62+'Retail Roll Up'!G62+'Catering Roll Up'!G62+'G&amp;A'!G62</f>
        <v>1288270</v>
      </c>
      <c r="H62" s="103">
        <f t="shared" si="52"/>
        <v>4.2297761110216971E-2</v>
      </c>
      <c r="I62" s="102">
        <f>'Fresh Food Co.'!I62+'Retail Roll Up'!I62+'Catering Roll Up'!I62+'G&amp;A'!I62</f>
        <v>697818.10000000009</v>
      </c>
      <c r="J62" s="103">
        <f t="shared" si="53"/>
        <v>2.1854985268948551E-2</v>
      </c>
      <c r="K62" s="102">
        <f>'Fresh Food Co.'!K62+'Retail Roll Up'!K62+'Catering Roll Up'!K62+'G&amp;A'!K62</f>
        <v>707652.64300000004</v>
      </c>
      <c r="L62" s="103">
        <f t="shared" si="54"/>
        <v>2.1720618160391943E-2</v>
      </c>
      <c r="M62" s="102">
        <f>'Fresh Food Co.'!M62+'Retail Roll Up'!M62+'Catering Roll Up'!M62+'G&amp;A'!M62</f>
        <v>1167782.2222899999</v>
      </c>
      <c r="N62" s="103">
        <f t="shared" si="55"/>
        <v>3.5126604201814314E-2</v>
      </c>
      <c r="O62" s="102">
        <f>'Fresh Food Co.'!O62+'Retail Roll Up'!O62+'Catering Roll Up'!O62+'G&amp;A'!O62</f>
        <v>728215.68895870005</v>
      </c>
      <c r="P62" s="103">
        <f t="shared" si="56"/>
        <v>2.146717026458999E-2</v>
      </c>
      <c r="Q62" s="102">
        <f>'Fresh Food Co.'!Q62+'Retail Roll Up'!Q62+'Catering Roll Up'!Q62+'G&amp;A'!Q62</f>
        <v>738962.15962746111</v>
      </c>
      <c r="R62" s="103">
        <f t="shared" si="57"/>
        <v>2.1347370307769179E-2</v>
      </c>
      <c r="S62" s="102">
        <f>'Fresh Food Co.'!S62+'Retail Roll Up'!S62+'Catering Roll Up'!S62+'G&amp;A'!S62</f>
        <v>1200031.0244162849</v>
      </c>
      <c r="T62" s="103">
        <f t="shared" si="58"/>
        <v>3.3973492299115476E-2</v>
      </c>
      <c r="U62" s="102">
        <f>'Fresh Food Co.'!U62+'Retail Roll Up'!U62+'Catering Roll Up'!U62+'G&amp;A'!U62</f>
        <v>761431.9551487735</v>
      </c>
      <c r="V62" s="103">
        <f t="shared" si="59"/>
        <v>2.1150481410179996E-2</v>
      </c>
      <c r="X62" s="245"/>
    </row>
    <row r="63" spans="1:24" ht="12.75" customHeight="1" x14ac:dyDescent="0.3">
      <c r="A63" s="38" t="s">
        <v>29</v>
      </c>
      <c r="B63" s="50"/>
      <c r="C63" s="102">
        <f>'Fresh Food Co.'!C63+'Retail Roll Up'!C63+'Catering Roll Up'!C63+'G&amp;A'!C63</f>
        <v>346846.36587356735</v>
      </c>
      <c r="D63" s="103">
        <f t="shared" si="20"/>
        <v>1.5396732938470081E-2</v>
      </c>
      <c r="E63" s="102">
        <f>'Fresh Food Co.'!E63+'Retail Roll Up'!E63+'Catering Roll Up'!E63+'G&amp;A'!E63</f>
        <v>287584.74411010451</v>
      </c>
      <c r="F63" s="103">
        <f t="shared" si="21"/>
        <v>9.9124987764292547E-3</v>
      </c>
      <c r="G63" s="102">
        <f>'Fresh Food Co.'!G63+'Retail Roll Up'!G63+'Catering Roll Up'!G63+'G&amp;A'!G63</f>
        <v>331401.82541963941</v>
      </c>
      <c r="H63" s="103">
        <f t="shared" si="22"/>
        <v>1.0880914127542935E-2</v>
      </c>
      <c r="I63" s="102">
        <f>'Fresh Food Co.'!I63+'Retail Roll Up'!I63+'Catering Roll Up'!I63+'G&amp;A'!I63</f>
        <v>336890.69773581601</v>
      </c>
      <c r="J63" s="103">
        <f t="shared" si="23"/>
        <v>1.0551089512097862E-2</v>
      </c>
      <c r="K63" s="102">
        <f>'Fresh Food Co.'!K63+'Retail Roll Up'!K63+'Catering Roll Up'!K63+'G&amp;A'!K63</f>
        <v>343919.30058726773</v>
      </c>
      <c r="L63" s="103">
        <f t="shared" si="24"/>
        <v>1.0556223989182646E-2</v>
      </c>
      <c r="M63" s="102">
        <f>'Fresh Food Co.'!M63+'Retail Roll Up'!M63+'Catering Roll Up'!M63+'G&amp;A'!M63</f>
        <v>351135.28277312836</v>
      </c>
      <c r="N63" s="103">
        <f t="shared" si="25"/>
        <v>1.0562063596992173E-2</v>
      </c>
      <c r="O63" s="102">
        <f>'Fresh Food Co.'!O63+'Retail Roll Up'!O63+'Catering Roll Up'!O63+'G&amp;A'!O63</f>
        <v>358467.15988439682</v>
      </c>
      <c r="P63" s="103">
        <f t="shared" si="26"/>
        <v>1.0567302616764657E-2</v>
      </c>
      <c r="Q63" s="102">
        <f>'Fresh Food Co.'!Q63+'Retail Roll Up'!Q63+'Catering Roll Up'!Q63+'G&amp;A'!Q63</f>
        <v>366017.40865681553</v>
      </c>
      <c r="R63" s="103">
        <f t="shared" si="27"/>
        <v>1.0573625536693528E-2</v>
      </c>
      <c r="S63" s="102">
        <f>'Fresh Food Co.'!S63+'Retail Roll Up'!S63+'Catering Roll Up'!S63+'G&amp;A'!S63</f>
        <v>373689.84272892092</v>
      </c>
      <c r="T63" s="103">
        <f t="shared" si="28"/>
        <v>1.0579350646691818E-2</v>
      </c>
      <c r="U63" s="102">
        <f>'Fresh Food Co.'!U63+'Retail Roll Up'!U63+'Catering Roll Up'!U63+'G&amp;A'!U63</f>
        <v>380459.89599968563</v>
      </c>
      <c r="V63" s="103">
        <f t="shared" si="29"/>
        <v>1.0568127464637478E-2</v>
      </c>
      <c r="X63" s="245"/>
    </row>
    <row r="64" spans="1:24" ht="12.75" customHeight="1" x14ac:dyDescent="0.3">
      <c r="A64" s="38" t="s">
        <v>148</v>
      </c>
      <c r="B64" s="50"/>
      <c r="C64" s="102">
        <f>'Fresh Food Co.'!C64+'Retail Roll Up'!C64+'Catering Roll Up'!C64+'G&amp;A'!C64</f>
        <v>106546.897824</v>
      </c>
      <c r="D64" s="103">
        <f t="shared" si="20"/>
        <v>4.7296852226976303E-3</v>
      </c>
      <c r="E64" s="102">
        <f>'Fresh Food Co.'!E64+'Retail Roll Up'!E64+'Catering Roll Up'!E64+'G&amp;A'!E64</f>
        <v>137628.94031999997</v>
      </c>
      <c r="F64" s="103">
        <f t="shared" si="21"/>
        <v>4.7438076270170295E-3</v>
      </c>
      <c r="G64" s="102">
        <f>'Fresh Food Co.'!G64+'Retail Roll Up'!G64+'Catering Roll Up'!G64+'G&amp;A'!G64</f>
        <v>144531.5271264</v>
      </c>
      <c r="H64" s="103">
        <f t="shared" si="22"/>
        <v>4.74540275508031E-3</v>
      </c>
      <c r="I64" s="102">
        <f>'Fresh Food Co.'!I64+'Retail Roll Up'!I64+'Catering Roll Up'!I64+'G&amp;A'!I64</f>
        <v>151565.321780928</v>
      </c>
      <c r="J64" s="103">
        <f t="shared" si="23"/>
        <v>4.7468786991991582E-3</v>
      </c>
      <c r="K64" s="102">
        <f>'Fresh Food Co.'!K64+'Retail Roll Up'!K64+'Catering Roll Up'!K64+'G&amp;A'!K64</f>
        <v>154652.81600854656</v>
      </c>
      <c r="L64" s="103">
        <f t="shared" si="24"/>
        <v>4.7468977854873782E-3</v>
      </c>
      <c r="M64" s="102">
        <f>'Fresh Food Co.'!M64+'Retail Roll Up'!M64+'Catering Roll Up'!M64+'G&amp;A'!M64</f>
        <v>157811.10415447748</v>
      </c>
      <c r="N64" s="103">
        <f t="shared" si="25"/>
        <v>4.7469194927588299E-3</v>
      </c>
      <c r="O64" s="102">
        <f>'Fresh Food Co.'!O64+'Retail Roll Up'!O64+'Catering Roll Up'!O64+'G&amp;A'!O64</f>
        <v>161027.06541809984</v>
      </c>
      <c r="P64" s="103">
        <f t="shared" si="26"/>
        <v>4.7469389673279452E-3</v>
      </c>
      <c r="Q64" s="102">
        <f>'Fresh Food Co.'!Q64+'Retail Roll Up'!Q64+'Catering Roll Up'!Q64+'G&amp;A'!Q64</f>
        <v>164321.20624241064</v>
      </c>
      <c r="R64" s="103">
        <f t="shared" si="27"/>
        <v>4.7469624707772327E-3</v>
      </c>
      <c r="S64" s="102">
        <f>'Fresh Food Co.'!S64+'Retail Roll Up'!S64+'Catering Roll Up'!S64+'G&amp;A'!S64</f>
        <v>167675.66090868606</v>
      </c>
      <c r="T64" s="103">
        <f t="shared" si="28"/>
        <v>4.7469837518586064E-3</v>
      </c>
      <c r="U64" s="102">
        <f>'Fresh Food Co.'!U64+'Retail Roll Up'!U64+'Catering Roll Up'!U64+'G&amp;A'!U64</f>
        <v>170893.19545081755</v>
      </c>
      <c r="V64" s="103">
        <f t="shared" si="29"/>
        <v>4.7469420334513733E-3</v>
      </c>
      <c r="X64" s="245"/>
    </row>
    <row r="65" spans="1:24" ht="12.75" customHeight="1" x14ac:dyDescent="0.3">
      <c r="A65" s="38" t="s">
        <v>39</v>
      </c>
      <c r="B65" s="50"/>
      <c r="C65" s="102">
        <f>'Fresh Food Co.'!C65+'Retail Roll Up'!C65+'Catering Roll Up'!C65+'G&amp;A'!C65</f>
        <v>11098.635190000001</v>
      </c>
      <c r="D65" s="103">
        <f t="shared" si="20"/>
        <v>4.9267554403100312E-4</v>
      </c>
      <c r="E65" s="102">
        <f>'Fresh Food Co.'!E65+'Retail Roll Up'!E65+'Catering Roll Up'!E65+'G&amp;A'!E65</f>
        <v>14336.347949999999</v>
      </c>
      <c r="F65" s="103">
        <f t="shared" si="21"/>
        <v>4.9414662781427398E-4</v>
      </c>
      <c r="G65" s="102">
        <f>'Fresh Food Co.'!G65+'Retail Roll Up'!G65+'Catering Roll Up'!G65+'G&amp;A'!G65</f>
        <v>15055.367409000002</v>
      </c>
      <c r="H65" s="103">
        <f t="shared" si="22"/>
        <v>4.9431278698753233E-4</v>
      </c>
      <c r="I65" s="102">
        <f>'Fresh Food Co.'!I65+'Retail Roll Up'!I65+'Catering Roll Up'!I65+'G&amp;A'!I65</f>
        <v>15788.054352179997</v>
      </c>
      <c r="J65" s="103">
        <f t="shared" si="23"/>
        <v>4.9446653116657887E-4</v>
      </c>
      <c r="K65" s="102">
        <f>'Fresh Food Co.'!K65+'Retail Roll Up'!K65+'Catering Roll Up'!K65+'G&amp;A'!K65</f>
        <v>16109.668334223603</v>
      </c>
      <c r="L65" s="103">
        <f t="shared" si="24"/>
        <v>4.9446851932160197E-4</v>
      </c>
      <c r="M65" s="102">
        <f>'Fresh Food Co.'!M65+'Retail Roll Up'!M65+'Catering Roll Up'!M65+'G&amp;A'!M65</f>
        <v>16438.656682758072</v>
      </c>
      <c r="N65" s="103">
        <f t="shared" si="25"/>
        <v>4.9447078049571146E-4</v>
      </c>
      <c r="O65" s="102">
        <f>'Fresh Food Co.'!O65+'Retail Roll Up'!O65+'Catering Roll Up'!O65+'G&amp;A'!O65</f>
        <v>16773.652647718729</v>
      </c>
      <c r="P65" s="103">
        <f t="shared" si="26"/>
        <v>4.944728090966608E-4</v>
      </c>
      <c r="Q65" s="102">
        <f>'Fresh Food Co.'!Q65+'Retail Roll Up'!Q65+'Catering Roll Up'!Q65+'G&amp;A'!Q65</f>
        <v>17116.792316917774</v>
      </c>
      <c r="R65" s="103">
        <f t="shared" si="27"/>
        <v>4.9447525737262839E-4</v>
      </c>
      <c r="S65" s="102">
        <f>'Fresh Food Co.'!S65+'Retail Roll Up'!S65+'Catering Roll Up'!S65+'G&amp;A'!S65</f>
        <v>17466.214677988133</v>
      </c>
      <c r="T65" s="103">
        <f t="shared" si="28"/>
        <v>4.9447747415193831E-4</v>
      </c>
      <c r="U65" s="102">
        <f>'Fresh Food Co.'!U65+'Retail Roll Up'!U65+'Catering Roll Up'!U65+'G&amp;A'!U65</f>
        <v>17801.374526126827</v>
      </c>
      <c r="V65" s="103">
        <f t="shared" si="29"/>
        <v>4.9447312848451799E-4</v>
      </c>
      <c r="X65" s="245"/>
    </row>
    <row r="66" spans="1:24" ht="12.75" customHeight="1" x14ac:dyDescent="0.3">
      <c r="A66" s="38" t="s">
        <v>147</v>
      </c>
      <c r="B66" s="50"/>
      <c r="C66" s="102">
        <f>'Fresh Food Co.'!C66+'Retail Roll Up'!C66+'Catering Roll Up'!C66+'G&amp;A'!C66</f>
        <v>62152.357064000011</v>
      </c>
      <c r="D66" s="103">
        <f t="shared" si="20"/>
        <v>2.7589830465736178E-3</v>
      </c>
      <c r="E66" s="102">
        <f>'Fresh Food Co.'!E66+'Retail Roll Up'!E66+'Catering Roll Up'!E66+'G&amp;A'!E66</f>
        <v>80283.548519999997</v>
      </c>
      <c r="F66" s="103">
        <f t="shared" si="21"/>
        <v>2.7672211157599345E-3</v>
      </c>
      <c r="G66" s="102">
        <f>'Fresh Food Co.'!G66+'Retail Roll Up'!G66+'Catering Roll Up'!G66+'G&amp;A'!G66</f>
        <v>84310.057490399995</v>
      </c>
      <c r="H66" s="103">
        <f t="shared" si="22"/>
        <v>2.7681516071301807E-3</v>
      </c>
      <c r="I66" s="102">
        <f>'Fresh Food Co.'!I66+'Retail Roll Up'!I66+'Catering Roll Up'!I66+'G&amp;A'!I66</f>
        <v>88413.104372207992</v>
      </c>
      <c r="J66" s="103">
        <f t="shared" si="23"/>
        <v>2.7690125745328418E-3</v>
      </c>
      <c r="K66" s="102">
        <f>'Fresh Food Co.'!K66+'Retail Roll Up'!K66+'Catering Roll Up'!K66+'G&amp;A'!K66</f>
        <v>90214.142671652182</v>
      </c>
      <c r="L66" s="103">
        <f t="shared" si="24"/>
        <v>2.7690237082009712E-3</v>
      </c>
      <c r="M66" s="102">
        <f>'Fresh Food Co.'!M66+'Retail Roll Up'!M66+'Catering Roll Up'!M66+'G&amp;A'!M66</f>
        <v>92056.477423445205</v>
      </c>
      <c r="N66" s="103">
        <f t="shared" si="25"/>
        <v>2.769036370775984E-3</v>
      </c>
      <c r="O66" s="102">
        <f>'Fresh Food Co.'!O66+'Retail Roll Up'!O66+'Catering Roll Up'!O66+'G&amp;A'!O66</f>
        <v>93932.454827224894</v>
      </c>
      <c r="P66" s="103">
        <f t="shared" si="26"/>
        <v>2.7690477309413012E-3</v>
      </c>
      <c r="Q66" s="102">
        <f>'Fresh Food Co.'!Q66+'Retail Roll Up'!Q66+'Catering Roll Up'!Q66+'G&amp;A'!Q66</f>
        <v>95854.036974739545</v>
      </c>
      <c r="R66" s="103">
        <f t="shared" si="27"/>
        <v>2.7690614412867192E-3</v>
      </c>
      <c r="S66" s="102">
        <f>'Fresh Food Co.'!S66+'Retail Roll Up'!S66+'Catering Roll Up'!S66+'G&amp;A'!S66</f>
        <v>97810.802196733552</v>
      </c>
      <c r="T66" s="103">
        <f t="shared" si="28"/>
        <v>2.7690738552508544E-3</v>
      </c>
      <c r="U66" s="102">
        <f>'Fresh Food Co.'!U66+'Retail Roll Up'!U66+'Catering Roll Up'!U66+'G&amp;A'!U66</f>
        <v>99687.697346310233</v>
      </c>
      <c r="V66" s="103">
        <f t="shared" si="29"/>
        <v>2.7690495195133009E-3</v>
      </c>
      <c r="X66" s="245"/>
    </row>
    <row r="67" spans="1:24" ht="12.75" customHeight="1" x14ac:dyDescent="0.3">
      <c r="A67" s="38" t="s">
        <v>140</v>
      </c>
      <c r="B67" s="50"/>
      <c r="C67" s="102">
        <f>'Fresh Food Co.'!C67+'Retail Roll Up'!C67+'Catering Roll Up'!C67+'G&amp;A'!C67</f>
        <v>332959.05570000003</v>
      </c>
      <c r="D67" s="103">
        <f t="shared" si="20"/>
        <v>1.4780266320930095E-2</v>
      </c>
      <c r="E67" s="102">
        <f>'Fresh Food Co.'!E67+'Retail Roll Up'!E67+'Catering Roll Up'!E67+'G&amp;A'!E67</f>
        <v>430090.43849999999</v>
      </c>
      <c r="F67" s="103">
        <f t="shared" si="21"/>
        <v>1.482439883442822E-2</v>
      </c>
      <c r="G67" s="102">
        <f>'Fresh Food Co.'!G67+'Retail Roll Up'!G67+'Catering Roll Up'!G67+'G&amp;A'!G67</f>
        <v>451661.02227000002</v>
      </c>
      <c r="H67" s="103">
        <f t="shared" si="22"/>
        <v>1.4829383609625969E-2</v>
      </c>
      <c r="I67" s="102">
        <f>'Fresh Food Co.'!I67+'Retail Roll Up'!I67+'Catering Roll Up'!I67+'G&amp;A'!I67</f>
        <v>473641.6305654</v>
      </c>
      <c r="J67" s="103">
        <f t="shared" si="23"/>
        <v>1.4833995934997369E-2</v>
      </c>
      <c r="K67" s="102">
        <f>'Fresh Food Co.'!K67+'Retail Roll Up'!K67+'Catering Roll Up'!K67+'G&amp;A'!K67</f>
        <v>483290.05002670793</v>
      </c>
      <c r="L67" s="103">
        <f t="shared" si="24"/>
        <v>1.4834055579648054E-2</v>
      </c>
      <c r="M67" s="102">
        <f>'Fresh Food Co.'!M67+'Retail Roll Up'!M67+'Catering Roll Up'!M67+'G&amp;A'!M67</f>
        <v>493159.7004827421</v>
      </c>
      <c r="N67" s="103">
        <f t="shared" si="25"/>
        <v>1.4834123414871342E-2</v>
      </c>
      <c r="O67" s="102">
        <f>'Fresh Food Co.'!O67+'Retail Roll Up'!O67+'Catering Roll Up'!O67+'G&amp;A'!O67</f>
        <v>503209.57943156204</v>
      </c>
      <c r="P67" s="103">
        <f t="shared" si="26"/>
        <v>1.483418427289983E-2</v>
      </c>
      <c r="Q67" s="102">
        <f>'Fresh Food Co.'!Q67+'Retail Roll Up'!Q67+'Catering Roll Up'!Q67+'G&amp;A'!Q67</f>
        <v>513503.76950753335</v>
      </c>
      <c r="R67" s="103">
        <f t="shared" si="27"/>
        <v>1.4834257721178854E-2</v>
      </c>
      <c r="S67" s="102">
        <f>'Fresh Food Co.'!S67+'Retail Roll Up'!S67+'Catering Roll Up'!S67+'G&amp;A'!S67</f>
        <v>523986.44033964403</v>
      </c>
      <c r="T67" s="103">
        <f t="shared" si="28"/>
        <v>1.4834324224558149E-2</v>
      </c>
      <c r="U67" s="102">
        <f>'Fresh Food Co.'!U67+'Retail Roll Up'!U67+'Catering Roll Up'!U67+'G&amp;A'!U67</f>
        <v>534041.23578380491</v>
      </c>
      <c r="V67" s="103">
        <f t="shared" si="29"/>
        <v>1.4834193854535542E-2</v>
      </c>
      <c r="X67" s="245"/>
    </row>
    <row r="68" spans="1:24" ht="12.75" customHeight="1" x14ac:dyDescent="0.3">
      <c r="A68" s="38" t="s">
        <v>6</v>
      </c>
      <c r="B68" s="50"/>
      <c r="C68" s="102">
        <f>'Fresh Food Co.'!C68+'Retail Roll Up'!C68+'Catering Roll Up'!C68+'G&amp;A'!C68</f>
        <v>37735.359645999997</v>
      </c>
      <c r="D68" s="103">
        <f t="shared" si="20"/>
        <v>1.6750968497054105E-3</v>
      </c>
      <c r="E68" s="102">
        <f>'Fresh Food Co.'!E68+'Retail Roll Up'!E68+'Catering Roll Up'!E68+'G&amp;A'!E68</f>
        <v>48743.583030000002</v>
      </c>
      <c r="F68" s="103">
        <f t="shared" si="21"/>
        <v>1.6800985345685317E-3</v>
      </c>
      <c r="G68" s="102">
        <f>'Fresh Food Co.'!G68+'Retail Roll Up'!G68+'Catering Roll Up'!G68+'G&amp;A'!G68</f>
        <v>51188.249190599992</v>
      </c>
      <c r="H68" s="103">
        <f t="shared" si="22"/>
        <v>1.6806634757576095E-3</v>
      </c>
      <c r="I68" s="102">
        <f>'Fresh Food Co.'!I68+'Retail Roll Up'!I68+'Catering Roll Up'!I68+'G&amp;A'!I68</f>
        <v>53679.384797412</v>
      </c>
      <c r="J68" s="103">
        <f t="shared" si="23"/>
        <v>1.6811862059663684E-3</v>
      </c>
      <c r="K68" s="102">
        <f>'Fresh Food Co.'!K68+'Retail Roll Up'!K68+'Catering Roll Up'!K68+'G&amp;A'!K68</f>
        <v>54772.87233636024</v>
      </c>
      <c r="L68" s="103">
        <f t="shared" si="24"/>
        <v>1.6811929656934462E-3</v>
      </c>
      <c r="M68" s="102">
        <f>'Fresh Food Co.'!M68+'Retail Roll Up'!M68+'Catering Roll Up'!M68+'G&amp;A'!M68</f>
        <v>55891.432721377445</v>
      </c>
      <c r="N68" s="103">
        <f t="shared" si="25"/>
        <v>1.681200653685419E-3</v>
      </c>
      <c r="O68" s="102">
        <f>'Fresh Food Co.'!O68+'Retail Roll Up'!O68+'Catering Roll Up'!O68+'G&amp;A'!O68</f>
        <v>57030.419002243703</v>
      </c>
      <c r="P68" s="103">
        <f t="shared" si="26"/>
        <v>1.6812075509286476E-3</v>
      </c>
      <c r="Q68" s="102">
        <f>'Fresh Food Co.'!Q68+'Retail Roll Up'!Q68+'Catering Roll Up'!Q68+'G&amp;A'!Q68</f>
        <v>58197.093877520434</v>
      </c>
      <c r="R68" s="103">
        <f t="shared" si="27"/>
        <v>1.6812158750669365E-3</v>
      </c>
      <c r="S68" s="102">
        <f>'Fresh Food Co.'!S68+'Retail Roll Up'!S68+'Catering Roll Up'!S68+'G&amp;A'!S68</f>
        <v>59385.129905159651</v>
      </c>
      <c r="T68" s="103">
        <f t="shared" si="28"/>
        <v>1.6812234121165901E-3</v>
      </c>
      <c r="U68" s="102">
        <f>'Fresh Food Co.'!U68+'Retail Roll Up'!U68+'Catering Roll Up'!U68+'G&amp;A'!U68</f>
        <v>60524.673388831208</v>
      </c>
      <c r="V68" s="103">
        <f t="shared" si="29"/>
        <v>1.6812086368473611E-3</v>
      </c>
      <c r="X68" s="245"/>
    </row>
    <row r="69" spans="1:24" ht="12.75" customHeight="1" x14ac:dyDescent="0.3">
      <c r="A69" s="38" t="s">
        <v>142</v>
      </c>
      <c r="B69" s="50"/>
      <c r="C69" s="102">
        <f>'Fresh Food Co.'!C69+'Retail Roll Up'!C69+'Catering Roll Up'!C69+'G&amp;A'!C69</f>
        <v>12588</v>
      </c>
      <c r="D69" s="103">
        <f t="shared" si="20"/>
        <v>5.5878940447111564E-4</v>
      </c>
      <c r="E69" s="102">
        <f>'Fresh Food Co.'!E69+'Retail Roll Up'!E69+'Catering Roll Up'!E69+'G&amp;A'!E69</f>
        <v>13846.800000000001</v>
      </c>
      <c r="F69" s="103">
        <f t="shared" si="21"/>
        <v>4.7727284172247578E-4</v>
      </c>
      <c r="G69" s="102">
        <f>'Fresh Food Co.'!G69+'Retail Roll Up'!G69+'Catering Roll Up'!G69+'G&amp;A'!G69</f>
        <v>14539.140000000001</v>
      </c>
      <c r="H69" s="103">
        <f t="shared" si="22"/>
        <v>4.7736349559331505E-4</v>
      </c>
      <c r="I69" s="102">
        <f>'Fresh Food Co.'!I69+'Retail Roll Up'!I69+'Catering Roll Up'!I69+'G&amp;A'!I69</f>
        <v>14902.6185</v>
      </c>
      <c r="J69" s="103">
        <f t="shared" si="23"/>
        <v>4.6673554008739546E-4</v>
      </c>
      <c r="K69" s="102">
        <f>'Fresh Food Co.'!K69+'Retail Roll Up'!K69+'Catering Roll Up'!K69+'G&amp;A'!K69</f>
        <v>15275.183962499999</v>
      </c>
      <c r="L69" s="103">
        <f t="shared" si="24"/>
        <v>4.6885494099568452E-4</v>
      </c>
      <c r="M69" s="102">
        <f>'Fresh Food Co.'!M69+'Retail Roll Up'!M69+'Catering Roll Up'!M69+'G&amp;A'!M69</f>
        <v>15657.063561562498</v>
      </c>
      <c r="N69" s="103">
        <f t="shared" si="25"/>
        <v>4.7096065018968625E-4</v>
      </c>
      <c r="O69" s="102">
        <f>'Fresh Food Co.'!O69+'Retail Roll Up'!O69+'Catering Roll Up'!O69+'G&amp;A'!O69</f>
        <v>16048.490150601559</v>
      </c>
      <c r="P69" s="103">
        <f t="shared" si="26"/>
        <v>4.7309564429351089E-4</v>
      </c>
      <c r="Q69" s="102">
        <f>'Fresh Food Co.'!Q69+'Retail Roll Up'!Q69+'Catering Roll Up'!Q69+'G&amp;A'!Q69</f>
        <v>16449.702404366599</v>
      </c>
      <c r="R69" s="103">
        <f t="shared" si="27"/>
        <v>4.7520415504854384E-4</v>
      </c>
      <c r="S69" s="102">
        <f>'Fresh Food Co.'!S69+'Retail Roll Up'!S69+'Catering Roll Up'!S69+'G&amp;A'!S69</f>
        <v>16860.944964475762</v>
      </c>
      <c r="T69" s="103">
        <f t="shared" si="28"/>
        <v>4.7734197887513692E-4</v>
      </c>
      <c r="U69" s="102">
        <f>'Fresh Food Co.'!U69+'Retail Roll Up'!U69+'Catering Roll Up'!U69+'G&amp;A'!U69</f>
        <v>17282.468588587653</v>
      </c>
      <c r="V69" s="103">
        <f t="shared" si="29"/>
        <v>4.800593515063638E-4</v>
      </c>
      <c r="X69" s="245"/>
    </row>
    <row r="70" spans="1:24" ht="12.75" customHeight="1" x14ac:dyDescent="0.3">
      <c r="A70" s="38" t="s">
        <v>32</v>
      </c>
      <c r="B70" s="50"/>
      <c r="C70" s="102">
        <f>'Fresh Food Co.'!C70+'Retail Roll Up'!C70+'Catering Roll Up'!C70+'G&amp;A'!C70</f>
        <v>2219.727038</v>
      </c>
      <c r="D70" s="103">
        <f t="shared" si="20"/>
        <v>9.8535108806200626E-5</v>
      </c>
      <c r="E70" s="102">
        <f>'Fresh Food Co.'!E70+'Retail Roll Up'!E70+'Catering Roll Up'!E70+'G&amp;A'!E70</f>
        <v>2867.2695900000003</v>
      </c>
      <c r="F70" s="103">
        <f t="shared" si="21"/>
        <v>9.8829325562854817E-5</v>
      </c>
      <c r="G70" s="102">
        <f>'Fresh Food Co.'!G70+'Retail Roll Up'!G70+'Catering Roll Up'!G70+'G&amp;A'!G70</f>
        <v>3011.0734818000005</v>
      </c>
      <c r="H70" s="103">
        <f t="shared" si="22"/>
        <v>9.8862557397506477E-5</v>
      </c>
      <c r="I70" s="102">
        <f>'Fresh Food Co.'!I70+'Retail Roll Up'!I70+'Catering Roll Up'!I70+'G&amp;A'!I70</f>
        <v>3157.6108704359995</v>
      </c>
      <c r="J70" s="103">
        <f t="shared" si="23"/>
        <v>9.8893306233315781E-5</v>
      </c>
      <c r="K70" s="102">
        <f>'Fresh Food Co.'!K70+'Retail Roll Up'!K70+'Catering Roll Up'!K70+'G&amp;A'!K70</f>
        <v>3221.9336668447195</v>
      </c>
      <c r="L70" s="103">
        <f t="shared" si="24"/>
        <v>9.8893703864320347E-5</v>
      </c>
      <c r="M70" s="102">
        <f>'Fresh Food Co.'!M70+'Retail Roll Up'!M70+'Catering Roll Up'!M70+'G&amp;A'!M70</f>
        <v>3287.7313365516138</v>
      </c>
      <c r="N70" s="103">
        <f t="shared" si="25"/>
        <v>9.8894156099142271E-5</v>
      </c>
      <c r="O70" s="102">
        <f>'Fresh Food Co.'!O70+'Retail Roll Up'!O70+'Catering Roll Up'!O70+'G&amp;A'!O70</f>
        <v>3354.7305295437473</v>
      </c>
      <c r="P70" s="103">
        <f t="shared" si="26"/>
        <v>9.8894561819332219E-5</v>
      </c>
      <c r="Q70" s="102">
        <f>'Fresh Food Co.'!Q70+'Retail Roll Up'!Q70+'Catering Roll Up'!Q70+'G&amp;A'!Q70</f>
        <v>3423.3584633835558</v>
      </c>
      <c r="R70" s="103">
        <f t="shared" si="27"/>
        <v>9.8895051474525699E-5</v>
      </c>
      <c r="S70" s="102">
        <f>'Fresh Food Co.'!S70+'Retail Roll Up'!S70+'Catering Roll Up'!S70+'G&amp;A'!S70</f>
        <v>3493.2429355976269</v>
      </c>
      <c r="T70" s="103">
        <f t="shared" si="28"/>
        <v>9.8895494830387665E-5</v>
      </c>
      <c r="U70" s="102">
        <f>'Fresh Food Co.'!U70+'Retail Roll Up'!U70+'Catering Roll Up'!U70+'G&amp;A'!U70</f>
        <v>3560.2749052253662</v>
      </c>
      <c r="V70" s="103">
        <f t="shared" si="29"/>
        <v>9.8894625696903623E-5</v>
      </c>
      <c r="X70" s="245"/>
    </row>
    <row r="71" spans="1:24" ht="12.75" customHeight="1" x14ac:dyDescent="0.3">
      <c r="A71" s="38" t="s">
        <v>138</v>
      </c>
      <c r="B71" s="50"/>
      <c r="C71" s="102">
        <f>'Fresh Food Co.'!C71+'Retail Roll Up'!C71+'Catering Roll Up'!C71+'G&amp;A'!C71</f>
        <v>78522</v>
      </c>
      <c r="D71" s="103">
        <f t="shared" si="20"/>
        <v>3.485642009682312E-3</v>
      </c>
      <c r="E71" s="102">
        <f>'Fresh Food Co.'!E71+'Retail Roll Up'!E71+'Catering Roll Up'!E71+'G&amp;A'!E71</f>
        <v>86374.200000000012</v>
      </c>
      <c r="F71" s="103">
        <f t="shared" si="21"/>
        <v>2.9771542800867685E-3</v>
      </c>
      <c r="G71" s="102">
        <f>'Fresh Food Co.'!G71+'Retail Roll Up'!G71+'Catering Roll Up'!G71+'G&amp;A'!G71</f>
        <v>90692.910000000018</v>
      </c>
      <c r="H71" s="103">
        <f t="shared" si="22"/>
        <v>2.977719764933134E-3</v>
      </c>
      <c r="I71" s="102">
        <f>'Fresh Food Co.'!I71+'Retail Roll Up'!I71+'Catering Roll Up'!I71+'G&amp;A'!I71</f>
        <v>92960.23275000001</v>
      </c>
      <c r="J71" s="103">
        <f t="shared" si="23"/>
        <v>2.9114242197920614E-3</v>
      </c>
      <c r="K71" s="102">
        <f>'Fresh Food Co.'!K71+'Retail Roll Up'!K71+'Catering Roll Up'!K71+'G&amp;A'!K71</f>
        <v>95284.238568750006</v>
      </c>
      <c r="L71" s="103">
        <f t="shared" si="24"/>
        <v>2.9246447153529666E-3</v>
      </c>
      <c r="M71" s="102">
        <f>'Fresh Food Co.'!M71+'Retail Roll Up'!M71+'Catering Roll Up'!M71+'G&amp;A'!M71</f>
        <v>97666.344532968753</v>
      </c>
      <c r="N71" s="103">
        <f t="shared" si="25"/>
        <v>2.9377798041145971E-3</v>
      </c>
      <c r="O71" s="102">
        <f>'Fresh Food Co.'!O71+'Retail Roll Up'!O71+'Catering Roll Up'!O71+'G&amp;A'!O71</f>
        <v>100108.00314629296</v>
      </c>
      <c r="P71" s="103">
        <f t="shared" si="26"/>
        <v>2.9510975676211525E-3</v>
      </c>
      <c r="Q71" s="102">
        <f>'Fresh Food Co.'!Q71+'Retail Roll Up'!Q71+'Catering Roll Up'!Q71+'G&amp;A'!Q71</f>
        <v>102610.70322495028</v>
      </c>
      <c r="R71" s="103">
        <f t="shared" si="27"/>
        <v>2.9642501320878423E-3</v>
      </c>
      <c r="S71" s="102">
        <f>'Fresh Food Co.'!S71+'Retail Roll Up'!S71+'Catering Roll Up'!S71+'G&amp;A'!S71</f>
        <v>105175.97080557403</v>
      </c>
      <c r="T71" s="103">
        <f t="shared" si="28"/>
        <v>2.9775855469680256E-3</v>
      </c>
      <c r="U71" s="102">
        <f>'Fresh Food Co.'!U71+'Retail Roll Up'!U71+'Catering Roll Up'!U71+'G&amp;A'!U71</f>
        <v>107805.37007571338</v>
      </c>
      <c r="V71" s="103">
        <f t="shared" si="29"/>
        <v>2.9945360977901739E-3</v>
      </c>
      <c r="X71" s="245"/>
    </row>
    <row r="72" spans="1:24" ht="12.75" customHeight="1" x14ac:dyDescent="0.3">
      <c r="A72" s="38" t="s">
        <v>154</v>
      </c>
      <c r="B72" s="50"/>
      <c r="C72" s="102">
        <f>'Fresh Food Co.'!C72+'Retail Roll Up'!C72+'Catering Roll Up'!C72+'G&amp;A'!C72</f>
        <v>5200</v>
      </c>
      <c r="D72" s="103">
        <f t="shared" si="20"/>
        <v>2.3083133962899596E-4</v>
      </c>
      <c r="E72" s="102">
        <f>'Fresh Food Co.'!E72+'Retail Roll Up'!E72+'Catering Roll Up'!E72+'G&amp;A'!E72</f>
        <v>5720.0000000000009</v>
      </c>
      <c r="F72" s="103">
        <f t="shared" si="21"/>
        <v>1.9715751326317718E-4</v>
      </c>
      <c r="G72" s="102">
        <f>'Fresh Food Co.'!G72+'Retail Roll Up'!G72+'Catering Roll Up'!G72+'G&amp;A'!G72</f>
        <v>6006.0000000000009</v>
      </c>
      <c r="H72" s="103">
        <f t="shared" si="22"/>
        <v>1.9719496163689534E-4</v>
      </c>
      <c r="I72" s="102">
        <f>'Fresh Food Co.'!I72+'Retail Roll Up'!I72+'Catering Roll Up'!I72+'G&amp;A'!I72</f>
        <v>6156.1500000000005</v>
      </c>
      <c r="J72" s="103">
        <f t="shared" si="23"/>
        <v>1.9280464001068131E-4</v>
      </c>
      <c r="K72" s="102">
        <f>'Fresh Food Co.'!K72+'Retail Roll Up'!K72+'Catering Roll Up'!K72+'G&amp;A'!K72</f>
        <v>6310.05375</v>
      </c>
      <c r="L72" s="103">
        <f t="shared" si="24"/>
        <v>1.9368014721779154E-4</v>
      </c>
      <c r="M72" s="102">
        <f>'Fresh Food Co.'!M72+'Retail Roll Up'!M72+'Catering Roll Up'!M72+'G&amp;A'!M72</f>
        <v>6467.8050937499993</v>
      </c>
      <c r="N72" s="103">
        <f t="shared" si="25"/>
        <v>1.9454999848954308E-4</v>
      </c>
      <c r="O72" s="102">
        <f>'Fresh Food Co.'!O72+'Retail Roll Up'!O72+'Catering Roll Up'!O72+'G&amp;A'!O72</f>
        <v>6629.5002210937491</v>
      </c>
      <c r="P72" s="103">
        <f t="shared" si="26"/>
        <v>1.9543194711838709E-4</v>
      </c>
      <c r="Q72" s="102">
        <f>'Fresh Food Co.'!Q72+'Retail Roll Up'!Q72+'Catering Roll Up'!Q72+'G&amp;A'!Q72</f>
        <v>6795.2377266210924</v>
      </c>
      <c r="R72" s="103">
        <f t="shared" si="27"/>
        <v>1.9630295569212169E-4</v>
      </c>
      <c r="S72" s="102">
        <f>'Fresh Food Co.'!S72+'Retail Roll Up'!S72+'Catering Roll Up'!S72+'G&amp;A'!S72</f>
        <v>6965.1186697866187</v>
      </c>
      <c r="T72" s="103">
        <f t="shared" si="28"/>
        <v>1.9718607325633236E-4</v>
      </c>
      <c r="U72" s="102">
        <f>'Fresh Food Co.'!U72+'Retail Roll Up'!U72+'Catering Roll Up'!U72+'G&amp;A'!U72</f>
        <v>7139.2466365312839</v>
      </c>
      <c r="V72" s="103">
        <f t="shared" si="29"/>
        <v>1.9830859769884746E-4</v>
      </c>
      <c r="X72" s="245"/>
    </row>
    <row r="73" spans="1:24" ht="12.75" customHeight="1" x14ac:dyDescent="0.3">
      <c r="A73" s="38" t="s">
        <v>145</v>
      </c>
      <c r="B73" s="50"/>
      <c r="C73" s="102">
        <f>'Fresh Food Co.'!C73+'Retail Roll Up'!C73+'Catering Roll Up'!C73+'G&amp;A'!C73</f>
        <v>175000</v>
      </c>
      <c r="D73" s="103">
        <f t="shared" si="20"/>
        <v>7.7683623913604415E-3</v>
      </c>
      <c r="E73" s="102">
        <f>'Fresh Food Co.'!E73+'Retail Roll Up'!E73+'Catering Roll Up'!E73+'G&amp;A'!E73</f>
        <v>175000</v>
      </c>
      <c r="F73" s="103">
        <f t="shared" si="21"/>
        <v>6.0319169267580418E-3</v>
      </c>
      <c r="G73" s="102">
        <f>'Fresh Food Co.'!G73+'Retail Roll Up'!G73+'Catering Roll Up'!G73+'G&amp;A'!G73</f>
        <v>175000</v>
      </c>
      <c r="H73" s="103">
        <f t="shared" si="22"/>
        <v>5.745773940468977E-3</v>
      </c>
      <c r="I73" s="102">
        <f>'Fresh Food Co.'!I73+'Retail Roll Up'!I73+'Catering Roll Up'!I73+'G&amp;A'!I73</f>
        <v>175000</v>
      </c>
      <c r="J73" s="103">
        <f t="shared" si="23"/>
        <v>5.4808300645483345E-3</v>
      </c>
      <c r="K73" s="102">
        <f>'Fresh Food Co.'!K73+'Retail Roll Up'!K73+'Catering Roll Up'!K73+'G&amp;A'!K73</f>
        <v>175000</v>
      </c>
      <c r="L73" s="103">
        <f t="shared" si="24"/>
        <v>5.3714321788643268E-3</v>
      </c>
      <c r="M73" s="102">
        <f>'Fresh Food Co.'!M73+'Retail Roll Up'!M73+'Catering Roll Up'!M73+'G&amp;A'!M73</f>
        <v>175000</v>
      </c>
      <c r="N73" s="103">
        <f t="shared" si="25"/>
        <v>5.2639572841441645E-3</v>
      </c>
      <c r="O73" s="102">
        <f>'Fresh Food Co.'!O73+'Retail Roll Up'!O73+'Catering Roll Up'!O73+'G&amp;A'!O73</f>
        <v>175000</v>
      </c>
      <c r="P73" s="103">
        <f t="shared" si="26"/>
        <v>5.1588490240785084E-3</v>
      </c>
      <c r="Q73" s="102">
        <f>'Fresh Food Co.'!Q73+'Retail Roll Up'!Q73+'Catering Roll Up'!Q73+'G&amp;A'!Q73</f>
        <v>175000</v>
      </c>
      <c r="R73" s="103">
        <f t="shared" si="27"/>
        <v>5.0554548094085897E-3</v>
      </c>
      <c r="S73" s="102">
        <f>'Fresh Food Co.'!S73+'Retail Roll Up'!S73+'Catering Roll Up'!S73+'G&amp;A'!S73</f>
        <v>175000</v>
      </c>
      <c r="T73" s="103">
        <f t="shared" si="28"/>
        <v>4.95433953904411E-3</v>
      </c>
      <c r="U73" s="102">
        <f>'Fresh Food Co.'!U73+'Retail Roll Up'!U73+'Catering Roll Up'!U73+'G&amp;A'!U73</f>
        <v>175000</v>
      </c>
      <c r="V73" s="103">
        <f t="shared" si="29"/>
        <v>4.8610177465671358E-3</v>
      </c>
      <c r="X73" s="245"/>
    </row>
    <row r="74" spans="1:24" ht="12.75" customHeight="1" x14ac:dyDescent="0.3">
      <c r="A74" s="38" t="s">
        <v>134</v>
      </c>
      <c r="B74" s="50"/>
      <c r="C74" s="102">
        <f>'Fresh Food Co.'!C74+'Retail Roll Up'!C74+'Catering Roll Up'!C74+'G&amp;A'!C74</f>
        <v>0</v>
      </c>
      <c r="D74" s="103">
        <f t="shared" si="20"/>
        <v>0</v>
      </c>
      <c r="E74" s="102">
        <f>'Fresh Food Co.'!E74+'Retail Roll Up'!E74+'Catering Roll Up'!E74+'G&amp;A'!E74</f>
        <v>0</v>
      </c>
      <c r="F74" s="103">
        <f t="shared" si="21"/>
        <v>0</v>
      </c>
      <c r="G74" s="102">
        <f>'Fresh Food Co.'!G74+'Retail Roll Up'!G74+'Catering Roll Up'!G74+'G&amp;A'!G74</f>
        <v>0</v>
      </c>
      <c r="H74" s="103">
        <f t="shared" si="22"/>
        <v>0</v>
      </c>
      <c r="I74" s="102">
        <f>'Fresh Food Co.'!I74+'Retail Roll Up'!I74+'Catering Roll Up'!I74+'G&amp;A'!I74</f>
        <v>0</v>
      </c>
      <c r="J74" s="103">
        <f t="shared" si="23"/>
        <v>0</v>
      </c>
      <c r="K74" s="102">
        <f>'Fresh Food Co.'!K74+'Retail Roll Up'!K74+'Catering Roll Up'!K74+'G&amp;A'!K74</f>
        <v>0</v>
      </c>
      <c r="L74" s="103">
        <f t="shared" si="24"/>
        <v>0</v>
      </c>
      <c r="M74" s="102">
        <f>'Fresh Food Co.'!M74+'Retail Roll Up'!M74+'Catering Roll Up'!M74+'G&amp;A'!M74</f>
        <v>0</v>
      </c>
      <c r="N74" s="103">
        <f t="shared" si="25"/>
        <v>0</v>
      </c>
      <c r="O74" s="102">
        <f>'Fresh Food Co.'!O74+'Retail Roll Up'!O74+'Catering Roll Up'!O74+'G&amp;A'!O74</f>
        <v>0</v>
      </c>
      <c r="P74" s="103">
        <f t="shared" si="26"/>
        <v>0</v>
      </c>
      <c r="Q74" s="102">
        <f>'Fresh Food Co.'!Q74+'Retail Roll Up'!Q74+'Catering Roll Up'!Q74+'G&amp;A'!Q74</f>
        <v>0</v>
      </c>
      <c r="R74" s="103">
        <f t="shared" si="27"/>
        <v>0</v>
      </c>
      <c r="S74" s="102">
        <f>'Fresh Food Co.'!S74+'Retail Roll Up'!S74+'Catering Roll Up'!S74+'G&amp;A'!S74</f>
        <v>0</v>
      </c>
      <c r="T74" s="103">
        <f t="shared" si="28"/>
        <v>0</v>
      </c>
      <c r="U74" s="102">
        <f>'Fresh Food Co.'!U74+'Retail Roll Up'!U74+'Catering Roll Up'!U74+'G&amp;A'!U74</f>
        <v>0</v>
      </c>
      <c r="V74" s="103">
        <f t="shared" si="29"/>
        <v>0</v>
      </c>
      <c r="X74" s="245"/>
    </row>
    <row r="75" spans="1:24" ht="12.75" customHeight="1" x14ac:dyDescent="0.3">
      <c r="A75" s="38" t="s">
        <v>151</v>
      </c>
      <c r="B75" s="50"/>
      <c r="C75" s="102">
        <f>'Fresh Food Co.'!C75+'Retail Roll Up'!C75+'Catering Roll Up'!C75+'G&amp;A'!C75</f>
        <v>221972.70380000002</v>
      </c>
      <c r="D75" s="103">
        <f t="shared" si="20"/>
        <v>9.8535108806200623E-3</v>
      </c>
      <c r="E75" s="102">
        <f>'Fresh Food Co.'!E75+'Retail Roll Up'!E75+'Catering Roll Up'!E75+'G&amp;A'!E75</f>
        <v>286726.95899999997</v>
      </c>
      <c r="F75" s="103">
        <f t="shared" si="21"/>
        <v>9.88293255628548E-3</v>
      </c>
      <c r="G75" s="102">
        <f>'Fresh Food Co.'!G75+'Retail Roll Up'!G75+'Catering Roll Up'!G75+'G&amp;A'!G75</f>
        <v>301107.34817999997</v>
      </c>
      <c r="H75" s="103">
        <f t="shared" si="22"/>
        <v>9.8862557397506445E-3</v>
      </c>
      <c r="I75" s="102">
        <f>'Fresh Food Co.'!I75+'Retail Roll Up'!I75+'Catering Roll Up'!I75+'G&amp;A'!I75</f>
        <v>315761.08704359998</v>
      </c>
      <c r="J75" s="103">
        <f t="shared" si="23"/>
        <v>9.8893306233315791E-3</v>
      </c>
      <c r="K75" s="102">
        <f>'Fresh Food Co.'!K75+'Retail Roll Up'!K75+'Catering Roll Up'!K75+'G&amp;A'!K75</f>
        <v>322193.36668447201</v>
      </c>
      <c r="L75" s="103">
        <f t="shared" si="24"/>
        <v>9.8893703864320372E-3</v>
      </c>
      <c r="M75" s="102">
        <f>'Fresh Food Co.'!M75+'Retail Roll Up'!M75+'Catering Roll Up'!M75+'G&amp;A'!M75</f>
        <v>328773.13365516148</v>
      </c>
      <c r="N75" s="103">
        <f t="shared" si="25"/>
        <v>9.8894156099142306E-3</v>
      </c>
      <c r="O75" s="102">
        <f>'Fresh Food Co.'!O75+'Retail Roll Up'!O75+'Catering Roll Up'!O75+'G&amp;A'!O75</f>
        <v>335473.05295437464</v>
      </c>
      <c r="P75" s="103">
        <f t="shared" si="26"/>
        <v>9.8894561819332181E-3</v>
      </c>
      <c r="Q75" s="102">
        <f>'Fresh Food Co.'!Q75+'Retail Roll Up'!Q75+'Catering Roll Up'!Q75+'G&amp;A'!Q75</f>
        <v>342335.84633835556</v>
      </c>
      <c r="R75" s="103">
        <f t="shared" si="27"/>
        <v>9.8895051474525691E-3</v>
      </c>
      <c r="S75" s="102">
        <f>'Fresh Food Co.'!S75+'Retail Roll Up'!S75+'Catering Roll Up'!S75+'G&amp;A'!S75</f>
        <v>349324.29355976271</v>
      </c>
      <c r="T75" s="103">
        <f t="shared" si="28"/>
        <v>9.8895494830387662E-3</v>
      </c>
      <c r="U75" s="102">
        <f>'Fresh Food Co.'!U75+'Retail Roll Up'!U75+'Catering Roll Up'!U75+'G&amp;A'!U75</f>
        <v>356027.49052253651</v>
      </c>
      <c r="V75" s="103">
        <f t="shared" si="29"/>
        <v>9.889462569690359E-3</v>
      </c>
      <c r="X75" s="245"/>
    </row>
    <row r="76" spans="1:24" ht="12.75" customHeight="1" x14ac:dyDescent="0.3">
      <c r="A76" s="38" t="s">
        <v>137</v>
      </c>
      <c r="B76" s="50"/>
      <c r="C76" s="102">
        <f>'Fresh Food Co.'!C76+'Retail Roll Up'!C76+'Catering Roll Up'!C76+'G&amp;A'!C76</f>
        <v>8878.908152</v>
      </c>
      <c r="D76" s="103">
        <f t="shared" si="20"/>
        <v>3.941404352248025E-4</v>
      </c>
      <c r="E76" s="102">
        <f>'Fresh Food Co.'!E76+'Retail Roll Up'!E76+'Catering Roll Up'!E76+'G&amp;A'!E76</f>
        <v>11469.078360000001</v>
      </c>
      <c r="F76" s="103">
        <f t="shared" si="21"/>
        <v>3.9531730225141927E-4</v>
      </c>
      <c r="G76" s="102">
        <f>'Fresh Food Co.'!G76+'Retail Roll Up'!G76+'Catering Roll Up'!G76+'G&amp;A'!G76</f>
        <v>12044.293927200002</v>
      </c>
      <c r="H76" s="103">
        <f t="shared" si="22"/>
        <v>3.9545022959002591E-4</v>
      </c>
      <c r="I76" s="102">
        <f>'Fresh Food Co.'!I76+'Retail Roll Up'!I76+'Catering Roll Up'!I76+'G&amp;A'!I76</f>
        <v>12630.443481743998</v>
      </c>
      <c r="J76" s="103">
        <f t="shared" si="23"/>
        <v>3.9557322493326313E-4</v>
      </c>
      <c r="K76" s="102">
        <f>'Fresh Food Co.'!K76+'Retail Roll Up'!K76+'Catering Roll Up'!K76+'G&amp;A'!K76</f>
        <v>12887.734667378878</v>
      </c>
      <c r="L76" s="103">
        <f t="shared" si="24"/>
        <v>3.9557481545728139E-4</v>
      </c>
      <c r="M76" s="102">
        <f>'Fresh Food Co.'!M76+'Retail Roll Up'!M76+'Catering Roll Up'!M76+'G&amp;A'!M76</f>
        <v>13150.925346206455</v>
      </c>
      <c r="N76" s="103">
        <f t="shared" si="25"/>
        <v>3.9557662439656908E-4</v>
      </c>
      <c r="O76" s="102">
        <f>'Fresh Food Co.'!O76+'Retail Roll Up'!O76+'Catering Roll Up'!O76+'G&amp;A'!O76</f>
        <v>13418.922118174989</v>
      </c>
      <c r="P76" s="103">
        <f t="shared" si="26"/>
        <v>3.9557824727732888E-4</v>
      </c>
      <c r="Q76" s="102">
        <f>'Fresh Food Co.'!Q76+'Retail Roll Up'!Q76+'Catering Roll Up'!Q76+'G&amp;A'!Q76</f>
        <v>13693.433853534223</v>
      </c>
      <c r="R76" s="103">
        <f t="shared" si="27"/>
        <v>3.955802058981028E-4</v>
      </c>
      <c r="S76" s="102">
        <f>'Fresh Food Co.'!S76+'Retail Roll Up'!S76+'Catering Roll Up'!S76+'G&amp;A'!S76</f>
        <v>13972.971742390508</v>
      </c>
      <c r="T76" s="103">
        <f t="shared" si="28"/>
        <v>3.9558197932155066E-4</v>
      </c>
      <c r="U76" s="102">
        <f>'Fresh Food Co.'!U76+'Retail Roll Up'!U76+'Catering Roll Up'!U76+'G&amp;A'!U76</f>
        <v>14241.099620901465</v>
      </c>
      <c r="V76" s="103">
        <f t="shared" si="29"/>
        <v>3.9557850278761449E-4</v>
      </c>
      <c r="X76" s="245"/>
    </row>
    <row r="77" spans="1:24" ht="12.75" customHeight="1" x14ac:dyDescent="0.3">
      <c r="A77" s="38" t="s">
        <v>136</v>
      </c>
      <c r="B77" s="50"/>
      <c r="C77" s="102">
        <f>'Fresh Food Co.'!C77+'Retail Roll Up'!C77+'Catering Roll Up'!C77+'G&amp;A'!C77</f>
        <v>28856.451494000004</v>
      </c>
      <c r="D77" s="103">
        <f t="shared" si="20"/>
        <v>1.2809564144806082E-3</v>
      </c>
      <c r="E77" s="102">
        <f>'Fresh Food Co.'!E77+'Retail Roll Up'!E77+'Catering Roll Up'!E77+'G&amp;A'!E77</f>
        <v>37274.504670000002</v>
      </c>
      <c r="F77" s="103">
        <f t="shared" si="21"/>
        <v>1.2847812323171126E-3</v>
      </c>
      <c r="G77" s="102">
        <f>'Fresh Food Co.'!G77+'Retail Roll Up'!G77+'Catering Roll Up'!G77+'G&amp;A'!G77</f>
        <v>39143.955263399999</v>
      </c>
      <c r="H77" s="103">
        <f t="shared" si="22"/>
        <v>1.2852132461675838E-3</v>
      </c>
      <c r="I77" s="102">
        <f>'Fresh Food Co.'!I77+'Retail Roll Up'!I77+'Catering Roll Up'!I77+'G&amp;A'!I77</f>
        <v>41048.941315667988</v>
      </c>
      <c r="J77" s="103">
        <f t="shared" si="23"/>
        <v>1.285612981033105E-3</v>
      </c>
      <c r="K77" s="102">
        <f>'Fresh Food Co.'!K77+'Retail Roll Up'!K77+'Catering Roll Up'!K77+'G&amp;A'!K77</f>
        <v>41885.137668981348</v>
      </c>
      <c r="L77" s="103">
        <f t="shared" si="24"/>
        <v>1.2856181502361643E-3</v>
      </c>
      <c r="M77" s="102">
        <f>'Fresh Food Co.'!M77+'Retail Roll Up'!M77+'Catering Roll Up'!M77+'G&amp;A'!M77</f>
        <v>42740.507375170986</v>
      </c>
      <c r="N77" s="103">
        <f t="shared" si="25"/>
        <v>1.2856240292888497E-3</v>
      </c>
      <c r="O77" s="102">
        <f>'Fresh Food Co.'!O77+'Retail Roll Up'!O77+'Catering Roll Up'!O77+'G&amp;A'!O77</f>
        <v>43611.4968840687</v>
      </c>
      <c r="P77" s="103">
        <f t="shared" si="26"/>
        <v>1.2856293036513182E-3</v>
      </c>
      <c r="Q77" s="102">
        <f>'Fresh Food Co.'!Q77+'Retail Roll Up'!Q77+'Catering Roll Up'!Q77+'G&amp;A'!Q77</f>
        <v>44503.660023986209</v>
      </c>
      <c r="R77" s="103">
        <f t="shared" si="27"/>
        <v>1.2856356691688337E-3</v>
      </c>
      <c r="S77" s="102">
        <f>'Fresh Food Co.'!S77+'Retail Roll Up'!S77+'Catering Roll Up'!S77+'G&amp;A'!S77</f>
        <v>45412.158162769156</v>
      </c>
      <c r="T77" s="103">
        <f t="shared" si="28"/>
        <v>1.2856414327950397E-3</v>
      </c>
      <c r="U77" s="102">
        <f>'Fresh Food Co.'!U77+'Retail Roll Up'!U77+'Catering Roll Up'!U77+'G&amp;A'!U77</f>
        <v>46283.573767929745</v>
      </c>
      <c r="V77" s="103">
        <f t="shared" si="29"/>
        <v>1.2856301340597467E-3</v>
      </c>
      <c r="X77" s="245"/>
    </row>
    <row r="78" spans="1:24" ht="12.75" customHeight="1" x14ac:dyDescent="0.3">
      <c r="A78" s="38" t="s">
        <v>135</v>
      </c>
      <c r="B78" s="50"/>
      <c r="C78" s="102">
        <f>'Fresh Food Co.'!C78+'Retail Roll Up'!C78+'Catering Roll Up'!C78+'G&amp;A'!C78</f>
        <v>488339.94835999998</v>
      </c>
      <c r="D78" s="103">
        <f t="shared" si="20"/>
        <v>2.1677723937364137E-2</v>
      </c>
      <c r="E78" s="102">
        <f>'Fresh Food Co.'!E78+'Retail Roll Up'!E78+'Catering Roll Up'!E78+'G&amp;A'!E78</f>
        <v>630799.30979999993</v>
      </c>
      <c r="F78" s="103">
        <f t="shared" si="21"/>
        <v>2.1742451623828055E-2</v>
      </c>
      <c r="G78" s="102">
        <f>'Fresh Food Co.'!G78+'Retail Roll Up'!G78+'Catering Roll Up'!G78+'G&amp;A'!G78</f>
        <v>662436.16599600005</v>
      </c>
      <c r="H78" s="103">
        <f t="shared" si="22"/>
        <v>2.1749762627451423E-2</v>
      </c>
      <c r="I78" s="102">
        <f>'Fresh Food Co.'!I78+'Retail Roll Up'!I78+'Catering Roll Up'!I78+'G&amp;A'!I78</f>
        <v>694674.3914959199</v>
      </c>
      <c r="J78" s="103">
        <f t="shared" si="23"/>
        <v>2.1756527371329472E-2</v>
      </c>
      <c r="K78" s="102">
        <f>'Fresh Food Co.'!K78+'Retail Roll Up'!K78+'Catering Roll Up'!K78+'G&amp;A'!K78</f>
        <v>708825.40670583828</v>
      </c>
      <c r="L78" s="103">
        <f t="shared" si="24"/>
        <v>2.1756614850150478E-2</v>
      </c>
      <c r="M78" s="102">
        <f>'Fresh Food Co.'!M78+'Retail Roll Up'!M78+'Catering Roll Up'!M78+'G&amp;A'!M78</f>
        <v>723300.89404135512</v>
      </c>
      <c r="N78" s="103">
        <f t="shared" si="25"/>
        <v>2.1756714341811301E-2</v>
      </c>
      <c r="O78" s="102">
        <f>'Fresh Food Co.'!O78+'Retail Roll Up'!O78+'Catering Roll Up'!O78+'G&amp;A'!O78</f>
        <v>738040.71649962431</v>
      </c>
      <c r="P78" s="103">
        <f t="shared" si="26"/>
        <v>2.1756803600253085E-2</v>
      </c>
      <c r="Q78" s="102">
        <f>'Fresh Food Co.'!Q78+'Retail Roll Up'!Q78+'Catering Roll Up'!Q78+'G&amp;A'!Q78</f>
        <v>753138.86194438208</v>
      </c>
      <c r="R78" s="103">
        <f t="shared" si="27"/>
        <v>2.175691132439565E-2</v>
      </c>
      <c r="S78" s="102">
        <f>'Fresh Food Co.'!S78+'Retail Roll Up'!S78+'Catering Roll Up'!S78+'G&amp;A'!S78</f>
        <v>768513.44583147787</v>
      </c>
      <c r="T78" s="103">
        <f t="shared" si="28"/>
        <v>2.1757008862685286E-2</v>
      </c>
      <c r="U78" s="102">
        <f>'Fresh Food Co.'!U78+'Retail Roll Up'!U78+'Catering Roll Up'!U78+'G&amp;A'!U78</f>
        <v>783260.47914958023</v>
      </c>
      <c r="V78" s="103">
        <f t="shared" si="29"/>
        <v>2.1756817653318786E-2</v>
      </c>
      <c r="X78" s="245"/>
    </row>
    <row r="79" spans="1:24" ht="12.75" customHeight="1" x14ac:dyDescent="0.3">
      <c r="A79" s="38" t="s">
        <v>100</v>
      </c>
      <c r="B79" s="50"/>
      <c r="C79" s="102">
        <f>'Fresh Food Co.'!C79+'Retail Roll Up'!C79+'Catering Roll Up'!C79+'G&amp;A'!C79</f>
        <v>1200</v>
      </c>
      <c r="D79" s="103">
        <f t="shared" si="20"/>
        <v>5.3268770683614452E-5</v>
      </c>
      <c r="E79" s="102">
        <f>'Fresh Food Co.'!E79+'Retail Roll Up'!E79+'Catering Roll Up'!E79+'G&amp;A'!E79</f>
        <v>1230</v>
      </c>
      <c r="F79" s="103">
        <f t="shared" si="21"/>
        <v>4.2395758970927952E-5</v>
      </c>
      <c r="G79" s="102">
        <f>'Fresh Food Co.'!G79+'Retail Roll Up'!G79+'Catering Roll Up'!G79+'G&amp;A'!G79</f>
        <v>1260.75</v>
      </c>
      <c r="H79" s="103">
        <f t="shared" si="22"/>
        <v>4.139419711683579E-5</v>
      </c>
      <c r="I79" s="102">
        <f>'Fresh Food Co.'!I79+'Retail Roll Up'!I79+'Catering Roll Up'!I79+'G&amp;A'!I79</f>
        <v>1292.26875</v>
      </c>
      <c r="J79" s="103">
        <f t="shared" si="23"/>
        <v>4.0472602379864544E-5</v>
      </c>
      <c r="K79" s="102">
        <f>'Fresh Food Co.'!K79+'Retail Roll Up'!K79+'Catering Roll Up'!K79+'G&amp;A'!K79</f>
        <v>1324.5754687499998</v>
      </c>
      <c r="L79" s="103">
        <f t="shared" si="24"/>
        <v>4.0656384549588846E-5</v>
      </c>
      <c r="M79" s="102">
        <f>'Fresh Food Co.'!M79+'Retail Roll Up'!M79+'Catering Roll Up'!M79+'G&amp;A'!M79</f>
        <v>1357.6898554687498</v>
      </c>
      <c r="N79" s="103">
        <f t="shared" si="25"/>
        <v>4.083897945316208E-5</v>
      </c>
      <c r="O79" s="102">
        <f>'Fresh Food Co.'!O79+'Retail Roll Up'!O79+'Catering Roll Up'!O79+'G&amp;A'!O79</f>
        <v>1391.6321018554684</v>
      </c>
      <c r="P79" s="103">
        <f t="shared" si="26"/>
        <v>4.1024113774476608E-5</v>
      </c>
      <c r="Q79" s="102">
        <f>'Fresh Food Co.'!Q79+'Retail Roll Up'!Q79+'Catering Roll Up'!Q79+'G&amp;A'!Q79</f>
        <v>1426.422904401855</v>
      </c>
      <c r="R79" s="103">
        <f t="shared" si="27"/>
        <v>4.1206951613193869E-5</v>
      </c>
      <c r="S79" s="102">
        <f>'Fresh Food Co.'!S79+'Retail Roll Up'!S79+'Catering Roll Up'!S79+'G&amp;A'!S79</f>
        <v>1462.0834770119013</v>
      </c>
      <c r="T79" s="103">
        <f t="shared" si="28"/>
        <v>4.1392331311675163E-5</v>
      </c>
      <c r="U79" s="102">
        <f>'Fresh Food Co.'!U79+'Retail Roll Up'!U79+'Catering Roll Up'!U79+'G&amp;A'!U79</f>
        <v>1498.6355639371986</v>
      </c>
      <c r="V79" s="103">
        <f t="shared" si="29"/>
        <v>4.1627966125344975E-5</v>
      </c>
      <c r="X79" s="245"/>
    </row>
    <row r="80" spans="1:24" ht="12.75" customHeight="1" x14ac:dyDescent="0.3">
      <c r="A80" s="38" t="s">
        <v>101</v>
      </c>
      <c r="B80" s="50"/>
      <c r="C80" s="102">
        <f>'Fresh Food Co.'!C80+'Retail Roll Up'!C80+'Catering Roll Up'!C80+'G&amp;A'!C80</f>
        <v>10000</v>
      </c>
      <c r="D80" s="103">
        <f t="shared" si="20"/>
        <v>4.4390642236345377E-4</v>
      </c>
      <c r="E80" s="102">
        <f>'Fresh Food Co.'!E80+'Retail Roll Up'!E80+'Catering Roll Up'!E80+'G&amp;A'!E80</f>
        <v>10000</v>
      </c>
      <c r="F80" s="103">
        <f t="shared" si="21"/>
        <v>3.4468096724331668E-4</v>
      </c>
      <c r="G80" s="102">
        <f>'Fresh Food Co.'!G80+'Retail Roll Up'!G80+'Catering Roll Up'!G80+'G&amp;A'!G80</f>
        <v>10000</v>
      </c>
      <c r="H80" s="103">
        <f t="shared" si="22"/>
        <v>3.2832993945537014E-4</v>
      </c>
      <c r="I80" s="102">
        <f>'Fresh Food Co.'!I80+'Retail Roll Up'!I80+'Catering Roll Up'!I80+'G&amp;A'!I80</f>
        <v>10000</v>
      </c>
      <c r="J80" s="103">
        <f t="shared" si="23"/>
        <v>3.1319028940276198E-4</v>
      </c>
      <c r="K80" s="102">
        <f>'Fresh Food Co.'!K80+'Retail Roll Up'!K80+'Catering Roll Up'!K80+'G&amp;A'!K80</f>
        <v>10000</v>
      </c>
      <c r="L80" s="103">
        <f t="shared" si="24"/>
        <v>3.0693898164939012E-4</v>
      </c>
      <c r="M80" s="102">
        <f>'Fresh Food Co.'!M80+'Retail Roll Up'!M80+'Catering Roll Up'!M80+'G&amp;A'!M80</f>
        <v>10000</v>
      </c>
      <c r="N80" s="103">
        <f t="shared" si="25"/>
        <v>3.0079755909395229E-4</v>
      </c>
      <c r="O80" s="102">
        <f>'Fresh Food Co.'!O80+'Retail Roll Up'!O80+'Catering Roll Up'!O80+'G&amp;A'!O80</f>
        <v>10000</v>
      </c>
      <c r="P80" s="103">
        <f t="shared" si="26"/>
        <v>2.9479137280448615E-4</v>
      </c>
      <c r="Q80" s="102">
        <f>'Fresh Food Co.'!Q80+'Retail Roll Up'!Q80+'Catering Roll Up'!Q80+'G&amp;A'!Q80</f>
        <v>10000</v>
      </c>
      <c r="R80" s="103">
        <f t="shared" si="27"/>
        <v>2.8888313196620514E-4</v>
      </c>
      <c r="S80" s="102">
        <f>'Fresh Food Co.'!S80+'Retail Roll Up'!S80+'Catering Roll Up'!S80+'G&amp;A'!S80</f>
        <v>10000</v>
      </c>
      <c r="T80" s="103">
        <f t="shared" si="28"/>
        <v>2.8310511651680632E-4</v>
      </c>
      <c r="U80" s="102">
        <f>'Fresh Food Co.'!U80+'Retail Roll Up'!U80+'Catering Roll Up'!U80+'G&amp;A'!U80</f>
        <v>10000</v>
      </c>
      <c r="V80" s="103">
        <f t="shared" si="29"/>
        <v>2.7777244266097918E-4</v>
      </c>
      <c r="X80" s="245"/>
    </row>
    <row r="81" spans="1:24" ht="12.75" customHeight="1" x14ac:dyDescent="0.3">
      <c r="A81" s="38" t="s">
        <v>139</v>
      </c>
      <c r="B81" s="50"/>
      <c r="C81" s="102">
        <f>'Fresh Food Co.'!C81+'Retail Roll Up'!C81+'Catering Roll Up'!C81+'G&amp;A'!C81</f>
        <v>33500</v>
      </c>
      <c r="D81" s="103">
        <f t="shared" si="20"/>
        <v>1.4870865149175703E-3</v>
      </c>
      <c r="E81" s="102">
        <f>'Fresh Food Co.'!E81+'Retail Roll Up'!E81+'Catering Roll Up'!E81+'G&amp;A'!E81</f>
        <v>36850</v>
      </c>
      <c r="F81" s="103">
        <f t="shared" si="21"/>
        <v>1.270149364291622E-3</v>
      </c>
      <c r="G81" s="102">
        <f>'Fresh Food Co.'!G81+'Retail Roll Up'!G81+'Catering Roll Up'!G81+'G&amp;A'!G81</f>
        <v>38692.5</v>
      </c>
      <c r="H81" s="103">
        <f t="shared" si="22"/>
        <v>1.2703906182376908E-3</v>
      </c>
      <c r="I81" s="102">
        <f>'Fresh Food Co.'!I81+'Retail Roll Up'!I81+'Catering Roll Up'!I81+'G&amp;A'!I81</f>
        <v>39659.8125</v>
      </c>
      <c r="J81" s="103">
        <f t="shared" si="23"/>
        <v>1.2421068154534276E-3</v>
      </c>
      <c r="K81" s="102">
        <f>'Fresh Food Co.'!K81+'Retail Roll Up'!K81+'Catering Roll Up'!K81+'G&amp;A'!K81</f>
        <v>40651.307812499996</v>
      </c>
      <c r="L81" s="103">
        <f t="shared" si="24"/>
        <v>1.2477471022684645E-3</v>
      </c>
      <c r="M81" s="102">
        <f>'Fresh Food Co.'!M81+'Retail Roll Up'!M81+'Catering Roll Up'!M81+'G&amp;A'!M81</f>
        <v>41667.590507812492</v>
      </c>
      <c r="N81" s="103">
        <f t="shared" si="25"/>
        <v>1.2533509518076332E-3</v>
      </c>
      <c r="O81" s="102">
        <f>'Fresh Food Co.'!O81+'Retail Roll Up'!O81+'Catering Roll Up'!O81+'G&amp;A'!O81</f>
        <v>42709.280270507799</v>
      </c>
      <c r="P81" s="103">
        <f t="shared" si="26"/>
        <v>1.2590327362434551E-3</v>
      </c>
      <c r="Q81" s="102">
        <f>'Fresh Food Co.'!Q81+'Retail Roll Up'!Q81+'Catering Roll Up'!Q81+'G&amp;A'!Q81</f>
        <v>43777.012277270493</v>
      </c>
      <c r="R81" s="103">
        <f t="shared" si="27"/>
        <v>1.2646440414780915E-3</v>
      </c>
      <c r="S81" s="102">
        <f>'Fresh Food Co.'!S81+'Retail Roll Up'!S81+'Catering Roll Up'!S81+'G&amp;A'!S81</f>
        <v>44871.437584202249</v>
      </c>
      <c r="T81" s="103">
        <f t="shared" si="28"/>
        <v>1.2703333565552179E-3</v>
      </c>
      <c r="U81" s="102">
        <f>'Fresh Food Co.'!U81+'Retail Roll Up'!U81+'Catering Roll Up'!U81+'G&amp;A'!U81</f>
        <v>45993.223523807304</v>
      </c>
      <c r="V81" s="103">
        <f t="shared" si="29"/>
        <v>1.2775650044060363E-3</v>
      </c>
      <c r="X81" s="245"/>
    </row>
    <row r="82" spans="1:24" ht="12.75" customHeight="1" x14ac:dyDescent="0.3">
      <c r="A82" s="38" t="s">
        <v>155</v>
      </c>
      <c r="B82" s="50"/>
      <c r="C82" s="102">
        <f>'Fresh Food Co.'!C82+'Retail Roll Up'!C82+'Catering Roll Up'!C82+'G&amp;A'!C82</f>
        <v>0</v>
      </c>
      <c r="D82" s="103">
        <f t="shared" si="20"/>
        <v>0</v>
      </c>
      <c r="E82" s="102">
        <f>'Fresh Food Co.'!E82+'Retail Roll Up'!E82+'Catering Roll Up'!E82+'G&amp;A'!E82</f>
        <v>0</v>
      </c>
      <c r="F82" s="103">
        <f t="shared" si="21"/>
        <v>0</v>
      </c>
      <c r="G82" s="102">
        <f>'Fresh Food Co.'!G82+'Retail Roll Up'!G82+'Catering Roll Up'!G82+'G&amp;A'!G82</f>
        <v>0</v>
      </c>
      <c r="H82" s="103">
        <f t="shared" si="22"/>
        <v>0</v>
      </c>
      <c r="I82" s="102">
        <f>'Fresh Food Co.'!I82+'Retail Roll Up'!I82+'Catering Roll Up'!I82+'G&amp;A'!I82</f>
        <v>0</v>
      </c>
      <c r="J82" s="103">
        <f t="shared" si="23"/>
        <v>0</v>
      </c>
      <c r="K82" s="102">
        <f>'Fresh Food Co.'!K82+'Retail Roll Up'!K82+'Catering Roll Up'!K82+'G&amp;A'!K82</f>
        <v>0</v>
      </c>
      <c r="L82" s="103">
        <f t="shared" si="24"/>
        <v>0</v>
      </c>
      <c r="M82" s="102">
        <f>'Fresh Food Co.'!M82+'Retail Roll Up'!M82+'Catering Roll Up'!M82+'G&amp;A'!M82</f>
        <v>0</v>
      </c>
      <c r="N82" s="103">
        <f t="shared" si="25"/>
        <v>0</v>
      </c>
      <c r="O82" s="102">
        <f>'Fresh Food Co.'!O82+'Retail Roll Up'!O82+'Catering Roll Up'!O82+'G&amp;A'!O82</f>
        <v>0</v>
      </c>
      <c r="P82" s="103">
        <f t="shared" si="26"/>
        <v>0</v>
      </c>
      <c r="Q82" s="102">
        <f>'Fresh Food Co.'!Q82+'Retail Roll Up'!Q82+'Catering Roll Up'!Q82+'G&amp;A'!Q82</f>
        <v>0</v>
      </c>
      <c r="R82" s="103">
        <f t="shared" si="27"/>
        <v>0</v>
      </c>
      <c r="S82" s="102">
        <f>'Fresh Food Co.'!S82+'Retail Roll Up'!S82+'Catering Roll Up'!S82+'G&amp;A'!S82</f>
        <v>0</v>
      </c>
      <c r="T82" s="103">
        <f t="shared" si="28"/>
        <v>0</v>
      </c>
      <c r="U82" s="102">
        <f>'Fresh Food Co.'!U82+'Retail Roll Up'!U82+'Catering Roll Up'!U82+'G&amp;A'!U82</f>
        <v>0</v>
      </c>
      <c r="V82" s="103">
        <f t="shared" si="29"/>
        <v>0</v>
      </c>
      <c r="X82" s="245"/>
    </row>
    <row r="83" spans="1:24" ht="12.75" customHeight="1" x14ac:dyDescent="0.3">
      <c r="A83" s="38" t="s">
        <v>77</v>
      </c>
      <c r="B83" s="50"/>
      <c r="C83" s="102">
        <f>'Fresh Food Co.'!C83+'Retail Roll Up'!C83+'Catering Roll Up'!C83+'G&amp;A'!C83</f>
        <v>2500</v>
      </c>
      <c r="D83" s="103">
        <f t="shared" si="20"/>
        <v>1.1097660559086344E-4</v>
      </c>
      <c r="E83" s="102">
        <f>'Fresh Food Co.'!E83+'Retail Roll Up'!E83+'Catering Roll Up'!E83+'G&amp;A'!E83</f>
        <v>2500</v>
      </c>
      <c r="F83" s="103">
        <f t="shared" si="21"/>
        <v>8.6170241810829169E-5</v>
      </c>
      <c r="G83" s="102">
        <f>'Fresh Food Co.'!G83+'Retail Roll Up'!G83+'Catering Roll Up'!G83+'G&amp;A'!G83</f>
        <v>2500</v>
      </c>
      <c r="H83" s="103">
        <f t="shared" si="22"/>
        <v>8.2082484863842535E-5</v>
      </c>
      <c r="I83" s="102">
        <f>'Fresh Food Co.'!I83+'Retail Roll Up'!I83+'Catering Roll Up'!I83+'G&amp;A'!I83</f>
        <v>2500</v>
      </c>
      <c r="J83" s="103">
        <f t="shared" si="23"/>
        <v>7.8297572350690496E-5</v>
      </c>
      <c r="K83" s="102">
        <f>'Fresh Food Co.'!K83+'Retail Roll Up'!K83+'Catering Roll Up'!K83+'G&amp;A'!K83</f>
        <v>2500</v>
      </c>
      <c r="L83" s="103">
        <f t="shared" si="24"/>
        <v>7.673474541234753E-5</v>
      </c>
      <c r="M83" s="102">
        <f>'Fresh Food Co.'!M83+'Retail Roll Up'!M83+'Catering Roll Up'!M83+'G&amp;A'!M83</f>
        <v>2500</v>
      </c>
      <c r="N83" s="103">
        <f t="shared" si="25"/>
        <v>7.5199389773488072E-5</v>
      </c>
      <c r="O83" s="102">
        <f>'Fresh Food Co.'!O83+'Retail Roll Up'!O83+'Catering Roll Up'!O83+'G&amp;A'!O83</f>
        <v>2500</v>
      </c>
      <c r="P83" s="103">
        <f t="shared" si="26"/>
        <v>7.3697843201121538E-5</v>
      </c>
      <c r="Q83" s="102">
        <f>'Fresh Food Co.'!Q83+'Retail Roll Up'!Q83+'Catering Roll Up'!Q83+'G&amp;A'!Q83</f>
        <v>2500</v>
      </c>
      <c r="R83" s="103">
        <f t="shared" si="27"/>
        <v>7.2220782991551285E-5</v>
      </c>
      <c r="S83" s="102">
        <f>'Fresh Food Co.'!S83+'Retail Roll Up'!S83+'Catering Roll Up'!S83+'G&amp;A'!S83</f>
        <v>2500</v>
      </c>
      <c r="T83" s="103">
        <f t="shared" si="28"/>
        <v>7.0776279129201579E-5</v>
      </c>
      <c r="U83" s="102">
        <f>'Fresh Food Co.'!U83+'Retail Roll Up'!U83+'Catering Roll Up'!U83+'G&amp;A'!U83</f>
        <v>2500</v>
      </c>
      <c r="V83" s="103">
        <f t="shared" si="29"/>
        <v>6.9443110665244796E-5</v>
      </c>
      <c r="X83" s="245"/>
    </row>
    <row r="84" spans="1:24" ht="12.75" customHeight="1" x14ac:dyDescent="0.3">
      <c r="A84" s="38" t="s">
        <v>98</v>
      </c>
      <c r="B84" s="50"/>
      <c r="C84" s="102">
        <f>'Fresh Food Co.'!C84+'Retail Roll Up'!C84+'Catering Roll Up'!C84+'G&amp;A'!C84</f>
        <v>10000</v>
      </c>
      <c r="D84" s="103">
        <f t="shared" si="20"/>
        <v>4.4390642236345377E-4</v>
      </c>
      <c r="E84" s="102">
        <f>'Fresh Food Co.'!E84+'Retail Roll Up'!E84+'Catering Roll Up'!E84+'G&amp;A'!E84</f>
        <v>10000</v>
      </c>
      <c r="F84" s="103">
        <f t="shared" si="21"/>
        <v>3.4468096724331668E-4</v>
      </c>
      <c r="G84" s="102">
        <f>'Fresh Food Co.'!G84+'Retail Roll Up'!G84+'Catering Roll Up'!G84+'G&amp;A'!G84</f>
        <v>10000</v>
      </c>
      <c r="H84" s="103">
        <f t="shared" si="22"/>
        <v>3.2832993945537014E-4</v>
      </c>
      <c r="I84" s="102">
        <f>'Fresh Food Co.'!I84+'Retail Roll Up'!I84+'Catering Roll Up'!I84+'G&amp;A'!I84</f>
        <v>10000</v>
      </c>
      <c r="J84" s="103">
        <f t="shared" si="23"/>
        <v>3.1319028940276198E-4</v>
      </c>
      <c r="K84" s="102">
        <f>'Fresh Food Co.'!K84+'Retail Roll Up'!K84+'Catering Roll Up'!K84+'G&amp;A'!K84</f>
        <v>10000</v>
      </c>
      <c r="L84" s="103">
        <f t="shared" si="24"/>
        <v>3.0693898164939012E-4</v>
      </c>
      <c r="M84" s="102">
        <f>'Fresh Food Co.'!M84+'Retail Roll Up'!M84+'Catering Roll Up'!M84+'G&amp;A'!M84</f>
        <v>10000</v>
      </c>
      <c r="N84" s="103">
        <f t="shared" si="25"/>
        <v>3.0079755909395229E-4</v>
      </c>
      <c r="O84" s="102">
        <f>'Fresh Food Co.'!O84+'Retail Roll Up'!O84+'Catering Roll Up'!O84+'G&amp;A'!O84</f>
        <v>10000</v>
      </c>
      <c r="P84" s="103">
        <f t="shared" si="26"/>
        <v>2.9479137280448615E-4</v>
      </c>
      <c r="Q84" s="102">
        <f>'Fresh Food Co.'!Q84+'Retail Roll Up'!Q84+'Catering Roll Up'!Q84+'G&amp;A'!Q84</f>
        <v>10000</v>
      </c>
      <c r="R84" s="103">
        <f t="shared" si="27"/>
        <v>2.8888313196620514E-4</v>
      </c>
      <c r="S84" s="102">
        <f>'Fresh Food Co.'!S84+'Retail Roll Up'!S84+'Catering Roll Up'!S84+'G&amp;A'!S84</f>
        <v>10000</v>
      </c>
      <c r="T84" s="103">
        <f t="shared" si="28"/>
        <v>2.8310511651680632E-4</v>
      </c>
      <c r="U84" s="102">
        <f>'Fresh Food Co.'!U84+'Retail Roll Up'!U84+'Catering Roll Up'!U84+'G&amp;A'!U84</f>
        <v>10000</v>
      </c>
      <c r="V84" s="103">
        <f t="shared" si="29"/>
        <v>2.7777244266097918E-4</v>
      </c>
      <c r="X84" s="245"/>
    </row>
    <row r="85" spans="1:24" ht="12.75" customHeight="1" x14ac:dyDescent="0.3">
      <c r="A85" s="38" t="s">
        <v>79</v>
      </c>
      <c r="B85" s="50"/>
      <c r="C85" s="102">
        <f>'Fresh Food Co.'!C85+'Retail Roll Up'!C85+'Catering Roll Up'!C85+'G&amp;A'!C85</f>
        <v>5500</v>
      </c>
      <c r="D85" s="103">
        <f t="shared" si="20"/>
        <v>2.441485322998996E-4</v>
      </c>
      <c r="E85" s="102">
        <f>'Fresh Food Co.'!E85+'Retail Roll Up'!E85+'Catering Roll Up'!E85+'G&amp;A'!E85</f>
        <v>5582.4999999999991</v>
      </c>
      <c r="F85" s="103">
        <f t="shared" si="21"/>
        <v>1.9241814996358151E-4</v>
      </c>
      <c r="G85" s="102">
        <f>'Fresh Food Co.'!G85+'Retail Roll Up'!G85+'Catering Roll Up'!G85+'G&amp;A'!G85</f>
        <v>5666.2374999999984</v>
      </c>
      <c r="H85" s="103">
        <f t="shared" si="22"/>
        <v>1.8603954153147473E-4</v>
      </c>
      <c r="I85" s="102">
        <f>'Fresh Food Co.'!I85+'Retail Roll Up'!I85+'Catering Roll Up'!I85+'G&amp;A'!I85</f>
        <v>5751.2310624999982</v>
      </c>
      <c r="J85" s="103">
        <f t="shared" si="23"/>
        <v>1.8012297208865285E-4</v>
      </c>
      <c r="K85" s="102">
        <f>'Fresh Food Co.'!K85+'Retail Roll Up'!K85+'Catering Roll Up'!K85+'G&amp;A'!K85</f>
        <v>5837.4995284374972</v>
      </c>
      <c r="L85" s="103">
        <f t="shared" si="24"/>
        <v>1.7917561606374004E-4</v>
      </c>
      <c r="M85" s="102">
        <f>'Fresh Food Co.'!M85+'Retail Roll Up'!M85+'Catering Roll Up'!M85+'G&amp;A'!M85</f>
        <v>5925.0620213640595</v>
      </c>
      <c r="N85" s="103">
        <f t="shared" si="25"/>
        <v>1.7822441935065879E-4</v>
      </c>
      <c r="O85" s="102">
        <f>'Fresh Food Co.'!O85+'Retail Roll Up'!O85+'Catering Roll Up'!O85+'G&amp;A'!O85</f>
        <v>6013.9379516845202</v>
      </c>
      <c r="P85" s="103">
        <f t="shared" si="26"/>
        <v>1.7728570247380794E-4</v>
      </c>
      <c r="Q85" s="102">
        <f>'Fresh Food Co.'!Q85+'Retail Roll Up'!Q85+'Catering Roll Up'!Q85+'G&amp;A'!Q85</f>
        <v>6104.1470209597874</v>
      </c>
      <c r="R85" s="103">
        <f t="shared" si="27"/>
        <v>1.7633851093970442E-4</v>
      </c>
      <c r="S85" s="102">
        <f>'Fresh Food Co.'!S85+'Retail Roll Up'!S85+'Catering Roll Up'!S85+'G&amp;A'!S85</f>
        <v>6195.7092262741835</v>
      </c>
      <c r="T85" s="103">
        <f t="shared" si="28"/>
        <v>1.7540369824086045E-4</v>
      </c>
      <c r="U85" s="102">
        <f>'Fresh Food Co.'!U85+'Retail Roll Up'!U85+'Catering Roll Up'!U85+'G&amp;A'!U85</f>
        <v>6288.6448646682957</v>
      </c>
      <c r="V85" s="103">
        <f t="shared" si="29"/>
        <v>1.7468122450863354E-4</v>
      </c>
      <c r="X85" s="245"/>
    </row>
    <row r="86" spans="1:24" ht="12.75" customHeight="1" x14ac:dyDescent="0.3">
      <c r="A86" s="38" t="s">
        <v>15</v>
      </c>
      <c r="B86" s="50"/>
      <c r="C86" s="102">
        <f>'Fresh Food Co.'!C86+'Retail Roll Up'!C86+'Catering Roll Up'!C86+'G&amp;A'!C86</f>
        <v>88789.081520000007</v>
      </c>
      <c r="D86" s="103">
        <f t="shared" ref="D86:D105" si="60">IFERROR(C86/C$28,0)</f>
        <v>3.9414043522480249E-3</v>
      </c>
      <c r="E86" s="102">
        <f>'Fresh Food Co.'!E86+'Retail Roll Up'!E86+'Catering Roll Up'!E86+'G&amp;A'!E86</f>
        <v>114690.7836</v>
      </c>
      <c r="F86" s="103">
        <f t="shared" ref="F86:F105" si="61">IFERROR(E86/E$28,0)</f>
        <v>3.9531730225141918E-3</v>
      </c>
      <c r="G86" s="102">
        <f>'Fresh Food Co.'!G86+'Retail Roll Up'!G86+'Catering Roll Up'!G86+'G&amp;A'!G86</f>
        <v>120442.93927200002</v>
      </c>
      <c r="H86" s="103">
        <f t="shared" ref="H86:H105" si="62">IFERROR(G86/G$28,0)</f>
        <v>3.9545022959002587E-3</v>
      </c>
      <c r="I86" s="102">
        <f>'Fresh Food Co.'!I86+'Retail Roll Up'!I86+'Catering Roll Up'!I86+'G&amp;A'!I86</f>
        <v>126304.43481743998</v>
      </c>
      <c r="J86" s="103">
        <f t="shared" ref="J86:J105" si="63">IFERROR(I86/I$28,0)</f>
        <v>3.9557322493326309E-3</v>
      </c>
      <c r="K86" s="102">
        <f>'Fresh Food Co.'!K86+'Retail Roll Up'!K86+'Catering Roll Up'!K86+'G&amp;A'!K86</f>
        <v>128877.34667378882</v>
      </c>
      <c r="L86" s="103">
        <f t="shared" ref="L86:L105" si="64">IFERROR(K86/K$28,0)</f>
        <v>3.9557481545728157E-3</v>
      </c>
      <c r="M86" s="102">
        <f>'Fresh Food Co.'!M86+'Retail Roll Up'!M86+'Catering Roll Up'!M86+'G&amp;A'!M86</f>
        <v>131509.25346206457</v>
      </c>
      <c r="N86" s="103">
        <f t="shared" ref="N86:N105" si="65">IFERROR(M86/M$28,0)</f>
        <v>3.9557662439656917E-3</v>
      </c>
      <c r="O86" s="102">
        <f>'Fresh Food Co.'!O86+'Retail Roll Up'!O86+'Catering Roll Up'!O86+'G&amp;A'!O86</f>
        <v>134189.22118174983</v>
      </c>
      <c r="P86" s="103">
        <f t="shared" ref="P86:P105" si="66">IFERROR(O86/O$28,0)</f>
        <v>3.9557824727732864E-3</v>
      </c>
      <c r="Q86" s="102">
        <f>'Fresh Food Co.'!Q86+'Retail Roll Up'!Q86+'Catering Roll Up'!Q86+'G&amp;A'!Q86</f>
        <v>136934.33853534219</v>
      </c>
      <c r="R86" s="103">
        <f t="shared" ref="R86:R105" si="67">IFERROR(Q86/Q$28,0)</f>
        <v>3.9558020589810271E-3</v>
      </c>
      <c r="S86" s="102">
        <f>'Fresh Food Co.'!S86+'Retail Roll Up'!S86+'Catering Roll Up'!S86+'G&amp;A'!S86</f>
        <v>139729.71742390507</v>
      </c>
      <c r="T86" s="103">
        <f t="shared" ref="T86:T105" si="68">IFERROR(S86/S$28,0)</f>
        <v>3.9558197932155065E-3</v>
      </c>
      <c r="U86" s="102">
        <f>'Fresh Food Co.'!U86+'Retail Roll Up'!U86+'Catering Roll Up'!U86+'G&amp;A'!U86</f>
        <v>142410.99620901461</v>
      </c>
      <c r="V86" s="103">
        <f t="shared" si="29"/>
        <v>3.955785027876144E-3</v>
      </c>
      <c r="X86" s="245"/>
    </row>
    <row r="87" spans="1:24" ht="12.75" customHeight="1" x14ac:dyDescent="0.3">
      <c r="A87" s="38" t="s">
        <v>152</v>
      </c>
      <c r="B87" s="50"/>
      <c r="C87" s="102">
        <f>'Fresh Food Co.'!C87+'Retail Roll Up'!C87+'Catering Roll Up'!C87+'G&amp;A'!C87</f>
        <v>77899</v>
      </c>
      <c r="D87" s="103">
        <f t="shared" si="60"/>
        <v>3.4579866395690688E-3</v>
      </c>
      <c r="E87" s="102">
        <f>'Fresh Food Co.'!E87+'Retail Roll Up'!E87+'Catering Roll Up'!E87+'G&amp;A'!E87</f>
        <v>85688.900000000009</v>
      </c>
      <c r="F87" s="103">
        <f t="shared" si="61"/>
        <v>2.9535332934015842E-3</v>
      </c>
      <c r="G87" s="102">
        <f>'Fresh Food Co.'!G87+'Retail Roll Up'!G87+'Catering Roll Up'!G87+'G&amp;A'!G87</f>
        <v>94257.790000000023</v>
      </c>
      <c r="H87" s="103">
        <f t="shared" si="62"/>
        <v>3.0947654483897001E-3</v>
      </c>
      <c r="I87" s="102">
        <f>'Fresh Food Co.'!I87+'Retail Roll Up'!I87+'Catering Roll Up'!I87+'G&amp;A'!I87</f>
        <v>96614.234750000018</v>
      </c>
      <c r="J87" s="103">
        <f t="shared" si="63"/>
        <v>3.0258640141778885E-3</v>
      </c>
      <c r="K87" s="102">
        <f>'Fresh Food Co.'!K87+'Retail Roll Up'!K87+'Catering Roll Up'!K87+'G&amp;A'!K87</f>
        <v>99029.590618750008</v>
      </c>
      <c r="L87" s="103">
        <f t="shared" si="64"/>
        <v>3.0396041697675121E-3</v>
      </c>
      <c r="M87" s="102">
        <f>'Fresh Food Co.'!M87+'Retail Roll Up'!M87+'Catering Roll Up'!M87+'G&amp;A'!M87</f>
        <v>101505.33038421875</v>
      </c>
      <c r="N87" s="103">
        <f t="shared" si="65"/>
        <v>3.0532555614598187E-3</v>
      </c>
      <c r="O87" s="102">
        <f>'Fresh Food Co.'!O87+'Retail Roll Up'!O87+'Catering Roll Up'!O87+'G&amp;A'!O87</f>
        <v>104042.9636438242</v>
      </c>
      <c r="P87" s="103">
        <f t="shared" si="66"/>
        <v>3.0670968083210183E-3</v>
      </c>
      <c r="Q87" s="102">
        <f>'Fresh Food Co.'!Q87+'Retail Roll Up'!Q87+'Catering Roll Up'!Q87+'G&amp;A'!Q87</f>
        <v>106644.0377349198</v>
      </c>
      <c r="R87" s="103">
        <f t="shared" si="67"/>
        <v>3.0807663626385797E-3</v>
      </c>
      <c r="S87" s="102">
        <f>'Fresh Food Co.'!S87+'Retail Roll Up'!S87+'Catering Roll Up'!S87+'G&amp;A'!S87</f>
        <v>109310.13867829279</v>
      </c>
      <c r="T87" s="103">
        <f t="shared" si="68"/>
        <v>3.0946259546986332E-3</v>
      </c>
      <c r="U87" s="102">
        <f>'Fresh Food Co.'!U87+'Retail Roll Up'!U87+'Catering Roll Up'!U87+'G&amp;A'!U87</f>
        <v>112042.89214525009</v>
      </c>
      <c r="V87" s="103">
        <f t="shared" si="29"/>
        <v>3.1122427833986757E-3</v>
      </c>
      <c r="X87" s="245"/>
    </row>
    <row r="88" spans="1:24" ht="12.75" customHeight="1" x14ac:dyDescent="0.3">
      <c r="A88" s="38" t="s">
        <v>12</v>
      </c>
      <c r="B88" s="50"/>
      <c r="C88" s="102">
        <f>'Fresh Food Co.'!C88+'Retail Roll Up'!C88+'Catering Roll Up'!C88+'G&amp;A'!C88</f>
        <v>113206.07893799999</v>
      </c>
      <c r="D88" s="103">
        <f t="shared" si="60"/>
        <v>5.0252905491162316E-3</v>
      </c>
      <c r="E88" s="102">
        <f>'Fresh Food Co.'!E88+'Retail Roll Up'!E88+'Catering Roll Up'!E88+'G&amp;A'!E88</f>
        <v>146230.74909</v>
      </c>
      <c r="F88" s="103">
        <f t="shared" si="61"/>
        <v>5.0402956037055953E-3</v>
      </c>
      <c r="G88" s="102">
        <f>'Fresh Food Co.'!G88+'Retail Roll Up'!G88+'Catering Roll Up'!G88+'G&amp;A'!G88</f>
        <v>153564.74757180002</v>
      </c>
      <c r="H88" s="103">
        <f t="shared" si="62"/>
        <v>5.0419904272728296E-3</v>
      </c>
      <c r="I88" s="102">
        <f>'Fresh Food Co.'!I88+'Retail Roll Up'!I88+'Catering Roll Up'!I88+'G&amp;A'!I88</f>
        <v>161038.154392236</v>
      </c>
      <c r="J88" s="103">
        <f t="shared" si="63"/>
        <v>5.0435586178991052E-3</v>
      </c>
      <c r="K88" s="102">
        <f>'Fresh Food Co.'!K88+'Retail Roll Up'!K88+'Catering Roll Up'!K88+'G&amp;A'!K88</f>
        <v>164318.61700908074</v>
      </c>
      <c r="L88" s="103">
        <f t="shared" si="64"/>
        <v>5.0435788970803396E-3</v>
      </c>
      <c r="M88" s="102">
        <f>'Fresh Food Co.'!M88+'Retail Roll Up'!M88+'Catering Roll Up'!M88+'G&amp;A'!M88</f>
        <v>167674.29816413234</v>
      </c>
      <c r="N88" s="103">
        <f t="shared" si="65"/>
        <v>5.0436019610562571E-3</v>
      </c>
      <c r="O88" s="102">
        <f>'Fresh Food Co.'!O88+'Retail Roll Up'!O88+'Catering Roll Up'!O88+'G&amp;A'!O88</f>
        <v>171091.25700673112</v>
      </c>
      <c r="P88" s="103">
        <f t="shared" si="66"/>
        <v>5.0436226527859427E-3</v>
      </c>
      <c r="Q88" s="102">
        <f>'Fresh Food Co.'!Q88+'Retail Roll Up'!Q88+'Catering Roll Up'!Q88+'G&amp;A'!Q88</f>
        <v>174591.28163256132</v>
      </c>
      <c r="R88" s="103">
        <f t="shared" si="67"/>
        <v>5.0436476252008105E-3</v>
      </c>
      <c r="S88" s="102">
        <f>'Fresh Food Co.'!S88+'Retail Roll Up'!S88+'Catering Roll Up'!S88+'G&amp;A'!S88</f>
        <v>178155.38971547902</v>
      </c>
      <c r="T88" s="103">
        <f t="shared" si="68"/>
        <v>5.0436702363497723E-3</v>
      </c>
      <c r="U88" s="102">
        <f>'Fresh Food Co.'!U88+'Retail Roll Up'!U88+'Catering Roll Up'!U88+'G&amp;A'!U88</f>
        <v>181574.02016649366</v>
      </c>
      <c r="V88" s="103">
        <f t="shared" si="29"/>
        <v>5.0436259105420839E-3</v>
      </c>
      <c r="X88" s="245"/>
    </row>
    <row r="89" spans="1:24" ht="12.75" customHeight="1" x14ac:dyDescent="0.3">
      <c r="A89" s="38" t="s">
        <v>172</v>
      </c>
      <c r="B89" s="50"/>
      <c r="C89" s="102">
        <f>'Fresh Food Co.'!C89+'Retail Roll Up'!C89+'Catering Roll Up'!C89+'G&amp;A'!C89</f>
        <v>33024</v>
      </c>
      <c r="D89" s="103">
        <f t="shared" si="60"/>
        <v>1.4659565692130697E-3</v>
      </c>
      <c r="E89" s="102">
        <f>'Fresh Food Co.'!E89+'Retail Roll Up'!E89+'Catering Roll Up'!E89+'G&amp;A'!E89</f>
        <v>34675.200000000004</v>
      </c>
      <c r="F89" s="103">
        <f t="shared" si="61"/>
        <v>1.1951881475355457E-3</v>
      </c>
      <c r="G89" s="102">
        <f>'Fresh Food Co.'!G89+'Retail Roll Up'!G89+'Catering Roll Up'!G89+'G&amp;A'!G89</f>
        <v>35542.080000000002</v>
      </c>
      <c r="H89" s="103">
        <f t="shared" si="62"/>
        <v>1.1669528974517923E-3</v>
      </c>
      <c r="I89" s="102">
        <f>'Fresh Food Co.'!I89+'Retail Roll Up'!I89+'Catering Roll Up'!I89+'G&amp;A'!I89</f>
        <v>36430.631999999998</v>
      </c>
      <c r="J89" s="103">
        <f t="shared" si="63"/>
        <v>1.1409720179205521E-3</v>
      </c>
      <c r="K89" s="102">
        <f>'Fresh Food Co.'!K89+'Retail Roll Up'!K89+'Catering Roll Up'!K89+'G&amp;A'!K89</f>
        <v>37341.397799999992</v>
      </c>
      <c r="L89" s="103">
        <f t="shared" si="64"/>
        <v>1.1461530614096773E-3</v>
      </c>
      <c r="M89" s="102">
        <f>'Fresh Food Co.'!M89+'Retail Roll Up'!M89+'Catering Roll Up'!M89+'G&amp;A'!M89</f>
        <v>38274.932744999991</v>
      </c>
      <c r="N89" s="103">
        <f t="shared" si="65"/>
        <v>1.1513006344181184E-3</v>
      </c>
      <c r="O89" s="102">
        <f>'Fresh Food Co.'!O89+'Retail Roll Up'!O89+'Catering Roll Up'!O89+'G&amp;A'!O89</f>
        <v>39231.806063624987</v>
      </c>
      <c r="P89" s="103">
        <f t="shared" si="66"/>
        <v>1.1565197967095375E-3</v>
      </c>
      <c r="Q89" s="102">
        <f>'Fresh Food Co.'!Q89+'Retail Roll Up'!Q89+'Catering Roll Up'!Q89+'G&amp;A'!Q89</f>
        <v>40212.601215215611</v>
      </c>
      <c r="R89" s="103">
        <f t="shared" si="67"/>
        <v>1.1616742183559513E-3</v>
      </c>
      <c r="S89" s="102">
        <f>'Fresh Food Co.'!S89+'Retail Roll Up'!S89+'Catering Roll Up'!S89+'G&amp;A'!S89</f>
        <v>41217.916245595996</v>
      </c>
      <c r="T89" s="103">
        <f t="shared" si="68"/>
        <v>1.1669002981289417E-3</v>
      </c>
      <c r="U89" s="102">
        <f>'Fresh Food Co.'!U89+'Retail Roll Up'!U89+'Catering Roll Up'!U89+'G&amp;A'!U89</f>
        <v>42248.364151735892</v>
      </c>
      <c r="V89" s="103">
        <f t="shared" si="29"/>
        <v>1.1735431308858228E-3</v>
      </c>
      <c r="X89" s="245"/>
    </row>
    <row r="90" spans="1:24" ht="12.75" customHeight="1" x14ac:dyDescent="0.3">
      <c r="A90" s="38" t="s">
        <v>17</v>
      </c>
      <c r="B90" s="50"/>
      <c r="C90" s="102">
        <f>'Fresh Food Co.'!C90+'Retail Roll Up'!C90+'Catering Roll Up'!C90+'G&amp;A'!C90</f>
        <v>4439.454076</v>
      </c>
      <c r="D90" s="103">
        <f t="shared" si="60"/>
        <v>1.9707021761240125E-4</v>
      </c>
      <c r="E90" s="102">
        <f>'Fresh Food Co.'!E90+'Retail Roll Up'!E90+'Catering Roll Up'!E90+'G&amp;A'!E90</f>
        <v>5734.5391800000007</v>
      </c>
      <c r="F90" s="103">
        <f t="shared" si="61"/>
        <v>1.9765865112570963E-4</v>
      </c>
      <c r="G90" s="102">
        <f>'Fresh Food Co.'!G90+'Retail Roll Up'!G90+'Catering Roll Up'!G90+'G&amp;A'!G90</f>
        <v>6022.1469636000011</v>
      </c>
      <c r="H90" s="103">
        <f t="shared" si="62"/>
        <v>1.9772511479501295E-4</v>
      </c>
      <c r="I90" s="102">
        <f>'Fresh Food Co.'!I90+'Retail Roll Up'!I90+'Catering Roll Up'!I90+'G&amp;A'!I90</f>
        <v>6315.2217408719989</v>
      </c>
      <c r="J90" s="103">
        <f t="shared" si="63"/>
        <v>1.9778661246663156E-4</v>
      </c>
      <c r="K90" s="102">
        <f>'Fresh Food Co.'!K90+'Retail Roll Up'!K90+'Catering Roll Up'!K90+'G&amp;A'!K90</f>
        <v>6443.867333689439</v>
      </c>
      <c r="L90" s="103">
        <f t="shared" si="64"/>
        <v>1.9778740772864069E-4</v>
      </c>
      <c r="M90" s="102">
        <f>'Fresh Food Co.'!M90+'Retail Roll Up'!M90+'Catering Roll Up'!M90+'G&amp;A'!M90</f>
        <v>6575.4626731032276</v>
      </c>
      <c r="N90" s="103">
        <f t="shared" si="65"/>
        <v>1.9778831219828454E-4</v>
      </c>
      <c r="O90" s="102">
        <f>'Fresh Food Co.'!O90+'Retail Roll Up'!O90+'Catering Roll Up'!O90+'G&amp;A'!O90</f>
        <v>6709.4610590874945</v>
      </c>
      <c r="P90" s="103">
        <f t="shared" si="66"/>
        <v>1.9778912363866444E-4</v>
      </c>
      <c r="Q90" s="102">
        <f>'Fresh Food Co.'!Q90+'Retail Roll Up'!Q90+'Catering Roll Up'!Q90+'G&amp;A'!Q90</f>
        <v>6846.7169267671115</v>
      </c>
      <c r="R90" s="103">
        <f t="shared" si="67"/>
        <v>1.977901029490514E-4</v>
      </c>
      <c r="S90" s="102">
        <f>'Fresh Food Co.'!S90+'Retail Roll Up'!S90+'Catering Roll Up'!S90+'G&amp;A'!S90</f>
        <v>6986.4858711952538</v>
      </c>
      <c r="T90" s="103">
        <f t="shared" si="68"/>
        <v>1.9779098966077533E-4</v>
      </c>
      <c r="U90" s="102">
        <f>'Fresh Food Co.'!U90+'Retail Roll Up'!U90+'Catering Roll Up'!U90+'G&amp;A'!U90</f>
        <v>7120.5498104507324</v>
      </c>
      <c r="V90" s="103">
        <f t="shared" si="29"/>
        <v>1.9778925139380725E-4</v>
      </c>
      <c r="X90" s="245"/>
    </row>
    <row r="91" spans="1:24" ht="12.75" customHeight="1" x14ac:dyDescent="0.3">
      <c r="A91" s="38" t="s">
        <v>143</v>
      </c>
      <c r="B91" s="38"/>
      <c r="C91" s="102">
        <f>'Fresh Food Co.'!C91+'Retail Roll Up'!C91+'Catering Roll Up'!C91+'G&amp;A'!C91</f>
        <v>44522</v>
      </c>
      <c r="D91" s="103">
        <f t="shared" si="60"/>
        <v>1.9763601736465688E-3</v>
      </c>
      <c r="E91" s="102">
        <f>'Fresh Food Co.'!E91+'Retail Roll Up'!E91+'Catering Roll Up'!E91+'G&amp;A'!E91</f>
        <v>52974.200000000004</v>
      </c>
      <c r="F91" s="103">
        <f t="shared" si="61"/>
        <v>1.8259198494940908E-3</v>
      </c>
      <c r="G91" s="102">
        <f>'Fresh Food Co.'!G91+'Retail Roll Up'!G91+'Catering Roll Up'!G91+'G&amp;A'!G91</f>
        <v>55622.91</v>
      </c>
      <c r="H91" s="103">
        <f t="shared" si="62"/>
        <v>1.8262666672631503E-3</v>
      </c>
      <c r="I91" s="102">
        <f>'Fresh Food Co.'!I91+'Retail Roll Up'!I91+'Catering Roll Up'!I91+'G&amp;A'!I91</f>
        <v>61013.482749999996</v>
      </c>
      <c r="J91" s="103">
        <f t="shared" si="63"/>
        <v>1.9108830319942924E-3</v>
      </c>
      <c r="K91" s="102">
        <f>'Fresh Food Co.'!K91+'Retail Roll Up'!K91+'Catering Roll Up'!K91+'G&amp;A'!K91</f>
        <v>62538.819818749987</v>
      </c>
      <c r="L91" s="103">
        <f t="shared" si="64"/>
        <v>1.9195601668721817E-3</v>
      </c>
      <c r="M91" s="102">
        <f>'Fresh Food Co.'!M91+'Retail Roll Up'!M91+'Catering Roll Up'!M91+'G&amp;A'!M91</f>
        <v>68102.290314218728</v>
      </c>
      <c r="N91" s="103">
        <f t="shared" si="65"/>
        <v>2.0485002695224703E-3</v>
      </c>
      <c r="O91" s="102">
        <f>'Fresh Food Co.'!O91+'Retail Roll Up'!O91+'Catering Roll Up'!O91+'G&amp;A'!O91</f>
        <v>69804.847572074184</v>
      </c>
      <c r="P91" s="103">
        <f t="shared" si="66"/>
        <v>2.0577866844179653E-3</v>
      </c>
      <c r="Q91" s="102">
        <f>'Fresh Food Co.'!Q91+'Retail Roll Up'!Q91+'Catering Roll Up'!Q91+'G&amp;A'!Q91</f>
        <v>75549.968761376032</v>
      </c>
      <c r="R91" s="103">
        <f t="shared" si="67"/>
        <v>2.182511159573527E-3</v>
      </c>
      <c r="S91" s="102">
        <f>'Fresh Food Co.'!S91+'Retail Roll Up'!S91+'Catering Roll Up'!S91+'G&amp;A'!S91</f>
        <v>77438.717980410423</v>
      </c>
      <c r="T91" s="103">
        <f t="shared" si="68"/>
        <v>2.1923297276756197E-3</v>
      </c>
      <c r="U91" s="102">
        <f>'Fresh Food Co.'!U91+'Retail Roll Up'!U91+'Catering Roll Up'!U91+'G&amp;A'!U91</f>
        <v>79374.685929920684</v>
      </c>
      <c r="V91" s="103">
        <f t="shared" si="29"/>
        <v>2.2048100396202127E-3</v>
      </c>
      <c r="X91" s="245"/>
    </row>
    <row r="92" spans="1:24" ht="12.75" customHeight="1" x14ac:dyDescent="0.3">
      <c r="A92" s="38" t="s">
        <v>13</v>
      </c>
      <c r="B92" s="50"/>
      <c r="C92" s="102">
        <f>'Fresh Food Co.'!C92+'Retail Roll Up'!C92+'Catering Roll Up'!C92+'G&amp;A'!C92</f>
        <v>115425.80597600002</v>
      </c>
      <c r="D92" s="103">
        <f t="shared" si="60"/>
        <v>5.1238256579224329E-3</v>
      </c>
      <c r="E92" s="102">
        <f>'Fresh Food Co.'!E92+'Retail Roll Up'!E92+'Catering Roll Up'!E92+'G&amp;A'!E92</f>
        <v>149098.01868000001</v>
      </c>
      <c r="F92" s="103">
        <f t="shared" si="61"/>
        <v>5.1391249292684505E-3</v>
      </c>
      <c r="G92" s="102">
        <f>'Fresh Food Co.'!G92+'Retail Roll Up'!G92+'Catering Roll Up'!G92+'G&amp;A'!G92</f>
        <v>156575.8210536</v>
      </c>
      <c r="H92" s="103">
        <f t="shared" si="62"/>
        <v>5.1408529846703353E-3</v>
      </c>
      <c r="I92" s="102">
        <f>'Fresh Food Co.'!I92+'Retail Roll Up'!I92+'Catering Roll Up'!I92+'G&amp;A'!I92</f>
        <v>164195.76526267195</v>
      </c>
      <c r="J92" s="103">
        <f t="shared" si="63"/>
        <v>5.14245192413242E-3</v>
      </c>
      <c r="K92" s="102">
        <f>'Fresh Food Co.'!K92+'Retail Roll Up'!K92+'Catering Roll Up'!K92+'G&amp;A'!K92</f>
        <v>167540.55067592539</v>
      </c>
      <c r="L92" s="103">
        <f t="shared" si="64"/>
        <v>5.1424726009446572E-3</v>
      </c>
      <c r="M92" s="102">
        <f>'Fresh Food Co.'!M92+'Retail Roll Up'!M92+'Catering Roll Up'!M92+'G&amp;A'!M92</f>
        <v>170962.02950068394</v>
      </c>
      <c r="N92" s="103">
        <f t="shared" si="65"/>
        <v>5.142496117155399E-3</v>
      </c>
      <c r="O92" s="102">
        <f>'Fresh Food Co.'!O92+'Retail Roll Up'!O92+'Catering Roll Up'!O92+'G&amp;A'!O92</f>
        <v>174445.9875362748</v>
      </c>
      <c r="P92" s="103">
        <f t="shared" si="66"/>
        <v>5.1425172146052729E-3</v>
      </c>
      <c r="Q92" s="102">
        <f>'Fresh Food Co.'!Q92+'Retail Roll Up'!Q92+'Catering Roll Up'!Q92+'G&amp;A'!Q92</f>
        <v>178014.64009594484</v>
      </c>
      <c r="R92" s="103">
        <f t="shared" si="67"/>
        <v>5.1425426766753346E-3</v>
      </c>
      <c r="S92" s="102">
        <f>'Fresh Food Co.'!S92+'Retail Roll Up'!S92+'Catering Roll Up'!S92+'G&amp;A'!S92</f>
        <v>181648.63265107662</v>
      </c>
      <c r="T92" s="103">
        <f t="shared" si="68"/>
        <v>5.1425657311801589E-3</v>
      </c>
      <c r="U92" s="102">
        <f>'Fresh Food Co.'!U92+'Retail Roll Up'!U92+'Catering Roll Up'!U92+'G&amp;A'!U92</f>
        <v>185134.29507171898</v>
      </c>
      <c r="V92" s="103">
        <f t="shared" si="29"/>
        <v>5.1425205362389866E-3</v>
      </c>
      <c r="X92" s="245"/>
    </row>
    <row r="93" spans="1:24" ht="12.75" customHeight="1" x14ac:dyDescent="0.3">
      <c r="A93" s="38" t="s">
        <v>144</v>
      </c>
      <c r="B93" s="50"/>
      <c r="C93" s="102">
        <f>'Fresh Food Co.'!C93+'Retail Roll Up'!C93+'Catering Roll Up'!C93+'G&amp;A'!C93</f>
        <v>24534</v>
      </c>
      <c r="D93" s="103">
        <f t="shared" si="60"/>
        <v>1.0890800166264976E-3</v>
      </c>
      <c r="E93" s="102">
        <f>'Fresh Food Co.'!E93+'Retail Roll Up'!E93+'Catering Roll Up'!E93+'G&amp;A'!E93</f>
        <v>25024.68</v>
      </c>
      <c r="F93" s="103">
        <f t="shared" si="61"/>
        <v>8.6255309073544819E-4</v>
      </c>
      <c r="G93" s="102">
        <f>'Fresh Food Co.'!G93+'Retail Roll Up'!G93+'Catering Roll Up'!G93+'G&amp;A'!G93</f>
        <v>25525.173600000002</v>
      </c>
      <c r="H93" s="103">
        <f t="shared" si="62"/>
        <v>8.3806787026758126E-4</v>
      </c>
      <c r="I93" s="102">
        <f>'Fresh Food Co.'!I93+'Retail Roll Up'!I93+'Catering Roll Up'!I93+'G&amp;A'!I93</f>
        <v>26035.677072000002</v>
      </c>
      <c r="J93" s="103">
        <f t="shared" si="63"/>
        <v>8.1541212369765353E-4</v>
      </c>
      <c r="K93" s="102">
        <f>'Fresh Food Co.'!K93+'Retail Roll Up'!K93+'Catering Roll Up'!K93+'G&amp;A'!K93</f>
        <v>26556.390613440002</v>
      </c>
      <c r="L93" s="103">
        <f t="shared" si="64"/>
        <v>8.1511914911726964E-4</v>
      </c>
      <c r="M93" s="102">
        <f>'Fresh Food Co.'!M93+'Retail Roll Up'!M93+'Catering Roll Up'!M93+'G&amp;A'!M93</f>
        <v>27087.518425708804</v>
      </c>
      <c r="N93" s="103">
        <f t="shared" si="65"/>
        <v>8.1478594243656645E-4</v>
      </c>
      <c r="O93" s="102">
        <f>'Fresh Food Co.'!O93+'Retail Roll Up'!O93+'Catering Roll Up'!O93+'G&amp;A'!O93</f>
        <v>27629.268794222982</v>
      </c>
      <c r="P93" s="103">
        <f t="shared" si="66"/>
        <v>8.1448700774331437E-4</v>
      </c>
      <c r="Q93" s="102">
        <f>'Fresh Food Co.'!Q93+'Retail Roll Up'!Q93+'Catering Roll Up'!Q93+'G&amp;A'!Q93</f>
        <v>28181.854170107443</v>
      </c>
      <c r="R93" s="103">
        <f t="shared" si="67"/>
        <v>8.1412622972754968E-4</v>
      </c>
      <c r="S93" s="102">
        <f>'Fresh Food Co.'!S93+'Retail Roll Up'!S93+'Catering Roll Up'!S93+'G&amp;A'!S93</f>
        <v>28745.491253509594</v>
      </c>
      <c r="T93" s="103">
        <f t="shared" si="68"/>
        <v>8.13799565065767E-4</v>
      </c>
      <c r="U93" s="102">
        <f>'Fresh Food Co.'!U93+'Retail Roll Up'!U93+'Catering Roll Up'!U93+'G&amp;A'!U93</f>
        <v>29320.401078579787</v>
      </c>
      <c r="V93" s="103">
        <f t="shared" si="29"/>
        <v>8.1443994273967162E-4</v>
      </c>
      <c r="X93" s="245"/>
    </row>
    <row r="94" spans="1:24" ht="12.75" customHeight="1" x14ac:dyDescent="0.3">
      <c r="A94" s="38" t="s">
        <v>156</v>
      </c>
      <c r="B94" s="50"/>
      <c r="C94" s="102">
        <f>'Fresh Food Co.'!C94+'Retail Roll Up'!C94+'Catering Roll Up'!C94+'G&amp;A'!C94</f>
        <v>12000</v>
      </c>
      <c r="D94" s="103">
        <f t="shared" si="60"/>
        <v>5.3268770683614452E-4</v>
      </c>
      <c r="E94" s="102">
        <f>'Fresh Food Co.'!E94+'Retail Roll Up'!E94+'Catering Roll Up'!E94+'G&amp;A'!E94</f>
        <v>12240</v>
      </c>
      <c r="F94" s="103">
        <f t="shared" si="61"/>
        <v>4.2188950390581963E-4</v>
      </c>
      <c r="G94" s="102">
        <f>'Fresh Food Co.'!G94+'Retail Roll Up'!G94+'Catering Roll Up'!G94+'G&amp;A'!G94</f>
        <v>12484.800000000001</v>
      </c>
      <c r="H94" s="103">
        <f t="shared" si="62"/>
        <v>4.0991336281124055E-4</v>
      </c>
      <c r="I94" s="102">
        <f>'Fresh Food Co.'!I94+'Retail Roll Up'!I94+'Catering Roll Up'!I94+'G&amp;A'!I94</f>
        <v>12734.496000000001</v>
      </c>
      <c r="J94" s="103">
        <f t="shared" si="63"/>
        <v>3.9883204876383147E-4</v>
      </c>
      <c r="K94" s="102">
        <f>'Fresh Food Co.'!K94+'Retail Roll Up'!K94+'Catering Roll Up'!K94+'G&amp;A'!K94</f>
        <v>12989.185920000002</v>
      </c>
      <c r="L94" s="103">
        <f t="shared" si="64"/>
        <v>3.9868874987393971E-4</v>
      </c>
      <c r="M94" s="102">
        <f>'Fresh Food Co.'!M94+'Retail Roll Up'!M94+'Catering Roll Up'!M94+'G&amp;A'!M94</f>
        <v>13248.969638400002</v>
      </c>
      <c r="N94" s="103">
        <f t="shared" si="65"/>
        <v>3.985257727740604E-4</v>
      </c>
      <c r="O94" s="102">
        <f>'Fresh Food Co.'!O94+'Retail Roll Up'!O94+'Catering Roll Up'!O94+'G&amp;A'!O94</f>
        <v>13513.949031168002</v>
      </c>
      <c r="P94" s="103">
        <f t="shared" si="66"/>
        <v>3.9837955869078713E-4</v>
      </c>
      <c r="Q94" s="102">
        <f>'Fresh Food Co.'!Q94+'Retail Roll Up'!Q94+'Catering Roll Up'!Q94+'G&amp;A'!Q94</f>
        <v>13784.228011791361</v>
      </c>
      <c r="R94" s="103">
        <f t="shared" si="67"/>
        <v>3.9820309597825857E-4</v>
      </c>
      <c r="S94" s="102">
        <f>'Fresh Food Co.'!S94+'Retail Roll Up'!S94+'Catering Roll Up'!S94+'G&amp;A'!S94</f>
        <v>14059.91257202719</v>
      </c>
      <c r="T94" s="103">
        <f t="shared" si="68"/>
        <v>3.980433186919867E-4</v>
      </c>
      <c r="U94" s="102">
        <f>'Fresh Food Co.'!U94+'Retail Roll Up'!U94+'Catering Roll Up'!U94+'G&amp;A'!U94</f>
        <v>14341.110823467734</v>
      </c>
      <c r="V94" s="103">
        <f t="shared" si="29"/>
        <v>3.9835653839064391E-4</v>
      </c>
      <c r="X94" s="245"/>
    </row>
    <row r="95" spans="1:24" ht="12.75" customHeight="1" x14ac:dyDescent="0.3">
      <c r="A95" s="38" t="s">
        <v>150</v>
      </c>
      <c r="B95" s="50"/>
      <c r="C95" s="102">
        <f>'Fresh Food Co.'!C95+'Retail Roll Up'!C95+'Catering Roll Up'!C95+'G&amp;A'!C95</f>
        <v>400000</v>
      </c>
      <c r="D95" s="103">
        <f t="shared" si="60"/>
        <v>1.775625689453815E-2</v>
      </c>
      <c r="E95" s="102">
        <f>'Fresh Food Co.'!E95+'Retail Roll Up'!E95+'Catering Roll Up'!E95+'G&amp;A'!E95</f>
        <v>495000</v>
      </c>
      <c r="F95" s="103">
        <f t="shared" si="61"/>
        <v>1.7061707878544177E-2</v>
      </c>
      <c r="G95" s="102">
        <f>'Fresh Food Co.'!G95+'Retail Roll Up'!G95+'Catering Roll Up'!G95+'G&amp;A'!G95</f>
        <v>504900</v>
      </c>
      <c r="H95" s="103">
        <f t="shared" si="62"/>
        <v>1.6577378643101638E-2</v>
      </c>
      <c r="I95" s="102">
        <f>'Fresh Food Co.'!I95+'Retail Roll Up'!I95+'Catering Roll Up'!I95+'G&amp;A'!I95</f>
        <v>514998</v>
      </c>
      <c r="J95" s="103">
        <f t="shared" si="63"/>
        <v>1.612923726618436E-2</v>
      </c>
      <c r="K95" s="102">
        <f>'Fresh Food Co.'!K95+'Retail Roll Up'!K95+'Catering Roll Up'!K95+'G&amp;A'!K95</f>
        <v>525297.96</v>
      </c>
      <c r="L95" s="103">
        <f t="shared" si="64"/>
        <v>1.6123442090490204E-2</v>
      </c>
      <c r="M95" s="102">
        <f>'Fresh Food Co.'!M95+'Retail Roll Up'!M95+'Catering Roll Up'!M95+'G&amp;A'!M95</f>
        <v>535803.9192</v>
      </c>
      <c r="N95" s="103">
        <f t="shared" si="65"/>
        <v>1.6116851104833324E-2</v>
      </c>
      <c r="O95" s="102">
        <f>'Fresh Food Co.'!O95+'Retail Roll Up'!O95+'Catering Roll Up'!O95+'G&amp;A'!O95</f>
        <v>546519.997584</v>
      </c>
      <c r="P95" s="103">
        <f t="shared" si="66"/>
        <v>1.6110938035289183E-2</v>
      </c>
      <c r="Q95" s="102">
        <f>'Fresh Food Co.'!Q95+'Retail Roll Up'!Q95+'Catering Roll Up'!Q95+'G&amp;A'!Q95</f>
        <v>557450.39753567998</v>
      </c>
      <c r="R95" s="103">
        <f t="shared" si="67"/>
        <v>1.6103801675591337E-2</v>
      </c>
      <c r="S95" s="102">
        <f>'Fresh Food Co.'!S95+'Retail Roll Up'!S95+'Catering Roll Up'!S95+'G&amp;A'!S95</f>
        <v>568599.4054863936</v>
      </c>
      <c r="T95" s="103">
        <f t="shared" si="68"/>
        <v>1.6097340094161226E-2</v>
      </c>
      <c r="U95" s="102">
        <f>'Fresh Food Co.'!U95+'Retail Roll Up'!U95+'Catering Roll Up'!U95+'G&amp;A'!U95</f>
        <v>579971.39359612146</v>
      </c>
      <c r="V95" s="103">
        <f t="shared" si="29"/>
        <v>1.6110007067268686E-2</v>
      </c>
      <c r="X95" s="245"/>
    </row>
    <row r="96" spans="1:24" ht="12.75" customHeight="1" x14ac:dyDescent="0.3">
      <c r="A96" s="38" t="s">
        <v>146</v>
      </c>
      <c r="B96" s="50"/>
      <c r="C96" s="102">
        <f>'Fresh Food Co.'!C96+'Retail Roll Up'!C96+'Catering Roll Up'!C96+'G&amp;A'!C96</f>
        <v>15273</v>
      </c>
      <c r="D96" s="103">
        <f t="shared" si="60"/>
        <v>6.77978278875703E-4</v>
      </c>
      <c r="E96" s="102">
        <f>'Fresh Food Co.'!E96+'Retail Roll Up'!E96+'Catering Roll Up'!E96+'G&amp;A'!E96</f>
        <v>15731.19</v>
      </c>
      <c r="F96" s="103">
        <f t="shared" si="61"/>
        <v>5.4222417850883912E-4</v>
      </c>
      <c r="G96" s="102">
        <f>'Fresh Food Co.'!G96+'Retail Roll Up'!G96+'Catering Roll Up'!G96+'G&amp;A'!G96</f>
        <v>16203.125700000001</v>
      </c>
      <c r="H96" s="103">
        <f t="shared" si="62"/>
        <v>5.3199712800687516E-4</v>
      </c>
      <c r="I96" s="102">
        <f>'Fresh Food Co.'!I96+'Retail Roll Up'!I96+'Catering Roll Up'!I96+'G&amp;A'!I96</f>
        <v>16689.219471</v>
      </c>
      <c r="J96" s="103">
        <f t="shared" si="63"/>
        <v>5.2269014760287006E-4</v>
      </c>
      <c r="K96" s="102">
        <f>'Fresh Food Co.'!K96+'Retail Roll Up'!K96+'Catering Roll Up'!K96+'G&amp;A'!K96</f>
        <v>17189.896055130001</v>
      </c>
      <c r="L96" s="103">
        <f t="shared" si="64"/>
        <v>5.2762491898204701E-4</v>
      </c>
      <c r="M96" s="102">
        <f>'Fresh Food Co.'!M96+'Retail Roll Up'!M96+'Catering Roll Up'!M96+'G&amp;A'!M96</f>
        <v>17705.592936783902</v>
      </c>
      <c r="N96" s="103">
        <f t="shared" si="65"/>
        <v>5.3257991376957198E-4</v>
      </c>
      <c r="O96" s="102">
        <f>'Fresh Food Co.'!O96+'Retail Roll Up'!O96+'Catering Roll Up'!O96+'G&amp;A'!O96</f>
        <v>18236.760724887419</v>
      </c>
      <c r="P96" s="103">
        <f t="shared" si="66"/>
        <v>5.3760397295964991E-4</v>
      </c>
      <c r="Q96" s="102">
        <f>'Fresh Food Co.'!Q96+'Retail Roll Up'!Q96+'Catering Roll Up'!Q96+'G&amp;A'!Q96</f>
        <v>18783.863546634042</v>
      </c>
      <c r="R96" s="103">
        <f t="shared" si="67"/>
        <v>5.4263413317774721E-4</v>
      </c>
      <c r="S96" s="102">
        <f>'Fresh Food Co.'!S96+'Retail Roll Up'!S96+'Catering Roll Up'!S96+'G&amp;A'!S96</f>
        <v>19347.379453033063</v>
      </c>
      <c r="T96" s="103">
        <f t="shared" si="68"/>
        <v>5.4773421143457896E-4</v>
      </c>
      <c r="U96" s="102">
        <f>'Fresh Food Co.'!U96+'Retail Roll Up'!U96+'Catering Roll Up'!U96+'G&amp;A'!U96</f>
        <v>19927.800836624057</v>
      </c>
      <c r="V96" s="103">
        <f t="shared" si="29"/>
        <v>5.5353939152505698E-4</v>
      </c>
      <c r="X96" s="245"/>
    </row>
    <row r="97" spans="1:24" ht="12.75" customHeight="1" x14ac:dyDescent="0.3">
      <c r="A97" s="38" t="s">
        <v>7</v>
      </c>
      <c r="B97" s="50"/>
      <c r="C97" s="102">
        <f>'Fresh Food Co.'!C97+'Retail Roll Up'!C97+'Catering Roll Up'!C97+'G&amp;A'!C97</f>
        <v>280489.8357</v>
      </c>
      <c r="D97" s="103">
        <f t="shared" ref="D97" si="69">IFERROR(C97/C$28,0)</f>
        <v>1.2451123947489996E-2</v>
      </c>
      <c r="E97" s="102">
        <f>'Fresh Food Co.'!E97+'Retail Roll Up'!E97+'Catering Roll Up'!E97+'G&amp;A'!E97</f>
        <v>319775.7393383407</v>
      </c>
      <c r="F97" s="103">
        <f t="shared" ref="F97" si="70">IFERROR(E97/E$28,0)</f>
        <v>1.1022061113608598E-2</v>
      </c>
      <c r="G97" s="102">
        <f>'Fresh Food Co.'!G97+'Retail Roll Up'!G97+'Catering Roll Up'!G97+'G&amp;A'!G97</f>
        <v>331436.71169489739</v>
      </c>
      <c r="H97" s="103">
        <f t="shared" ref="H97" si="71">IFERROR(G97/G$28,0)</f>
        <v>1.0882059548407262E-2</v>
      </c>
      <c r="I97" s="102">
        <f>'Fresh Food Co.'!I97+'Retail Roll Up'!I97+'Catering Roll Up'!I97+'G&amp;A'!I97</f>
        <v>341103.97317693359</v>
      </c>
      <c r="J97" s="103">
        <f t="shared" ref="J97" si="72">IFERROR(I97/I$28,0)</f>
        <v>1.0683045207571578E-2</v>
      </c>
      <c r="K97" s="102">
        <f>'Fresh Food Co.'!K97+'Retail Roll Up'!K97+'Catering Roll Up'!K97+'G&amp;A'!K97</f>
        <v>349447.47656142997</v>
      </c>
      <c r="L97" s="103">
        <f t="shared" ref="L97" si="73">IFERROR(K97/K$28,0)</f>
        <v>1.0725905259571443E-2</v>
      </c>
      <c r="M97" s="102">
        <f>'Fresh Food Co.'!M97+'Retail Roll Up'!M97+'Catering Roll Up'!M97+'G&amp;A'!M97</f>
        <v>357997.00870524009</v>
      </c>
      <c r="N97" s="103">
        <f t="shared" ref="N97" si="74">IFERROR(M97/M$28,0)</f>
        <v>1.076846263814726E-2</v>
      </c>
      <c r="O97" s="102">
        <f>'Fresh Food Co.'!O97+'Retail Roll Up'!O97+'Catering Roll Up'!O97+'G&amp;A'!O97</f>
        <v>366757.6691508409</v>
      </c>
      <c r="P97" s="103">
        <f t="shared" ref="P97" si="75">IFERROR(O97/O$28,0)</f>
        <v>1.0811699677554994E-2</v>
      </c>
      <c r="Q97" s="102">
        <f>'Fresh Food Co.'!Q97+'Retail Roll Up'!Q97+'Catering Roll Up'!Q97+'G&amp;A'!Q97</f>
        <v>375734.68390574114</v>
      </c>
      <c r="R97" s="103">
        <f t="shared" ref="R97" si="76">IFERROR(Q97/Q$28,0)</f>
        <v>1.085434122750226E-2</v>
      </c>
      <c r="S97" s="102">
        <f>'Fresh Food Co.'!S97+'Retail Roll Up'!S97+'Catering Roll Up'!S97+'G&amp;A'!S97</f>
        <v>384933.40858363657</v>
      </c>
      <c r="T97" s="103">
        <f t="shared" ref="T97" si="77">IFERROR(S97/S$28,0)</f>
        <v>1.0897661748828183E-2</v>
      </c>
      <c r="U97" s="102">
        <f>'Fresh Food Co.'!U97+'Retail Roll Up'!U97+'Catering Roll Up'!U97+'G&amp;A'!U97</f>
        <v>394359.33162368432</v>
      </c>
      <c r="V97" s="103">
        <f t="shared" ref="V97" si="78">IFERROR(U97/U$28,0)</f>
        <v>1.0954215483126193E-2</v>
      </c>
      <c r="X97" s="245"/>
    </row>
    <row r="98" spans="1:24" ht="12.75" customHeight="1" x14ac:dyDescent="0.3">
      <c r="A98" s="145" t="s">
        <v>400</v>
      </c>
      <c r="B98" s="50"/>
      <c r="C98" s="102">
        <f>'Fresh Food Co.'!C98+'Retail Roll Up'!C98+'Catering Roll Up'!C98+'G&amp;A'!C98</f>
        <v>26636.724456</v>
      </c>
      <c r="D98" s="103">
        <f t="shared" si="60"/>
        <v>1.1824213056744076E-3</v>
      </c>
      <c r="E98" s="102">
        <f>'Fresh Food Co.'!E98+'Retail Roll Up'!E98+'Catering Roll Up'!E98+'G&amp;A'!E98</f>
        <v>34407.235079999991</v>
      </c>
      <c r="F98" s="103">
        <f t="shared" si="61"/>
        <v>1.1859519067542574E-3</v>
      </c>
      <c r="G98" s="102">
        <f>'Fresh Food Co.'!G98+'Retail Roll Up'!G98+'Catering Roll Up'!G98+'G&amp;A'!G98</f>
        <v>36132.881781600001</v>
      </c>
      <c r="H98" s="103">
        <f t="shared" si="62"/>
        <v>1.1863506887700775E-3</v>
      </c>
      <c r="I98" s="102">
        <f>'Fresh Food Co.'!I98+'Retail Roll Up'!I98+'Catering Roll Up'!I98+'G&amp;A'!I98</f>
        <v>37891.330445232001</v>
      </c>
      <c r="J98" s="103">
        <f t="shared" si="63"/>
        <v>1.1867196747997895E-3</v>
      </c>
      <c r="K98" s="102">
        <f>'Fresh Food Co.'!K98+'Retail Roll Up'!K98+'Catering Roll Up'!K98+'G&amp;A'!K98</f>
        <v>38663.204002136641</v>
      </c>
      <c r="L98" s="103">
        <f t="shared" si="64"/>
        <v>1.1867244463718445E-3</v>
      </c>
      <c r="M98" s="102">
        <f>'Fresh Food Co.'!M98+'Retail Roll Up'!M98+'Catering Roll Up'!M98+'G&amp;A'!M98</f>
        <v>39452.77603861937</v>
      </c>
      <c r="N98" s="103">
        <f t="shared" si="65"/>
        <v>1.1867298731897075E-3</v>
      </c>
      <c r="O98" s="102">
        <f>'Fresh Food Co.'!O98+'Retail Roll Up'!O98+'Catering Roll Up'!O98+'G&amp;A'!O98</f>
        <v>40256.76635452496</v>
      </c>
      <c r="P98" s="103">
        <f t="shared" si="66"/>
        <v>1.1867347418319863E-3</v>
      </c>
      <c r="Q98" s="102">
        <f>'Fresh Food Co.'!Q98+'Retail Roll Up'!Q98+'Catering Roll Up'!Q98+'G&amp;A'!Q98</f>
        <v>41080.30156060266</v>
      </c>
      <c r="R98" s="103">
        <f t="shared" si="67"/>
        <v>1.1867406176943082E-3</v>
      </c>
      <c r="S98" s="102">
        <f>'Fresh Food Co.'!S98+'Retail Roll Up'!S98+'Catering Roll Up'!S98+'G&amp;A'!S98</f>
        <v>41918.915227171514</v>
      </c>
      <c r="T98" s="103">
        <f t="shared" si="68"/>
        <v>1.1867459379646516E-3</v>
      </c>
      <c r="U98" s="102">
        <f>'Fresh Food Co.'!U98+'Retail Roll Up'!U98+'Catering Roll Up'!U98+'G&amp;A'!U98</f>
        <v>42723.298862704389</v>
      </c>
      <c r="V98" s="103">
        <f t="shared" si="29"/>
        <v>1.1867355083628433E-3</v>
      </c>
      <c r="X98" s="245"/>
    </row>
    <row r="99" spans="1:24" ht="12.75" customHeight="1" x14ac:dyDescent="0.3">
      <c r="A99" s="145" t="s">
        <v>401</v>
      </c>
      <c r="B99" s="50"/>
      <c r="C99" s="102">
        <f>'Fresh Food Co.'!C99+'Retail Roll Up'!C99+'Catering Roll Up'!C99+'G&amp;A'!C99</f>
        <v>0</v>
      </c>
      <c r="D99" s="103">
        <f t="shared" si="60"/>
        <v>0</v>
      </c>
      <c r="E99" s="102">
        <f>'Fresh Food Co.'!E99+'Retail Roll Up'!E99+'Catering Roll Up'!E99+'G&amp;A'!E99</f>
        <v>0</v>
      </c>
      <c r="F99" s="103">
        <f t="shared" si="61"/>
        <v>0</v>
      </c>
      <c r="G99" s="102">
        <f>'Fresh Food Co.'!G99+'Retail Roll Up'!G99+'Catering Roll Up'!G99+'G&amp;A'!G99</f>
        <v>0</v>
      </c>
      <c r="H99" s="103">
        <f t="shared" si="62"/>
        <v>0</v>
      </c>
      <c r="I99" s="102">
        <f>'Fresh Food Co.'!I99+'Retail Roll Up'!I99+'Catering Roll Up'!I99+'G&amp;A'!I99</f>
        <v>0</v>
      </c>
      <c r="J99" s="103">
        <f t="shared" si="63"/>
        <v>0</v>
      </c>
      <c r="K99" s="102">
        <f>'Fresh Food Co.'!K99+'Retail Roll Up'!K99+'Catering Roll Up'!K99+'G&amp;A'!K99</f>
        <v>0</v>
      </c>
      <c r="L99" s="103">
        <f t="shared" si="64"/>
        <v>0</v>
      </c>
      <c r="M99" s="102">
        <f>'Fresh Food Co.'!M99+'Retail Roll Up'!M99+'Catering Roll Up'!M99+'G&amp;A'!M99</f>
        <v>0</v>
      </c>
      <c r="N99" s="103">
        <f t="shared" si="65"/>
        <v>0</v>
      </c>
      <c r="O99" s="102">
        <f>'Fresh Food Co.'!O99+'Retail Roll Up'!O99+'Catering Roll Up'!O99+'G&amp;A'!O99</f>
        <v>0</v>
      </c>
      <c r="P99" s="103">
        <f t="shared" si="66"/>
        <v>0</v>
      </c>
      <c r="Q99" s="102">
        <f>'Fresh Food Co.'!Q99+'Retail Roll Up'!Q99+'Catering Roll Up'!Q99+'G&amp;A'!Q99</f>
        <v>0</v>
      </c>
      <c r="R99" s="103">
        <f t="shared" si="67"/>
        <v>0</v>
      </c>
      <c r="S99" s="102">
        <f>'Fresh Food Co.'!S99+'Retail Roll Up'!S99+'Catering Roll Up'!S99+'G&amp;A'!S99</f>
        <v>0</v>
      </c>
      <c r="T99" s="103">
        <f t="shared" si="68"/>
        <v>0</v>
      </c>
      <c r="U99" s="102">
        <f>'Fresh Food Co.'!U99+'Retail Roll Up'!U99+'Catering Roll Up'!U99+'G&amp;A'!U99</f>
        <v>0</v>
      </c>
      <c r="V99" s="103">
        <f t="shared" si="29"/>
        <v>0</v>
      </c>
      <c r="X99" s="245"/>
    </row>
    <row r="100" spans="1:24" ht="12.75" customHeight="1" x14ac:dyDescent="0.3">
      <c r="A100" s="145" t="s">
        <v>245</v>
      </c>
      <c r="B100" s="50"/>
      <c r="C100" s="102">
        <f>'Fresh Food Co.'!C100+'Retail Roll Up'!C100+'Catering Roll Up'!C100+'G&amp;A'!C100</f>
        <v>0</v>
      </c>
      <c r="D100" s="103">
        <f t="shared" si="60"/>
        <v>0</v>
      </c>
      <c r="E100" s="102">
        <f>'Fresh Food Co.'!E100+'Retail Roll Up'!E100+'Catering Roll Up'!E100+'G&amp;A'!E100</f>
        <v>0</v>
      </c>
      <c r="F100" s="103">
        <f t="shared" si="61"/>
        <v>0</v>
      </c>
      <c r="G100" s="102">
        <f>'Fresh Food Co.'!G100+'Retail Roll Up'!G100+'Catering Roll Up'!G100+'G&amp;A'!G100</f>
        <v>0</v>
      </c>
      <c r="H100" s="103">
        <f t="shared" si="62"/>
        <v>0</v>
      </c>
      <c r="I100" s="102">
        <f>'Fresh Food Co.'!I100+'Retail Roll Up'!I100+'Catering Roll Up'!I100+'G&amp;A'!I100</f>
        <v>0</v>
      </c>
      <c r="J100" s="103">
        <f t="shared" si="63"/>
        <v>0</v>
      </c>
      <c r="K100" s="102">
        <f>'Fresh Food Co.'!K100+'Retail Roll Up'!K100+'Catering Roll Up'!K100+'G&amp;A'!K100</f>
        <v>0</v>
      </c>
      <c r="L100" s="103">
        <f t="shared" si="64"/>
        <v>0</v>
      </c>
      <c r="M100" s="102">
        <f>'Fresh Food Co.'!M100+'Retail Roll Up'!M100+'Catering Roll Up'!M100+'G&amp;A'!M100</f>
        <v>0</v>
      </c>
      <c r="N100" s="103">
        <f t="shared" si="65"/>
        <v>0</v>
      </c>
      <c r="O100" s="102">
        <f>'Fresh Food Co.'!O100+'Retail Roll Up'!O100+'Catering Roll Up'!O100+'G&amp;A'!O100</f>
        <v>0</v>
      </c>
      <c r="P100" s="103">
        <f t="shared" si="66"/>
        <v>0</v>
      </c>
      <c r="Q100" s="102">
        <f>'Fresh Food Co.'!Q100+'Retail Roll Up'!Q100+'Catering Roll Up'!Q100+'G&amp;A'!Q100</f>
        <v>0</v>
      </c>
      <c r="R100" s="103">
        <f t="shared" si="67"/>
        <v>0</v>
      </c>
      <c r="S100" s="102">
        <f>'Fresh Food Co.'!S100+'Retail Roll Up'!S100+'Catering Roll Up'!S100+'G&amp;A'!S100</f>
        <v>0</v>
      </c>
      <c r="T100" s="103">
        <f t="shared" si="68"/>
        <v>0</v>
      </c>
      <c r="U100" s="102">
        <f>'Fresh Food Co.'!U100+'Retail Roll Up'!U100+'Catering Roll Up'!U100+'G&amp;A'!U100</f>
        <v>0</v>
      </c>
      <c r="V100" s="103">
        <f t="shared" si="29"/>
        <v>0</v>
      </c>
      <c r="X100" s="245"/>
    </row>
    <row r="101" spans="1:24" ht="12.75" customHeight="1" x14ac:dyDescent="0.3">
      <c r="A101" s="38" t="s">
        <v>99</v>
      </c>
      <c r="B101" s="50"/>
      <c r="C101" s="102">
        <f>'Fresh Food Co.'!C101+'Retail Roll Up'!C101+'Catering Roll Up'!C101+'G&amp;A'!C101</f>
        <v>25000</v>
      </c>
      <c r="D101" s="103">
        <f t="shared" si="60"/>
        <v>1.1097660559086344E-3</v>
      </c>
      <c r="E101" s="102">
        <f>'Fresh Food Co.'!E101+'Retail Roll Up'!E101+'Catering Roll Up'!E101+'G&amp;A'!E101</f>
        <v>148000</v>
      </c>
      <c r="F101" s="103">
        <f t="shared" si="61"/>
        <v>5.1012783152010865E-3</v>
      </c>
      <c r="G101" s="102">
        <f>'Fresh Food Co.'!G101+'Retail Roll Up'!G101+'Catering Roll Up'!G101+'G&amp;A'!G101</f>
        <v>103000</v>
      </c>
      <c r="H101" s="103">
        <f t="shared" si="62"/>
        <v>3.3817983763903122E-3</v>
      </c>
      <c r="I101" s="102">
        <f>'Fresh Food Co.'!I101+'Retail Roll Up'!I101+'Catering Roll Up'!I101+'G&amp;A'!I101</f>
        <v>0</v>
      </c>
      <c r="J101" s="103">
        <f t="shared" si="63"/>
        <v>0</v>
      </c>
      <c r="K101" s="102">
        <f>'Fresh Food Co.'!K101+'Retail Roll Up'!K101+'Catering Roll Up'!K101+'G&amp;A'!K101</f>
        <v>0</v>
      </c>
      <c r="L101" s="103">
        <f t="shared" si="64"/>
        <v>0</v>
      </c>
      <c r="M101" s="102">
        <f>'Fresh Food Co.'!M101+'Retail Roll Up'!M101+'Catering Roll Up'!M101+'G&amp;A'!M101</f>
        <v>0</v>
      </c>
      <c r="N101" s="103">
        <f t="shared" si="65"/>
        <v>0</v>
      </c>
      <c r="O101" s="102">
        <f>'Fresh Food Co.'!O101+'Retail Roll Up'!O101+'Catering Roll Up'!O101+'G&amp;A'!O101</f>
        <v>0</v>
      </c>
      <c r="P101" s="103">
        <f t="shared" si="66"/>
        <v>0</v>
      </c>
      <c r="Q101" s="102">
        <f>'Fresh Food Co.'!Q101+'Retail Roll Up'!Q101+'Catering Roll Up'!Q101+'G&amp;A'!Q101</f>
        <v>0</v>
      </c>
      <c r="R101" s="103">
        <f t="shared" si="67"/>
        <v>0</v>
      </c>
      <c r="S101" s="102">
        <f>'Fresh Food Co.'!S101+'Retail Roll Up'!S101+'Catering Roll Up'!S101+'G&amp;A'!S101</f>
        <v>0</v>
      </c>
      <c r="T101" s="103">
        <f t="shared" si="68"/>
        <v>0</v>
      </c>
      <c r="U101" s="102">
        <f>'Fresh Food Co.'!U101+'Retail Roll Up'!U101+'Catering Roll Up'!U101+'G&amp;A'!U101</f>
        <v>0</v>
      </c>
      <c r="V101" s="103">
        <f t="shared" si="29"/>
        <v>0</v>
      </c>
      <c r="X101" s="245"/>
    </row>
    <row r="102" spans="1:24" ht="12.75" customHeight="1" x14ac:dyDescent="0.3">
      <c r="A102" s="145" t="str">
        <f>+'[1]G&amp;A'!A102</f>
        <v>Other: Admin G&amp;A Expense</v>
      </c>
      <c r="B102" s="50"/>
      <c r="C102" s="102">
        <f>'Fresh Food Co.'!C102+'Retail Roll Up'!C102+'Catering Roll Up'!C102+'G&amp;A'!C102</f>
        <v>225272.70379999996</v>
      </c>
      <c r="D102" s="103">
        <f t="shared" si="60"/>
        <v>0.01</v>
      </c>
      <c r="E102" s="102">
        <f>'Fresh Food Co.'!E102+'Retail Roll Up'!E102+'Catering Roll Up'!E102+'G&amp;A'!E102</f>
        <v>290123.359</v>
      </c>
      <c r="F102" s="103">
        <f t="shared" si="61"/>
        <v>0.01</v>
      </c>
      <c r="G102" s="102">
        <f>'Fresh Food Co.'!G102+'Retail Roll Up'!G102+'Catering Roll Up'!G102+'G&amp;A'!G102</f>
        <v>304571.67618000001</v>
      </c>
      <c r="H102" s="103">
        <f t="shared" si="62"/>
        <v>0.01</v>
      </c>
      <c r="I102" s="102">
        <f>'Fresh Food Co.'!I102+'Retail Roll Up'!I102+'Catering Roll Up'!I102+'G&amp;A'!I102</f>
        <v>319294.7016036</v>
      </c>
      <c r="J102" s="103">
        <f t="shared" si="63"/>
        <v>0.01</v>
      </c>
      <c r="K102" s="102">
        <f>'Fresh Food Co.'!K102+'Retail Roll Up'!K102+'Catering Roll Up'!K102+'G&amp;A'!K102</f>
        <v>325797.65353567206</v>
      </c>
      <c r="L102" s="103">
        <f t="shared" si="64"/>
        <v>0.01</v>
      </c>
      <c r="M102" s="102">
        <f>'Fresh Food Co.'!M102+'Retail Roll Up'!M102+'Catering Roll Up'!M102+'G&amp;A'!M102</f>
        <v>332449.50624338549</v>
      </c>
      <c r="N102" s="103">
        <f t="shared" si="65"/>
        <v>0.01</v>
      </c>
      <c r="O102" s="102">
        <f>'Fresh Food Co.'!O102+'Retail Roll Up'!O102+'Catering Roll Up'!O102+'G&amp;A'!O102</f>
        <v>339222.95299436315</v>
      </c>
      <c r="P102" s="103">
        <f t="shared" si="66"/>
        <v>0.01</v>
      </c>
      <c r="Q102" s="102">
        <f>'Fresh Food Co.'!Q102+'Retail Roll Up'!Q102+'Catering Roll Up'!Q102+'G&amp;A'!Q102</f>
        <v>346160.74437914381</v>
      </c>
      <c r="R102" s="103">
        <f t="shared" si="67"/>
        <v>0.01</v>
      </c>
      <c r="S102" s="102">
        <f>'Fresh Food Co.'!S102+'Retail Roll Up'!S102+'Catering Roll Up'!S102+'G&amp;A'!S102</f>
        <v>353225.6895613668</v>
      </c>
      <c r="T102" s="103">
        <f t="shared" si="68"/>
        <v>0.01</v>
      </c>
      <c r="U102" s="102">
        <f>'Fresh Food Co.'!U102+'Retail Roll Up'!U102+'Catering Roll Up'!U102+'G&amp;A'!U102</f>
        <v>360006.9144441727</v>
      </c>
      <c r="V102" s="103">
        <f t="shared" si="29"/>
        <v>0.01</v>
      </c>
      <c r="X102" s="245"/>
    </row>
    <row r="103" spans="1:24" ht="12.75" customHeight="1" x14ac:dyDescent="0.3">
      <c r="A103" s="145" t="s">
        <v>78</v>
      </c>
      <c r="B103" s="50"/>
      <c r="C103" s="102">
        <f>'Fresh Food Co.'!C103+'Retail Roll Up'!C103+'Catering Roll Up'!C103+'G&amp;A'!C103</f>
        <v>0</v>
      </c>
      <c r="D103" s="103">
        <f t="shared" si="60"/>
        <v>0</v>
      </c>
      <c r="E103" s="102">
        <f>'Fresh Food Co.'!E103+'Retail Roll Up'!E103+'Catering Roll Up'!E103+'G&amp;A'!E103</f>
        <v>0</v>
      </c>
      <c r="F103" s="103">
        <f t="shared" si="61"/>
        <v>0</v>
      </c>
      <c r="G103" s="102">
        <f>'Fresh Food Co.'!G103+'Retail Roll Up'!G103+'Catering Roll Up'!G103+'G&amp;A'!G103</f>
        <v>0</v>
      </c>
      <c r="H103" s="103">
        <f t="shared" si="62"/>
        <v>0</v>
      </c>
      <c r="I103" s="102">
        <f>'Fresh Food Co.'!I103+'Retail Roll Up'!I103+'Catering Roll Up'!I103+'G&amp;A'!I103</f>
        <v>0</v>
      </c>
      <c r="J103" s="103">
        <f t="shared" si="63"/>
        <v>0</v>
      </c>
      <c r="K103" s="102">
        <f>'Fresh Food Co.'!K103+'Retail Roll Up'!K103+'Catering Roll Up'!K103+'G&amp;A'!K103</f>
        <v>0</v>
      </c>
      <c r="L103" s="103">
        <f t="shared" si="64"/>
        <v>0</v>
      </c>
      <c r="M103" s="102">
        <f>'Fresh Food Co.'!M103+'Retail Roll Up'!M103+'Catering Roll Up'!M103+'G&amp;A'!M103</f>
        <v>0</v>
      </c>
      <c r="N103" s="103">
        <f t="shared" si="65"/>
        <v>0</v>
      </c>
      <c r="O103" s="102">
        <f>'Fresh Food Co.'!O103+'Retail Roll Up'!O103+'Catering Roll Up'!O103+'G&amp;A'!O103</f>
        <v>0</v>
      </c>
      <c r="P103" s="103">
        <f t="shared" si="66"/>
        <v>0</v>
      </c>
      <c r="Q103" s="102">
        <f>'Fresh Food Co.'!Q103+'Retail Roll Up'!Q103+'Catering Roll Up'!Q103+'G&amp;A'!Q103</f>
        <v>0</v>
      </c>
      <c r="R103" s="103">
        <f t="shared" si="67"/>
        <v>0</v>
      </c>
      <c r="S103" s="102">
        <f>'Fresh Food Co.'!S103+'Retail Roll Up'!S103+'Catering Roll Up'!S103+'G&amp;A'!S103</f>
        <v>0</v>
      </c>
      <c r="T103" s="103">
        <f t="shared" si="68"/>
        <v>0</v>
      </c>
      <c r="U103" s="102">
        <f>'Fresh Food Co.'!U103+'Retail Roll Up'!U103+'Catering Roll Up'!U103+'G&amp;A'!U103</f>
        <v>0</v>
      </c>
      <c r="V103" s="103">
        <f t="shared" si="29"/>
        <v>0</v>
      </c>
      <c r="X103" s="245"/>
    </row>
    <row r="104" spans="1:24" ht="12.75" customHeight="1" x14ac:dyDescent="0.3">
      <c r="A104" s="145" t="s">
        <v>78</v>
      </c>
      <c r="B104" s="26"/>
      <c r="C104" s="102">
        <f>'Fresh Food Co.'!C104+'Retail Roll Up'!C104+'Catering Roll Up'!C104+'G&amp;A'!C104</f>
        <v>0</v>
      </c>
      <c r="D104" s="103">
        <f t="shared" si="60"/>
        <v>0</v>
      </c>
      <c r="E104" s="102">
        <f>'Fresh Food Co.'!E104+'Retail Roll Up'!E104+'Catering Roll Up'!E104+'G&amp;A'!E104</f>
        <v>0</v>
      </c>
      <c r="F104" s="103">
        <f t="shared" si="61"/>
        <v>0</v>
      </c>
      <c r="G104" s="102">
        <f>'Fresh Food Co.'!G104+'Retail Roll Up'!G104+'Catering Roll Up'!G104+'G&amp;A'!G104</f>
        <v>0</v>
      </c>
      <c r="H104" s="103">
        <f t="shared" si="62"/>
        <v>0</v>
      </c>
      <c r="I104" s="102">
        <f>'Fresh Food Co.'!I104+'Retail Roll Up'!I104+'Catering Roll Up'!I104+'G&amp;A'!I104</f>
        <v>0</v>
      </c>
      <c r="J104" s="103">
        <f t="shared" si="63"/>
        <v>0</v>
      </c>
      <c r="K104" s="102">
        <f>'Fresh Food Co.'!K104+'Retail Roll Up'!K104+'Catering Roll Up'!K104+'G&amp;A'!K104</f>
        <v>0</v>
      </c>
      <c r="L104" s="103">
        <f t="shared" si="64"/>
        <v>0</v>
      </c>
      <c r="M104" s="102">
        <f>'Fresh Food Co.'!M104+'Retail Roll Up'!M104+'Catering Roll Up'!M104+'G&amp;A'!M104</f>
        <v>0</v>
      </c>
      <c r="N104" s="103">
        <f t="shared" si="65"/>
        <v>0</v>
      </c>
      <c r="O104" s="102">
        <f>'Fresh Food Co.'!O104+'Retail Roll Up'!O104+'Catering Roll Up'!O104+'G&amp;A'!O104</f>
        <v>0</v>
      </c>
      <c r="P104" s="103">
        <f t="shared" si="66"/>
        <v>0</v>
      </c>
      <c r="Q104" s="102">
        <f>'Fresh Food Co.'!Q104+'Retail Roll Up'!Q104+'Catering Roll Up'!Q104+'G&amp;A'!Q104</f>
        <v>0</v>
      </c>
      <c r="R104" s="103">
        <f t="shared" si="67"/>
        <v>0</v>
      </c>
      <c r="S104" s="102">
        <f>'Fresh Food Co.'!S104+'Retail Roll Up'!S104+'Catering Roll Up'!S104+'G&amp;A'!S104</f>
        <v>0</v>
      </c>
      <c r="T104" s="103">
        <f t="shared" si="68"/>
        <v>0</v>
      </c>
      <c r="U104" s="102">
        <f>'Fresh Food Co.'!U104+'Retail Roll Up'!U104+'Catering Roll Up'!U104+'G&amp;A'!U104</f>
        <v>0</v>
      </c>
      <c r="V104" s="103">
        <f t="shared" si="29"/>
        <v>0</v>
      </c>
      <c r="X104" s="245"/>
    </row>
    <row r="105" spans="1:24" ht="12.75" customHeight="1" x14ac:dyDescent="0.3">
      <c r="A105" s="26" t="s">
        <v>36</v>
      </c>
      <c r="B105" s="69"/>
      <c r="C105" s="105">
        <f>SUM(C52:C104)</f>
        <v>8005029.4408855299</v>
      </c>
      <c r="D105" s="106">
        <f t="shared" si="60"/>
        <v>0.35534839800176143</v>
      </c>
      <c r="E105" s="105">
        <f>SUM(E52:E104)</f>
        <v>10740876.443061246</v>
      </c>
      <c r="F105" s="106">
        <f t="shared" si="61"/>
        <v>0.37021756814353052</v>
      </c>
      <c r="G105" s="105">
        <f>SUM(G52:G104)</f>
        <v>12539288.912006589</v>
      </c>
      <c r="H105" s="106">
        <f t="shared" si="62"/>
        <v>0.4117023969292517</v>
      </c>
      <c r="I105" s="105">
        <f>SUM(I52:I104)</f>
        <v>12235472.195529556</v>
      </c>
      <c r="J105" s="106">
        <f t="shared" si="63"/>
        <v>0.38320310778973488</v>
      </c>
      <c r="K105" s="105">
        <f>SUM(K52:K104)</f>
        <v>12509525.153982826</v>
      </c>
      <c r="L105" s="106">
        <f t="shared" si="64"/>
        <v>0.38396609116809183</v>
      </c>
      <c r="M105" s="105">
        <f>SUM(M52:M104)</f>
        <v>13163604.054471288</v>
      </c>
      <c r="N105" s="106">
        <f t="shared" si="65"/>
        <v>0.39595799684642169</v>
      </c>
      <c r="O105" s="105">
        <f>SUM(O52:O104)</f>
        <v>12917710.02573425</v>
      </c>
      <c r="P105" s="106">
        <f t="shared" si="66"/>
        <v>0.3808029471976474</v>
      </c>
      <c r="Q105" s="105">
        <f>SUM(Q52:Q104)</f>
        <v>13130859.795893695</v>
      </c>
      <c r="R105" s="106">
        <f t="shared" si="67"/>
        <v>0.37932839032468957</v>
      </c>
      <c r="S105" s="105">
        <f>SUM(S52:S104)</f>
        <v>13794226.956156107</v>
      </c>
      <c r="T105" s="106">
        <f t="shared" si="68"/>
        <v>0.39052162296818449</v>
      </c>
      <c r="U105" s="105">
        <f>SUM(U52:U104)</f>
        <v>12905787.463406458</v>
      </c>
      <c r="V105" s="106">
        <f t="shared" si="29"/>
        <v>0.35848721081738549</v>
      </c>
    </row>
    <row r="106" spans="1:24" ht="12.75" customHeight="1" x14ac:dyDescent="0.3">
      <c r="A106" s="26"/>
      <c r="B106" s="26"/>
      <c r="C106" s="51"/>
      <c r="D106" s="52"/>
      <c r="E106" s="51"/>
      <c r="F106" s="52"/>
      <c r="G106" s="51"/>
      <c r="H106" s="52"/>
      <c r="I106" s="51"/>
      <c r="J106" s="52"/>
      <c r="K106" s="51"/>
      <c r="L106" s="52"/>
      <c r="M106" s="51"/>
      <c r="N106" s="52"/>
      <c r="O106" s="51"/>
      <c r="P106" s="52"/>
      <c r="Q106" s="51"/>
      <c r="R106" s="52"/>
      <c r="S106" s="51"/>
      <c r="T106" s="52"/>
      <c r="U106" s="51"/>
      <c r="V106" s="161"/>
    </row>
    <row r="107" spans="1:24" ht="12.75" customHeight="1" x14ac:dyDescent="0.3">
      <c r="A107" s="26" t="s">
        <v>19</v>
      </c>
      <c r="B107" s="69"/>
      <c r="C107" s="105">
        <f>C28-C33-C46-C105</f>
        <v>713350.92769446503</v>
      </c>
      <c r="D107" s="106">
        <f>IFERROR(C107/C$28,0)</f>
        <v>3.1666105820250076E-2</v>
      </c>
      <c r="E107" s="105">
        <f>E28-E33-E46-E105</f>
        <v>517236.74929364957</v>
      </c>
      <c r="F107" s="106">
        <f>IFERROR(E107/E$28,0)</f>
        <v>1.7828166304032403E-2</v>
      </c>
      <c r="G107" s="105">
        <f>G28-G33-G46-G105</f>
        <v>-797853.11111206003</v>
      </c>
      <c r="H107" s="106">
        <f>IFERROR(G107/G$28,0)</f>
        <v>-2.6195906366570137E-2</v>
      </c>
      <c r="I107" s="105">
        <f>I28-I33-I46-I105</f>
        <v>267243.19228871353</v>
      </c>
      <c r="J107" s="106">
        <f>IFERROR(I107/I$28,0)</f>
        <v>8.3697972733820149E-3</v>
      </c>
      <c r="K107" s="105">
        <f>K28-K33-K46-K105</f>
        <v>213903.58719545044</v>
      </c>
      <c r="L107" s="106">
        <f>IFERROR(K107/K$28,0)</f>
        <v>6.5655349224923078E-3</v>
      </c>
      <c r="M107" s="105">
        <f>M28-M33-M46-M105</f>
        <v>-221739.38014892116</v>
      </c>
      <c r="N107" s="106">
        <f>IFERROR(M107/M$28,0)</f>
        <v>-6.6698664303801464E-3</v>
      </c>
      <c r="O107" s="105">
        <f>O28-O33-O46-O105</f>
        <v>249116.20860734954</v>
      </c>
      <c r="P107" s="106">
        <f>IFERROR(O107/O$28,0)</f>
        <v>7.3437309123209329E-3</v>
      </c>
      <c r="Q107" s="105">
        <f>Q28-Q33-Q46-Q105</f>
        <v>265943.93458774686</v>
      </c>
      <c r="R107" s="106">
        <f>IFERROR(Q107/Q$28,0)</f>
        <v>7.6826716751123908E-3</v>
      </c>
      <c r="S107" s="105">
        <f>S28-S33-S46-S105</f>
        <v>-164706.16608071141</v>
      </c>
      <c r="T107" s="106">
        <f>IFERROR(S107/S$28,0)</f>
        <v>-4.6629158339316253E-3</v>
      </c>
      <c r="U107" s="105">
        <f>U28-U33-U46-U105</f>
        <v>931822.42168146186</v>
      </c>
      <c r="V107" s="106">
        <f>IFERROR(U107/U$28,0)</f>
        <v>2.5883459019672865E-2</v>
      </c>
    </row>
    <row r="108" spans="1:24" ht="12.75" customHeight="1" x14ac:dyDescent="0.3">
      <c r="A108" s="26"/>
      <c r="B108" s="26"/>
      <c r="C108" s="53"/>
      <c r="D108" s="54"/>
      <c r="E108" s="53"/>
      <c r="F108" s="54"/>
      <c r="G108" s="53"/>
      <c r="H108" s="54"/>
      <c r="I108" s="53"/>
      <c r="J108" s="54"/>
      <c r="K108" s="53"/>
      <c r="L108" s="54"/>
      <c r="M108" s="53"/>
      <c r="N108" s="54"/>
      <c r="O108" s="53"/>
      <c r="P108" s="54"/>
      <c r="Q108" s="53"/>
      <c r="R108" s="54"/>
      <c r="S108" s="53"/>
      <c r="T108" s="54"/>
      <c r="U108" s="53"/>
      <c r="V108" s="54"/>
    </row>
    <row r="109" spans="1:24" ht="12.75" customHeight="1" x14ac:dyDescent="0.3">
      <c r="A109" s="26"/>
      <c r="B109" s="26"/>
      <c r="C109" s="53"/>
      <c r="D109" s="54"/>
      <c r="E109" s="53"/>
      <c r="F109" s="54"/>
      <c r="G109" s="53"/>
      <c r="H109" s="54"/>
      <c r="I109" s="53"/>
      <c r="J109" s="54"/>
      <c r="K109" s="53"/>
      <c r="L109" s="54"/>
      <c r="M109" s="53"/>
      <c r="N109" s="54"/>
      <c r="O109" s="53"/>
      <c r="P109" s="54"/>
      <c r="Q109" s="53"/>
      <c r="R109" s="54"/>
      <c r="S109" s="53"/>
      <c r="T109" s="54"/>
      <c r="U109" s="53"/>
      <c r="V109" s="54"/>
    </row>
    <row r="110" spans="1:24" ht="12.75" customHeight="1" x14ac:dyDescent="0.3">
      <c r="A110" s="55" t="s">
        <v>49</v>
      </c>
      <c r="B110" s="55"/>
      <c r="C110" s="109" t="str">
        <f>C50</f>
        <v>FY 2018-19</v>
      </c>
      <c r="D110" s="109" t="s">
        <v>9</v>
      </c>
      <c r="E110" s="186" t="str">
        <f>E50</f>
        <v>FY 2019-20</v>
      </c>
      <c r="F110" s="109" t="s">
        <v>9</v>
      </c>
      <c r="G110" s="186" t="str">
        <f>G50</f>
        <v>FY 2020-21</v>
      </c>
      <c r="H110" s="109" t="s">
        <v>9</v>
      </c>
      <c r="I110" s="186" t="str">
        <f>I50</f>
        <v>FY 2021-22</v>
      </c>
      <c r="J110" s="109" t="s">
        <v>9</v>
      </c>
      <c r="K110" s="186" t="str">
        <f>K50</f>
        <v>FY 2022-23</v>
      </c>
      <c r="L110" s="109" t="s">
        <v>9</v>
      </c>
      <c r="M110" s="186" t="str">
        <f>M50</f>
        <v>FY 2023-24</v>
      </c>
      <c r="N110" s="109" t="s">
        <v>9</v>
      </c>
      <c r="O110" s="186" t="str">
        <f>O50</f>
        <v>FY 2024-25</v>
      </c>
      <c r="P110" s="109" t="s">
        <v>9</v>
      </c>
      <c r="Q110" s="186" t="str">
        <f>Q50</f>
        <v>FY 2025-26</v>
      </c>
      <c r="R110" s="109" t="s">
        <v>9</v>
      </c>
      <c r="S110" s="186" t="str">
        <f>S50</f>
        <v>FY 2026-27</v>
      </c>
      <c r="T110" s="109" t="s">
        <v>9</v>
      </c>
      <c r="U110" s="186" t="str">
        <f>U50</f>
        <v>FY 2027-28</v>
      </c>
      <c r="V110" s="109" t="s">
        <v>9</v>
      </c>
    </row>
    <row r="111" spans="1:24" ht="12.75" customHeight="1" x14ac:dyDescent="0.3">
      <c r="A111" s="38" t="s">
        <v>141</v>
      </c>
      <c r="B111" s="50"/>
      <c r="C111" s="102">
        <f>'Fresh Food Co.'!C111+'Retail Roll Up'!C111+'Catering Roll Up'!C111+'G&amp;A'!C111</f>
        <v>2144923.9341472001</v>
      </c>
      <c r="D111" s="103">
        <f t="shared" ref="D111:D116" si="79">IFERROR(C111/C$28,0)</f>
        <v>9.5214550984902793E-2</v>
      </c>
      <c r="E111" s="102">
        <f>'Fresh Food Co.'!E111+'Retail Roll Up'!E111+'Catering Roll Up'!E111+'G&amp;A'!E111</f>
        <v>2568680.86</v>
      </c>
      <c r="F111" s="103">
        <f t="shared" ref="F111:F116" si="80">IFERROR(E111/E$28,0)</f>
        <v>8.8537540336419446E-2</v>
      </c>
      <c r="G111" s="102">
        <f>'Fresh Food Co.'!G111+'Retail Roll Up'!G111+'Catering Roll Up'!G111+'G&amp;A'!G111</f>
        <v>2786317.3248000001</v>
      </c>
      <c r="H111" s="103">
        <f t="shared" ref="H111:H116" si="81">IFERROR(G111/G$28,0)</f>
        <v>9.1483139855503284E-2</v>
      </c>
      <c r="I111" s="102">
        <f>'Fresh Food Co.'!I111+'Retail Roll Up'!I111+'Catering Roll Up'!I111+'G&amp;A'!I111</f>
        <v>2971458.1497960002</v>
      </c>
      <c r="J111" s="103">
        <f t="shared" ref="J111:J116" si="82">IFERROR(I111/I$28,0)</f>
        <v>9.306318378828049E-2</v>
      </c>
      <c r="K111" s="102">
        <f>'Fresh Food Co.'!K111+'Retail Roll Up'!K111+'Catering Roll Up'!K111+'G&amp;A'!K111</f>
        <v>3032698.9812919199</v>
      </c>
      <c r="L111" s="103">
        <f t="shared" ref="L111:L116" si="83">IFERROR(K111/K$28,0)</f>
        <v>9.3085353696688466E-2</v>
      </c>
      <c r="M111" s="102">
        <f>'Fresh Food Co.'!M111+'Retail Roll Up'!M111+'Catering Roll Up'!M111+'G&amp;A'!M111</f>
        <v>3095380.6554727582</v>
      </c>
      <c r="N111" s="103">
        <f t="shared" ref="N111:N116" si="84">IFERROR(M111/M$28,0)</f>
        <v>9.3108294563284372E-2</v>
      </c>
      <c r="O111" s="102">
        <f>'Fresh Food Co.'!O111+'Retail Roll Up'!O111+'Catering Roll Up'!O111+'G&amp;A'!O111</f>
        <v>3159169.5179738631</v>
      </c>
      <c r="P111" s="103">
        <f t="shared" ref="P111:P116" si="85">IFERROR(O111/O$28,0)</f>
        <v>9.3129591912560192E-2</v>
      </c>
      <c r="Q111" s="102">
        <f>'Fresh Food Co.'!Q111+'Retail Roll Up'!Q111+'Catering Roll Up'!Q111+'G&amp;A'!Q111</f>
        <v>3224602.4932067408</v>
      </c>
      <c r="R111" s="103">
        <f t="shared" ref="R111:R116" si="86">IFERROR(Q111/Q$28,0)</f>
        <v>9.3153326758359703E-2</v>
      </c>
      <c r="S111" s="102">
        <f>'Fresh Food Co.'!S111+'Retail Roll Up'!S111+'Catering Roll Up'!S111+'G&amp;A'!S111</f>
        <v>3291197.0974904764</v>
      </c>
      <c r="T111" s="103">
        <f t="shared" ref="T111:T116" si="87">IFERROR(S111/S$28,0)</f>
        <v>9.3175473776481596E-2</v>
      </c>
      <c r="U111" s="102">
        <f>'Fresh Food Co.'!U111+'Retail Roll Up'!U111+'Catering Roll Up'!U111+'G&amp;A'!U111</f>
        <v>3352775.3058139649</v>
      </c>
      <c r="V111" s="103">
        <f t="shared" ref="V111:V116" si="88">IFERROR(U111/U$28,0)</f>
        <v>9.3130858638935651E-2</v>
      </c>
    </row>
    <row r="112" spans="1:24" ht="12.75" customHeight="1" x14ac:dyDescent="0.3">
      <c r="A112" s="38" t="s">
        <v>96</v>
      </c>
      <c r="B112" s="50"/>
      <c r="C112" s="102">
        <f>'Fresh Food Co.'!C112+'Retail Roll Up'!C112+'Catering Roll Up'!C112+'G&amp;A'!C112</f>
        <v>670000</v>
      </c>
      <c r="D112" s="103">
        <f t="shared" si="79"/>
        <v>2.9741730298351404E-2</v>
      </c>
      <c r="E112" s="102">
        <f>'Fresh Food Co.'!E112+'Retail Roll Up'!E112+'Catering Roll Up'!E112+'G&amp;A'!E112</f>
        <v>679000</v>
      </c>
      <c r="F112" s="103">
        <f t="shared" si="80"/>
        <v>2.3403837675821201E-2</v>
      </c>
      <c r="G112" s="102">
        <f>'Fresh Food Co.'!G112+'Retail Roll Up'!G112+'Catering Roll Up'!G112+'G&amp;A'!G112</f>
        <v>1288270</v>
      </c>
      <c r="H112" s="103">
        <f t="shared" si="81"/>
        <v>4.2297761110216971E-2</v>
      </c>
      <c r="I112" s="102">
        <f>'Fresh Food Co.'!I112+'Retail Roll Up'!I112+'Catering Roll Up'!I112+'G&amp;A'!I112</f>
        <v>697818.10000000009</v>
      </c>
      <c r="J112" s="103">
        <f t="shared" si="82"/>
        <v>2.1854985268948551E-2</v>
      </c>
      <c r="K112" s="102">
        <f>'Fresh Food Co.'!K112+'Retail Roll Up'!K112+'Catering Roll Up'!K112+'G&amp;A'!K112</f>
        <v>707652.64300000004</v>
      </c>
      <c r="L112" s="103">
        <f t="shared" si="83"/>
        <v>2.1720618160391943E-2</v>
      </c>
      <c r="M112" s="102">
        <f>'Fresh Food Co.'!M112+'Retail Roll Up'!M112+'Catering Roll Up'!M112+'G&amp;A'!M112</f>
        <v>1167782.2222899999</v>
      </c>
      <c r="N112" s="103">
        <f t="shared" si="84"/>
        <v>3.5126604201814314E-2</v>
      </c>
      <c r="O112" s="102">
        <f>'Fresh Food Co.'!O112+'Retail Roll Up'!O112+'Catering Roll Up'!O112+'G&amp;A'!O112</f>
        <v>728215.68895870005</v>
      </c>
      <c r="P112" s="103">
        <f t="shared" si="85"/>
        <v>2.146717026458999E-2</v>
      </c>
      <c r="Q112" s="102">
        <f>'Fresh Food Co.'!Q112+'Retail Roll Up'!Q112+'Catering Roll Up'!Q112+'G&amp;A'!Q112</f>
        <v>738962.15962746111</v>
      </c>
      <c r="R112" s="103">
        <f t="shared" si="86"/>
        <v>2.1347370307769179E-2</v>
      </c>
      <c r="S112" s="102">
        <f>'Fresh Food Co.'!S112+'Retail Roll Up'!S112+'Catering Roll Up'!S112+'G&amp;A'!S112</f>
        <v>1200031.0244162849</v>
      </c>
      <c r="T112" s="103">
        <f t="shared" si="87"/>
        <v>3.3973492299115476E-2</v>
      </c>
      <c r="U112" s="102">
        <f>'Fresh Food Co.'!U112+'Retail Roll Up'!U112+'Catering Roll Up'!U112+'G&amp;A'!U112</f>
        <v>761431.9551487735</v>
      </c>
      <c r="V112" s="103">
        <f t="shared" si="88"/>
        <v>2.1150481410179996E-2</v>
      </c>
    </row>
    <row r="113" spans="1:22" ht="12.75" customHeight="1" x14ac:dyDescent="0.3">
      <c r="A113" s="145" t="s">
        <v>458</v>
      </c>
      <c r="B113" s="56"/>
      <c r="C113" s="102">
        <f>+C52</f>
        <v>376686.92037096259</v>
      </c>
      <c r="D113" s="103">
        <f t="shared" si="79"/>
        <v>1.6721374317298119E-2</v>
      </c>
      <c r="E113" s="102">
        <f>+E52</f>
        <v>1480719.0632038049</v>
      </c>
      <c r="F113" s="103">
        <f t="shared" si="80"/>
        <v>5.1037567892070521E-2</v>
      </c>
      <c r="G113" s="102">
        <f>+G52</f>
        <v>2276463.7440548688</v>
      </c>
      <c r="H113" s="103">
        <f t="shared" si="81"/>
        <v>7.4743120325788032E-2</v>
      </c>
      <c r="I113" s="102">
        <f>+I52</f>
        <v>2283606.6011977261</v>
      </c>
      <c r="J113" s="103">
        <f t="shared" si="82"/>
        <v>7.1520341231117349E-2</v>
      </c>
      <c r="K113" s="102">
        <f>+K52</f>
        <v>2362178.0297691547</v>
      </c>
      <c r="L113" s="103">
        <f t="shared" si="83"/>
        <v>7.2504451893190699E-2</v>
      </c>
      <c r="M113" s="102">
        <f>+M52</f>
        <v>2362178.0297691547</v>
      </c>
      <c r="N113" s="103">
        <f t="shared" si="84"/>
        <v>7.1053738549992307E-2</v>
      </c>
      <c r="O113" s="102">
        <f>+O52</f>
        <v>2362178.0297691547</v>
      </c>
      <c r="P113" s="103">
        <f t="shared" si="85"/>
        <v>6.9634970420424547E-2</v>
      </c>
      <c r="Q113" s="102">
        <f>+Q52</f>
        <v>2362178.0297691547</v>
      </c>
      <c r="R113" s="103">
        <f t="shared" si="86"/>
        <v>6.8239338750147316E-2</v>
      </c>
      <c r="S113" s="102">
        <f>+S52</f>
        <v>2362178.0297691547</v>
      </c>
      <c r="T113" s="103">
        <f t="shared" si="87"/>
        <v>6.6874468635123654E-2</v>
      </c>
      <c r="U113" s="102">
        <f>+U52</f>
        <v>1771633.5223268659</v>
      </c>
      <c r="V113" s="103">
        <f t="shared" si="88"/>
        <v>4.9211097099680801E-2</v>
      </c>
    </row>
    <row r="114" spans="1:22" ht="12.75" customHeight="1" x14ac:dyDescent="0.3">
      <c r="A114" s="145" t="s">
        <v>464</v>
      </c>
      <c r="B114" s="56"/>
      <c r="C114" s="102">
        <f>+C75</f>
        <v>221972.70380000002</v>
      </c>
      <c r="D114" s="103">
        <f t="shared" si="79"/>
        <v>9.8535108806200623E-3</v>
      </c>
      <c r="E114" s="102">
        <f>+E75</f>
        <v>286726.95899999997</v>
      </c>
      <c r="F114" s="103">
        <f t="shared" si="80"/>
        <v>9.88293255628548E-3</v>
      </c>
      <c r="G114" s="102">
        <f>+G75</f>
        <v>301107.34817999997</v>
      </c>
      <c r="H114" s="103">
        <f t="shared" si="81"/>
        <v>9.8862557397506445E-3</v>
      </c>
      <c r="I114" s="102">
        <f>+I75</f>
        <v>315761.08704359998</v>
      </c>
      <c r="J114" s="103">
        <f t="shared" si="82"/>
        <v>9.8893306233315791E-3</v>
      </c>
      <c r="K114" s="102">
        <f>+K75</f>
        <v>322193.36668447201</v>
      </c>
      <c r="L114" s="103">
        <f t="shared" si="83"/>
        <v>9.8893703864320372E-3</v>
      </c>
      <c r="M114" s="102">
        <f>+M75</f>
        <v>328773.13365516148</v>
      </c>
      <c r="N114" s="103">
        <f t="shared" si="84"/>
        <v>9.8894156099142306E-3</v>
      </c>
      <c r="O114" s="102">
        <f>+O75</f>
        <v>335473.05295437464</v>
      </c>
      <c r="P114" s="103">
        <f t="shared" si="85"/>
        <v>9.8894561819332181E-3</v>
      </c>
      <c r="Q114" s="102">
        <f>+Q75</f>
        <v>342335.84633835556</v>
      </c>
      <c r="R114" s="103">
        <f t="shared" si="86"/>
        <v>9.8895051474525691E-3</v>
      </c>
      <c r="S114" s="102">
        <f>+S75</f>
        <v>349324.29355976271</v>
      </c>
      <c r="T114" s="103">
        <f t="shared" si="87"/>
        <v>9.8895494830387662E-3</v>
      </c>
      <c r="U114" s="102">
        <f>+U75</f>
        <v>356027.49052253651</v>
      </c>
      <c r="V114" s="103">
        <f t="shared" si="88"/>
        <v>9.889462569690359E-3</v>
      </c>
    </row>
    <row r="115" spans="1:22" ht="12.75" customHeight="1" x14ac:dyDescent="0.3">
      <c r="A115" s="145" t="s">
        <v>465</v>
      </c>
      <c r="B115" s="56"/>
      <c r="C115" s="102">
        <f>+C81+C95+C89+C84+C73+C71+C67+C60</f>
        <v>1213005.0556999999</v>
      </c>
      <c r="D115" s="103">
        <f t="shared" si="79"/>
        <v>5.3846073458456892E-2</v>
      </c>
      <c r="E115" s="102">
        <f>+E81+E95+E89+E84+E73+E71+E67+E60</f>
        <v>1417989.8384999998</v>
      </c>
      <c r="F115" s="103">
        <f t="shared" si="80"/>
        <v>4.8875410907537435E-2</v>
      </c>
      <c r="G115" s="102">
        <f>+G81+G95+G89+G84+G73+G71+G67+G60</f>
        <v>1456488.5122700001</v>
      </c>
      <c r="H115" s="103">
        <f t="shared" si="81"/>
        <v>4.7820878505105122E-2</v>
      </c>
      <c r="I115" s="102">
        <f>+I81+I95+I89+I84+I73+I71+I67+I60</f>
        <v>1492690.3078154</v>
      </c>
      <c r="J115" s="103">
        <f t="shared" si="82"/>
        <v>4.6749610949340298E-2</v>
      </c>
      <c r="K115" s="102">
        <f>+K81+K95+K89+K84+K73+K71+K67+K60</f>
        <v>1516864.954207958</v>
      </c>
      <c r="L115" s="103">
        <f t="shared" si="83"/>
        <v>4.6558498434423938E-2</v>
      </c>
      <c r="M115" s="102">
        <f>+M81+M95+M89+M84+M73+M71+M67+M60</f>
        <v>1541572.4874685232</v>
      </c>
      <c r="N115" s="103">
        <f t="shared" si="84"/>
        <v>4.6370124139692409E-2</v>
      </c>
      <c r="O115" s="102">
        <f>+O81+O95+O89+O84+O73+O71+O67+O60</f>
        <v>1566778.6664959879</v>
      </c>
      <c r="P115" s="103">
        <f t="shared" si="85"/>
        <v>4.6187283397713448E-2</v>
      </c>
      <c r="Q115" s="102">
        <f>+Q81+Q95+Q89+Q84+Q73+Q71+Q67+Q60</f>
        <v>1592554.4837606498</v>
      </c>
      <c r="R115" s="103">
        <f t="shared" si="86"/>
        <v>4.600621270955995E-2</v>
      </c>
      <c r="S115" s="102">
        <f>+S81+S95+S89+S84+S73+S71+S67+S60</f>
        <v>1618851.17046141</v>
      </c>
      <c r="T115" s="103">
        <f t="shared" si="87"/>
        <v>4.5830504923684574E-2</v>
      </c>
      <c r="U115" s="102">
        <f>+U81+U95+U89+U84+U73+U71+U67+U60</f>
        <v>1645059.5871311831</v>
      </c>
      <c r="V115" s="103">
        <f t="shared" si="88"/>
        <v>4.5695221984029068E-2</v>
      </c>
    </row>
    <row r="116" spans="1:22" ht="12.75" customHeight="1" x14ac:dyDescent="0.3">
      <c r="A116" s="55" t="s">
        <v>83</v>
      </c>
      <c r="B116" s="57"/>
      <c r="C116" s="108">
        <f>SUM(C111:C115)</f>
        <v>4626588.6140181627</v>
      </c>
      <c r="D116" s="106">
        <f t="shared" si="79"/>
        <v>0.20537723993962928</v>
      </c>
      <c r="E116" s="108">
        <f>SUM(E111:E115)</f>
        <v>6433116.7207038039</v>
      </c>
      <c r="F116" s="106">
        <f t="shared" si="80"/>
        <v>0.22173728936813406</v>
      </c>
      <c r="G116" s="108">
        <f>SUM(G111:G115)</f>
        <v>8108646.929304868</v>
      </c>
      <c r="H116" s="106">
        <f t="shared" si="81"/>
        <v>0.26623115553636401</v>
      </c>
      <c r="I116" s="108">
        <f>SUM(I111:I115)</f>
        <v>7761334.2458527265</v>
      </c>
      <c r="J116" s="106">
        <f t="shared" si="82"/>
        <v>0.24307745186101826</v>
      </c>
      <c r="K116" s="108">
        <f>SUM(K111:K115)</f>
        <v>7941587.9749535052</v>
      </c>
      <c r="L116" s="106">
        <f t="shared" si="83"/>
        <v>0.24375829257112711</v>
      </c>
      <c r="M116" s="108">
        <f>SUM(M111:M115)</f>
        <v>8495686.5286555979</v>
      </c>
      <c r="N116" s="106">
        <f t="shared" si="84"/>
        <v>0.25554817706469762</v>
      </c>
      <c r="O116" s="108">
        <f>SUM(O111:O115)</f>
        <v>8151814.9561520806</v>
      </c>
      <c r="P116" s="106">
        <f t="shared" si="85"/>
        <v>0.2403084721772214</v>
      </c>
      <c r="Q116" s="108">
        <f>SUM(Q111:Q115)</f>
        <v>8260633.0127023626</v>
      </c>
      <c r="R116" s="106">
        <f t="shared" si="86"/>
        <v>0.23863575367328874</v>
      </c>
      <c r="S116" s="108">
        <f>SUM(S111:S115)</f>
        <v>8821581.6156970877</v>
      </c>
      <c r="T116" s="106">
        <f t="shared" si="87"/>
        <v>0.24974348911744404</v>
      </c>
      <c r="U116" s="108">
        <f>SUM(U111:U115)</f>
        <v>7886927.8609433249</v>
      </c>
      <c r="V116" s="106">
        <f t="shared" si="88"/>
        <v>0.21907712170251589</v>
      </c>
    </row>
    <row r="117" spans="1:22" ht="12.75" customHeight="1" x14ac:dyDescent="0.3">
      <c r="A117" s="38"/>
      <c r="B117" s="38"/>
    </row>
    <row r="118" spans="1:22" ht="12.75" customHeight="1" x14ac:dyDescent="0.3">
      <c r="A118" s="58" t="s">
        <v>8</v>
      </c>
      <c r="B118" s="5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ht="12.75" customHeight="1" x14ac:dyDescent="0.3">
      <c r="A119" s="62" t="s">
        <v>37</v>
      </c>
      <c r="B119" s="62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ht="12.75" customHeight="1" x14ac:dyDescent="0.3">
      <c r="A120" s="38"/>
      <c r="B120" s="38"/>
    </row>
    <row r="121" spans="1:22" ht="12.75" customHeight="1" x14ac:dyDescent="0.3">
      <c r="A121" s="38"/>
      <c r="B121" s="38"/>
    </row>
    <row r="122" spans="1:22" ht="12.75" customHeight="1" x14ac:dyDescent="0.3">
      <c r="A122" s="38"/>
      <c r="B122" s="38"/>
    </row>
    <row r="123" spans="1:22" ht="12.75" customHeight="1" x14ac:dyDescent="0.3">
      <c r="A123" s="38"/>
      <c r="B123" s="38"/>
    </row>
    <row r="124" spans="1:22" ht="12.75" customHeight="1" x14ac:dyDescent="0.3">
      <c r="A124" s="38"/>
      <c r="B124" s="38"/>
    </row>
    <row r="125" spans="1:22" ht="12.75" customHeight="1" x14ac:dyDescent="0.3">
      <c r="A125" s="38"/>
      <c r="B125" s="38"/>
    </row>
    <row r="126" spans="1:22" ht="12.75" customHeight="1" x14ac:dyDescent="0.3">
      <c r="A126" s="38"/>
      <c r="B126" s="38"/>
    </row>
  </sheetData>
  <pageMargins left="0.45" right="0" top="0.5" bottom="0" header="0.3" footer="0.3"/>
  <pageSetup scale="49" orientation="landscape" r:id="rId1"/>
  <rowBreaks count="1" manualBreakCount="1">
    <brk id="47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787671-533B-4357-8BCE-33854858747E}"/>
</file>

<file path=customXml/itemProps2.xml><?xml version="1.0" encoding="utf-8"?>
<ds:datastoreItem xmlns:ds="http://schemas.openxmlformats.org/officeDocument/2006/customXml" ds:itemID="{8E744586-5C64-475B-A4DD-DE65F82632F6}"/>
</file>

<file path=customXml/itemProps3.xml><?xml version="1.0" encoding="utf-8"?>
<ds:datastoreItem xmlns:ds="http://schemas.openxmlformats.org/officeDocument/2006/customXml" ds:itemID="{8BAA0B8D-A57C-4777-9953-2739B35DC7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51</vt:i4>
      </vt:variant>
      <vt:variant>
        <vt:lpstr>Named Ranges</vt:lpstr>
      </vt:variant>
      <vt:variant>
        <vt:i4>42</vt:i4>
      </vt:variant>
    </vt:vector>
  </HeadingPairs>
  <TitlesOfParts>
    <vt:vector size="93" baseType="lpstr">
      <vt:lpstr>Instructions</vt:lpstr>
      <vt:lpstr>Commission Rates</vt:lpstr>
      <vt:lpstr>Exclusivity</vt:lpstr>
      <vt:lpstr>Rev. Assump. &amp; Add'l. Info.</vt:lpstr>
      <vt:lpstr>Start Up Costs</vt:lpstr>
      <vt:lpstr>Invest. &amp; Support</vt:lpstr>
      <vt:lpstr>Yr 1-10 REVISED - FTIC</vt:lpstr>
      <vt:lpstr>Addl MP Voluntary</vt:lpstr>
      <vt:lpstr>Addl MP Mandatory</vt:lpstr>
      <vt:lpstr>Addl MP FTIC (DB)</vt:lpstr>
      <vt:lpstr>Fresh Food Co.</vt:lpstr>
      <vt:lpstr>POD Breezeway</vt:lpstr>
      <vt:lpstr>Express GL</vt:lpstr>
      <vt:lpstr>Starbucks GL-SBX Truck</vt:lpstr>
      <vt:lpstr>Miro's</vt:lpstr>
      <vt:lpstr>Faculty Club</vt:lpstr>
      <vt:lpstr>Almazar </vt:lpstr>
      <vt:lpstr>Burger King</vt:lpstr>
      <vt:lpstr>Bustelo</vt:lpstr>
      <vt:lpstr>Chilis</vt:lpstr>
      <vt:lpstr>Einstein</vt:lpstr>
      <vt:lpstr>Jamba</vt:lpstr>
      <vt:lpstr>Pollo Tropical</vt:lpstr>
      <vt:lpstr>Subway GC</vt:lpstr>
      <vt:lpstr>Sushi Maki</vt:lpstr>
      <vt:lpstr>Panda</vt:lpstr>
      <vt:lpstr>Starbucks Mango</vt:lpstr>
      <vt:lpstr>Taco Bell</vt:lpstr>
      <vt:lpstr>Chick-fil-A</vt:lpstr>
      <vt:lpstr>Dunkin</vt:lpstr>
      <vt:lpstr>Misha's</vt:lpstr>
      <vt:lpstr>Sergios</vt:lpstr>
      <vt:lpstr>Moes PG5</vt:lpstr>
      <vt:lpstr>Papa Johns</vt:lpstr>
      <vt:lpstr>Salad</vt:lpstr>
      <vt:lpstr>Half Moon</vt:lpstr>
      <vt:lpstr>Athletic Training Table</vt:lpstr>
      <vt:lpstr>Starbucks BBC</vt:lpstr>
      <vt:lpstr>Moes BBC</vt:lpstr>
      <vt:lpstr>Grille Works BBC</vt:lpstr>
      <vt:lpstr>Subway BBC</vt:lpstr>
      <vt:lpstr>Chic Fil A BBC</vt:lpstr>
      <vt:lpstr>Market Pavillion</vt:lpstr>
      <vt:lpstr>Panera</vt:lpstr>
      <vt:lpstr>Heritage Market</vt:lpstr>
      <vt:lpstr>Retail Roll Up</vt:lpstr>
      <vt:lpstr>Catering MMC</vt:lpstr>
      <vt:lpstr>Catering BBC</vt:lpstr>
      <vt:lpstr>Catering Roll Up</vt:lpstr>
      <vt:lpstr>G&amp;A</vt:lpstr>
      <vt:lpstr>Total Roll Up</vt:lpstr>
      <vt:lpstr>'Almazar '!Print_Area</vt:lpstr>
      <vt:lpstr>'Athletic Training Table'!Print_Area</vt:lpstr>
      <vt:lpstr>'Burger King'!Print_Area</vt:lpstr>
      <vt:lpstr>Bustelo!Print_Area</vt:lpstr>
      <vt:lpstr>'Catering BBC'!Print_Area</vt:lpstr>
      <vt:lpstr>'Catering MMC'!Print_Area</vt:lpstr>
      <vt:lpstr>'Catering Roll Up'!Print_Area</vt:lpstr>
      <vt:lpstr>'Chic Fil A BBC'!Print_Area</vt:lpstr>
      <vt:lpstr>'Chick-fil-A'!Print_Area</vt:lpstr>
      <vt:lpstr>Chilis!Print_Area</vt:lpstr>
      <vt:lpstr>Dunkin!Print_Area</vt:lpstr>
      <vt:lpstr>Einstein!Print_Area</vt:lpstr>
      <vt:lpstr>'Express GL'!Print_Area</vt:lpstr>
      <vt:lpstr>'Faculty Club'!Print_Area</vt:lpstr>
      <vt:lpstr>'Fresh Food Co.'!Print_Area</vt:lpstr>
      <vt:lpstr>'G&amp;A'!Print_Area</vt:lpstr>
      <vt:lpstr>'Grille Works BBC'!Print_Area</vt:lpstr>
      <vt:lpstr>'Half Moon'!Print_Area</vt:lpstr>
      <vt:lpstr>'Heritage Market'!Print_Area</vt:lpstr>
      <vt:lpstr>Jamba!Print_Area</vt:lpstr>
      <vt:lpstr>'Market Pavillion'!Print_Area</vt:lpstr>
      <vt:lpstr>'Miro''s'!Print_Area</vt:lpstr>
      <vt:lpstr>'Misha''s'!Print_Area</vt:lpstr>
      <vt:lpstr>'Moes BBC'!Print_Area</vt:lpstr>
      <vt:lpstr>'Moes PG5'!Print_Area</vt:lpstr>
      <vt:lpstr>Panda!Print_Area</vt:lpstr>
      <vt:lpstr>Panera!Print_Area</vt:lpstr>
      <vt:lpstr>'Papa Johns'!Print_Area</vt:lpstr>
      <vt:lpstr>'POD Breezeway'!Print_Area</vt:lpstr>
      <vt:lpstr>'Pollo Tropical'!Print_Area</vt:lpstr>
      <vt:lpstr>'Retail Roll Up'!Print_Area</vt:lpstr>
      <vt:lpstr>Salad!Print_Area</vt:lpstr>
      <vt:lpstr>Sergios!Print_Area</vt:lpstr>
      <vt:lpstr>'Starbucks BBC'!Print_Area</vt:lpstr>
      <vt:lpstr>'Starbucks GL-SBX Truck'!Print_Area</vt:lpstr>
      <vt:lpstr>'Starbucks Mango'!Print_Area</vt:lpstr>
      <vt:lpstr>'Start Up Costs'!Print_Area</vt:lpstr>
      <vt:lpstr>'Subway BBC'!Print_Area</vt:lpstr>
      <vt:lpstr>'Subway GC'!Print_Area</vt:lpstr>
      <vt:lpstr>'Sushi Maki'!Print_Area</vt:lpstr>
      <vt:lpstr>'Taco Bell'!Print_Area</vt:lpstr>
      <vt:lpstr>'Total Roll Up'!Print_Area</vt:lpstr>
    </vt:vector>
  </TitlesOfParts>
  <Company>Envision Strategies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 Rodger</dc:creator>
  <cp:lastModifiedBy>Chabba, Tiru</cp:lastModifiedBy>
  <cp:lastPrinted>2018-03-26T02:35:04Z</cp:lastPrinted>
  <dcterms:created xsi:type="dcterms:W3CDTF">2009-05-13T17:08:18Z</dcterms:created>
  <dcterms:modified xsi:type="dcterms:W3CDTF">2018-03-28T16:32:09Z</dcterms:modified>
</cp:coreProperties>
</file>